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907"/>
  <workbookPr showInkAnnotation="0" codeName="ThisWorkbook" autoCompressPictures="0"/>
  <mc:AlternateContent xmlns:mc="http://schemas.openxmlformats.org/markup-compatibility/2006">
    <mc:Choice Requires="x15">
      <x15ac:absPath xmlns:x15ac="http://schemas.microsoft.com/office/spreadsheetml/2010/11/ac" url="/Users/jonathancook/Dropbox/Insight-ful/Marketing/Website/Blog Pictures/RG Planner/"/>
    </mc:Choice>
  </mc:AlternateContent>
  <workbookProtection workbookPassword="DB61" lockStructure="1"/>
  <bookViews>
    <workbookView xWindow="0" yWindow="460" windowWidth="26680" windowHeight="16400" tabRatio="776"/>
  </bookViews>
  <sheets>
    <sheet name="About" sheetId="20" r:id="rId1"/>
    <sheet name="Data Entry" sheetId="9" r:id="rId2"/>
    <sheet name="Your Charity's Attrition" sheetId="17" r:id="rId3"/>
    <sheet name="Results" sheetId="18" r:id="rId4"/>
    <sheet name="Charts" sheetId="19" r:id="rId5"/>
    <sheet name="Data 6 Month" sheetId="5" state="hidden" r:id="rId6"/>
    <sheet name="Data 12 Month" sheetId="12" state="hidden" r:id="rId7"/>
    <sheet name="Data No Upgrade" sheetId="13" state="hidden" r:id="rId8"/>
    <sheet name="Costs" sheetId="10" state="hidden" r:id="rId9"/>
    <sheet name="Attrition Rates" sheetId="14" state="hidden" r:id="rId10"/>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I3" i="13" l="1"/>
  <c r="H9" i="13"/>
  <c r="A4" i="14"/>
  <c r="A5" i="14"/>
  <c r="A6" i="14"/>
  <c r="A7" i="14"/>
  <c r="A8" i="14"/>
  <c r="A9" i="14"/>
  <c r="A10" i="14"/>
  <c r="K10" i="13"/>
  <c r="H10" i="13"/>
  <c r="X4" i="10"/>
  <c r="K11" i="13"/>
  <c r="H11" i="13"/>
  <c r="X5" i="10"/>
  <c r="K12" i="13"/>
  <c r="H12" i="13"/>
  <c r="X6" i="10"/>
  <c r="K13" i="13"/>
  <c r="H13" i="13"/>
  <c r="X7" i="10"/>
  <c r="K14" i="13"/>
  <c r="H14" i="13"/>
  <c r="X8" i="10"/>
  <c r="K15" i="13"/>
  <c r="H15" i="13"/>
  <c r="X9" i="10"/>
  <c r="K16" i="13"/>
  <c r="H16" i="13"/>
  <c r="X10" i="10"/>
  <c r="K17" i="13"/>
  <c r="H17" i="13"/>
  <c r="X11" i="10"/>
  <c r="K18" i="13"/>
  <c r="H18" i="13"/>
  <c r="X12" i="10"/>
  <c r="K19" i="13"/>
  <c r="H19" i="13"/>
  <c r="X13" i="10"/>
  <c r="K20" i="13"/>
  <c r="H20" i="13"/>
  <c r="X14" i="10"/>
  <c r="K21" i="13"/>
  <c r="H21" i="13"/>
  <c r="X15" i="10"/>
  <c r="K22" i="13"/>
  <c r="H22" i="13"/>
  <c r="X16" i="10"/>
  <c r="K23" i="13"/>
  <c r="H23" i="13"/>
  <c r="X17" i="10"/>
  <c r="K24" i="13"/>
  <c r="H24" i="13"/>
  <c r="X18" i="10"/>
  <c r="K25" i="13"/>
  <c r="H25" i="13"/>
  <c r="X19" i="10"/>
  <c r="K26" i="13"/>
  <c r="H26" i="13"/>
  <c r="X20" i="10"/>
  <c r="K27" i="13"/>
  <c r="H27" i="13"/>
  <c r="X21" i="10"/>
  <c r="K28" i="13"/>
  <c r="H28" i="13"/>
  <c r="X22" i="10"/>
  <c r="K29" i="13"/>
  <c r="H29" i="13"/>
  <c r="X23" i="10"/>
  <c r="K30" i="13"/>
  <c r="H30" i="13"/>
  <c r="X24" i="10"/>
  <c r="K31" i="13"/>
  <c r="H31" i="13"/>
  <c r="X25" i="10"/>
  <c r="K32" i="13"/>
  <c r="H32" i="13"/>
  <c r="X26" i="10"/>
  <c r="K33" i="13"/>
  <c r="H33" i="13"/>
  <c r="X27" i="10"/>
  <c r="K34" i="13"/>
  <c r="H34" i="13"/>
  <c r="X28" i="10"/>
  <c r="K35" i="13"/>
  <c r="H35" i="13"/>
  <c r="X29" i="10"/>
  <c r="K36" i="13"/>
  <c r="H36" i="13"/>
  <c r="X30" i="10"/>
  <c r="K37" i="13"/>
  <c r="H37" i="13"/>
  <c r="X31" i="10"/>
  <c r="K38" i="13"/>
  <c r="H38" i="13"/>
  <c r="X32" i="10"/>
  <c r="K39" i="13"/>
  <c r="H39" i="13"/>
  <c r="X33" i="10"/>
  <c r="K40" i="13"/>
  <c r="H40" i="13"/>
  <c r="X34" i="10"/>
  <c r="K41" i="13"/>
  <c r="H41" i="13"/>
  <c r="X35" i="10"/>
  <c r="K42" i="13"/>
  <c r="H42" i="13"/>
  <c r="X36" i="10"/>
  <c r="K43" i="13"/>
  <c r="H43" i="13"/>
  <c r="X37" i="10"/>
  <c r="K44" i="13"/>
  <c r="H44" i="13"/>
  <c r="X38" i="10"/>
  <c r="K45" i="13"/>
  <c r="H45" i="13"/>
  <c r="X39" i="10"/>
  <c r="K46" i="13"/>
  <c r="H46" i="13"/>
  <c r="X40" i="10"/>
  <c r="K47" i="13"/>
  <c r="H47" i="13"/>
  <c r="X41" i="10"/>
  <c r="K48" i="13"/>
  <c r="H48" i="13"/>
  <c r="X42" i="10"/>
  <c r="K49" i="13"/>
  <c r="H49" i="13"/>
  <c r="X43" i="10"/>
  <c r="K50" i="13"/>
  <c r="H50" i="13"/>
  <c r="X44" i="10"/>
  <c r="K51" i="13"/>
  <c r="H51" i="13"/>
  <c r="X45" i="10"/>
  <c r="K52" i="13"/>
  <c r="H52" i="13"/>
  <c r="X46" i="10"/>
  <c r="K53" i="13"/>
  <c r="H53" i="13"/>
  <c r="X47" i="10"/>
  <c r="K54" i="13"/>
  <c r="H54" i="13"/>
  <c r="X48" i="10"/>
  <c r="K55" i="13"/>
  <c r="H55" i="13"/>
  <c r="X49" i="10"/>
  <c r="K56" i="13"/>
  <c r="H56" i="13"/>
  <c r="X50" i="10"/>
  <c r="X3" i="10"/>
  <c r="I3" i="12"/>
  <c r="H9" i="12"/>
  <c r="K10" i="12"/>
  <c r="H10" i="12"/>
  <c r="M4" i="10"/>
  <c r="K11" i="12"/>
  <c r="H11" i="12"/>
  <c r="M5" i="10"/>
  <c r="K12" i="12"/>
  <c r="H12" i="12"/>
  <c r="M6" i="10"/>
  <c r="K13" i="12"/>
  <c r="H13" i="12"/>
  <c r="M7" i="10"/>
  <c r="K14" i="12"/>
  <c r="H14" i="12"/>
  <c r="M8" i="10"/>
  <c r="K15" i="12"/>
  <c r="H15" i="12"/>
  <c r="M9" i="10"/>
  <c r="K16" i="12"/>
  <c r="H16" i="12"/>
  <c r="M10" i="10"/>
  <c r="K17" i="12"/>
  <c r="H17" i="12"/>
  <c r="M11" i="10"/>
  <c r="K18" i="12"/>
  <c r="H18" i="12"/>
  <c r="M12" i="10"/>
  <c r="K19" i="12"/>
  <c r="H19" i="12"/>
  <c r="M13" i="10"/>
  <c r="K20" i="12"/>
  <c r="H20" i="12"/>
  <c r="M14" i="10"/>
  <c r="K21" i="12"/>
  <c r="H21" i="12"/>
  <c r="M15" i="10"/>
  <c r="K22" i="12"/>
  <c r="H22" i="12"/>
  <c r="M16" i="10"/>
  <c r="K23" i="12"/>
  <c r="H23" i="12"/>
  <c r="M17" i="10"/>
  <c r="K24" i="12"/>
  <c r="H24" i="12"/>
  <c r="M18" i="10"/>
  <c r="K25" i="12"/>
  <c r="H25" i="12"/>
  <c r="M19" i="10"/>
  <c r="K26" i="12"/>
  <c r="H26" i="12"/>
  <c r="M20" i="10"/>
  <c r="K27" i="12"/>
  <c r="H27" i="12"/>
  <c r="M21" i="10"/>
  <c r="K28" i="12"/>
  <c r="H28" i="12"/>
  <c r="M22" i="10"/>
  <c r="K29" i="12"/>
  <c r="H29" i="12"/>
  <c r="M23" i="10"/>
  <c r="K30" i="12"/>
  <c r="H30" i="12"/>
  <c r="M24" i="10"/>
  <c r="K31" i="12"/>
  <c r="H31" i="12"/>
  <c r="M25" i="10"/>
  <c r="K32" i="12"/>
  <c r="H32" i="12"/>
  <c r="M26" i="10"/>
  <c r="K33" i="12"/>
  <c r="H33" i="12"/>
  <c r="M27" i="10"/>
  <c r="K34" i="12"/>
  <c r="H34" i="12"/>
  <c r="M28" i="10"/>
  <c r="K35" i="12"/>
  <c r="H35" i="12"/>
  <c r="M29" i="10"/>
  <c r="K36" i="12"/>
  <c r="H36" i="12"/>
  <c r="M30" i="10"/>
  <c r="K37" i="12"/>
  <c r="H37" i="12"/>
  <c r="M31" i="10"/>
  <c r="K38" i="12"/>
  <c r="H38" i="12"/>
  <c r="M32" i="10"/>
  <c r="K39" i="12"/>
  <c r="H39" i="12"/>
  <c r="M33" i="10"/>
  <c r="K40" i="12"/>
  <c r="H40" i="12"/>
  <c r="M34" i="10"/>
  <c r="K41" i="12"/>
  <c r="H41" i="12"/>
  <c r="M35" i="10"/>
  <c r="K42" i="12"/>
  <c r="H42" i="12"/>
  <c r="M36" i="10"/>
  <c r="K43" i="12"/>
  <c r="H43" i="12"/>
  <c r="M37" i="10"/>
  <c r="K44" i="12"/>
  <c r="H44" i="12"/>
  <c r="M38" i="10"/>
  <c r="K45" i="12"/>
  <c r="H45" i="12"/>
  <c r="M39" i="10"/>
  <c r="K46" i="12"/>
  <c r="H46" i="12"/>
  <c r="M40" i="10"/>
  <c r="K47" i="12"/>
  <c r="H47" i="12"/>
  <c r="M41" i="10"/>
  <c r="K48" i="12"/>
  <c r="H48" i="12"/>
  <c r="M42" i="10"/>
  <c r="K49" i="12"/>
  <c r="H49" i="12"/>
  <c r="M43" i="10"/>
  <c r="K50" i="12"/>
  <c r="H50" i="12"/>
  <c r="M44" i="10"/>
  <c r="K51" i="12"/>
  <c r="H51" i="12"/>
  <c r="M45" i="10"/>
  <c r="K52" i="12"/>
  <c r="H52" i="12"/>
  <c r="M46" i="10"/>
  <c r="K53" i="12"/>
  <c r="H53" i="12"/>
  <c r="M47" i="10"/>
  <c r="K54" i="12"/>
  <c r="H54" i="12"/>
  <c r="M48" i="10"/>
  <c r="K55" i="12"/>
  <c r="H55" i="12"/>
  <c r="M49" i="10"/>
  <c r="K56" i="12"/>
  <c r="H56" i="12"/>
  <c r="M50" i="10"/>
  <c r="M3" i="10"/>
  <c r="I5" i="5"/>
  <c r="J9" i="5"/>
  <c r="J10" i="5"/>
  <c r="J11" i="5"/>
  <c r="J12" i="5"/>
  <c r="J13" i="5"/>
  <c r="J14" i="5"/>
  <c r="N15" i="5"/>
  <c r="N16" i="5"/>
  <c r="N17" i="5"/>
  <c r="N18" i="5"/>
  <c r="N19" i="5"/>
  <c r="N20" i="5"/>
  <c r="N21" i="5"/>
  <c r="I2" i="5"/>
  <c r="P6" i="5"/>
  <c r="I3" i="5"/>
  <c r="H9" i="5"/>
  <c r="K14" i="5"/>
  <c r="H14" i="5"/>
  <c r="L14" i="5"/>
  <c r="P15" i="5"/>
  <c r="O20" i="5"/>
  <c r="P20" i="5"/>
  <c r="U6" i="5"/>
  <c r="U21" i="5"/>
  <c r="K15" i="5"/>
  <c r="O21" i="5"/>
  <c r="P21" i="5"/>
  <c r="Q21" i="5"/>
  <c r="S21" i="5"/>
  <c r="V21" i="5"/>
  <c r="J15" i="5"/>
  <c r="J16" i="5"/>
  <c r="J17" i="5"/>
  <c r="J18" i="5"/>
  <c r="J19" i="5"/>
  <c r="J20" i="5"/>
  <c r="AW21" i="5"/>
  <c r="K20" i="5"/>
  <c r="H20" i="5"/>
  <c r="L20" i="5"/>
  <c r="AY6" i="5"/>
  <c r="AY21" i="5"/>
  <c r="AZ21" i="5"/>
  <c r="K21" i="5"/>
  <c r="H21" i="5"/>
  <c r="L21" i="5"/>
  <c r="J21" i="5"/>
  <c r="M21" i="5"/>
  <c r="E21" i="5"/>
  <c r="I5" i="12"/>
  <c r="J9" i="12"/>
  <c r="J10" i="12"/>
  <c r="J11" i="12"/>
  <c r="J12" i="12"/>
  <c r="J13" i="12"/>
  <c r="J14" i="12"/>
  <c r="J15" i="12"/>
  <c r="J16" i="12"/>
  <c r="J17" i="12"/>
  <c r="J18" i="12"/>
  <c r="J19" i="12"/>
  <c r="J20" i="12"/>
  <c r="N21" i="12"/>
  <c r="I2" i="12"/>
  <c r="P6" i="12"/>
  <c r="L20" i="12"/>
  <c r="P21" i="12"/>
  <c r="Q21" i="12"/>
  <c r="L21" i="12"/>
  <c r="J21" i="12"/>
  <c r="M21" i="12"/>
  <c r="E21" i="12"/>
  <c r="F21" i="12"/>
  <c r="L9" i="12"/>
  <c r="M9" i="12"/>
  <c r="E9" i="12"/>
  <c r="F9" i="12"/>
  <c r="G9" i="12"/>
  <c r="L10" i="12"/>
  <c r="M10" i="12"/>
  <c r="E10" i="12"/>
  <c r="F10" i="12"/>
  <c r="G10" i="12"/>
  <c r="L11" i="12"/>
  <c r="M11" i="12"/>
  <c r="E11" i="12"/>
  <c r="F11" i="12"/>
  <c r="G11" i="12"/>
  <c r="L12" i="12"/>
  <c r="M12" i="12"/>
  <c r="E12" i="12"/>
  <c r="F12" i="12"/>
  <c r="G12" i="12"/>
  <c r="L13" i="12"/>
  <c r="M13" i="12"/>
  <c r="E13" i="12"/>
  <c r="F13" i="12"/>
  <c r="G13" i="12"/>
  <c r="L14" i="12"/>
  <c r="M14" i="12"/>
  <c r="E14" i="12"/>
  <c r="F14" i="12"/>
  <c r="G14" i="12"/>
  <c r="L15" i="12"/>
  <c r="M15" i="12"/>
  <c r="E15" i="12"/>
  <c r="F15" i="12"/>
  <c r="G15" i="12"/>
  <c r="L16" i="12"/>
  <c r="M16" i="12"/>
  <c r="E16" i="12"/>
  <c r="F16" i="12"/>
  <c r="G16" i="12"/>
  <c r="L17" i="12"/>
  <c r="M17" i="12"/>
  <c r="E17" i="12"/>
  <c r="F17" i="12"/>
  <c r="G17" i="12"/>
  <c r="L18" i="12"/>
  <c r="M18" i="12"/>
  <c r="E18" i="12"/>
  <c r="F18" i="12"/>
  <c r="G18" i="12"/>
  <c r="L19" i="12"/>
  <c r="M19" i="12"/>
  <c r="E19" i="12"/>
  <c r="F19" i="12"/>
  <c r="G19" i="12"/>
  <c r="M20" i="12"/>
  <c r="E20" i="12"/>
  <c r="F20" i="12"/>
  <c r="G20" i="12"/>
  <c r="G21" i="12"/>
  <c r="P6" i="10"/>
  <c r="Q6" i="10"/>
  <c r="N3" i="10"/>
  <c r="O3" i="10"/>
  <c r="R3" i="10"/>
  <c r="I4" i="12"/>
  <c r="S3" i="10"/>
  <c r="T3" i="10"/>
  <c r="U3" i="10"/>
  <c r="N4" i="10"/>
  <c r="O4" i="10"/>
  <c r="T4" i="10"/>
  <c r="U4" i="10"/>
  <c r="N5" i="10"/>
  <c r="O5" i="10"/>
  <c r="T5" i="10"/>
  <c r="U5" i="10"/>
  <c r="N6" i="10"/>
  <c r="O6" i="10"/>
  <c r="T6" i="10"/>
  <c r="U6" i="10"/>
  <c r="P7" i="10"/>
  <c r="Q7" i="10"/>
  <c r="N7" i="10"/>
  <c r="O7" i="10"/>
  <c r="T7" i="10"/>
  <c r="U7" i="10"/>
  <c r="N8" i="10"/>
  <c r="O8" i="10"/>
  <c r="T8" i="10"/>
  <c r="U8" i="10"/>
  <c r="P9" i="10"/>
  <c r="Q9" i="10"/>
  <c r="N9" i="10"/>
  <c r="O9" i="10"/>
  <c r="T9" i="10"/>
  <c r="U9" i="10"/>
  <c r="N10" i="10"/>
  <c r="O10" i="10"/>
  <c r="T10" i="10"/>
  <c r="U10" i="10"/>
  <c r="P11" i="10"/>
  <c r="Q11" i="10"/>
  <c r="N11" i="10"/>
  <c r="O11" i="10"/>
  <c r="T11" i="10"/>
  <c r="U11" i="10"/>
  <c r="P12" i="10"/>
  <c r="Q12" i="10"/>
  <c r="N12" i="10"/>
  <c r="O12" i="10"/>
  <c r="T12" i="10"/>
  <c r="U12" i="10"/>
  <c r="N13" i="10"/>
  <c r="O13" i="10"/>
  <c r="T13" i="10"/>
  <c r="U13" i="10"/>
  <c r="N14" i="10"/>
  <c r="O14" i="10"/>
  <c r="T14" i="10"/>
  <c r="U14" i="10"/>
  <c r="P15" i="10"/>
  <c r="Q15" i="10"/>
  <c r="R21" i="12"/>
  <c r="T15" i="10"/>
  <c r="N15" i="10"/>
  <c r="O15" i="10"/>
  <c r="U15" i="10"/>
  <c r="AA6" i="10"/>
  <c r="AB6" i="10"/>
  <c r="Y3" i="10"/>
  <c r="Z3" i="10"/>
  <c r="AC3" i="10"/>
  <c r="I4" i="13"/>
  <c r="AD3" i="10"/>
  <c r="AF3" i="10"/>
  <c r="Y4" i="10"/>
  <c r="Z4" i="10"/>
  <c r="AF4" i="10"/>
  <c r="Y5" i="10"/>
  <c r="Z5" i="10"/>
  <c r="AF5" i="10"/>
  <c r="Y6" i="10"/>
  <c r="Z6" i="10"/>
  <c r="AF6" i="10"/>
  <c r="AA7" i="10"/>
  <c r="AB7" i="10"/>
  <c r="Y7" i="10"/>
  <c r="Z7" i="10"/>
  <c r="AF7" i="10"/>
  <c r="Y8" i="10"/>
  <c r="Z8" i="10"/>
  <c r="AF8" i="10"/>
  <c r="AA9" i="10"/>
  <c r="AB9" i="10"/>
  <c r="Y9" i="10"/>
  <c r="Z9" i="10"/>
  <c r="AF9" i="10"/>
  <c r="Y10" i="10"/>
  <c r="Z10" i="10"/>
  <c r="AF10" i="10"/>
  <c r="AA11" i="10"/>
  <c r="AB11" i="10"/>
  <c r="Y11" i="10"/>
  <c r="Z11" i="10"/>
  <c r="AF11" i="10"/>
  <c r="AA12" i="10"/>
  <c r="AB12" i="10"/>
  <c r="Y12" i="10"/>
  <c r="Z12" i="10"/>
  <c r="AF12" i="10"/>
  <c r="Y13" i="10"/>
  <c r="Z13" i="10"/>
  <c r="AF13" i="10"/>
  <c r="Y14" i="10"/>
  <c r="Z14" i="10"/>
  <c r="AF14" i="10"/>
  <c r="AA15" i="10"/>
  <c r="AB15" i="10"/>
  <c r="Y15" i="10"/>
  <c r="Z15" i="10"/>
  <c r="AF15" i="10"/>
  <c r="J5" i="14"/>
  <c r="K10" i="5"/>
  <c r="H10" i="5"/>
  <c r="L10" i="5"/>
  <c r="M10" i="5"/>
  <c r="E10" i="5"/>
  <c r="F10" i="5"/>
  <c r="L9" i="5"/>
  <c r="M9" i="5"/>
  <c r="E9" i="5"/>
  <c r="F9" i="5"/>
  <c r="G9" i="5"/>
  <c r="G10" i="5"/>
  <c r="J6" i="14"/>
  <c r="K11" i="5"/>
  <c r="H11" i="5"/>
  <c r="L11" i="5"/>
  <c r="M11" i="5"/>
  <c r="E11" i="5"/>
  <c r="F11" i="5"/>
  <c r="G11" i="5"/>
  <c r="J7" i="14"/>
  <c r="K12" i="5"/>
  <c r="H12" i="5"/>
  <c r="L12" i="5"/>
  <c r="B12" i="5"/>
  <c r="C12" i="5"/>
  <c r="D12" i="5"/>
  <c r="M12" i="5"/>
  <c r="E12" i="5"/>
  <c r="F12" i="5"/>
  <c r="G12" i="5"/>
  <c r="J9" i="14"/>
  <c r="O26" i="12"/>
  <c r="J15" i="14"/>
  <c r="P26" i="12"/>
  <c r="O22" i="12"/>
  <c r="P22" i="12"/>
  <c r="J16" i="14"/>
  <c r="J10" i="14"/>
  <c r="H15" i="5"/>
  <c r="L15" i="5"/>
  <c r="O16" i="5"/>
  <c r="P16" i="5"/>
  <c r="J11" i="14"/>
  <c r="K16" i="5"/>
  <c r="H16" i="5"/>
  <c r="L16" i="5"/>
  <c r="M16" i="5"/>
  <c r="M15" i="5"/>
  <c r="O17" i="5"/>
  <c r="P17" i="5"/>
  <c r="J12" i="14"/>
  <c r="K17" i="5"/>
  <c r="H17" i="5"/>
  <c r="L17" i="5"/>
  <c r="M17" i="5"/>
  <c r="O18" i="5"/>
  <c r="P18" i="5"/>
  <c r="J13" i="14"/>
  <c r="K18" i="5"/>
  <c r="H18" i="5"/>
  <c r="L18" i="5"/>
  <c r="M18" i="5"/>
  <c r="J8" i="14"/>
  <c r="K13" i="5"/>
  <c r="O19" i="5"/>
  <c r="P19" i="5"/>
  <c r="J14" i="14"/>
  <c r="K19" i="5"/>
  <c r="H19" i="5"/>
  <c r="L19" i="5"/>
  <c r="M19" i="5"/>
  <c r="M20" i="5"/>
  <c r="T22" i="5"/>
  <c r="U22" i="5"/>
  <c r="O22" i="5"/>
  <c r="P22" i="5"/>
  <c r="AX22" i="5"/>
  <c r="AY22" i="5"/>
  <c r="J17" i="14"/>
  <c r="K22" i="5"/>
  <c r="H22" i="5"/>
  <c r="L22" i="5"/>
  <c r="J22" i="5"/>
  <c r="M22" i="5"/>
  <c r="T23" i="5"/>
  <c r="U23" i="5"/>
  <c r="O23" i="5"/>
  <c r="P23" i="5"/>
  <c r="AX23" i="5"/>
  <c r="AY23" i="5"/>
  <c r="J18" i="14"/>
  <c r="K23" i="5"/>
  <c r="H23" i="5"/>
  <c r="L23" i="5"/>
  <c r="J23" i="5"/>
  <c r="M23" i="5"/>
  <c r="T24" i="5"/>
  <c r="U24" i="5"/>
  <c r="O24" i="5"/>
  <c r="P24" i="5"/>
  <c r="AX24" i="5"/>
  <c r="AY24" i="5"/>
  <c r="J19" i="14"/>
  <c r="K24" i="5"/>
  <c r="H24" i="5"/>
  <c r="L24" i="5"/>
  <c r="J24" i="5"/>
  <c r="M24" i="5"/>
  <c r="T25" i="5"/>
  <c r="U25" i="5"/>
  <c r="O25" i="5"/>
  <c r="P25" i="5"/>
  <c r="AX25" i="5"/>
  <c r="AY25" i="5"/>
  <c r="J20" i="14"/>
  <c r="K25" i="5"/>
  <c r="H25" i="5"/>
  <c r="L25" i="5"/>
  <c r="J25" i="5"/>
  <c r="M25" i="5"/>
  <c r="T26" i="5"/>
  <c r="U26" i="5"/>
  <c r="O26" i="5"/>
  <c r="P26" i="5"/>
  <c r="AX26" i="5"/>
  <c r="AY26" i="5"/>
  <c r="J21" i="14"/>
  <c r="K26" i="5"/>
  <c r="H26" i="5"/>
  <c r="L26" i="5"/>
  <c r="J26" i="5"/>
  <c r="M26" i="5"/>
  <c r="Z6" i="5"/>
  <c r="Z27" i="5"/>
  <c r="T27" i="5"/>
  <c r="U27" i="5"/>
  <c r="EZ6" i="5"/>
  <c r="EZ27" i="5"/>
  <c r="O27" i="5"/>
  <c r="P27" i="5"/>
  <c r="BD6" i="5"/>
  <c r="BD27" i="5"/>
  <c r="AX27" i="5"/>
  <c r="AY27" i="5"/>
  <c r="CC6" i="5"/>
  <c r="CC27" i="5"/>
  <c r="J22" i="14"/>
  <c r="K27" i="5"/>
  <c r="H27" i="5"/>
  <c r="L27" i="5"/>
  <c r="J27" i="5"/>
  <c r="M27" i="5"/>
  <c r="Y28" i="5"/>
  <c r="Z28" i="5"/>
  <c r="T28" i="5"/>
  <c r="U28" i="5"/>
  <c r="EY28" i="5"/>
  <c r="EZ28" i="5"/>
  <c r="O28" i="5"/>
  <c r="P28" i="5"/>
  <c r="BC28" i="5"/>
  <c r="BD28" i="5"/>
  <c r="AX28" i="5"/>
  <c r="AY28" i="5"/>
  <c r="CB28" i="5"/>
  <c r="CC28" i="5"/>
  <c r="J23" i="14"/>
  <c r="K28" i="5"/>
  <c r="H28" i="5"/>
  <c r="L28" i="5"/>
  <c r="J28" i="5"/>
  <c r="M28" i="5"/>
  <c r="Y29" i="5"/>
  <c r="Z29" i="5"/>
  <c r="T29" i="5"/>
  <c r="U29" i="5"/>
  <c r="EY29" i="5"/>
  <c r="EZ29" i="5"/>
  <c r="O29" i="5"/>
  <c r="P29" i="5"/>
  <c r="BC29" i="5"/>
  <c r="BD29" i="5"/>
  <c r="AX29" i="5"/>
  <c r="AY29" i="5"/>
  <c r="CB29" i="5"/>
  <c r="CC29" i="5"/>
  <c r="J24" i="14"/>
  <c r="K29" i="5"/>
  <c r="H29" i="5"/>
  <c r="L29" i="5"/>
  <c r="J29" i="5"/>
  <c r="M29" i="5"/>
  <c r="Y30" i="5"/>
  <c r="Z30" i="5"/>
  <c r="T30" i="5"/>
  <c r="U30" i="5"/>
  <c r="EY30" i="5"/>
  <c r="EZ30" i="5"/>
  <c r="O30" i="5"/>
  <c r="P30" i="5"/>
  <c r="BC30" i="5"/>
  <c r="BD30" i="5"/>
  <c r="AX30" i="5"/>
  <c r="AY30" i="5"/>
  <c r="CB30" i="5"/>
  <c r="CC30" i="5"/>
  <c r="J25" i="14"/>
  <c r="K30" i="5"/>
  <c r="H30" i="5"/>
  <c r="L30" i="5"/>
  <c r="J30" i="5"/>
  <c r="M30" i="5"/>
  <c r="Y31" i="5"/>
  <c r="Z31" i="5"/>
  <c r="T31" i="5"/>
  <c r="U31" i="5"/>
  <c r="EY31" i="5"/>
  <c r="EZ31" i="5"/>
  <c r="O31" i="5"/>
  <c r="P31" i="5"/>
  <c r="BC31" i="5"/>
  <c r="BD31" i="5"/>
  <c r="AX31" i="5"/>
  <c r="AY31" i="5"/>
  <c r="CB31" i="5"/>
  <c r="CC31" i="5"/>
  <c r="J26" i="14"/>
  <c r="K31" i="5"/>
  <c r="H31" i="5"/>
  <c r="L31" i="5"/>
  <c r="J31" i="5"/>
  <c r="M31" i="5"/>
  <c r="Y32" i="5"/>
  <c r="Z32" i="5"/>
  <c r="T32" i="5"/>
  <c r="U32" i="5"/>
  <c r="EY32" i="5"/>
  <c r="EZ32" i="5"/>
  <c r="O32" i="5"/>
  <c r="P32" i="5"/>
  <c r="BC32" i="5"/>
  <c r="BD32" i="5"/>
  <c r="AX32" i="5"/>
  <c r="AY32" i="5"/>
  <c r="CB32" i="5"/>
  <c r="CC32" i="5"/>
  <c r="J27" i="14"/>
  <c r="K32" i="5"/>
  <c r="H32" i="5"/>
  <c r="L32" i="5"/>
  <c r="J32" i="5"/>
  <c r="M32" i="5"/>
  <c r="AE6" i="5"/>
  <c r="AE33" i="5"/>
  <c r="Y33" i="5"/>
  <c r="Z33" i="5"/>
  <c r="HW6" i="5"/>
  <c r="HW33" i="5"/>
  <c r="T33" i="5"/>
  <c r="U33" i="5"/>
  <c r="FE6" i="5"/>
  <c r="FE33" i="5"/>
  <c r="EY33" i="5"/>
  <c r="EZ33" i="5"/>
  <c r="FY6" i="5"/>
  <c r="FY33" i="5"/>
  <c r="O33" i="5"/>
  <c r="P33" i="5"/>
  <c r="BI6" i="5"/>
  <c r="BI33" i="5"/>
  <c r="BC33" i="5"/>
  <c r="BD33" i="5"/>
  <c r="LS6" i="5"/>
  <c r="LS33" i="5"/>
  <c r="AX33" i="5"/>
  <c r="AY33" i="5"/>
  <c r="CH6" i="5"/>
  <c r="CH33" i="5"/>
  <c r="CB33" i="5"/>
  <c r="CC33" i="5"/>
  <c r="DB6" i="5"/>
  <c r="DB33" i="5"/>
  <c r="J28" i="14"/>
  <c r="K33" i="5"/>
  <c r="H33" i="5"/>
  <c r="L33" i="5"/>
  <c r="J33" i="5"/>
  <c r="M33" i="5"/>
  <c r="AD34" i="5"/>
  <c r="AE34" i="5"/>
  <c r="Y34" i="5"/>
  <c r="Z34" i="5"/>
  <c r="HV34" i="5"/>
  <c r="HW34" i="5"/>
  <c r="T34" i="5"/>
  <c r="U34" i="5"/>
  <c r="FD34" i="5"/>
  <c r="FE34" i="5"/>
  <c r="EY34" i="5"/>
  <c r="EZ34" i="5"/>
  <c r="FX34" i="5"/>
  <c r="FY34" i="5"/>
  <c r="O34" i="5"/>
  <c r="P34" i="5"/>
  <c r="BH34" i="5"/>
  <c r="BI34" i="5"/>
  <c r="BC34" i="5"/>
  <c r="BD34" i="5"/>
  <c r="LR34" i="5"/>
  <c r="LS34" i="5"/>
  <c r="AX34" i="5"/>
  <c r="AY34" i="5"/>
  <c r="CG34" i="5"/>
  <c r="CH34" i="5"/>
  <c r="CB34" i="5"/>
  <c r="CC34" i="5"/>
  <c r="DA34" i="5"/>
  <c r="DB34" i="5"/>
  <c r="J29" i="14"/>
  <c r="K34" i="5"/>
  <c r="H34" i="5"/>
  <c r="L34" i="5"/>
  <c r="J34" i="5"/>
  <c r="M34" i="5"/>
  <c r="AD35" i="5"/>
  <c r="AE35" i="5"/>
  <c r="Y35" i="5"/>
  <c r="Z35" i="5"/>
  <c r="HV35" i="5"/>
  <c r="HW35" i="5"/>
  <c r="T35" i="5"/>
  <c r="U35" i="5"/>
  <c r="FD35" i="5"/>
  <c r="FE35" i="5"/>
  <c r="EY35" i="5"/>
  <c r="EZ35" i="5"/>
  <c r="FX35" i="5"/>
  <c r="FY35" i="5"/>
  <c r="O35" i="5"/>
  <c r="P35" i="5"/>
  <c r="BH35" i="5"/>
  <c r="BI35" i="5"/>
  <c r="BC35" i="5"/>
  <c r="BD35" i="5"/>
  <c r="LR35" i="5"/>
  <c r="LS35" i="5"/>
  <c r="AX35" i="5"/>
  <c r="AY35" i="5"/>
  <c r="CG35" i="5"/>
  <c r="CH35" i="5"/>
  <c r="CB35" i="5"/>
  <c r="CC35" i="5"/>
  <c r="DA35" i="5"/>
  <c r="DB35" i="5"/>
  <c r="J30" i="14"/>
  <c r="K35" i="5"/>
  <c r="H35" i="5"/>
  <c r="L35" i="5"/>
  <c r="J35" i="5"/>
  <c r="M35" i="5"/>
  <c r="AD36" i="5"/>
  <c r="AE36" i="5"/>
  <c r="Y36" i="5"/>
  <c r="Z36" i="5"/>
  <c r="HV36" i="5"/>
  <c r="HW36" i="5"/>
  <c r="T36" i="5"/>
  <c r="U36" i="5"/>
  <c r="FD36" i="5"/>
  <c r="FE36" i="5"/>
  <c r="EY36" i="5"/>
  <c r="EZ36" i="5"/>
  <c r="FX36" i="5"/>
  <c r="FY36" i="5"/>
  <c r="O36" i="5"/>
  <c r="P36" i="5"/>
  <c r="BH36" i="5"/>
  <c r="BI36" i="5"/>
  <c r="BC36" i="5"/>
  <c r="BD36" i="5"/>
  <c r="LR36" i="5"/>
  <c r="LS36" i="5"/>
  <c r="AX36" i="5"/>
  <c r="AY36" i="5"/>
  <c r="CG36" i="5"/>
  <c r="CH36" i="5"/>
  <c r="CB36" i="5"/>
  <c r="CC36" i="5"/>
  <c r="DA36" i="5"/>
  <c r="DB36" i="5"/>
  <c r="J31" i="14"/>
  <c r="K36" i="5"/>
  <c r="H36" i="5"/>
  <c r="L36" i="5"/>
  <c r="J36" i="5"/>
  <c r="M36" i="5"/>
  <c r="AD37" i="5"/>
  <c r="AE37" i="5"/>
  <c r="Y37" i="5"/>
  <c r="Z37" i="5"/>
  <c r="HV37" i="5"/>
  <c r="HW37" i="5"/>
  <c r="T37" i="5"/>
  <c r="U37" i="5"/>
  <c r="FD37" i="5"/>
  <c r="FE37" i="5"/>
  <c r="EY37" i="5"/>
  <c r="EZ37" i="5"/>
  <c r="FX37" i="5"/>
  <c r="FY37" i="5"/>
  <c r="O37" i="5"/>
  <c r="P37" i="5"/>
  <c r="BH37" i="5"/>
  <c r="BI37" i="5"/>
  <c r="BC37" i="5"/>
  <c r="BD37" i="5"/>
  <c r="LR37" i="5"/>
  <c r="LS37" i="5"/>
  <c r="AX37" i="5"/>
  <c r="AY37" i="5"/>
  <c r="CG37" i="5"/>
  <c r="CH37" i="5"/>
  <c r="CB37" i="5"/>
  <c r="CC37" i="5"/>
  <c r="DA37" i="5"/>
  <c r="DB37" i="5"/>
  <c r="J32" i="14"/>
  <c r="K37" i="5"/>
  <c r="H37" i="5"/>
  <c r="L37" i="5"/>
  <c r="J37" i="5"/>
  <c r="M37" i="5"/>
  <c r="AD38" i="5"/>
  <c r="AE38" i="5"/>
  <c r="Y38" i="5"/>
  <c r="Z38" i="5"/>
  <c r="HV38" i="5"/>
  <c r="HW38" i="5"/>
  <c r="T38" i="5"/>
  <c r="U38" i="5"/>
  <c r="FD38" i="5"/>
  <c r="FE38" i="5"/>
  <c r="EY38" i="5"/>
  <c r="EZ38" i="5"/>
  <c r="FX38" i="5"/>
  <c r="FY38" i="5"/>
  <c r="O38" i="5"/>
  <c r="P38" i="5"/>
  <c r="BH38" i="5"/>
  <c r="BI38" i="5"/>
  <c r="BC38" i="5"/>
  <c r="BD38" i="5"/>
  <c r="LR38" i="5"/>
  <c r="LS38" i="5"/>
  <c r="AX38" i="5"/>
  <c r="AY38" i="5"/>
  <c r="CG38" i="5"/>
  <c r="CH38" i="5"/>
  <c r="CB38" i="5"/>
  <c r="CC38" i="5"/>
  <c r="DA38" i="5"/>
  <c r="DB38" i="5"/>
  <c r="J33" i="14"/>
  <c r="K38" i="5"/>
  <c r="H38" i="5"/>
  <c r="L38" i="5"/>
  <c r="J38" i="5"/>
  <c r="M38" i="5"/>
  <c r="AJ6" i="5"/>
  <c r="AJ39" i="5"/>
  <c r="AD39" i="5"/>
  <c r="AE39" i="5"/>
  <c r="JU6" i="5"/>
  <c r="JU39" i="5"/>
  <c r="Y39" i="5"/>
  <c r="Z39" i="5"/>
  <c r="IB6" i="5"/>
  <c r="IB39" i="5"/>
  <c r="HV39" i="5"/>
  <c r="HW39" i="5"/>
  <c r="IQ6" i="5"/>
  <c r="IQ39" i="5"/>
  <c r="T39" i="5"/>
  <c r="U39" i="5"/>
  <c r="FJ6" i="5"/>
  <c r="FJ39" i="5"/>
  <c r="FD39" i="5"/>
  <c r="FE39" i="5"/>
  <c r="SL6" i="5"/>
  <c r="SL39" i="5"/>
  <c r="EY39" i="5"/>
  <c r="EZ39" i="5"/>
  <c r="GD6" i="5"/>
  <c r="GD39" i="5"/>
  <c r="FX39" i="5"/>
  <c r="FY39" i="5"/>
  <c r="GS6" i="5"/>
  <c r="GS39" i="5"/>
  <c r="O39" i="5"/>
  <c r="P39" i="5"/>
  <c r="BN6" i="5"/>
  <c r="BN39" i="5"/>
  <c r="BH39" i="5"/>
  <c r="BI39" i="5"/>
  <c r="NQ6" i="5"/>
  <c r="NQ39" i="5"/>
  <c r="BC39" i="5"/>
  <c r="BD39" i="5"/>
  <c r="LX6" i="5"/>
  <c r="LX39" i="5"/>
  <c r="LR39" i="5"/>
  <c r="LS39" i="5"/>
  <c r="MM6" i="5"/>
  <c r="MM39" i="5"/>
  <c r="AX39" i="5"/>
  <c r="AY39" i="5"/>
  <c r="CM6" i="5"/>
  <c r="CM39" i="5"/>
  <c r="CG39" i="5"/>
  <c r="CH39" i="5"/>
  <c r="PO6" i="5"/>
  <c r="PO39" i="5"/>
  <c r="CB39" i="5"/>
  <c r="CC39" i="5"/>
  <c r="DG6" i="5"/>
  <c r="DG39" i="5"/>
  <c r="DA39" i="5"/>
  <c r="DB39" i="5"/>
  <c r="DV6" i="5"/>
  <c r="DV39" i="5"/>
  <c r="J34" i="14"/>
  <c r="K39" i="5"/>
  <c r="H39" i="5"/>
  <c r="L39" i="5"/>
  <c r="J39" i="5"/>
  <c r="M39" i="5"/>
  <c r="AI40" i="5"/>
  <c r="AJ40" i="5"/>
  <c r="AD40" i="5"/>
  <c r="AE40" i="5"/>
  <c r="JT40" i="5"/>
  <c r="JU40" i="5"/>
  <c r="Y40" i="5"/>
  <c r="Z40" i="5"/>
  <c r="IA40" i="5"/>
  <c r="IB40" i="5"/>
  <c r="HV40" i="5"/>
  <c r="HW40" i="5"/>
  <c r="IP40" i="5"/>
  <c r="IQ40" i="5"/>
  <c r="T40" i="5"/>
  <c r="U40" i="5"/>
  <c r="FI40" i="5"/>
  <c r="FJ40" i="5"/>
  <c r="FD40" i="5"/>
  <c r="FE40" i="5"/>
  <c r="SK40" i="5"/>
  <c r="SL40" i="5"/>
  <c r="EY40" i="5"/>
  <c r="EZ40" i="5"/>
  <c r="GC40" i="5"/>
  <c r="GD40" i="5"/>
  <c r="FX40" i="5"/>
  <c r="FY40" i="5"/>
  <c r="GR40" i="5"/>
  <c r="GS40" i="5"/>
  <c r="O40" i="5"/>
  <c r="P40" i="5"/>
  <c r="BM40" i="5"/>
  <c r="BN40" i="5"/>
  <c r="BH40" i="5"/>
  <c r="BI40" i="5"/>
  <c r="NP40" i="5"/>
  <c r="NQ40" i="5"/>
  <c r="BC40" i="5"/>
  <c r="BD40" i="5"/>
  <c r="LW40" i="5"/>
  <c r="LX40" i="5"/>
  <c r="LR40" i="5"/>
  <c r="LS40" i="5"/>
  <c r="ML40" i="5"/>
  <c r="MM40" i="5"/>
  <c r="AX40" i="5"/>
  <c r="AY40" i="5"/>
  <c r="CL40" i="5"/>
  <c r="CM40" i="5"/>
  <c r="CG40" i="5"/>
  <c r="CH40" i="5"/>
  <c r="PN40" i="5"/>
  <c r="PO40" i="5"/>
  <c r="CB40" i="5"/>
  <c r="CC40" i="5"/>
  <c r="DF40" i="5"/>
  <c r="DG40" i="5"/>
  <c r="DA40" i="5"/>
  <c r="DB40" i="5"/>
  <c r="DU40" i="5"/>
  <c r="DV40" i="5"/>
  <c r="J35" i="14"/>
  <c r="K40" i="5"/>
  <c r="H40" i="5"/>
  <c r="L40" i="5"/>
  <c r="J40" i="5"/>
  <c r="M40" i="5"/>
  <c r="AI41" i="5"/>
  <c r="AJ41" i="5"/>
  <c r="AD41" i="5"/>
  <c r="AE41" i="5"/>
  <c r="JT41" i="5"/>
  <c r="JU41" i="5"/>
  <c r="Y41" i="5"/>
  <c r="Z41" i="5"/>
  <c r="IA41" i="5"/>
  <c r="IB41" i="5"/>
  <c r="HV41" i="5"/>
  <c r="HW41" i="5"/>
  <c r="IP41" i="5"/>
  <c r="IQ41" i="5"/>
  <c r="T41" i="5"/>
  <c r="U41" i="5"/>
  <c r="FI41" i="5"/>
  <c r="FJ41" i="5"/>
  <c r="FD41" i="5"/>
  <c r="FE41" i="5"/>
  <c r="SK41" i="5"/>
  <c r="SL41" i="5"/>
  <c r="EY41" i="5"/>
  <c r="EZ41" i="5"/>
  <c r="GC41" i="5"/>
  <c r="GD41" i="5"/>
  <c r="FX41" i="5"/>
  <c r="FY41" i="5"/>
  <c r="GR41" i="5"/>
  <c r="GS41" i="5"/>
  <c r="O41" i="5"/>
  <c r="P41" i="5"/>
  <c r="BM41" i="5"/>
  <c r="BN41" i="5"/>
  <c r="BH41" i="5"/>
  <c r="BI41" i="5"/>
  <c r="NP41" i="5"/>
  <c r="NQ41" i="5"/>
  <c r="BC41" i="5"/>
  <c r="BD41" i="5"/>
  <c r="LW41" i="5"/>
  <c r="LX41" i="5"/>
  <c r="LR41" i="5"/>
  <c r="LS41" i="5"/>
  <c r="ML41" i="5"/>
  <c r="MM41" i="5"/>
  <c r="AX41" i="5"/>
  <c r="AY41" i="5"/>
  <c r="CL41" i="5"/>
  <c r="CM41" i="5"/>
  <c r="CG41" i="5"/>
  <c r="CH41" i="5"/>
  <c r="PN41" i="5"/>
  <c r="PO41" i="5"/>
  <c r="CB41" i="5"/>
  <c r="CC41" i="5"/>
  <c r="DF41" i="5"/>
  <c r="DG41" i="5"/>
  <c r="DA41" i="5"/>
  <c r="DB41" i="5"/>
  <c r="DU41" i="5"/>
  <c r="DV41" i="5"/>
  <c r="J36" i="14"/>
  <c r="K41" i="5"/>
  <c r="H41" i="5"/>
  <c r="L41" i="5"/>
  <c r="J41" i="5"/>
  <c r="M41" i="5"/>
  <c r="AI42" i="5"/>
  <c r="AJ42" i="5"/>
  <c r="AD42" i="5"/>
  <c r="AE42" i="5"/>
  <c r="JT42" i="5"/>
  <c r="JU42" i="5"/>
  <c r="Y42" i="5"/>
  <c r="Z42" i="5"/>
  <c r="IA42" i="5"/>
  <c r="IB42" i="5"/>
  <c r="HV42" i="5"/>
  <c r="HW42" i="5"/>
  <c r="IP42" i="5"/>
  <c r="IQ42" i="5"/>
  <c r="T42" i="5"/>
  <c r="U42" i="5"/>
  <c r="FI42" i="5"/>
  <c r="FJ42" i="5"/>
  <c r="FD42" i="5"/>
  <c r="FE42" i="5"/>
  <c r="SK42" i="5"/>
  <c r="SL42" i="5"/>
  <c r="EY42" i="5"/>
  <c r="EZ42" i="5"/>
  <c r="GC42" i="5"/>
  <c r="GD42" i="5"/>
  <c r="FX42" i="5"/>
  <c r="FY42" i="5"/>
  <c r="GR42" i="5"/>
  <c r="GS42" i="5"/>
  <c r="O42" i="5"/>
  <c r="P42" i="5"/>
  <c r="BM42" i="5"/>
  <c r="BN42" i="5"/>
  <c r="BH42" i="5"/>
  <c r="BI42" i="5"/>
  <c r="NP42" i="5"/>
  <c r="NQ42" i="5"/>
  <c r="BC42" i="5"/>
  <c r="BD42" i="5"/>
  <c r="LW42" i="5"/>
  <c r="LX42" i="5"/>
  <c r="LR42" i="5"/>
  <c r="LS42" i="5"/>
  <c r="ML42" i="5"/>
  <c r="MM42" i="5"/>
  <c r="AX42" i="5"/>
  <c r="AY42" i="5"/>
  <c r="CL42" i="5"/>
  <c r="CM42" i="5"/>
  <c r="CG42" i="5"/>
  <c r="CH42" i="5"/>
  <c r="PN42" i="5"/>
  <c r="PO42" i="5"/>
  <c r="CB42" i="5"/>
  <c r="CC42" i="5"/>
  <c r="DF42" i="5"/>
  <c r="DG42" i="5"/>
  <c r="DA42" i="5"/>
  <c r="DB42" i="5"/>
  <c r="DU42" i="5"/>
  <c r="DV42" i="5"/>
  <c r="J37" i="14"/>
  <c r="K42" i="5"/>
  <c r="H42" i="5"/>
  <c r="L42" i="5"/>
  <c r="J42" i="5"/>
  <c r="M42" i="5"/>
  <c r="AI43" i="5"/>
  <c r="AJ43" i="5"/>
  <c r="AD43" i="5"/>
  <c r="AE43" i="5"/>
  <c r="JT43" i="5"/>
  <c r="JU43" i="5"/>
  <c r="Y43" i="5"/>
  <c r="Z43" i="5"/>
  <c r="IA43" i="5"/>
  <c r="IB43" i="5"/>
  <c r="HV43" i="5"/>
  <c r="HW43" i="5"/>
  <c r="IP43" i="5"/>
  <c r="IQ43" i="5"/>
  <c r="T43" i="5"/>
  <c r="U43" i="5"/>
  <c r="FI43" i="5"/>
  <c r="FJ43" i="5"/>
  <c r="FD43" i="5"/>
  <c r="FE43" i="5"/>
  <c r="SK43" i="5"/>
  <c r="SL43" i="5"/>
  <c r="EY43" i="5"/>
  <c r="EZ43" i="5"/>
  <c r="GC43" i="5"/>
  <c r="GD43" i="5"/>
  <c r="FX43" i="5"/>
  <c r="FY43" i="5"/>
  <c r="GR43" i="5"/>
  <c r="GS43" i="5"/>
  <c r="O43" i="5"/>
  <c r="P43" i="5"/>
  <c r="BM43" i="5"/>
  <c r="BN43" i="5"/>
  <c r="BH43" i="5"/>
  <c r="BI43" i="5"/>
  <c r="NP43" i="5"/>
  <c r="NQ43" i="5"/>
  <c r="BC43" i="5"/>
  <c r="BD43" i="5"/>
  <c r="LW43" i="5"/>
  <c r="LX43" i="5"/>
  <c r="LR43" i="5"/>
  <c r="LS43" i="5"/>
  <c r="ML43" i="5"/>
  <c r="MM43" i="5"/>
  <c r="AX43" i="5"/>
  <c r="AY43" i="5"/>
  <c r="CL43" i="5"/>
  <c r="CM43" i="5"/>
  <c r="CG43" i="5"/>
  <c r="CH43" i="5"/>
  <c r="PN43" i="5"/>
  <c r="PO43" i="5"/>
  <c r="CB43" i="5"/>
  <c r="CC43" i="5"/>
  <c r="DF43" i="5"/>
  <c r="DG43" i="5"/>
  <c r="DA43" i="5"/>
  <c r="DB43" i="5"/>
  <c r="DU43" i="5"/>
  <c r="DV43" i="5"/>
  <c r="J38" i="14"/>
  <c r="K43" i="5"/>
  <c r="H43" i="5"/>
  <c r="L43" i="5"/>
  <c r="J43" i="5"/>
  <c r="M43" i="5"/>
  <c r="AI44" i="5"/>
  <c r="AJ44" i="5"/>
  <c r="AD44" i="5"/>
  <c r="AE44" i="5"/>
  <c r="JT44" i="5"/>
  <c r="JU44" i="5"/>
  <c r="Y44" i="5"/>
  <c r="Z44" i="5"/>
  <c r="IA44" i="5"/>
  <c r="IB44" i="5"/>
  <c r="HV44" i="5"/>
  <c r="HW44" i="5"/>
  <c r="IP44" i="5"/>
  <c r="IQ44" i="5"/>
  <c r="T44" i="5"/>
  <c r="U44" i="5"/>
  <c r="FI44" i="5"/>
  <c r="FJ44" i="5"/>
  <c r="FD44" i="5"/>
  <c r="FE44" i="5"/>
  <c r="SK44" i="5"/>
  <c r="SL44" i="5"/>
  <c r="EY44" i="5"/>
  <c r="EZ44" i="5"/>
  <c r="GC44" i="5"/>
  <c r="GD44" i="5"/>
  <c r="FX44" i="5"/>
  <c r="FY44" i="5"/>
  <c r="GR44" i="5"/>
  <c r="GS44" i="5"/>
  <c r="O44" i="5"/>
  <c r="P44" i="5"/>
  <c r="BM44" i="5"/>
  <c r="BN44" i="5"/>
  <c r="BH44" i="5"/>
  <c r="BI44" i="5"/>
  <c r="NP44" i="5"/>
  <c r="NQ44" i="5"/>
  <c r="BC44" i="5"/>
  <c r="BD44" i="5"/>
  <c r="LW44" i="5"/>
  <c r="LX44" i="5"/>
  <c r="LR44" i="5"/>
  <c r="LS44" i="5"/>
  <c r="ML44" i="5"/>
  <c r="MM44" i="5"/>
  <c r="AX44" i="5"/>
  <c r="AY44" i="5"/>
  <c r="CL44" i="5"/>
  <c r="CM44" i="5"/>
  <c r="CG44" i="5"/>
  <c r="CH44" i="5"/>
  <c r="PN44" i="5"/>
  <c r="PO44" i="5"/>
  <c r="CB44" i="5"/>
  <c r="CC44" i="5"/>
  <c r="DF44" i="5"/>
  <c r="DG44" i="5"/>
  <c r="DA44" i="5"/>
  <c r="DB44" i="5"/>
  <c r="DU44" i="5"/>
  <c r="DV44" i="5"/>
  <c r="J39" i="14"/>
  <c r="K44" i="5"/>
  <c r="H44" i="5"/>
  <c r="L44" i="5"/>
  <c r="J44" i="5"/>
  <c r="M44" i="5"/>
  <c r="AO6" i="5"/>
  <c r="AO45" i="5"/>
  <c r="AI45" i="5"/>
  <c r="AJ45" i="5"/>
  <c r="KY6" i="5"/>
  <c r="KY45" i="5"/>
  <c r="AD45" i="5"/>
  <c r="AE45" i="5"/>
  <c r="JZ6" i="5"/>
  <c r="JZ45" i="5"/>
  <c r="JT45" i="5"/>
  <c r="JU45" i="5"/>
  <c r="Y45" i="5"/>
  <c r="Z45" i="5"/>
  <c r="IG6" i="5"/>
  <c r="IG45" i="5"/>
  <c r="IA45" i="5"/>
  <c r="IB45" i="5"/>
  <c r="VI6" i="5"/>
  <c r="VI45" i="5"/>
  <c r="HV45" i="5"/>
  <c r="HW45" i="5"/>
  <c r="IV6" i="5"/>
  <c r="IV45" i="5"/>
  <c r="IP45" i="5"/>
  <c r="IQ45" i="5"/>
  <c r="JF6" i="5"/>
  <c r="JF45" i="5"/>
  <c r="KJ6" i="5"/>
  <c r="KJ45" i="5"/>
  <c r="T45" i="5"/>
  <c r="U45" i="5"/>
  <c r="FO6" i="5"/>
  <c r="FO45" i="5"/>
  <c r="FI45" i="5"/>
  <c r="FJ45" i="5"/>
  <c r="TP6" i="5"/>
  <c r="TP45" i="5"/>
  <c r="FD45" i="5"/>
  <c r="FE45" i="5"/>
  <c r="SQ6" i="5"/>
  <c r="SQ45" i="5"/>
  <c r="SK45" i="5"/>
  <c r="SL45" i="5"/>
  <c r="TA6" i="5"/>
  <c r="TA45" i="5"/>
  <c r="EY45" i="5"/>
  <c r="EZ45" i="5"/>
  <c r="GI6" i="5"/>
  <c r="GI45" i="5"/>
  <c r="GC45" i="5"/>
  <c r="GD45" i="5"/>
  <c r="UJ6" i="5"/>
  <c r="UJ45" i="5"/>
  <c r="FX45" i="5"/>
  <c r="FY45" i="5"/>
  <c r="GX6" i="5"/>
  <c r="GX45" i="5"/>
  <c r="GR45" i="5"/>
  <c r="GS45" i="5"/>
  <c r="HH6" i="5"/>
  <c r="HH45" i="5"/>
  <c r="O45" i="5"/>
  <c r="P45" i="5"/>
  <c r="BS6" i="5"/>
  <c r="BS45" i="5"/>
  <c r="BM45" i="5"/>
  <c r="BN45" i="5"/>
  <c r="OU6" i="5"/>
  <c r="OU45" i="5"/>
  <c r="BH45" i="5"/>
  <c r="BI45" i="5"/>
  <c r="NV6" i="5"/>
  <c r="NV45" i="5"/>
  <c r="NP45" i="5"/>
  <c r="NQ45" i="5"/>
  <c r="OF6" i="5"/>
  <c r="OF45" i="5"/>
  <c r="BC45" i="5"/>
  <c r="BD45" i="5"/>
  <c r="MC6" i="5"/>
  <c r="MC45" i="5"/>
  <c r="LW45" i="5"/>
  <c r="LX45" i="5"/>
  <c r="WM6" i="5"/>
  <c r="WM45" i="5"/>
  <c r="LR45" i="5"/>
  <c r="LS45" i="5"/>
  <c r="MR6" i="5"/>
  <c r="MR45" i="5"/>
  <c r="ML45" i="5"/>
  <c r="MM45" i="5"/>
  <c r="NB6" i="5"/>
  <c r="NB45" i="5"/>
  <c r="AX45" i="5"/>
  <c r="AY45" i="5"/>
  <c r="CR6" i="5"/>
  <c r="CR45" i="5"/>
  <c r="CL45" i="5"/>
  <c r="CM45" i="5"/>
  <c r="QS6" i="5"/>
  <c r="QS45" i="5"/>
  <c r="CG45" i="5"/>
  <c r="CH45" i="5"/>
  <c r="PT6" i="5"/>
  <c r="PT45" i="5"/>
  <c r="PN45" i="5"/>
  <c r="PO45" i="5"/>
  <c r="QD6" i="5"/>
  <c r="QD45" i="5"/>
  <c r="CB45" i="5"/>
  <c r="CC45" i="5"/>
  <c r="DL6" i="5"/>
  <c r="DL45" i="5"/>
  <c r="DF45" i="5"/>
  <c r="DG45" i="5"/>
  <c r="RM6" i="5"/>
  <c r="RM45" i="5"/>
  <c r="DA45" i="5"/>
  <c r="DB45" i="5"/>
  <c r="EA6" i="5"/>
  <c r="EA45" i="5"/>
  <c r="DU45" i="5"/>
  <c r="DV45" i="5"/>
  <c r="EK6" i="5"/>
  <c r="EK45" i="5"/>
  <c r="J40" i="14"/>
  <c r="K45" i="5"/>
  <c r="H45" i="5"/>
  <c r="L45" i="5"/>
  <c r="J45" i="5"/>
  <c r="M45" i="5"/>
  <c r="AN46" i="5"/>
  <c r="AO46" i="5"/>
  <c r="AI46" i="5"/>
  <c r="AJ46" i="5"/>
  <c r="KX46" i="5"/>
  <c r="KY46" i="5"/>
  <c r="AD46" i="5"/>
  <c r="AE46" i="5"/>
  <c r="JY46" i="5"/>
  <c r="JZ46" i="5"/>
  <c r="JT46" i="5"/>
  <c r="JU46" i="5"/>
  <c r="Y46" i="5"/>
  <c r="Z46" i="5"/>
  <c r="IF46" i="5"/>
  <c r="IG46" i="5"/>
  <c r="IA46" i="5"/>
  <c r="IB46" i="5"/>
  <c r="VH46" i="5"/>
  <c r="VI46" i="5"/>
  <c r="HV46" i="5"/>
  <c r="HW46" i="5"/>
  <c r="IU46" i="5"/>
  <c r="IV46" i="5"/>
  <c r="IP46" i="5"/>
  <c r="IQ46" i="5"/>
  <c r="JE46" i="5"/>
  <c r="JF46" i="5"/>
  <c r="KI46" i="5"/>
  <c r="KJ46" i="5"/>
  <c r="T46" i="5"/>
  <c r="U46" i="5"/>
  <c r="FN46" i="5"/>
  <c r="FO46" i="5"/>
  <c r="FI46" i="5"/>
  <c r="FJ46" i="5"/>
  <c r="TO46" i="5"/>
  <c r="TP46" i="5"/>
  <c r="FD46" i="5"/>
  <c r="FE46" i="5"/>
  <c r="SP46" i="5"/>
  <c r="SQ46" i="5"/>
  <c r="SK46" i="5"/>
  <c r="SL46" i="5"/>
  <c r="SZ46" i="5"/>
  <c r="TA46" i="5"/>
  <c r="EY46" i="5"/>
  <c r="EZ46" i="5"/>
  <c r="GH46" i="5"/>
  <c r="GI46" i="5"/>
  <c r="GC46" i="5"/>
  <c r="GD46" i="5"/>
  <c r="UI46" i="5"/>
  <c r="UJ46" i="5"/>
  <c r="FX46" i="5"/>
  <c r="FY46" i="5"/>
  <c r="GW46" i="5"/>
  <c r="GX46" i="5"/>
  <c r="GR46" i="5"/>
  <c r="GS46" i="5"/>
  <c r="HG46" i="5"/>
  <c r="HH46" i="5"/>
  <c r="O46" i="5"/>
  <c r="P46" i="5"/>
  <c r="BR46" i="5"/>
  <c r="BS46" i="5"/>
  <c r="BM46" i="5"/>
  <c r="BN46" i="5"/>
  <c r="OT46" i="5"/>
  <c r="OU46" i="5"/>
  <c r="BH46" i="5"/>
  <c r="BI46" i="5"/>
  <c r="NU46" i="5"/>
  <c r="NV46" i="5"/>
  <c r="NP46" i="5"/>
  <c r="NQ46" i="5"/>
  <c r="OE46" i="5"/>
  <c r="OF46" i="5"/>
  <c r="BC46" i="5"/>
  <c r="BD46" i="5"/>
  <c r="MB46" i="5"/>
  <c r="MC46" i="5"/>
  <c r="LW46" i="5"/>
  <c r="LX46" i="5"/>
  <c r="WL46" i="5"/>
  <c r="WM46" i="5"/>
  <c r="LR46" i="5"/>
  <c r="LS46" i="5"/>
  <c r="MQ46" i="5"/>
  <c r="MR46" i="5"/>
  <c r="ML46" i="5"/>
  <c r="MM46" i="5"/>
  <c r="NA46" i="5"/>
  <c r="NB46" i="5"/>
  <c r="AX46" i="5"/>
  <c r="AY46" i="5"/>
  <c r="CQ46" i="5"/>
  <c r="CR46" i="5"/>
  <c r="CL46" i="5"/>
  <c r="CM46" i="5"/>
  <c r="QR46" i="5"/>
  <c r="QS46" i="5"/>
  <c r="CG46" i="5"/>
  <c r="CH46" i="5"/>
  <c r="PS46" i="5"/>
  <c r="PT46" i="5"/>
  <c r="PN46" i="5"/>
  <c r="PO46" i="5"/>
  <c r="QC46" i="5"/>
  <c r="QD46" i="5"/>
  <c r="CB46" i="5"/>
  <c r="CC46" i="5"/>
  <c r="DK46" i="5"/>
  <c r="DL46" i="5"/>
  <c r="DF46" i="5"/>
  <c r="DG46" i="5"/>
  <c r="RL46" i="5"/>
  <c r="RM46" i="5"/>
  <c r="DA46" i="5"/>
  <c r="DB46" i="5"/>
  <c r="DZ46" i="5"/>
  <c r="EA46" i="5"/>
  <c r="DU46" i="5"/>
  <c r="DV46" i="5"/>
  <c r="EJ46" i="5"/>
  <c r="EK46" i="5"/>
  <c r="J41" i="14"/>
  <c r="K46" i="5"/>
  <c r="H46" i="5"/>
  <c r="L46" i="5"/>
  <c r="J46" i="5"/>
  <c r="M46" i="5"/>
  <c r="AN47" i="5"/>
  <c r="AO47" i="5"/>
  <c r="AI47" i="5"/>
  <c r="AJ47" i="5"/>
  <c r="KX47" i="5"/>
  <c r="KY47" i="5"/>
  <c r="AD47" i="5"/>
  <c r="AE47" i="5"/>
  <c r="JY47" i="5"/>
  <c r="JZ47" i="5"/>
  <c r="JT47" i="5"/>
  <c r="JU47" i="5"/>
  <c r="Y47" i="5"/>
  <c r="Z47" i="5"/>
  <c r="IF47" i="5"/>
  <c r="IG47" i="5"/>
  <c r="IA47" i="5"/>
  <c r="IB47" i="5"/>
  <c r="VH47" i="5"/>
  <c r="VI47" i="5"/>
  <c r="HV47" i="5"/>
  <c r="HW47" i="5"/>
  <c r="IU47" i="5"/>
  <c r="IV47" i="5"/>
  <c r="IP47" i="5"/>
  <c r="IQ47" i="5"/>
  <c r="JE47" i="5"/>
  <c r="JF47" i="5"/>
  <c r="KI47" i="5"/>
  <c r="KJ47" i="5"/>
  <c r="T47" i="5"/>
  <c r="U47" i="5"/>
  <c r="FN47" i="5"/>
  <c r="FO47" i="5"/>
  <c r="FI47" i="5"/>
  <c r="FJ47" i="5"/>
  <c r="TO47" i="5"/>
  <c r="TP47" i="5"/>
  <c r="FD47" i="5"/>
  <c r="FE47" i="5"/>
  <c r="SP47" i="5"/>
  <c r="SQ47" i="5"/>
  <c r="SK47" i="5"/>
  <c r="SL47" i="5"/>
  <c r="SZ47" i="5"/>
  <c r="TA47" i="5"/>
  <c r="EY47" i="5"/>
  <c r="EZ47" i="5"/>
  <c r="GH47" i="5"/>
  <c r="GI47" i="5"/>
  <c r="GC47" i="5"/>
  <c r="GD47" i="5"/>
  <c r="UI47" i="5"/>
  <c r="UJ47" i="5"/>
  <c r="FX47" i="5"/>
  <c r="FY47" i="5"/>
  <c r="GW47" i="5"/>
  <c r="GX47" i="5"/>
  <c r="GR47" i="5"/>
  <c r="GS47" i="5"/>
  <c r="HG47" i="5"/>
  <c r="HH47" i="5"/>
  <c r="O47" i="5"/>
  <c r="P47" i="5"/>
  <c r="BR47" i="5"/>
  <c r="BS47" i="5"/>
  <c r="BM47" i="5"/>
  <c r="BN47" i="5"/>
  <c r="OT47" i="5"/>
  <c r="OU47" i="5"/>
  <c r="BH47" i="5"/>
  <c r="BI47" i="5"/>
  <c r="NU47" i="5"/>
  <c r="NV47" i="5"/>
  <c r="NP47" i="5"/>
  <c r="NQ47" i="5"/>
  <c r="OE47" i="5"/>
  <c r="OF47" i="5"/>
  <c r="BC47" i="5"/>
  <c r="BD47" i="5"/>
  <c r="MB47" i="5"/>
  <c r="MC47" i="5"/>
  <c r="LW47" i="5"/>
  <c r="LX47" i="5"/>
  <c r="WL47" i="5"/>
  <c r="WM47" i="5"/>
  <c r="LR47" i="5"/>
  <c r="LS47" i="5"/>
  <c r="MQ47" i="5"/>
  <c r="MR47" i="5"/>
  <c r="ML47" i="5"/>
  <c r="MM47" i="5"/>
  <c r="NA47" i="5"/>
  <c r="NB47" i="5"/>
  <c r="AX47" i="5"/>
  <c r="AY47" i="5"/>
  <c r="CQ47" i="5"/>
  <c r="CR47" i="5"/>
  <c r="CL47" i="5"/>
  <c r="CM47" i="5"/>
  <c r="QR47" i="5"/>
  <c r="QS47" i="5"/>
  <c r="CG47" i="5"/>
  <c r="CH47" i="5"/>
  <c r="PS47" i="5"/>
  <c r="PT47" i="5"/>
  <c r="PN47" i="5"/>
  <c r="PO47" i="5"/>
  <c r="QC47" i="5"/>
  <c r="QD47" i="5"/>
  <c r="CB47" i="5"/>
  <c r="CC47" i="5"/>
  <c r="DK47" i="5"/>
  <c r="DL47" i="5"/>
  <c r="DF47" i="5"/>
  <c r="DG47" i="5"/>
  <c r="RL47" i="5"/>
  <c r="RM47" i="5"/>
  <c r="DA47" i="5"/>
  <c r="DB47" i="5"/>
  <c r="DZ47" i="5"/>
  <c r="EA47" i="5"/>
  <c r="DU47" i="5"/>
  <c r="DV47" i="5"/>
  <c r="EJ47" i="5"/>
  <c r="EK47" i="5"/>
  <c r="J42" i="14"/>
  <c r="K47" i="5"/>
  <c r="H47" i="5"/>
  <c r="L47" i="5"/>
  <c r="J47" i="5"/>
  <c r="M47" i="5"/>
  <c r="AN48" i="5"/>
  <c r="AO48" i="5"/>
  <c r="AI48" i="5"/>
  <c r="AJ48" i="5"/>
  <c r="KX48" i="5"/>
  <c r="KY48" i="5"/>
  <c r="AD48" i="5"/>
  <c r="AE48" i="5"/>
  <c r="JY48" i="5"/>
  <c r="JZ48" i="5"/>
  <c r="JT48" i="5"/>
  <c r="JU48" i="5"/>
  <c r="Y48" i="5"/>
  <c r="Z48" i="5"/>
  <c r="IF48" i="5"/>
  <c r="IG48" i="5"/>
  <c r="IA48" i="5"/>
  <c r="IB48" i="5"/>
  <c r="VH48" i="5"/>
  <c r="VI48" i="5"/>
  <c r="HV48" i="5"/>
  <c r="HW48" i="5"/>
  <c r="IU48" i="5"/>
  <c r="IV48" i="5"/>
  <c r="IP48" i="5"/>
  <c r="IQ48" i="5"/>
  <c r="JE48" i="5"/>
  <c r="JF48" i="5"/>
  <c r="KI48" i="5"/>
  <c r="KJ48" i="5"/>
  <c r="T48" i="5"/>
  <c r="U48" i="5"/>
  <c r="FN48" i="5"/>
  <c r="FO48" i="5"/>
  <c r="FI48" i="5"/>
  <c r="FJ48" i="5"/>
  <c r="TO48" i="5"/>
  <c r="TP48" i="5"/>
  <c r="FD48" i="5"/>
  <c r="FE48" i="5"/>
  <c r="SP48" i="5"/>
  <c r="SQ48" i="5"/>
  <c r="SK48" i="5"/>
  <c r="SL48" i="5"/>
  <c r="SZ48" i="5"/>
  <c r="TA48" i="5"/>
  <c r="EY48" i="5"/>
  <c r="EZ48" i="5"/>
  <c r="GH48" i="5"/>
  <c r="GI48" i="5"/>
  <c r="GC48" i="5"/>
  <c r="GD48" i="5"/>
  <c r="UI48" i="5"/>
  <c r="UJ48" i="5"/>
  <c r="FX48" i="5"/>
  <c r="FY48" i="5"/>
  <c r="GW48" i="5"/>
  <c r="GX48" i="5"/>
  <c r="GR48" i="5"/>
  <c r="GS48" i="5"/>
  <c r="HG48" i="5"/>
  <c r="HH48" i="5"/>
  <c r="O48" i="5"/>
  <c r="P48" i="5"/>
  <c r="BR48" i="5"/>
  <c r="BS48" i="5"/>
  <c r="BM48" i="5"/>
  <c r="BN48" i="5"/>
  <c r="OT48" i="5"/>
  <c r="OU48" i="5"/>
  <c r="BH48" i="5"/>
  <c r="BI48" i="5"/>
  <c r="NU48" i="5"/>
  <c r="NV48" i="5"/>
  <c r="NP48" i="5"/>
  <c r="NQ48" i="5"/>
  <c r="OE48" i="5"/>
  <c r="OF48" i="5"/>
  <c r="BC48" i="5"/>
  <c r="BD48" i="5"/>
  <c r="MB48" i="5"/>
  <c r="MC48" i="5"/>
  <c r="LW48" i="5"/>
  <c r="LX48" i="5"/>
  <c r="WL48" i="5"/>
  <c r="WM48" i="5"/>
  <c r="LR48" i="5"/>
  <c r="LS48" i="5"/>
  <c r="MQ48" i="5"/>
  <c r="MR48" i="5"/>
  <c r="ML48" i="5"/>
  <c r="MM48" i="5"/>
  <c r="NA48" i="5"/>
  <c r="NB48" i="5"/>
  <c r="AX48" i="5"/>
  <c r="AY48" i="5"/>
  <c r="CQ48" i="5"/>
  <c r="CR48" i="5"/>
  <c r="CL48" i="5"/>
  <c r="CM48" i="5"/>
  <c r="QR48" i="5"/>
  <c r="QS48" i="5"/>
  <c r="CG48" i="5"/>
  <c r="CH48" i="5"/>
  <c r="PS48" i="5"/>
  <c r="PT48" i="5"/>
  <c r="PN48" i="5"/>
  <c r="PO48" i="5"/>
  <c r="QC48" i="5"/>
  <c r="QD48" i="5"/>
  <c r="CB48" i="5"/>
  <c r="CC48" i="5"/>
  <c r="DK48" i="5"/>
  <c r="DL48" i="5"/>
  <c r="DF48" i="5"/>
  <c r="DG48" i="5"/>
  <c r="RL48" i="5"/>
  <c r="RM48" i="5"/>
  <c r="DA48" i="5"/>
  <c r="DB48" i="5"/>
  <c r="DZ48" i="5"/>
  <c r="EA48" i="5"/>
  <c r="DU48" i="5"/>
  <c r="DV48" i="5"/>
  <c r="EJ48" i="5"/>
  <c r="EK48" i="5"/>
  <c r="J43" i="14"/>
  <c r="K48" i="5"/>
  <c r="H48" i="5"/>
  <c r="L48" i="5"/>
  <c r="J48" i="5"/>
  <c r="M48" i="5"/>
  <c r="AN49" i="5"/>
  <c r="AO49" i="5"/>
  <c r="AI49" i="5"/>
  <c r="AJ49" i="5"/>
  <c r="KX49" i="5"/>
  <c r="KY49" i="5"/>
  <c r="AD49" i="5"/>
  <c r="AE49" i="5"/>
  <c r="JY49" i="5"/>
  <c r="JZ49" i="5"/>
  <c r="JT49" i="5"/>
  <c r="JU49" i="5"/>
  <c r="Y49" i="5"/>
  <c r="Z49" i="5"/>
  <c r="IF49" i="5"/>
  <c r="IG49" i="5"/>
  <c r="IA49" i="5"/>
  <c r="IB49" i="5"/>
  <c r="VH49" i="5"/>
  <c r="VI49" i="5"/>
  <c r="HV49" i="5"/>
  <c r="HW49" i="5"/>
  <c r="IU49" i="5"/>
  <c r="IV49" i="5"/>
  <c r="IP49" i="5"/>
  <c r="IQ49" i="5"/>
  <c r="JE49" i="5"/>
  <c r="JF49" i="5"/>
  <c r="KI49" i="5"/>
  <c r="KJ49" i="5"/>
  <c r="T49" i="5"/>
  <c r="U49" i="5"/>
  <c r="FN49" i="5"/>
  <c r="FO49" i="5"/>
  <c r="FI49" i="5"/>
  <c r="FJ49" i="5"/>
  <c r="TO49" i="5"/>
  <c r="TP49" i="5"/>
  <c r="FD49" i="5"/>
  <c r="FE49" i="5"/>
  <c r="SP49" i="5"/>
  <c r="SQ49" i="5"/>
  <c r="SK49" i="5"/>
  <c r="SL49" i="5"/>
  <c r="SZ49" i="5"/>
  <c r="TA49" i="5"/>
  <c r="EY49" i="5"/>
  <c r="EZ49" i="5"/>
  <c r="GH49" i="5"/>
  <c r="GI49" i="5"/>
  <c r="GC49" i="5"/>
  <c r="GD49" i="5"/>
  <c r="UI49" i="5"/>
  <c r="UJ49" i="5"/>
  <c r="FX49" i="5"/>
  <c r="FY49" i="5"/>
  <c r="GW49" i="5"/>
  <c r="GX49" i="5"/>
  <c r="GR49" i="5"/>
  <c r="GS49" i="5"/>
  <c r="HG49" i="5"/>
  <c r="HH49" i="5"/>
  <c r="O49" i="5"/>
  <c r="P49" i="5"/>
  <c r="BR49" i="5"/>
  <c r="BS49" i="5"/>
  <c r="BM49" i="5"/>
  <c r="BN49" i="5"/>
  <c r="OT49" i="5"/>
  <c r="OU49" i="5"/>
  <c r="BH49" i="5"/>
  <c r="BI49" i="5"/>
  <c r="NU49" i="5"/>
  <c r="NV49" i="5"/>
  <c r="NP49" i="5"/>
  <c r="NQ49" i="5"/>
  <c r="OE49" i="5"/>
  <c r="OF49" i="5"/>
  <c r="BC49" i="5"/>
  <c r="BD49" i="5"/>
  <c r="MB49" i="5"/>
  <c r="MC49" i="5"/>
  <c r="LW49" i="5"/>
  <c r="LX49" i="5"/>
  <c r="WL49" i="5"/>
  <c r="WM49" i="5"/>
  <c r="LR49" i="5"/>
  <c r="LS49" i="5"/>
  <c r="MQ49" i="5"/>
  <c r="MR49" i="5"/>
  <c r="ML49" i="5"/>
  <c r="MM49" i="5"/>
  <c r="NA49" i="5"/>
  <c r="NB49" i="5"/>
  <c r="AX49" i="5"/>
  <c r="AY49" i="5"/>
  <c r="CQ49" i="5"/>
  <c r="CR49" i="5"/>
  <c r="CL49" i="5"/>
  <c r="CM49" i="5"/>
  <c r="QR49" i="5"/>
  <c r="QS49" i="5"/>
  <c r="CG49" i="5"/>
  <c r="CH49" i="5"/>
  <c r="PS49" i="5"/>
  <c r="PT49" i="5"/>
  <c r="PN49" i="5"/>
  <c r="PO49" i="5"/>
  <c r="QC49" i="5"/>
  <c r="QD49" i="5"/>
  <c r="CB49" i="5"/>
  <c r="CC49" i="5"/>
  <c r="DK49" i="5"/>
  <c r="DL49" i="5"/>
  <c r="DF49" i="5"/>
  <c r="DG49" i="5"/>
  <c r="RL49" i="5"/>
  <c r="RM49" i="5"/>
  <c r="DA49" i="5"/>
  <c r="DB49" i="5"/>
  <c r="DZ49" i="5"/>
  <c r="EA49" i="5"/>
  <c r="DU49" i="5"/>
  <c r="DV49" i="5"/>
  <c r="EJ49" i="5"/>
  <c r="EK49" i="5"/>
  <c r="J44" i="14"/>
  <c r="K49" i="5"/>
  <c r="H49" i="5"/>
  <c r="L49" i="5"/>
  <c r="J49" i="5"/>
  <c r="M49" i="5"/>
  <c r="AN50" i="5"/>
  <c r="AO50" i="5"/>
  <c r="AI50" i="5"/>
  <c r="AJ50" i="5"/>
  <c r="KX50" i="5"/>
  <c r="KY50" i="5"/>
  <c r="AD50" i="5"/>
  <c r="AE50" i="5"/>
  <c r="JY50" i="5"/>
  <c r="JZ50" i="5"/>
  <c r="JT50" i="5"/>
  <c r="JU50" i="5"/>
  <c r="Y50" i="5"/>
  <c r="Z50" i="5"/>
  <c r="IF50" i="5"/>
  <c r="IG50" i="5"/>
  <c r="IA50" i="5"/>
  <c r="IB50" i="5"/>
  <c r="VH50" i="5"/>
  <c r="VI50" i="5"/>
  <c r="HV50" i="5"/>
  <c r="HW50" i="5"/>
  <c r="IU50" i="5"/>
  <c r="IV50" i="5"/>
  <c r="IP50" i="5"/>
  <c r="IQ50" i="5"/>
  <c r="JE50" i="5"/>
  <c r="JF50" i="5"/>
  <c r="KI50" i="5"/>
  <c r="KJ50" i="5"/>
  <c r="T50" i="5"/>
  <c r="U50" i="5"/>
  <c r="FN50" i="5"/>
  <c r="FO50" i="5"/>
  <c r="FI50" i="5"/>
  <c r="FJ50" i="5"/>
  <c r="TO50" i="5"/>
  <c r="TP50" i="5"/>
  <c r="FD50" i="5"/>
  <c r="FE50" i="5"/>
  <c r="SP50" i="5"/>
  <c r="SQ50" i="5"/>
  <c r="SK50" i="5"/>
  <c r="SL50" i="5"/>
  <c r="SZ50" i="5"/>
  <c r="TA50" i="5"/>
  <c r="EY50" i="5"/>
  <c r="EZ50" i="5"/>
  <c r="GH50" i="5"/>
  <c r="GI50" i="5"/>
  <c r="GC50" i="5"/>
  <c r="GD50" i="5"/>
  <c r="UI50" i="5"/>
  <c r="UJ50" i="5"/>
  <c r="FX50" i="5"/>
  <c r="FY50" i="5"/>
  <c r="GW50" i="5"/>
  <c r="GX50" i="5"/>
  <c r="GR50" i="5"/>
  <c r="GS50" i="5"/>
  <c r="HG50" i="5"/>
  <c r="HH50" i="5"/>
  <c r="O50" i="5"/>
  <c r="P50" i="5"/>
  <c r="BR50" i="5"/>
  <c r="BS50" i="5"/>
  <c r="BM50" i="5"/>
  <c r="BN50" i="5"/>
  <c r="OT50" i="5"/>
  <c r="OU50" i="5"/>
  <c r="BH50" i="5"/>
  <c r="BI50" i="5"/>
  <c r="NU50" i="5"/>
  <c r="NV50" i="5"/>
  <c r="NP50" i="5"/>
  <c r="NQ50" i="5"/>
  <c r="OE50" i="5"/>
  <c r="OF50" i="5"/>
  <c r="BC50" i="5"/>
  <c r="BD50" i="5"/>
  <c r="MB50" i="5"/>
  <c r="MC50" i="5"/>
  <c r="LW50" i="5"/>
  <c r="LX50" i="5"/>
  <c r="WL50" i="5"/>
  <c r="WM50" i="5"/>
  <c r="LR50" i="5"/>
  <c r="LS50" i="5"/>
  <c r="MQ50" i="5"/>
  <c r="MR50" i="5"/>
  <c r="ML50" i="5"/>
  <c r="MM50" i="5"/>
  <c r="NA50" i="5"/>
  <c r="NB50" i="5"/>
  <c r="AX50" i="5"/>
  <c r="AY50" i="5"/>
  <c r="CQ50" i="5"/>
  <c r="CR50" i="5"/>
  <c r="CL50" i="5"/>
  <c r="CM50" i="5"/>
  <c r="QR50" i="5"/>
  <c r="QS50" i="5"/>
  <c r="CG50" i="5"/>
  <c r="CH50" i="5"/>
  <c r="PS50" i="5"/>
  <c r="PT50" i="5"/>
  <c r="PN50" i="5"/>
  <c r="PO50" i="5"/>
  <c r="QC50" i="5"/>
  <c r="QD50" i="5"/>
  <c r="CB50" i="5"/>
  <c r="CC50" i="5"/>
  <c r="DK50" i="5"/>
  <c r="DL50" i="5"/>
  <c r="DF50" i="5"/>
  <c r="DG50" i="5"/>
  <c r="RL50" i="5"/>
  <c r="RM50" i="5"/>
  <c r="DA50" i="5"/>
  <c r="DB50" i="5"/>
  <c r="DZ50" i="5"/>
  <c r="EA50" i="5"/>
  <c r="DU50" i="5"/>
  <c r="DV50" i="5"/>
  <c r="EJ50" i="5"/>
  <c r="EK50" i="5"/>
  <c r="J45" i="14"/>
  <c r="K50" i="5"/>
  <c r="H50" i="5"/>
  <c r="L50" i="5"/>
  <c r="J50" i="5"/>
  <c r="M50" i="5"/>
  <c r="AT6" i="5"/>
  <c r="AT51" i="5"/>
  <c r="AN51" i="5"/>
  <c r="AO51" i="5"/>
  <c r="LN6" i="5"/>
  <c r="LN51" i="5"/>
  <c r="AI51" i="5"/>
  <c r="AJ51" i="5"/>
  <c r="LD6" i="5"/>
  <c r="LD51" i="5"/>
  <c r="KX51" i="5"/>
  <c r="KY51" i="5"/>
  <c r="YF6" i="5"/>
  <c r="YF51" i="5"/>
  <c r="AD51" i="5"/>
  <c r="AE51" i="5"/>
  <c r="KE6" i="5"/>
  <c r="KE51" i="5"/>
  <c r="JY51" i="5"/>
  <c r="JZ51" i="5"/>
  <c r="WH6" i="5"/>
  <c r="WH51" i="5"/>
  <c r="JT51" i="5"/>
  <c r="JU51" i="5"/>
  <c r="KT6" i="5"/>
  <c r="KT51" i="5"/>
  <c r="YK6" i="5"/>
  <c r="YK51" i="5"/>
  <c r="LI6" i="5"/>
  <c r="LI51" i="5"/>
  <c r="Y51" i="5"/>
  <c r="Z51" i="5"/>
  <c r="IL6" i="5"/>
  <c r="IL51" i="5"/>
  <c r="IF51" i="5"/>
  <c r="IG51" i="5"/>
  <c r="VX6" i="5"/>
  <c r="VX51" i="5"/>
  <c r="IA51" i="5"/>
  <c r="IB51" i="5"/>
  <c r="VN6" i="5"/>
  <c r="VN51" i="5"/>
  <c r="VH51" i="5"/>
  <c r="VI51" i="5"/>
  <c r="YA6" i="5"/>
  <c r="YA51" i="5"/>
  <c r="HV51" i="5"/>
  <c r="HW51" i="5"/>
  <c r="JA6" i="5"/>
  <c r="JA51" i="5"/>
  <c r="IU51" i="5"/>
  <c r="IV51" i="5"/>
  <c r="WC6" i="5"/>
  <c r="WC51" i="5"/>
  <c r="IP51" i="5"/>
  <c r="IQ51" i="5"/>
  <c r="JK6" i="5"/>
  <c r="JK51" i="5"/>
  <c r="JE51" i="5"/>
  <c r="JF51" i="5"/>
  <c r="JP6" i="5"/>
  <c r="JP51" i="5"/>
  <c r="KO6" i="5"/>
  <c r="KO51" i="5"/>
  <c r="KI51" i="5"/>
  <c r="KJ51" i="5"/>
  <c r="T51" i="5"/>
  <c r="U51" i="5"/>
  <c r="FT6" i="5"/>
  <c r="FT51" i="5"/>
  <c r="FN51" i="5"/>
  <c r="FO51" i="5"/>
  <c r="UE6" i="5"/>
  <c r="UE51" i="5"/>
  <c r="FI51" i="5"/>
  <c r="FJ51" i="5"/>
  <c r="TU6" i="5"/>
  <c r="TU51" i="5"/>
  <c r="TO51" i="5"/>
  <c r="TP51" i="5"/>
  <c r="TZ6" i="5"/>
  <c r="TZ51" i="5"/>
  <c r="FD51" i="5"/>
  <c r="FE51" i="5"/>
  <c r="SV6" i="5"/>
  <c r="SV51" i="5"/>
  <c r="SP51" i="5"/>
  <c r="SQ51" i="5"/>
  <c r="XV6" i="5"/>
  <c r="XV51" i="5"/>
  <c r="SK51" i="5"/>
  <c r="SL51" i="5"/>
  <c r="TF6" i="5"/>
  <c r="TF51" i="5"/>
  <c r="SZ51" i="5"/>
  <c r="TA51" i="5"/>
  <c r="TK6" i="5"/>
  <c r="TK51" i="5"/>
  <c r="EY51" i="5"/>
  <c r="EZ51" i="5"/>
  <c r="GN6" i="5"/>
  <c r="GN51" i="5"/>
  <c r="GH51" i="5"/>
  <c r="GI51" i="5"/>
  <c r="UY6" i="5"/>
  <c r="UY51" i="5"/>
  <c r="GC51" i="5"/>
  <c r="GD51" i="5"/>
  <c r="UO6" i="5"/>
  <c r="UO51" i="5"/>
  <c r="UI51" i="5"/>
  <c r="UJ51" i="5"/>
  <c r="UT6" i="5"/>
  <c r="UT51" i="5"/>
  <c r="FX51" i="5"/>
  <c r="FY51" i="5"/>
  <c r="HC6" i="5"/>
  <c r="HC51" i="5"/>
  <c r="GW51" i="5"/>
  <c r="GX51" i="5"/>
  <c r="VD6" i="5"/>
  <c r="VD51" i="5"/>
  <c r="GR51" i="5"/>
  <c r="GS51" i="5"/>
  <c r="HM6" i="5"/>
  <c r="HM51" i="5"/>
  <c r="HG51" i="5"/>
  <c r="HH51" i="5"/>
  <c r="HR6" i="5"/>
  <c r="HR51" i="5"/>
  <c r="O51" i="5"/>
  <c r="P51" i="5"/>
  <c r="BX6" i="5"/>
  <c r="BX51" i="5"/>
  <c r="BR51" i="5"/>
  <c r="BS51" i="5"/>
  <c r="PJ6" i="5"/>
  <c r="PJ51" i="5"/>
  <c r="BM51" i="5"/>
  <c r="BN51" i="5"/>
  <c r="OZ6" i="5"/>
  <c r="OZ51" i="5"/>
  <c r="OT51" i="5"/>
  <c r="OU51" i="5"/>
  <c r="PE6" i="5"/>
  <c r="PE51" i="5"/>
  <c r="BH51" i="5"/>
  <c r="BI51" i="5"/>
  <c r="OA6" i="5"/>
  <c r="OA51" i="5"/>
  <c r="NU51" i="5"/>
  <c r="NV51" i="5"/>
  <c r="XL6" i="5"/>
  <c r="XL51" i="5"/>
  <c r="NP51" i="5"/>
  <c r="NQ51" i="5"/>
  <c r="OK6" i="5"/>
  <c r="OK51" i="5"/>
  <c r="OE51" i="5"/>
  <c r="OF51" i="5"/>
  <c r="OP6" i="5"/>
  <c r="OP51" i="5"/>
  <c r="BC51" i="5"/>
  <c r="BD51" i="5"/>
  <c r="MH6" i="5"/>
  <c r="MH51" i="5"/>
  <c r="MB51" i="5"/>
  <c r="MC51" i="5"/>
  <c r="XB6" i="5"/>
  <c r="XB51" i="5"/>
  <c r="LW51" i="5"/>
  <c r="LX51" i="5"/>
  <c r="WR6" i="5"/>
  <c r="WR51" i="5"/>
  <c r="WL51" i="5"/>
  <c r="WM51" i="5"/>
  <c r="WW6" i="5"/>
  <c r="WW51" i="5"/>
  <c r="LR51" i="5"/>
  <c r="LS51" i="5"/>
  <c r="MW6" i="5"/>
  <c r="MW51" i="5"/>
  <c r="MQ51" i="5"/>
  <c r="MR51" i="5"/>
  <c r="XG6" i="5"/>
  <c r="XG51" i="5"/>
  <c r="ML51" i="5"/>
  <c r="MM51" i="5"/>
  <c r="NG6" i="5"/>
  <c r="NG51" i="5"/>
  <c r="NA51" i="5"/>
  <c r="NB51" i="5"/>
  <c r="NL6" i="5"/>
  <c r="NL51" i="5"/>
  <c r="AX51" i="5"/>
  <c r="AY51" i="5"/>
  <c r="CW6" i="5"/>
  <c r="CW51" i="5"/>
  <c r="CQ51" i="5"/>
  <c r="CR51" i="5"/>
  <c r="RH6" i="5"/>
  <c r="RH51" i="5"/>
  <c r="CL51" i="5"/>
  <c r="CM51" i="5"/>
  <c r="QX6" i="5"/>
  <c r="QX51" i="5"/>
  <c r="QR51" i="5"/>
  <c r="QS51" i="5"/>
  <c r="RC6" i="5"/>
  <c r="RC51" i="5"/>
  <c r="CG51" i="5"/>
  <c r="CH51" i="5"/>
  <c r="PY6" i="5"/>
  <c r="PY51" i="5"/>
  <c r="PS51" i="5"/>
  <c r="PT51" i="5"/>
  <c r="XQ6" i="5"/>
  <c r="XQ51" i="5"/>
  <c r="PN51" i="5"/>
  <c r="PO51" i="5"/>
  <c r="QI6" i="5"/>
  <c r="QI51" i="5"/>
  <c r="QC51" i="5"/>
  <c r="QD51" i="5"/>
  <c r="QN6" i="5"/>
  <c r="QN51" i="5"/>
  <c r="CB51" i="5"/>
  <c r="CC51" i="5"/>
  <c r="DQ6" i="5"/>
  <c r="DQ51" i="5"/>
  <c r="DK51" i="5"/>
  <c r="DL51" i="5"/>
  <c r="SB6" i="5"/>
  <c r="SB51" i="5"/>
  <c r="DF51" i="5"/>
  <c r="DG51" i="5"/>
  <c r="RR6" i="5"/>
  <c r="RR51" i="5"/>
  <c r="RL51" i="5"/>
  <c r="RM51" i="5"/>
  <c r="RW6" i="5"/>
  <c r="RW51" i="5"/>
  <c r="DA51" i="5"/>
  <c r="DB51" i="5"/>
  <c r="EF6" i="5"/>
  <c r="EF51" i="5"/>
  <c r="DZ51" i="5"/>
  <c r="EA51" i="5"/>
  <c r="SG6" i="5"/>
  <c r="SG51" i="5"/>
  <c r="DU51" i="5"/>
  <c r="DV51" i="5"/>
  <c r="EP6" i="5"/>
  <c r="EP51" i="5"/>
  <c r="EJ51" i="5"/>
  <c r="EK51" i="5"/>
  <c r="EU6" i="5"/>
  <c r="EU51" i="5"/>
  <c r="VS6" i="5"/>
  <c r="VS51" i="5"/>
  <c r="J46" i="14"/>
  <c r="K51" i="5"/>
  <c r="H51" i="5"/>
  <c r="L51" i="5"/>
  <c r="J51" i="5"/>
  <c r="M51" i="5"/>
  <c r="AS52" i="5"/>
  <c r="AT52" i="5"/>
  <c r="AN52" i="5"/>
  <c r="AO52" i="5"/>
  <c r="LM52" i="5"/>
  <c r="LN52" i="5"/>
  <c r="AI52" i="5"/>
  <c r="AJ52" i="5"/>
  <c r="LC52" i="5"/>
  <c r="LD52" i="5"/>
  <c r="KX52" i="5"/>
  <c r="KY52" i="5"/>
  <c r="YE52" i="5"/>
  <c r="YF52" i="5"/>
  <c r="AD52" i="5"/>
  <c r="AE52" i="5"/>
  <c r="KD52" i="5"/>
  <c r="KE52" i="5"/>
  <c r="JY52" i="5"/>
  <c r="JZ52" i="5"/>
  <c r="WG52" i="5"/>
  <c r="WH52" i="5"/>
  <c r="JT52" i="5"/>
  <c r="JU52" i="5"/>
  <c r="KS52" i="5"/>
  <c r="KT52" i="5"/>
  <c r="YJ52" i="5"/>
  <c r="YK52" i="5"/>
  <c r="LH52" i="5"/>
  <c r="LI52" i="5"/>
  <c r="Y52" i="5"/>
  <c r="Z52" i="5"/>
  <c r="IK52" i="5"/>
  <c r="IL52" i="5"/>
  <c r="IF52" i="5"/>
  <c r="IG52" i="5"/>
  <c r="VW52" i="5"/>
  <c r="VX52" i="5"/>
  <c r="IA52" i="5"/>
  <c r="IB52" i="5"/>
  <c r="VM52" i="5"/>
  <c r="VN52" i="5"/>
  <c r="VH52" i="5"/>
  <c r="VI52" i="5"/>
  <c r="XZ52" i="5"/>
  <c r="YA52" i="5"/>
  <c r="HV52" i="5"/>
  <c r="HW52" i="5"/>
  <c r="IZ52" i="5"/>
  <c r="JA52" i="5"/>
  <c r="IU52" i="5"/>
  <c r="IV52" i="5"/>
  <c r="WB52" i="5"/>
  <c r="WC52" i="5"/>
  <c r="IP52" i="5"/>
  <c r="IQ52" i="5"/>
  <c r="JJ52" i="5"/>
  <c r="JK52" i="5"/>
  <c r="JE52" i="5"/>
  <c r="JF52" i="5"/>
  <c r="JO52" i="5"/>
  <c r="JP52" i="5"/>
  <c r="KN52" i="5"/>
  <c r="KO52" i="5"/>
  <c r="KI52" i="5"/>
  <c r="KJ52" i="5"/>
  <c r="T52" i="5"/>
  <c r="U52" i="5"/>
  <c r="FS52" i="5"/>
  <c r="FT52" i="5"/>
  <c r="FN52" i="5"/>
  <c r="FO52" i="5"/>
  <c r="UD52" i="5"/>
  <c r="UE52" i="5"/>
  <c r="FI52" i="5"/>
  <c r="FJ52" i="5"/>
  <c r="TT52" i="5"/>
  <c r="TU52" i="5"/>
  <c r="TO52" i="5"/>
  <c r="TP52" i="5"/>
  <c r="TY52" i="5"/>
  <c r="TZ52" i="5"/>
  <c r="FD52" i="5"/>
  <c r="FE52" i="5"/>
  <c r="SU52" i="5"/>
  <c r="SV52" i="5"/>
  <c r="SP52" i="5"/>
  <c r="SQ52" i="5"/>
  <c r="XU52" i="5"/>
  <c r="XV52" i="5"/>
  <c r="SK52" i="5"/>
  <c r="SL52" i="5"/>
  <c r="TE52" i="5"/>
  <c r="TF52" i="5"/>
  <c r="SZ52" i="5"/>
  <c r="TA52" i="5"/>
  <c r="TJ52" i="5"/>
  <c r="TK52" i="5"/>
  <c r="EY52" i="5"/>
  <c r="EZ52" i="5"/>
  <c r="GM52" i="5"/>
  <c r="GN52" i="5"/>
  <c r="GH52" i="5"/>
  <c r="GI52" i="5"/>
  <c r="UX52" i="5"/>
  <c r="UY52" i="5"/>
  <c r="GC52" i="5"/>
  <c r="GD52" i="5"/>
  <c r="UN52" i="5"/>
  <c r="UO52" i="5"/>
  <c r="UI52" i="5"/>
  <c r="UJ52" i="5"/>
  <c r="US52" i="5"/>
  <c r="UT52" i="5"/>
  <c r="FX52" i="5"/>
  <c r="FY52" i="5"/>
  <c r="HB52" i="5"/>
  <c r="HC52" i="5"/>
  <c r="GW52" i="5"/>
  <c r="GX52" i="5"/>
  <c r="VC52" i="5"/>
  <c r="VD52" i="5"/>
  <c r="GR52" i="5"/>
  <c r="GS52" i="5"/>
  <c r="HL52" i="5"/>
  <c r="HM52" i="5"/>
  <c r="HG52" i="5"/>
  <c r="HH52" i="5"/>
  <c r="HQ52" i="5"/>
  <c r="HR52" i="5"/>
  <c r="O52" i="5"/>
  <c r="P52" i="5"/>
  <c r="BW52" i="5"/>
  <c r="BX52" i="5"/>
  <c r="BR52" i="5"/>
  <c r="BS52" i="5"/>
  <c r="PI52" i="5"/>
  <c r="PJ52" i="5"/>
  <c r="BM52" i="5"/>
  <c r="BN52" i="5"/>
  <c r="OY52" i="5"/>
  <c r="OZ52" i="5"/>
  <c r="OT52" i="5"/>
  <c r="OU52" i="5"/>
  <c r="PD52" i="5"/>
  <c r="PE52" i="5"/>
  <c r="BH52" i="5"/>
  <c r="BI52" i="5"/>
  <c r="NZ52" i="5"/>
  <c r="OA52" i="5"/>
  <c r="NU52" i="5"/>
  <c r="NV52" i="5"/>
  <c r="XK52" i="5"/>
  <c r="XL52" i="5"/>
  <c r="NP52" i="5"/>
  <c r="NQ52" i="5"/>
  <c r="OJ52" i="5"/>
  <c r="OK52" i="5"/>
  <c r="OE52" i="5"/>
  <c r="OF52" i="5"/>
  <c r="OO52" i="5"/>
  <c r="OP52" i="5"/>
  <c r="BC52" i="5"/>
  <c r="BD52" i="5"/>
  <c r="MG52" i="5"/>
  <c r="MH52" i="5"/>
  <c r="MB52" i="5"/>
  <c r="MC52" i="5"/>
  <c r="XA52" i="5"/>
  <c r="XB52" i="5"/>
  <c r="LW52" i="5"/>
  <c r="LX52" i="5"/>
  <c r="WQ52" i="5"/>
  <c r="WR52" i="5"/>
  <c r="WL52" i="5"/>
  <c r="WM52" i="5"/>
  <c r="WV52" i="5"/>
  <c r="WW52" i="5"/>
  <c r="LR52" i="5"/>
  <c r="LS52" i="5"/>
  <c r="MV52" i="5"/>
  <c r="MW52" i="5"/>
  <c r="MQ52" i="5"/>
  <c r="MR52" i="5"/>
  <c r="XF52" i="5"/>
  <c r="XG52" i="5"/>
  <c r="ML52" i="5"/>
  <c r="MM52" i="5"/>
  <c r="NF52" i="5"/>
  <c r="NG52" i="5"/>
  <c r="NA52" i="5"/>
  <c r="NB52" i="5"/>
  <c r="NK52" i="5"/>
  <c r="NL52" i="5"/>
  <c r="AX52" i="5"/>
  <c r="AY52" i="5"/>
  <c r="CV52" i="5"/>
  <c r="CW52" i="5"/>
  <c r="CQ52" i="5"/>
  <c r="CR52" i="5"/>
  <c r="RG52" i="5"/>
  <c r="RH52" i="5"/>
  <c r="CL52" i="5"/>
  <c r="CM52" i="5"/>
  <c r="QW52" i="5"/>
  <c r="QX52" i="5"/>
  <c r="QR52" i="5"/>
  <c r="QS52" i="5"/>
  <c r="RB52" i="5"/>
  <c r="RC52" i="5"/>
  <c r="CG52" i="5"/>
  <c r="CH52" i="5"/>
  <c r="PX52" i="5"/>
  <c r="PY52" i="5"/>
  <c r="PS52" i="5"/>
  <c r="PT52" i="5"/>
  <c r="XP52" i="5"/>
  <c r="XQ52" i="5"/>
  <c r="PN52" i="5"/>
  <c r="PO52" i="5"/>
  <c r="QH52" i="5"/>
  <c r="QI52" i="5"/>
  <c r="QC52" i="5"/>
  <c r="QD52" i="5"/>
  <c r="QM52" i="5"/>
  <c r="QN52" i="5"/>
  <c r="CB52" i="5"/>
  <c r="CC52" i="5"/>
  <c r="DP52" i="5"/>
  <c r="DQ52" i="5"/>
  <c r="DK52" i="5"/>
  <c r="DL52" i="5"/>
  <c r="SA52" i="5"/>
  <c r="SB52" i="5"/>
  <c r="DF52" i="5"/>
  <c r="DG52" i="5"/>
  <c r="RQ52" i="5"/>
  <c r="RR52" i="5"/>
  <c r="RL52" i="5"/>
  <c r="RM52" i="5"/>
  <c r="RV52" i="5"/>
  <c r="RW52" i="5"/>
  <c r="DA52" i="5"/>
  <c r="DB52" i="5"/>
  <c r="EE52" i="5"/>
  <c r="EF52" i="5"/>
  <c r="DZ52" i="5"/>
  <c r="EA52" i="5"/>
  <c r="SF52" i="5"/>
  <c r="SG52" i="5"/>
  <c r="DU52" i="5"/>
  <c r="DV52" i="5"/>
  <c r="EO52" i="5"/>
  <c r="EP52" i="5"/>
  <c r="EJ52" i="5"/>
  <c r="EK52" i="5"/>
  <c r="ET52" i="5"/>
  <c r="EU52" i="5"/>
  <c r="VR52" i="5"/>
  <c r="VS52" i="5"/>
  <c r="J47" i="14"/>
  <c r="K52" i="5"/>
  <c r="H52" i="5"/>
  <c r="L52" i="5"/>
  <c r="J52" i="5"/>
  <c r="M52" i="5"/>
  <c r="AS53" i="5"/>
  <c r="AT53" i="5"/>
  <c r="AN53" i="5"/>
  <c r="AO53" i="5"/>
  <c r="LM53" i="5"/>
  <c r="LN53" i="5"/>
  <c r="AI53" i="5"/>
  <c r="AJ53" i="5"/>
  <c r="LC53" i="5"/>
  <c r="LD53" i="5"/>
  <c r="KX53" i="5"/>
  <c r="KY53" i="5"/>
  <c r="YE53" i="5"/>
  <c r="YF53" i="5"/>
  <c r="AD53" i="5"/>
  <c r="AE53" i="5"/>
  <c r="KD53" i="5"/>
  <c r="KE53" i="5"/>
  <c r="JY53" i="5"/>
  <c r="JZ53" i="5"/>
  <c r="WG53" i="5"/>
  <c r="WH53" i="5"/>
  <c r="JT53" i="5"/>
  <c r="JU53" i="5"/>
  <c r="KS53" i="5"/>
  <c r="KT53" i="5"/>
  <c r="YJ53" i="5"/>
  <c r="YK53" i="5"/>
  <c r="LH53" i="5"/>
  <c r="LI53" i="5"/>
  <c r="Y53" i="5"/>
  <c r="Z53" i="5"/>
  <c r="IK53" i="5"/>
  <c r="IL53" i="5"/>
  <c r="IF53" i="5"/>
  <c r="IG53" i="5"/>
  <c r="VW53" i="5"/>
  <c r="VX53" i="5"/>
  <c r="IA53" i="5"/>
  <c r="IB53" i="5"/>
  <c r="VM53" i="5"/>
  <c r="VN53" i="5"/>
  <c r="VH53" i="5"/>
  <c r="VI53" i="5"/>
  <c r="XZ53" i="5"/>
  <c r="YA53" i="5"/>
  <c r="HV53" i="5"/>
  <c r="HW53" i="5"/>
  <c r="IZ53" i="5"/>
  <c r="JA53" i="5"/>
  <c r="IU53" i="5"/>
  <c r="IV53" i="5"/>
  <c r="WB53" i="5"/>
  <c r="WC53" i="5"/>
  <c r="IP53" i="5"/>
  <c r="IQ53" i="5"/>
  <c r="JJ53" i="5"/>
  <c r="JK53" i="5"/>
  <c r="JE53" i="5"/>
  <c r="JF53" i="5"/>
  <c r="JO53" i="5"/>
  <c r="JP53" i="5"/>
  <c r="KN53" i="5"/>
  <c r="KO53" i="5"/>
  <c r="KI53" i="5"/>
  <c r="KJ53" i="5"/>
  <c r="T53" i="5"/>
  <c r="U53" i="5"/>
  <c r="FS53" i="5"/>
  <c r="FT53" i="5"/>
  <c r="FN53" i="5"/>
  <c r="FO53" i="5"/>
  <c r="UD53" i="5"/>
  <c r="UE53" i="5"/>
  <c r="FI53" i="5"/>
  <c r="FJ53" i="5"/>
  <c r="TT53" i="5"/>
  <c r="TU53" i="5"/>
  <c r="TO53" i="5"/>
  <c r="TP53" i="5"/>
  <c r="TY53" i="5"/>
  <c r="TZ53" i="5"/>
  <c r="FD53" i="5"/>
  <c r="FE53" i="5"/>
  <c r="SU53" i="5"/>
  <c r="SV53" i="5"/>
  <c r="SP53" i="5"/>
  <c r="SQ53" i="5"/>
  <c r="XU53" i="5"/>
  <c r="XV53" i="5"/>
  <c r="SK53" i="5"/>
  <c r="SL53" i="5"/>
  <c r="TE53" i="5"/>
  <c r="TF53" i="5"/>
  <c r="SZ53" i="5"/>
  <c r="TA53" i="5"/>
  <c r="TJ53" i="5"/>
  <c r="TK53" i="5"/>
  <c r="EY53" i="5"/>
  <c r="EZ53" i="5"/>
  <c r="GM53" i="5"/>
  <c r="GN53" i="5"/>
  <c r="GH53" i="5"/>
  <c r="GI53" i="5"/>
  <c r="UX53" i="5"/>
  <c r="UY53" i="5"/>
  <c r="GC53" i="5"/>
  <c r="GD53" i="5"/>
  <c r="UN53" i="5"/>
  <c r="UO53" i="5"/>
  <c r="UI53" i="5"/>
  <c r="UJ53" i="5"/>
  <c r="US53" i="5"/>
  <c r="UT53" i="5"/>
  <c r="FX53" i="5"/>
  <c r="FY53" i="5"/>
  <c r="HB53" i="5"/>
  <c r="HC53" i="5"/>
  <c r="GW53" i="5"/>
  <c r="GX53" i="5"/>
  <c r="VC53" i="5"/>
  <c r="VD53" i="5"/>
  <c r="GR53" i="5"/>
  <c r="GS53" i="5"/>
  <c r="HL53" i="5"/>
  <c r="HM53" i="5"/>
  <c r="HG53" i="5"/>
  <c r="HH53" i="5"/>
  <c r="HQ53" i="5"/>
  <c r="HR53" i="5"/>
  <c r="O53" i="5"/>
  <c r="P53" i="5"/>
  <c r="BW53" i="5"/>
  <c r="BX53" i="5"/>
  <c r="BR53" i="5"/>
  <c r="BS53" i="5"/>
  <c r="PI53" i="5"/>
  <c r="PJ53" i="5"/>
  <c r="BM53" i="5"/>
  <c r="BN53" i="5"/>
  <c r="OY53" i="5"/>
  <c r="OZ53" i="5"/>
  <c r="OT53" i="5"/>
  <c r="OU53" i="5"/>
  <c r="PD53" i="5"/>
  <c r="PE53" i="5"/>
  <c r="BH53" i="5"/>
  <c r="BI53" i="5"/>
  <c r="NZ53" i="5"/>
  <c r="OA53" i="5"/>
  <c r="NU53" i="5"/>
  <c r="NV53" i="5"/>
  <c r="XK53" i="5"/>
  <c r="XL53" i="5"/>
  <c r="NP53" i="5"/>
  <c r="NQ53" i="5"/>
  <c r="OJ53" i="5"/>
  <c r="OK53" i="5"/>
  <c r="OE53" i="5"/>
  <c r="OF53" i="5"/>
  <c r="OO53" i="5"/>
  <c r="OP53" i="5"/>
  <c r="BC53" i="5"/>
  <c r="BD53" i="5"/>
  <c r="MG53" i="5"/>
  <c r="MH53" i="5"/>
  <c r="MB53" i="5"/>
  <c r="MC53" i="5"/>
  <c r="XA53" i="5"/>
  <c r="XB53" i="5"/>
  <c r="LW53" i="5"/>
  <c r="LX53" i="5"/>
  <c r="WQ53" i="5"/>
  <c r="WR53" i="5"/>
  <c r="WL53" i="5"/>
  <c r="WM53" i="5"/>
  <c r="WV53" i="5"/>
  <c r="WW53" i="5"/>
  <c r="LR53" i="5"/>
  <c r="LS53" i="5"/>
  <c r="MV53" i="5"/>
  <c r="MW53" i="5"/>
  <c r="MQ53" i="5"/>
  <c r="MR53" i="5"/>
  <c r="XF53" i="5"/>
  <c r="XG53" i="5"/>
  <c r="ML53" i="5"/>
  <c r="MM53" i="5"/>
  <c r="NF53" i="5"/>
  <c r="NG53" i="5"/>
  <c r="NA53" i="5"/>
  <c r="NB53" i="5"/>
  <c r="NK53" i="5"/>
  <c r="NL53" i="5"/>
  <c r="AX53" i="5"/>
  <c r="AY53" i="5"/>
  <c r="CV53" i="5"/>
  <c r="CW53" i="5"/>
  <c r="CQ53" i="5"/>
  <c r="CR53" i="5"/>
  <c r="RG53" i="5"/>
  <c r="RH53" i="5"/>
  <c r="CL53" i="5"/>
  <c r="CM53" i="5"/>
  <c r="QW53" i="5"/>
  <c r="QX53" i="5"/>
  <c r="QR53" i="5"/>
  <c r="QS53" i="5"/>
  <c r="RB53" i="5"/>
  <c r="RC53" i="5"/>
  <c r="CG53" i="5"/>
  <c r="CH53" i="5"/>
  <c r="PX53" i="5"/>
  <c r="PY53" i="5"/>
  <c r="PS53" i="5"/>
  <c r="PT53" i="5"/>
  <c r="XP53" i="5"/>
  <c r="XQ53" i="5"/>
  <c r="PN53" i="5"/>
  <c r="PO53" i="5"/>
  <c r="QH53" i="5"/>
  <c r="QI53" i="5"/>
  <c r="QC53" i="5"/>
  <c r="QD53" i="5"/>
  <c r="QM53" i="5"/>
  <c r="QN53" i="5"/>
  <c r="CB53" i="5"/>
  <c r="CC53" i="5"/>
  <c r="DP53" i="5"/>
  <c r="DQ53" i="5"/>
  <c r="DK53" i="5"/>
  <c r="DL53" i="5"/>
  <c r="SA53" i="5"/>
  <c r="SB53" i="5"/>
  <c r="DF53" i="5"/>
  <c r="DG53" i="5"/>
  <c r="RQ53" i="5"/>
  <c r="RR53" i="5"/>
  <c r="RL53" i="5"/>
  <c r="RM53" i="5"/>
  <c r="RV53" i="5"/>
  <c r="RW53" i="5"/>
  <c r="DA53" i="5"/>
  <c r="DB53" i="5"/>
  <c r="EE53" i="5"/>
  <c r="EF53" i="5"/>
  <c r="DZ53" i="5"/>
  <c r="EA53" i="5"/>
  <c r="SF53" i="5"/>
  <c r="SG53" i="5"/>
  <c r="DU53" i="5"/>
  <c r="DV53" i="5"/>
  <c r="EO53" i="5"/>
  <c r="EP53" i="5"/>
  <c r="EJ53" i="5"/>
  <c r="EK53" i="5"/>
  <c r="ET53" i="5"/>
  <c r="EU53" i="5"/>
  <c r="VR53" i="5"/>
  <c r="VS53" i="5"/>
  <c r="J48" i="14"/>
  <c r="K53" i="5"/>
  <c r="H53" i="5"/>
  <c r="L53" i="5"/>
  <c r="J53" i="5"/>
  <c r="M53" i="5"/>
  <c r="AS54" i="5"/>
  <c r="AT54" i="5"/>
  <c r="AN54" i="5"/>
  <c r="AO54" i="5"/>
  <c r="LM54" i="5"/>
  <c r="LN54" i="5"/>
  <c r="AI54" i="5"/>
  <c r="AJ54" i="5"/>
  <c r="LC54" i="5"/>
  <c r="LD54" i="5"/>
  <c r="KX54" i="5"/>
  <c r="KY54" i="5"/>
  <c r="YE54" i="5"/>
  <c r="YF54" i="5"/>
  <c r="AD54" i="5"/>
  <c r="AE54" i="5"/>
  <c r="KD54" i="5"/>
  <c r="KE54" i="5"/>
  <c r="JY54" i="5"/>
  <c r="JZ54" i="5"/>
  <c r="WG54" i="5"/>
  <c r="WH54" i="5"/>
  <c r="JT54" i="5"/>
  <c r="JU54" i="5"/>
  <c r="KS54" i="5"/>
  <c r="KT54" i="5"/>
  <c r="YJ54" i="5"/>
  <c r="YK54" i="5"/>
  <c r="LH54" i="5"/>
  <c r="LI54" i="5"/>
  <c r="Y54" i="5"/>
  <c r="Z54" i="5"/>
  <c r="IK54" i="5"/>
  <c r="IL54" i="5"/>
  <c r="IF54" i="5"/>
  <c r="IG54" i="5"/>
  <c r="VW54" i="5"/>
  <c r="VX54" i="5"/>
  <c r="IA54" i="5"/>
  <c r="IB54" i="5"/>
  <c r="VM54" i="5"/>
  <c r="VN54" i="5"/>
  <c r="VH54" i="5"/>
  <c r="VI54" i="5"/>
  <c r="XZ54" i="5"/>
  <c r="YA54" i="5"/>
  <c r="HV54" i="5"/>
  <c r="HW54" i="5"/>
  <c r="IZ54" i="5"/>
  <c r="JA54" i="5"/>
  <c r="IU54" i="5"/>
  <c r="IV54" i="5"/>
  <c r="WB54" i="5"/>
  <c r="WC54" i="5"/>
  <c r="IP54" i="5"/>
  <c r="IQ54" i="5"/>
  <c r="JJ54" i="5"/>
  <c r="JK54" i="5"/>
  <c r="JE54" i="5"/>
  <c r="JF54" i="5"/>
  <c r="JO54" i="5"/>
  <c r="JP54" i="5"/>
  <c r="KN54" i="5"/>
  <c r="KO54" i="5"/>
  <c r="KI54" i="5"/>
  <c r="KJ54" i="5"/>
  <c r="T54" i="5"/>
  <c r="U54" i="5"/>
  <c r="FS54" i="5"/>
  <c r="FT54" i="5"/>
  <c r="FN54" i="5"/>
  <c r="FO54" i="5"/>
  <c r="UD54" i="5"/>
  <c r="UE54" i="5"/>
  <c r="FI54" i="5"/>
  <c r="FJ54" i="5"/>
  <c r="TT54" i="5"/>
  <c r="TU54" i="5"/>
  <c r="TO54" i="5"/>
  <c r="TP54" i="5"/>
  <c r="TY54" i="5"/>
  <c r="TZ54" i="5"/>
  <c r="FD54" i="5"/>
  <c r="FE54" i="5"/>
  <c r="SU54" i="5"/>
  <c r="SV54" i="5"/>
  <c r="SP54" i="5"/>
  <c r="SQ54" i="5"/>
  <c r="XU54" i="5"/>
  <c r="XV54" i="5"/>
  <c r="SK54" i="5"/>
  <c r="SL54" i="5"/>
  <c r="TE54" i="5"/>
  <c r="TF54" i="5"/>
  <c r="SZ54" i="5"/>
  <c r="TA54" i="5"/>
  <c r="TJ54" i="5"/>
  <c r="TK54" i="5"/>
  <c r="EY54" i="5"/>
  <c r="EZ54" i="5"/>
  <c r="GM54" i="5"/>
  <c r="GN54" i="5"/>
  <c r="GH54" i="5"/>
  <c r="GI54" i="5"/>
  <c r="UX54" i="5"/>
  <c r="UY54" i="5"/>
  <c r="GC54" i="5"/>
  <c r="GD54" i="5"/>
  <c r="UN54" i="5"/>
  <c r="UO54" i="5"/>
  <c r="UI54" i="5"/>
  <c r="UJ54" i="5"/>
  <c r="US54" i="5"/>
  <c r="UT54" i="5"/>
  <c r="FX54" i="5"/>
  <c r="FY54" i="5"/>
  <c r="HB54" i="5"/>
  <c r="HC54" i="5"/>
  <c r="GW54" i="5"/>
  <c r="GX54" i="5"/>
  <c r="VC54" i="5"/>
  <c r="VD54" i="5"/>
  <c r="GR54" i="5"/>
  <c r="GS54" i="5"/>
  <c r="HL54" i="5"/>
  <c r="HM54" i="5"/>
  <c r="HG54" i="5"/>
  <c r="HH54" i="5"/>
  <c r="HQ54" i="5"/>
  <c r="HR54" i="5"/>
  <c r="O54" i="5"/>
  <c r="P54" i="5"/>
  <c r="BW54" i="5"/>
  <c r="BX54" i="5"/>
  <c r="BR54" i="5"/>
  <c r="BS54" i="5"/>
  <c r="PI54" i="5"/>
  <c r="PJ54" i="5"/>
  <c r="BM54" i="5"/>
  <c r="BN54" i="5"/>
  <c r="OY54" i="5"/>
  <c r="OZ54" i="5"/>
  <c r="OT54" i="5"/>
  <c r="OU54" i="5"/>
  <c r="PD54" i="5"/>
  <c r="PE54" i="5"/>
  <c r="BH54" i="5"/>
  <c r="BI54" i="5"/>
  <c r="NZ54" i="5"/>
  <c r="OA54" i="5"/>
  <c r="NU54" i="5"/>
  <c r="NV54" i="5"/>
  <c r="XK54" i="5"/>
  <c r="XL54" i="5"/>
  <c r="NP54" i="5"/>
  <c r="NQ54" i="5"/>
  <c r="OJ54" i="5"/>
  <c r="OK54" i="5"/>
  <c r="OE54" i="5"/>
  <c r="OF54" i="5"/>
  <c r="OO54" i="5"/>
  <c r="OP54" i="5"/>
  <c r="BC54" i="5"/>
  <c r="BD54" i="5"/>
  <c r="MG54" i="5"/>
  <c r="MH54" i="5"/>
  <c r="MB54" i="5"/>
  <c r="MC54" i="5"/>
  <c r="XA54" i="5"/>
  <c r="XB54" i="5"/>
  <c r="LW54" i="5"/>
  <c r="LX54" i="5"/>
  <c r="WQ54" i="5"/>
  <c r="WR54" i="5"/>
  <c r="WL54" i="5"/>
  <c r="WM54" i="5"/>
  <c r="WV54" i="5"/>
  <c r="WW54" i="5"/>
  <c r="LR54" i="5"/>
  <c r="LS54" i="5"/>
  <c r="MV54" i="5"/>
  <c r="MW54" i="5"/>
  <c r="MQ54" i="5"/>
  <c r="MR54" i="5"/>
  <c r="XF54" i="5"/>
  <c r="XG54" i="5"/>
  <c r="ML54" i="5"/>
  <c r="MM54" i="5"/>
  <c r="NF54" i="5"/>
  <c r="NG54" i="5"/>
  <c r="NA54" i="5"/>
  <c r="NB54" i="5"/>
  <c r="NK54" i="5"/>
  <c r="NL54" i="5"/>
  <c r="AX54" i="5"/>
  <c r="AY54" i="5"/>
  <c r="CV54" i="5"/>
  <c r="CW54" i="5"/>
  <c r="CQ54" i="5"/>
  <c r="CR54" i="5"/>
  <c r="RG54" i="5"/>
  <c r="RH54" i="5"/>
  <c r="CL54" i="5"/>
  <c r="CM54" i="5"/>
  <c r="QW54" i="5"/>
  <c r="QX54" i="5"/>
  <c r="QR54" i="5"/>
  <c r="QS54" i="5"/>
  <c r="RB54" i="5"/>
  <c r="RC54" i="5"/>
  <c r="CG54" i="5"/>
  <c r="CH54" i="5"/>
  <c r="PX54" i="5"/>
  <c r="PY54" i="5"/>
  <c r="PS54" i="5"/>
  <c r="PT54" i="5"/>
  <c r="XP54" i="5"/>
  <c r="XQ54" i="5"/>
  <c r="PN54" i="5"/>
  <c r="PO54" i="5"/>
  <c r="QH54" i="5"/>
  <c r="QI54" i="5"/>
  <c r="QC54" i="5"/>
  <c r="QD54" i="5"/>
  <c r="QM54" i="5"/>
  <c r="QN54" i="5"/>
  <c r="CB54" i="5"/>
  <c r="CC54" i="5"/>
  <c r="DP54" i="5"/>
  <c r="DQ54" i="5"/>
  <c r="DK54" i="5"/>
  <c r="DL54" i="5"/>
  <c r="SA54" i="5"/>
  <c r="SB54" i="5"/>
  <c r="DF54" i="5"/>
  <c r="DG54" i="5"/>
  <c r="RQ54" i="5"/>
  <c r="RR54" i="5"/>
  <c r="RL54" i="5"/>
  <c r="RM54" i="5"/>
  <c r="RV54" i="5"/>
  <c r="RW54" i="5"/>
  <c r="DA54" i="5"/>
  <c r="DB54" i="5"/>
  <c r="EE54" i="5"/>
  <c r="EF54" i="5"/>
  <c r="DZ54" i="5"/>
  <c r="EA54" i="5"/>
  <c r="SF54" i="5"/>
  <c r="SG54" i="5"/>
  <c r="DU54" i="5"/>
  <c r="DV54" i="5"/>
  <c r="EO54" i="5"/>
  <c r="EP54" i="5"/>
  <c r="EJ54" i="5"/>
  <c r="EK54" i="5"/>
  <c r="ET54" i="5"/>
  <c r="EU54" i="5"/>
  <c r="VR54" i="5"/>
  <c r="VS54" i="5"/>
  <c r="J49" i="14"/>
  <c r="K54" i="5"/>
  <c r="H54" i="5"/>
  <c r="L54" i="5"/>
  <c r="J54" i="5"/>
  <c r="M54" i="5"/>
  <c r="AS55" i="5"/>
  <c r="AT55" i="5"/>
  <c r="AN55" i="5"/>
  <c r="AO55" i="5"/>
  <c r="LM55" i="5"/>
  <c r="LN55" i="5"/>
  <c r="AI55" i="5"/>
  <c r="AJ55" i="5"/>
  <c r="LC55" i="5"/>
  <c r="LD55" i="5"/>
  <c r="KX55" i="5"/>
  <c r="KY55" i="5"/>
  <c r="YE55" i="5"/>
  <c r="YF55" i="5"/>
  <c r="AD55" i="5"/>
  <c r="AE55" i="5"/>
  <c r="KD55" i="5"/>
  <c r="KE55" i="5"/>
  <c r="JY55" i="5"/>
  <c r="JZ55" i="5"/>
  <c r="WG55" i="5"/>
  <c r="WH55" i="5"/>
  <c r="JT55" i="5"/>
  <c r="JU55" i="5"/>
  <c r="KS55" i="5"/>
  <c r="KT55" i="5"/>
  <c r="YJ55" i="5"/>
  <c r="YK55" i="5"/>
  <c r="LH55" i="5"/>
  <c r="LI55" i="5"/>
  <c r="Y55" i="5"/>
  <c r="Z55" i="5"/>
  <c r="IK55" i="5"/>
  <c r="IL55" i="5"/>
  <c r="IF55" i="5"/>
  <c r="IG55" i="5"/>
  <c r="VW55" i="5"/>
  <c r="VX55" i="5"/>
  <c r="IA55" i="5"/>
  <c r="IB55" i="5"/>
  <c r="VM55" i="5"/>
  <c r="VN55" i="5"/>
  <c r="VH55" i="5"/>
  <c r="VI55" i="5"/>
  <c r="XZ55" i="5"/>
  <c r="YA55" i="5"/>
  <c r="HV55" i="5"/>
  <c r="HW55" i="5"/>
  <c r="IZ55" i="5"/>
  <c r="JA55" i="5"/>
  <c r="IU55" i="5"/>
  <c r="IV55" i="5"/>
  <c r="WB55" i="5"/>
  <c r="WC55" i="5"/>
  <c r="IP55" i="5"/>
  <c r="IQ55" i="5"/>
  <c r="JJ55" i="5"/>
  <c r="JK55" i="5"/>
  <c r="JE55" i="5"/>
  <c r="JF55" i="5"/>
  <c r="JO55" i="5"/>
  <c r="JP55" i="5"/>
  <c r="KN55" i="5"/>
  <c r="KO55" i="5"/>
  <c r="KI55" i="5"/>
  <c r="KJ55" i="5"/>
  <c r="T55" i="5"/>
  <c r="U55" i="5"/>
  <c r="FS55" i="5"/>
  <c r="FT55" i="5"/>
  <c r="FN55" i="5"/>
  <c r="FO55" i="5"/>
  <c r="UD55" i="5"/>
  <c r="UE55" i="5"/>
  <c r="FI55" i="5"/>
  <c r="FJ55" i="5"/>
  <c r="TT55" i="5"/>
  <c r="TU55" i="5"/>
  <c r="TO55" i="5"/>
  <c r="TP55" i="5"/>
  <c r="TY55" i="5"/>
  <c r="TZ55" i="5"/>
  <c r="FD55" i="5"/>
  <c r="FE55" i="5"/>
  <c r="SU55" i="5"/>
  <c r="SV55" i="5"/>
  <c r="SP55" i="5"/>
  <c r="SQ55" i="5"/>
  <c r="XU55" i="5"/>
  <c r="XV55" i="5"/>
  <c r="SK55" i="5"/>
  <c r="SL55" i="5"/>
  <c r="TE55" i="5"/>
  <c r="TF55" i="5"/>
  <c r="SZ55" i="5"/>
  <c r="TA55" i="5"/>
  <c r="TJ55" i="5"/>
  <c r="TK55" i="5"/>
  <c r="EY55" i="5"/>
  <c r="EZ55" i="5"/>
  <c r="GM55" i="5"/>
  <c r="GN55" i="5"/>
  <c r="GH55" i="5"/>
  <c r="GI55" i="5"/>
  <c r="UX55" i="5"/>
  <c r="UY55" i="5"/>
  <c r="GC55" i="5"/>
  <c r="GD55" i="5"/>
  <c r="UN55" i="5"/>
  <c r="UO55" i="5"/>
  <c r="UI55" i="5"/>
  <c r="UJ55" i="5"/>
  <c r="US55" i="5"/>
  <c r="UT55" i="5"/>
  <c r="FX55" i="5"/>
  <c r="FY55" i="5"/>
  <c r="HB55" i="5"/>
  <c r="HC55" i="5"/>
  <c r="GW55" i="5"/>
  <c r="GX55" i="5"/>
  <c r="VC55" i="5"/>
  <c r="VD55" i="5"/>
  <c r="GR55" i="5"/>
  <c r="GS55" i="5"/>
  <c r="HL55" i="5"/>
  <c r="HM55" i="5"/>
  <c r="HG55" i="5"/>
  <c r="HH55" i="5"/>
  <c r="HQ55" i="5"/>
  <c r="HR55" i="5"/>
  <c r="O55" i="5"/>
  <c r="P55" i="5"/>
  <c r="BW55" i="5"/>
  <c r="BX55" i="5"/>
  <c r="BR55" i="5"/>
  <c r="BS55" i="5"/>
  <c r="PI55" i="5"/>
  <c r="PJ55" i="5"/>
  <c r="BM55" i="5"/>
  <c r="BN55" i="5"/>
  <c r="OY55" i="5"/>
  <c r="OZ55" i="5"/>
  <c r="OT55" i="5"/>
  <c r="OU55" i="5"/>
  <c r="PD55" i="5"/>
  <c r="PE55" i="5"/>
  <c r="BH55" i="5"/>
  <c r="BI55" i="5"/>
  <c r="NZ55" i="5"/>
  <c r="OA55" i="5"/>
  <c r="NU55" i="5"/>
  <c r="NV55" i="5"/>
  <c r="XK55" i="5"/>
  <c r="XL55" i="5"/>
  <c r="NP55" i="5"/>
  <c r="NQ55" i="5"/>
  <c r="OJ55" i="5"/>
  <c r="OK55" i="5"/>
  <c r="OE55" i="5"/>
  <c r="OF55" i="5"/>
  <c r="OO55" i="5"/>
  <c r="OP55" i="5"/>
  <c r="BC55" i="5"/>
  <c r="BD55" i="5"/>
  <c r="MG55" i="5"/>
  <c r="MH55" i="5"/>
  <c r="MB55" i="5"/>
  <c r="MC55" i="5"/>
  <c r="XA55" i="5"/>
  <c r="XB55" i="5"/>
  <c r="LW55" i="5"/>
  <c r="LX55" i="5"/>
  <c r="WQ55" i="5"/>
  <c r="WR55" i="5"/>
  <c r="WL55" i="5"/>
  <c r="WM55" i="5"/>
  <c r="WV55" i="5"/>
  <c r="WW55" i="5"/>
  <c r="LR55" i="5"/>
  <c r="LS55" i="5"/>
  <c r="MV55" i="5"/>
  <c r="MW55" i="5"/>
  <c r="MQ55" i="5"/>
  <c r="MR55" i="5"/>
  <c r="XF55" i="5"/>
  <c r="XG55" i="5"/>
  <c r="ML55" i="5"/>
  <c r="MM55" i="5"/>
  <c r="NF55" i="5"/>
  <c r="NG55" i="5"/>
  <c r="NA55" i="5"/>
  <c r="NB55" i="5"/>
  <c r="NK55" i="5"/>
  <c r="NL55" i="5"/>
  <c r="AX55" i="5"/>
  <c r="AY55" i="5"/>
  <c r="CV55" i="5"/>
  <c r="CW55" i="5"/>
  <c r="CQ55" i="5"/>
  <c r="CR55" i="5"/>
  <c r="RG55" i="5"/>
  <c r="RH55" i="5"/>
  <c r="CL55" i="5"/>
  <c r="CM55" i="5"/>
  <c r="QW55" i="5"/>
  <c r="QX55" i="5"/>
  <c r="QR55" i="5"/>
  <c r="QS55" i="5"/>
  <c r="RB55" i="5"/>
  <c r="RC55" i="5"/>
  <c r="CG55" i="5"/>
  <c r="CH55" i="5"/>
  <c r="PX55" i="5"/>
  <c r="PY55" i="5"/>
  <c r="PS55" i="5"/>
  <c r="PT55" i="5"/>
  <c r="XP55" i="5"/>
  <c r="XQ55" i="5"/>
  <c r="PN55" i="5"/>
  <c r="PO55" i="5"/>
  <c r="QH55" i="5"/>
  <c r="QI55" i="5"/>
  <c r="QC55" i="5"/>
  <c r="QD55" i="5"/>
  <c r="QM55" i="5"/>
  <c r="QN55" i="5"/>
  <c r="CB55" i="5"/>
  <c r="CC55" i="5"/>
  <c r="DP55" i="5"/>
  <c r="DQ55" i="5"/>
  <c r="DK55" i="5"/>
  <c r="DL55" i="5"/>
  <c r="SA55" i="5"/>
  <c r="SB55" i="5"/>
  <c r="DF55" i="5"/>
  <c r="DG55" i="5"/>
  <c r="RQ55" i="5"/>
  <c r="RR55" i="5"/>
  <c r="RL55" i="5"/>
  <c r="RM55" i="5"/>
  <c r="RV55" i="5"/>
  <c r="RW55" i="5"/>
  <c r="DA55" i="5"/>
  <c r="DB55" i="5"/>
  <c r="EE55" i="5"/>
  <c r="EF55" i="5"/>
  <c r="DZ55" i="5"/>
  <c r="EA55" i="5"/>
  <c r="SF55" i="5"/>
  <c r="SG55" i="5"/>
  <c r="DU55" i="5"/>
  <c r="DV55" i="5"/>
  <c r="EO55" i="5"/>
  <c r="EP55" i="5"/>
  <c r="EJ55" i="5"/>
  <c r="EK55" i="5"/>
  <c r="ET55" i="5"/>
  <c r="EU55" i="5"/>
  <c r="VR55" i="5"/>
  <c r="VS55" i="5"/>
  <c r="J50" i="14"/>
  <c r="K55" i="5"/>
  <c r="H55" i="5"/>
  <c r="L55" i="5"/>
  <c r="J55" i="5"/>
  <c r="M55" i="5"/>
  <c r="AS56" i="5"/>
  <c r="AT56" i="5"/>
  <c r="AN56" i="5"/>
  <c r="AO56" i="5"/>
  <c r="LM56" i="5"/>
  <c r="LN56" i="5"/>
  <c r="AI56" i="5"/>
  <c r="AJ56" i="5"/>
  <c r="LC56" i="5"/>
  <c r="LD56" i="5"/>
  <c r="KX56" i="5"/>
  <c r="KY56" i="5"/>
  <c r="YE56" i="5"/>
  <c r="YF56" i="5"/>
  <c r="AD56" i="5"/>
  <c r="AE56" i="5"/>
  <c r="KD56" i="5"/>
  <c r="KE56" i="5"/>
  <c r="JY56" i="5"/>
  <c r="JZ56" i="5"/>
  <c r="WG56" i="5"/>
  <c r="WH56" i="5"/>
  <c r="JT56" i="5"/>
  <c r="JU56" i="5"/>
  <c r="KS56" i="5"/>
  <c r="KT56" i="5"/>
  <c r="YJ56" i="5"/>
  <c r="YK56" i="5"/>
  <c r="LH56" i="5"/>
  <c r="LI56" i="5"/>
  <c r="Y56" i="5"/>
  <c r="Z56" i="5"/>
  <c r="IK56" i="5"/>
  <c r="IL56" i="5"/>
  <c r="IF56" i="5"/>
  <c r="IG56" i="5"/>
  <c r="VW56" i="5"/>
  <c r="VX56" i="5"/>
  <c r="IA56" i="5"/>
  <c r="IB56" i="5"/>
  <c r="VM56" i="5"/>
  <c r="VN56" i="5"/>
  <c r="VH56" i="5"/>
  <c r="VI56" i="5"/>
  <c r="XZ56" i="5"/>
  <c r="YA56" i="5"/>
  <c r="HV56" i="5"/>
  <c r="HW56" i="5"/>
  <c r="IZ56" i="5"/>
  <c r="JA56" i="5"/>
  <c r="IU56" i="5"/>
  <c r="IV56" i="5"/>
  <c r="WB56" i="5"/>
  <c r="WC56" i="5"/>
  <c r="IP56" i="5"/>
  <c r="IQ56" i="5"/>
  <c r="JJ56" i="5"/>
  <c r="JK56" i="5"/>
  <c r="JE56" i="5"/>
  <c r="JF56" i="5"/>
  <c r="JO56" i="5"/>
  <c r="JP56" i="5"/>
  <c r="KN56" i="5"/>
  <c r="KO56" i="5"/>
  <c r="KI56" i="5"/>
  <c r="KJ56" i="5"/>
  <c r="T56" i="5"/>
  <c r="U56" i="5"/>
  <c r="FS56" i="5"/>
  <c r="FT56" i="5"/>
  <c r="FN56" i="5"/>
  <c r="FO56" i="5"/>
  <c r="UD56" i="5"/>
  <c r="UE56" i="5"/>
  <c r="FI56" i="5"/>
  <c r="FJ56" i="5"/>
  <c r="TT56" i="5"/>
  <c r="TU56" i="5"/>
  <c r="TO56" i="5"/>
  <c r="TP56" i="5"/>
  <c r="TY56" i="5"/>
  <c r="TZ56" i="5"/>
  <c r="FD56" i="5"/>
  <c r="FE56" i="5"/>
  <c r="SU56" i="5"/>
  <c r="SV56" i="5"/>
  <c r="SP56" i="5"/>
  <c r="SQ56" i="5"/>
  <c r="XU56" i="5"/>
  <c r="XV56" i="5"/>
  <c r="SK56" i="5"/>
  <c r="SL56" i="5"/>
  <c r="TE56" i="5"/>
  <c r="TF56" i="5"/>
  <c r="SZ56" i="5"/>
  <c r="TA56" i="5"/>
  <c r="TJ56" i="5"/>
  <c r="TK56" i="5"/>
  <c r="EY56" i="5"/>
  <c r="EZ56" i="5"/>
  <c r="GM56" i="5"/>
  <c r="GN56" i="5"/>
  <c r="GH56" i="5"/>
  <c r="GI56" i="5"/>
  <c r="UX56" i="5"/>
  <c r="UY56" i="5"/>
  <c r="GC56" i="5"/>
  <c r="GD56" i="5"/>
  <c r="UN56" i="5"/>
  <c r="UO56" i="5"/>
  <c r="UI56" i="5"/>
  <c r="UJ56" i="5"/>
  <c r="US56" i="5"/>
  <c r="UT56" i="5"/>
  <c r="FX56" i="5"/>
  <c r="FY56" i="5"/>
  <c r="HB56" i="5"/>
  <c r="HC56" i="5"/>
  <c r="GW56" i="5"/>
  <c r="GX56" i="5"/>
  <c r="VC56" i="5"/>
  <c r="VD56" i="5"/>
  <c r="GR56" i="5"/>
  <c r="GS56" i="5"/>
  <c r="HL56" i="5"/>
  <c r="HM56" i="5"/>
  <c r="HG56" i="5"/>
  <c r="HH56" i="5"/>
  <c r="HQ56" i="5"/>
  <c r="HR56" i="5"/>
  <c r="O56" i="5"/>
  <c r="P56" i="5"/>
  <c r="BW56" i="5"/>
  <c r="BX56" i="5"/>
  <c r="BR56" i="5"/>
  <c r="BS56" i="5"/>
  <c r="PI56" i="5"/>
  <c r="PJ56" i="5"/>
  <c r="BM56" i="5"/>
  <c r="BN56" i="5"/>
  <c r="OY56" i="5"/>
  <c r="OZ56" i="5"/>
  <c r="OT56" i="5"/>
  <c r="OU56" i="5"/>
  <c r="PD56" i="5"/>
  <c r="PE56" i="5"/>
  <c r="BH56" i="5"/>
  <c r="BI56" i="5"/>
  <c r="NZ56" i="5"/>
  <c r="OA56" i="5"/>
  <c r="NU56" i="5"/>
  <c r="NV56" i="5"/>
  <c r="XK56" i="5"/>
  <c r="XL56" i="5"/>
  <c r="NP56" i="5"/>
  <c r="NQ56" i="5"/>
  <c r="OJ56" i="5"/>
  <c r="OK56" i="5"/>
  <c r="OE56" i="5"/>
  <c r="OF56" i="5"/>
  <c r="OO56" i="5"/>
  <c r="OP56" i="5"/>
  <c r="BC56" i="5"/>
  <c r="BD56" i="5"/>
  <c r="MG56" i="5"/>
  <c r="MH56" i="5"/>
  <c r="MB56" i="5"/>
  <c r="MC56" i="5"/>
  <c r="XA56" i="5"/>
  <c r="XB56" i="5"/>
  <c r="LW56" i="5"/>
  <c r="LX56" i="5"/>
  <c r="WQ56" i="5"/>
  <c r="WR56" i="5"/>
  <c r="WL56" i="5"/>
  <c r="WM56" i="5"/>
  <c r="WV56" i="5"/>
  <c r="WW56" i="5"/>
  <c r="LR56" i="5"/>
  <c r="LS56" i="5"/>
  <c r="MV56" i="5"/>
  <c r="MW56" i="5"/>
  <c r="MQ56" i="5"/>
  <c r="MR56" i="5"/>
  <c r="XF56" i="5"/>
  <c r="XG56" i="5"/>
  <c r="ML56" i="5"/>
  <c r="MM56" i="5"/>
  <c r="NF56" i="5"/>
  <c r="NG56" i="5"/>
  <c r="NA56" i="5"/>
  <c r="NB56" i="5"/>
  <c r="NK56" i="5"/>
  <c r="NL56" i="5"/>
  <c r="AX56" i="5"/>
  <c r="AY56" i="5"/>
  <c r="CV56" i="5"/>
  <c r="CW56" i="5"/>
  <c r="CQ56" i="5"/>
  <c r="CR56" i="5"/>
  <c r="RG56" i="5"/>
  <c r="RH56" i="5"/>
  <c r="CL56" i="5"/>
  <c r="CM56" i="5"/>
  <c r="QW56" i="5"/>
  <c r="QX56" i="5"/>
  <c r="QR56" i="5"/>
  <c r="QS56" i="5"/>
  <c r="RB56" i="5"/>
  <c r="RC56" i="5"/>
  <c r="CG56" i="5"/>
  <c r="CH56" i="5"/>
  <c r="PX56" i="5"/>
  <c r="PY56" i="5"/>
  <c r="PS56" i="5"/>
  <c r="PT56" i="5"/>
  <c r="XP56" i="5"/>
  <c r="XQ56" i="5"/>
  <c r="PN56" i="5"/>
  <c r="PO56" i="5"/>
  <c r="QH56" i="5"/>
  <c r="QI56" i="5"/>
  <c r="QC56" i="5"/>
  <c r="QD56" i="5"/>
  <c r="QM56" i="5"/>
  <c r="QN56" i="5"/>
  <c r="CB56" i="5"/>
  <c r="CC56" i="5"/>
  <c r="DP56" i="5"/>
  <c r="DQ56" i="5"/>
  <c r="DK56" i="5"/>
  <c r="DL56" i="5"/>
  <c r="SA56" i="5"/>
  <c r="SB56" i="5"/>
  <c r="DF56" i="5"/>
  <c r="DG56" i="5"/>
  <c r="RQ56" i="5"/>
  <c r="RR56" i="5"/>
  <c r="RL56" i="5"/>
  <c r="RM56" i="5"/>
  <c r="RV56" i="5"/>
  <c r="RW56" i="5"/>
  <c r="DA56" i="5"/>
  <c r="DB56" i="5"/>
  <c r="EE56" i="5"/>
  <c r="EF56" i="5"/>
  <c r="DZ56" i="5"/>
  <c r="EA56" i="5"/>
  <c r="SF56" i="5"/>
  <c r="SG56" i="5"/>
  <c r="DU56" i="5"/>
  <c r="DV56" i="5"/>
  <c r="EO56" i="5"/>
  <c r="EP56" i="5"/>
  <c r="EJ56" i="5"/>
  <c r="EK56" i="5"/>
  <c r="ET56" i="5"/>
  <c r="EU56" i="5"/>
  <c r="VR56" i="5"/>
  <c r="VS56" i="5"/>
  <c r="J51" i="14"/>
  <c r="K56" i="5"/>
  <c r="H56" i="5"/>
  <c r="L56" i="5"/>
  <c r="J56" i="5"/>
  <c r="M56" i="5"/>
  <c r="H13" i="5"/>
  <c r="L13" i="5"/>
  <c r="M13" i="5"/>
  <c r="M14" i="5"/>
  <c r="M8" i="5"/>
  <c r="Q15" i="5"/>
  <c r="Q16" i="5"/>
  <c r="Q17" i="5"/>
  <c r="Q18" i="5"/>
  <c r="Q19" i="5"/>
  <c r="Q20" i="5"/>
  <c r="N22" i="5"/>
  <c r="Q22" i="5"/>
  <c r="N23" i="5"/>
  <c r="Q23" i="5"/>
  <c r="N24" i="5"/>
  <c r="Q24" i="5"/>
  <c r="N25" i="5"/>
  <c r="Q25" i="5"/>
  <c r="N26" i="5"/>
  <c r="Q26" i="5"/>
  <c r="N27" i="5"/>
  <c r="Q27" i="5"/>
  <c r="N28" i="5"/>
  <c r="Q28" i="5"/>
  <c r="N29" i="5"/>
  <c r="Q29" i="5"/>
  <c r="N30" i="5"/>
  <c r="Q30" i="5"/>
  <c r="N31" i="5"/>
  <c r="Q31" i="5"/>
  <c r="N32" i="5"/>
  <c r="Q32" i="5"/>
  <c r="N33" i="5"/>
  <c r="Q33" i="5"/>
  <c r="N34" i="5"/>
  <c r="Q34" i="5"/>
  <c r="N35" i="5"/>
  <c r="Q35" i="5"/>
  <c r="N36" i="5"/>
  <c r="Q36" i="5"/>
  <c r="N37" i="5"/>
  <c r="Q37" i="5"/>
  <c r="N38" i="5"/>
  <c r="Q38" i="5"/>
  <c r="N39" i="5"/>
  <c r="Q39" i="5"/>
  <c r="N40" i="5"/>
  <c r="Q40" i="5"/>
  <c r="N41" i="5"/>
  <c r="Q41" i="5"/>
  <c r="N42" i="5"/>
  <c r="Q42" i="5"/>
  <c r="N43" i="5"/>
  <c r="Q43" i="5"/>
  <c r="N44" i="5"/>
  <c r="Q44" i="5"/>
  <c r="N45" i="5"/>
  <c r="Q45" i="5"/>
  <c r="N46" i="5"/>
  <c r="Q46" i="5"/>
  <c r="N47" i="5"/>
  <c r="Q47" i="5"/>
  <c r="N48" i="5"/>
  <c r="Q48" i="5"/>
  <c r="N49" i="5"/>
  <c r="Q49" i="5"/>
  <c r="N50" i="5"/>
  <c r="Q50" i="5"/>
  <c r="N51" i="5"/>
  <c r="Q51" i="5"/>
  <c r="N52" i="5"/>
  <c r="Q52" i="5"/>
  <c r="N53" i="5"/>
  <c r="Q53" i="5"/>
  <c r="N54" i="5"/>
  <c r="Q54" i="5"/>
  <c r="N55" i="5"/>
  <c r="Q55" i="5"/>
  <c r="N56" i="5"/>
  <c r="Q56" i="5"/>
  <c r="Q8" i="5"/>
  <c r="S22" i="5"/>
  <c r="V22" i="5"/>
  <c r="S23" i="5"/>
  <c r="V23" i="5"/>
  <c r="S24" i="5"/>
  <c r="V24" i="5"/>
  <c r="S25" i="5"/>
  <c r="V25" i="5"/>
  <c r="S26" i="5"/>
  <c r="V26" i="5"/>
  <c r="S27" i="5"/>
  <c r="V27" i="5"/>
  <c r="S28" i="5"/>
  <c r="V28" i="5"/>
  <c r="S29" i="5"/>
  <c r="V29" i="5"/>
  <c r="S30" i="5"/>
  <c r="V30" i="5"/>
  <c r="S31" i="5"/>
  <c r="V31" i="5"/>
  <c r="S32" i="5"/>
  <c r="V32" i="5"/>
  <c r="S33" i="5"/>
  <c r="V33" i="5"/>
  <c r="S34" i="5"/>
  <c r="V34" i="5"/>
  <c r="S35" i="5"/>
  <c r="V35" i="5"/>
  <c r="S36" i="5"/>
  <c r="V36" i="5"/>
  <c r="S37" i="5"/>
  <c r="V37" i="5"/>
  <c r="S38" i="5"/>
  <c r="V38" i="5"/>
  <c r="S39" i="5"/>
  <c r="V39" i="5"/>
  <c r="S40" i="5"/>
  <c r="V40" i="5"/>
  <c r="S41" i="5"/>
  <c r="V41" i="5"/>
  <c r="S42" i="5"/>
  <c r="V42" i="5"/>
  <c r="S43" i="5"/>
  <c r="V43" i="5"/>
  <c r="S44" i="5"/>
  <c r="V44" i="5"/>
  <c r="S45" i="5"/>
  <c r="V45" i="5"/>
  <c r="S46" i="5"/>
  <c r="V46" i="5"/>
  <c r="S47" i="5"/>
  <c r="V47" i="5"/>
  <c r="S48" i="5"/>
  <c r="V48" i="5"/>
  <c r="S49" i="5"/>
  <c r="V49" i="5"/>
  <c r="S50" i="5"/>
  <c r="V50" i="5"/>
  <c r="S51" i="5"/>
  <c r="V51" i="5"/>
  <c r="S52" i="5"/>
  <c r="V52" i="5"/>
  <c r="S53" i="5"/>
  <c r="V53" i="5"/>
  <c r="S54" i="5"/>
  <c r="V54" i="5"/>
  <c r="S55" i="5"/>
  <c r="V55" i="5"/>
  <c r="S56" i="5"/>
  <c r="V56" i="5"/>
  <c r="V8" i="5"/>
  <c r="X27" i="5"/>
  <c r="AA27" i="5"/>
  <c r="X28" i="5"/>
  <c r="AA28" i="5"/>
  <c r="X29" i="5"/>
  <c r="AA29" i="5"/>
  <c r="X30" i="5"/>
  <c r="AA30" i="5"/>
  <c r="X31" i="5"/>
  <c r="AA31" i="5"/>
  <c r="X32" i="5"/>
  <c r="AA32" i="5"/>
  <c r="X33" i="5"/>
  <c r="AA33" i="5"/>
  <c r="X34" i="5"/>
  <c r="AA34" i="5"/>
  <c r="X35" i="5"/>
  <c r="AA35" i="5"/>
  <c r="X36" i="5"/>
  <c r="AA36" i="5"/>
  <c r="X37" i="5"/>
  <c r="AA37" i="5"/>
  <c r="X38" i="5"/>
  <c r="AA38" i="5"/>
  <c r="X39" i="5"/>
  <c r="AA39" i="5"/>
  <c r="X40" i="5"/>
  <c r="AA40" i="5"/>
  <c r="X41" i="5"/>
  <c r="AA41" i="5"/>
  <c r="X42" i="5"/>
  <c r="AA42" i="5"/>
  <c r="X43" i="5"/>
  <c r="AA43" i="5"/>
  <c r="X44" i="5"/>
  <c r="AA44" i="5"/>
  <c r="X45" i="5"/>
  <c r="AA45" i="5"/>
  <c r="X46" i="5"/>
  <c r="AA46" i="5"/>
  <c r="X47" i="5"/>
  <c r="AA47" i="5"/>
  <c r="X48" i="5"/>
  <c r="AA48" i="5"/>
  <c r="X49" i="5"/>
  <c r="AA49" i="5"/>
  <c r="X50" i="5"/>
  <c r="AA50" i="5"/>
  <c r="X51" i="5"/>
  <c r="AA51" i="5"/>
  <c r="X52" i="5"/>
  <c r="AA52" i="5"/>
  <c r="X53" i="5"/>
  <c r="AA53" i="5"/>
  <c r="X54" i="5"/>
  <c r="AA54" i="5"/>
  <c r="X55" i="5"/>
  <c r="AA55" i="5"/>
  <c r="X56" i="5"/>
  <c r="AA56" i="5"/>
  <c r="AA8" i="5"/>
  <c r="AC33" i="5"/>
  <c r="AF33" i="5"/>
  <c r="AC34" i="5"/>
  <c r="AF34" i="5"/>
  <c r="AC35" i="5"/>
  <c r="AF35" i="5"/>
  <c r="AC36" i="5"/>
  <c r="AF36" i="5"/>
  <c r="AC37" i="5"/>
  <c r="AF37" i="5"/>
  <c r="AC38" i="5"/>
  <c r="AF38" i="5"/>
  <c r="AC39" i="5"/>
  <c r="AF39" i="5"/>
  <c r="AC40" i="5"/>
  <c r="AF40" i="5"/>
  <c r="AC41" i="5"/>
  <c r="AF41" i="5"/>
  <c r="AC42" i="5"/>
  <c r="AF42" i="5"/>
  <c r="AC43" i="5"/>
  <c r="AF43" i="5"/>
  <c r="AC44" i="5"/>
  <c r="AF44" i="5"/>
  <c r="AC45" i="5"/>
  <c r="AF45" i="5"/>
  <c r="AC46" i="5"/>
  <c r="AF46" i="5"/>
  <c r="AC47" i="5"/>
  <c r="AF47" i="5"/>
  <c r="AC48" i="5"/>
  <c r="AF48" i="5"/>
  <c r="AC49" i="5"/>
  <c r="AF49" i="5"/>
  <c r="AC50" i="5"/>
  <c r="AF50" i="5"/>
  <c r="AC51" i="5"/>
  <c r="AF51" i="5"/>
  <c r="AC52" i="5"/>
  <c r="AF52" i="5"/>
  <c r="AC53" i="5"/>
  <c r="AF53" i="5"/>
  <c r="AC54" i="5"/>
  <c r="AF54" i="5"/>
  <c r="AC55" i="5"/>
  <c r="AF55" i="5"/>
  <c r="AC56" i="5"/>
  <c r="AF56" i="5"/>
  <c r="AF8" i="5"/>
  <c r="AH39" i="5"/>
  <c r="AK39" i="5"/>
  <c r="AH40" i="5"/>
  <c r="AK40" i="5"/>
  <c r="AH41" i="5"/>
  <c r="AK41" i="5"/>
  <c r="AH42" i="5"/>
  <c r="AK42" i="5"/>
  <c r="AH43" i="5"/>
  <c r="AK43" i="5"/>
  <c r="AH44" i="5"/>
  <c r="AK44" i="5"/>
  <c r="AH45" i="5"/>
  <c r="AK45" i="5"/>
  <c r="AH46" i="5"/>
  <c r="AK46" i="5"/>
  <c r="AH47" i="5"/>
  <c r="AK47" i="5"/>
  <c r="AH48" i="5"/>
  <c r="AK48" i="5"/>
  <c r="AH49" i="5"/>
  <c r="AK49" i="5"/>
  <c r="AH50" i="5"/>
  <c r="AK50" i="5"/>
  <c r="AH51" i="5"/>
  <c r="AK51" i="5"/>
  <c r="AH52" i="5"/>
  <c r="AK52" i="5"/>
  <c r="AH53" i="5"/>
  <c r="AK53" i="5"/>
  <c r="AH54" i="5"/>
  <c r="AK54" i="5"/>
  <c r="AH55" i="5"/>
  <c r="AK55" i="5"/>
  <c r="AH56" i="5"/>
  <c r="AK56" i="5"/>
  <c r="AK8" i="5"/>
  <c r="AM45" i="5"/>
  <c r="AP45" i="5"/>
  <c r="AM46" i="5"/>
  <c r="AP46" i="5"/>
  <c r="AM47" i="5"/>
  <c r="AP47" i="5"/>
  <c r="AM48" i="5"/>
  <c r="AP48" i="5"/>
  <c r="AM49" i="5"/>
  <c r="AP49" i="5"/>
  <c r="AM50" i="5"/>
  <c r="AP50" i="5"/>
  <c r="AM51" i="5"/>
  <c r="AP51" i="5"/>
  <c r="AM52" i="5"/>
  <c r="AP52" i="5"/>
  <c r="AM53" i="5"/>
  <c r="AP53" i="5"/>
  <c r="AM54" i="5"/>
  <c r="AP54" i="5"/>
  <c r="AM55" i="5"/>
  <c r="AP55" i="5"/>
  <c r="AM56" i="5"/>
  <c r="AP56" i="5"/>
  <c r="AP8" i="5"/>
  <c r="AR51" i="5"/>
  <c r="AU51" i="5"/>
  <c r="AR52" i="5"/>
  <c r="AU52" i="5"/>
  <c r="AR53" i="5"/>
  <c r="AU53" i="5"/>
  <c r="AR54" i="5"/>
  <c r="AU54" i="5"/>
  <c r="AR55" i="5"/>
  <c r="AU55" i="5"/>
  <c r="AR56" i="5"/>
  <c r="AU56" i="5"/>
  <c r="AU8" i="5"/>
  <c r="AW22" i="5"/>
  <c r="AZ22" i="5"/>
  <c r="AW23" i="5"/>
  <c r="AZ23" i="5"/>
  <c r="AW24" i="5"/>
  <c r="AZ24" i="5"/>
  <c r="AW25" i="5"/>
  <c r="AZ25" i="5"/>
  <c r="AW26" i="5"/>
  <c r="AZ26" i="5"/>
  <c r="AW27" i="5"/>
  <c r="AZ27" i="5"/>
  <c r="AW28" i="5"/>
  <c r="AZ28" i="5"/>
  <c r="AW29" i="5"/>
  <c r="AZ29" i="5"/>
  <c r="AW30" i="5"/>
  <c r="AZ30" i="5"/>
  <c r="AW31" i="5"/>
  <c r="AZ31" i="5"/>
  <c r="AW32" i="5"/>
  <c r="AZ32" i="5"/>
  <c r="AW33" i="5"/>
  <c r="AZ33" i="5"/>
  <c r="AW34" i="5"/>
  <c r="AZ34" i="5"/>
  <c r="AW35" i="5"/>
  <c r="AZ35" i="5"/>
  <c r="AW36" i="5"/>
  <c r="AZ36" i="5"/>
  <c r="AW37" i="5"/>
  <c r="AZ37" i="5"/>
  <c r="AW38" i="5"/>
  <c r="AZ38" i="5"/>
  <c r="AW39" i="5"/>
  <c r="AZ39" i="5"/>
  <c r="AW40" i="5"/>
  <c r="AZ40" i="5"/>
  <c r="AW41" i="5"/>
  <c r="AZ41" i="5"/>
  <c r="AW42" i="5"/>
  <c r="AZ42" i="5"/>
  <c r="AW43" i="5"/>
  <c r="AZ43" i="5"/>
  <c r="AW44" i="5"/>
  <c r="AZ44" i="5"/>
  <c r="AW45" i="5"/>
  <c r="AZ45" i="5"/>
  <c r="AW46" i="5"/>
  <c r="AZ46" i="5"/>
  <c r="AW47" i="5"/>
  <c r="AZ47" i="5"/>
  <c r="AW48" i="5"/>
  <c r="AZ48" i="5"/>
  <c r="AW49" i="5"/>
  <c r="AZ49" i="5"/>
  <c r="AW50" i="5"/>
  <c r="AZ50" i="5"/>
  <c r="AW51" i="5"/>
  <c r="AZ51" i="5"/>
  <c r="AW52" i="5"/>
  <c r="AZ52" i="5"/>
  <c r="AW53" i="5"/>
  <c r="AZ53" i="5"/>
  <c r="AW54" i="5"/>
  <c r="AZ54" i="5"/>
  <c r="AW55" i="5"/>
  <c r="AZ55" i="5"/>
  <c r="AW56" i="5"/>
  <c r="AZ56" i="5"/>
  <c r="AZ8" i="5"/>
  <c r="BB27" i="5"/>
  <c r="BE27" i="5"/>
  <c r="BB28" i="5"/>
  <c r="BE28" i="5"/>
  <c r="BB29" i="5"/>
  <c r="BE29" i="5"/>
  <c r="BB30" i="5"/>
  <c r="BE30" i="5"/>
  <c r="BB31" i="5"/>
  <c r="BE31" i="5"/>
  <c r="BB32" i="5"/>
  <c r="BE32" i="5"/>
  <c r="BB33" i="5"/>
  <c r="BE33" i="5"/>
  <c r="BB34" i="5"/>
  <c r="BE34" i="5"/>
  <c r="BB35" i="5"/>
  <c r="BE35" i="5"/>
  <c r="BB36" i="5"/>
  <c r="BE36" i="5"/>
  <c r="BB37" i="5"/>
  <c r="BE37" i="5"/>
  <c r="BB38" i="5"/>
  <c r="BE38" i="5"/>
  <c r="BB39" i="5"/>
  <c r="BE39" i="5"/>
  <c r="BB40" i="5"/>
  <c r="BE40" i="5"/>
  <c r="BB41" i="5"/>
  <c r="BE41" i="5"/>
  <c r="BB42" i="5"/>
  <c r="BE42" i="5"/>
  <c r="BB43" i="5"/>
  <c r="BE43" i="5"/>
  <c r="BB44" i="5"/>
  <c r="BE44" i="5"/>
  <c r="BB45" i="5"/>
  <c r="BE45" i="5"/>
  <c r="BB46" i="5"/>
  <c r="BE46" i="5"/>
  <c r="BB47" i="5"/>
  <c r="BE47" i="5"/>
  <c r="BB48" i="5"/>
  <c r="BE48" i="5"/>
  <c r="BB49" i="5"/>
  <c r="BE49" i="5"/>
  <c r="BB50" i="5"/>
  <c r="BE50" i="5"/>
  <c r="BB51" i="5"/>
  <c r="BE51" i="5"/>
  <c r="BB52" i="5"/>
  <c r="BE52" i="5"/>
  <c r="BB53" i="5"/>
  <c r="BE53" i="5"/>
  <c r="BB54" i="5"/>
  <c r="BE54" i="5"/>
  <c r="BB55" i="5"/>
  <c r="BE55" i="5"/>
  <c r="BB56" i="5"/>
  <c r="BE56" i="5"/>
  <c r="BE8" i="5"/>
  <c r="BG33" i="5"/>
  <c r="BJ33" i="5"/>
  <c r="BG34" i="5"/>
  <c r="BJ34" i="5"/>
  <c r="BG35" i="5"/>
  <c r="BJ35" i="5"/>
  <c r="BG36" i="5"/>
  <c r="BJ36" i="5"/>
  <c r="BG37" i="5"/>
  <c r="BJ37" i="5"/>
  <c r="BG38" i="5"/>
  <c r="BJ38" i="5"/>
  <c r="BG39" i="5"/>
  <c r="BJ39" i="5"/>
  <c r="BG40" i="5"/>
  <c r="BJ40" i="5"/>
  <c r="BG41" i="5"/>
  <c r="BJ41" i="5"/>
  <c r="BG42" i="5"/>
  <c r="BJ42" i="5"/>
  <c r="BG43" i="5"/>
  <c r="BJ43" i="5"/>
  <c r="BG44" i="5"/>
  <c r="BJ44" i="5"/>
  <c r="BG45" i="5"/>
  <c r="BJ45" i="5"/>
  <c r="BG46" i="5"/>
  <c r="BJ46" i="5"/>
  <c r="BG47" i="5"/>
  <c r="BJ47" i="5"/>
  <c r="BG48" i="5"/>
  <c r="BJ48" i="5"/>
  <c r="BG49" i="5"/>
  <c r="BJ49" i="5"/>
  <c r="BG50" i="5"/>
  <c r="BJ50" i="5"/>
  <c r="BG51" i="5"/>
  <c r="BJ51" i="5"/>
  <c r="BG52" i="5"/>
  <c r="BJ52" i="5"/>
  <c r="BG53" i="5"/>
  <c r="BJ53" i="5"/>
  <c r="BG54" i="5"/>
  <c r="BJ54" i="5"/>
  <c r="BG55" i="5"/>
  <c r="BJ55" i="5"/>
  <c r="BG56" i="5"/>
  <c r="BJ56" i="5"/>
  <c r="BJ8" i="5"/>
  <c r="BL39" i="5"/>
  <c r="BO39" i="5"/>
  <c r="BL40" i="5"/>
  <c r="BO40" i="5"/>
  <c r="BL41" i="5"/>
  <c r="BO41" i="5"/>
  <c r="BL42" i="5"/>
  <c r="BO42" i="5"/>
  <c r="BL43" i="5"/>
  <c r="BO43" i="5"/>
  <c r="BL44" i="5"/>
  <c r="BO44" i="5"/>
  <c r="BL45" i="5"/>
  <c r="BO45" i="5"/>
  <c r="BL46" i="5"/>
  <c r="BO46" i="5"/>
  <c r="BL47" i="5"/>
  <c r="BO47" i="5"/>
  <c r="BL48" i="5"/>
  <c r="BO48" i="5"/>
  <c r="BL49" i="5"/>
  <c r="BO49" i="5"/>
  <c r="BL50" i="5"/>
  <c r="BO50" i="5"/>
  <c r="BL51" i="5"/>
  <c r="BO51" i="5"/>
  <c r="BL52" i="5"/>
  <c r="BO52" i="5"/>
  <c r="BL53" i="5"/>
  <c r="BO53" i="5"/>
  <c r="BL54" i="5"/>
  <c r="BO54" i="5"/>
  <c r="BL55" i="5"/>
  <c r="BO55" i="5"/>
  <c r="BL56" i="5"/>
  <c r="BO56" i="5"/>
  <c r="BO8" i="5"/>
  <c r="BQ45" i="5"/>
  <c r="BT45" i="5"/>
  <c r="BQ46" i="5"/>
  <c r="BT46" i="5"/>
  <c r="BQ47" i="5"/>
  <c r="BT47" i="5"/>
  <c r="BQ48" i="5"/>
  <c r="BT48" i="5"/>
  <c r="BQ49" i="5"/>
  <c r="BT49" i="5"/>
  <c r="BQ50" i="5"/>
  <c r="BT50" i="5"/>
  <c r="BQ51" i="5"/>
  <c r="BT51" i="5"/>
  <c r="BQ52" i="5"/>
  <c r="BT52" i="5"/>
  <c r="BQ53" i="5"/>
  <c r="BT53" i="5"/>
  <c r="BQ54" i="5"/>
  <c r="BT54" i="5"/>
  <c r="BQ55" i="5"/>
  <c r="BT55" i="5"/>
  <c r="BQ56" i="5"/>
  <c r="BT56" i="5"/>
  <c r="BT8" i="5"/>
  <c r="BV51" i="5"/>
  <c r="BY51" i="5"/>
  <c r="BV52" i="5"/>
  <c r="BY52" i="5"/>
  <c r="BV53" i="5"/>
  <c r="BY53" i="5"/>
  <c r="BV54" i="5"/>
  <c r="BY54" i="5"/>
  <c r="BV55" i="5"/>
  <c r="BY55" i="5"/>
  <c r="BV56" i="5"/>
  <c r="BY56" i="5"/>
  <c r="BY8" i="5"/>
  <c r="CA27" i="5"/>
  <c r="CD27" i="5"/>
  <c r="CA28" i="5"/>
  <c r="CD28" i="5"/>
  <c r="CA29" i="5"/>
  <c r="CD29" i="5"/>
  <c r="CA30" i="5"/>
  <c r="CD30" i="5"/>
  <c r="CA31" i="5"/>
  <c r="CD31" i="5"/>
  <c r="CA32" i="5"/>
  <c r="CD32" i="5"/>
  <c r="CA33" i="5"/>
  <c r="CD33" i="5"/>
  <c r="CA34" i="5"/>
  <c r="CD34" i="5"/>
  <c r="CA35" i="5"/>
  <c r="CD35" i="5"/>
  <c r="CA36" i="5"/>
  <c r="CD36" i="5"/>
  <c r="CA37" i="5"/>
  <c r="CD37" i="5"/>
  <c r="CA38" i="5"/>
  <c r="CD38" i="5"/>
  <c r="CA39" i="5"/>
  <c r="CD39" i="5"/>
  <c r="CA40" i="5"/>
  <c r="CD40" i="5"/>
  <c r="CA41" i="5"/>
  <c r="CD41" i="5"/>
  <c r="CA42" i="5"/>
  <c r="CD42" i="5"/>
  <c r="CA43" i="5"/>
  <c r="CD43" i="5"/>
  <c r="CA44" i="5"/>
  <c r="CD44" i="5"/>
  <c r="CA45" i="5"/>
  <c r="CD45" i="5"/>
  <c r="CA46" i="5"/>
  <c r="CD46" i="5"/>
  <c r="CA47" i="5"/>
  <c r="CD47" i="5"/>
  <c r="CA48" i="5"/>
  <c r="CD48" i="5"/>
  <c r="CA49" i="5"/>
  <c r="CD49" i="5"/>
  <c r="CA50" i="5"/>
  <c r="CD50" i="5"/>
  <c r="CA51" i="5"/>
  <c r="CD51" i="5"/>
  <c r="CA52" i="5"/>
  <c r="CD52" i="5"/>
  <c r="CA53" i="5"/>
  <c r="CD53" i="5"/>
  <c r="CA54" i="5"/>
  <c r="CD54" i="5"/>
  <c r="CA55" i="5"/>
  <c r="CD55" i="5"/>
  <c r="CA56" i="5"/>
  <c r="CD56" i="5"/>
  <c r="CD8" i="5"/>
  <c r="CF33" i="5"/>
  <c r="CI33" i="5"/>
  <c r="CF34" i="5"/>
  <c r="CI34" i="5"/>
  <c r="CF35" i="5"/>
  <c r="CI35" i="5"/>
  <c r="CF36" i="5"/>
  <c r="CI36" i="5"/>
  <c r="CF37" i="5"/>
  <c r="CI37" i="5"/>
  <c r="CF38" i="5"/>
  <c r="CI38" i="5"/>
  <c r="CF39" i="5"/>
  <c r="CI39" i="5"/>
  <c r="CF40" i="5"/>
  <c r="CI40" i="5"/>
  <c r="CF41" i="5"/>
  <c r="CI41" i="5"/>
  <c r="CF42" i="5"/>
  <c r="CI42" i="5"/>
  <c r="CF43" i="5"/>
  <c r="CI43" i="5"/>
  <c r="CF44" i="5"/>
  <c r="CI44" i="5"/>
  <c r="CF45" i="5"/>
  <c r="CI45" i="5"/>
  <c r="CF46" i="5"/>
  <c r="CI46" i="5"/>
  <c r="CF47" i="5"/>
  <c r="CI47" i="5"/>
  <c r="CF48" i="5"/>
  <c r="CI48" i="5"/>
  <c r="CF49" i="5"/>
  <c r="CI49" i="5"/>
  <c r="CF50" i="5"/>
  <c r="CI50" i="5"/>
  <c r="CF51" i="5"/>
  <c r="CI51" i="5"/>
  <c r="CF52" i="5"/>
  <c r="CI52" i="5"/>
  <c r="CF53" i="5"/>
  <c r="CI53" i="5"/>
  <c r="CF54" i="5"/>
  <c r="CI54" i="5"/>
  <c r="CF55" i="5"/>
  <c r="CI55" i="5"/>
  <c r="CF56" i="5"/>
  <c r="CI56" i="5"/>
  <c r="CI8" i="5"/>
  <c r="CK39" i="5"/>
  <c r="CN39" i="5"/>
  <c r="CK40" i="5"/>
  <c r="CN40" i="5"/>
  <c r="CK41" i="5"/>
  <c r="CN41" i="5"/>
  <c r="CK42" i="5"/>
  <c r="CN42" i="5"/>
  <c r="CK43" i="5"/>
  <c r="CN43" i="5"/>
  <c r="CK44" i="5"/>
  <c r="CN44" i="5"/>
  <c r="CK45" i="5"/>
  <c r="CN45" i="5"/>
  <c r="CK46" i="5"/>
  <c r="CN46" i="5"/>
  <c r="CK47" i="5"/>
  <c r="CN47" i="5"/>
  <c r="CK48" i="5"/>
  <c r="CN48" i="5"/>
  <c r="CK49" i="5"/>
  <c r="CN49" i="5"/>
  <c r="CK50" i="5"/>
  <c r="CN50" i="5"/>
  <c r="CK51" i="5"/>
  <c r="CN51" i="5"/>
  <c r="CK52" i="5"/>
  <c r="CN52" i="5"/>
  <c r="CK53" i="5"/>
  <c r="CN53" i="5"/>
  <c r="CK54" i="5"/>
  <c r="CN54" i="5"/>
  <c r="CK55" i="5"/>
  <c r="CN55" i="5"/>
  <c r="CK56" i="5"/>
  <c r="CN56" i="5"/>
  <c r="CN8" i="5"/>
  <c r="CP45" i="5"/>
  <c r="CS45" i="5"/>
  <c r="CP46" i="5"/>
  <c r="CS46" i="5"/>
  <c r="CP47" i="5"/>
  <c r="CS47" i="5"/>
  <c r="CP48" i="5"/>
  <c r="CS48" i="5"/>
  <c r="CP49" i="5"/>
  <c r="CS49" i="5"/>
  <c r="CP50" i="5"/>
  <c r="CS50" i="5"/>
  <c r="CP51" i="5"/>
  <c r="CS51" i="5"/>
  <c r="CP52" i="5"/>
  <c r="CS52" i="5"/>
  <c r="CP53" i="5"/>
  <c r="CS53" i="5"/>
  <c r="CP54" i="5"/>
  <c r="CS54" i="5"/>
  <c r="CP55" i="5"/>
  <c r="CS55" i="5"/>
  <c r="CP56" i="5"/>
  <c r="CS56" i="5"/>
  <c r="CS8" i="5"/>
  <c r="CU51" i="5"/>
  <c r="CX51" i="5"/>
  <c r="CU52" i="5"/>
  <c r="CX52" i="5"/>
  <c r="CU53" i="5"/>
  <c r="CX53" i="5"/>
  <c r="CU54" i="5"/>
  <c r="CX54" i="5"/>
  <c r="CU55" i="5"/>
  <c r="CX55" i="5"/>
  <c r="CU56" i="5"/>
  <c r="CX56" i="5"/>
  <c r="CX8" i="5"/>
  <c r="CZ33" i="5"/>
  <c r="DC33" i="5"/>
  <c r="CZ34" i="5"/>
  <c r="DC34" i="5"/>
  <c r="CZ35" i="5"/>
  <c r="DC35" i="5"/>
  <c r="CZ36" i="5"/>
  <c r="DC36" i="5"/>
  <c r="CZ37" i="5"/>
  <c r="DC37" i="5"/>
  <c r="CZ38" i="5"/>
  <c r="DC38" i="5"/>
  <c r="CZ39" i="5"/>
  <c r="DC39" i="5"/>
  <c r="CZ40" i="5"/>
  <c r="DC40" i="5"/>
  <c r="CZ41" i="5"/>
  <c r="DC41" i="5"/>
  <c r="CZ42" i="5"/>
  <c r="DC42" i="5"/>
  <c r="CZ43" i="5"/>
  <c r="DC43" i="5"/>
  <c r="CZ44" i="5"/>
  <c r="DC44" i="5"/>
  <c r="CZ45" i="5"/>
  <c r="DC45" i="5"/>
  <c r="CZ46" i="5"/>
  <c r="DC46" i="5"/>
  <c r="CZ47" i="5"/>
  <c r="DC47" i="5"/>
  <c r="CZ48" i="5"/>
  <c r="DC48" i="5"/>
  <c r="CZ49" i="5"/>
  <c r="DC49" i="5"/>
  <c r="CZ50" i="5"/>
  <c r="DC50" i="5"/>
  <c r="CZ51" i="5"/>
  <c r="DC51" i="5"/>
  <c r="CZ52" i="5"/>
  <c r="DC52" i="5"/>
  <c r="CZ53" i="5"/>
  <c r="DC53" i="5"/>
  <c r="CZ54" i="5"/>
  <c r="DC54" i="5"/>
  <c r="CZ55" i="5"/>
  <c r="DC55" i="5"/>
  <c r="CZ56" i="5"/>
  <c r="DC56" i="5"/>
  <c r="DC8" i="5"/>
  <c r="DE39" i="5"/>
  <c r="DH39" i="5"/>
  <c r="DE40" i="5"/>
  <c r="DH40" i="5"/>
  <c r="DE41" i="5"/>
  <c r="DH41" i="5"/>
  <c r="DE42" i="5"/>
  <c r="DH42" i="5"/>
  <c r="DE43" i="5"/>
  <c r="DH43" i="5"/>
  <c r="DE44" i="5"/>
  <c r="DH44" i="5"/>
  <c r="DE45" i="5"/>
  <c r="DH45" i="5"/>
  <c r="DE46" i="5"/>
  <c r="DH46" i="5"/>
  <c r="DE47" i="5"/>
  <c r="DH47" i="5"/>
  <c r="DE48" i="5"/>
  <c r="DH48" i="5"/>
  <c r="DE49" i="5"/>
  <c r="DH49" i="5"/>
  <c r="DE50" i="5"/>
  <c r="DH50" i="5"/>
  <c r="DE51" i="5"/>
  <c r="DH51" i="5"/>
  <c r="DE52" i="5"/>
  <c r="DH52" i="5"/>
  <c r="DE53" i="5"/>
  <c r="DH53" i="5"/>
  <c r="DE54" i="5"/>
  <c r="DH54" i="5"/>
  <c r="DE55" i="5"/>
  <c r="DH55" i="5"/>
  <c r="DE56" i="5"/>
  <c r="DH56" i="5"/>
  <c r="DH8" i="5"/>
  <c r="DJ45" i="5"/>
  <c r="DM45" i="5"/>
  <c r="DJ46" i="5"/>
  <c r="DM46" i="5"/>
  <c r="DJ47" i="5"/>
  <c r="DM47" i="5"/>
  <c r="DJ48" i="5"/>
  <c r="DM48" i="5"/>
  <c r="DJ49" i="5"/>
  <c r="DM49" i="5"/>
  <c r="DJ50" i="5"/>
  <c r="DM50" i="5"/>
  <c r="DJ51" i="5"/>
  <c r="DM51" i="5"/>
  <c r="DJ52" i="5"/>
  <c r="DM52" i="5"/>
  <c r="DJ53" i="5"/>
  <c r="DM53" i="5"/>
  <c r="DJ54" i="5"/>
  <c r="DM54" i="5"/>
  <c r="DJ55" i="5"/>
  <c r="DM55" i="5"/>
  <c r="DJ56" i="5"/>
  <c r="DM56" i="5"/>
  <c r="DM8" i="5"/>
  <c r="DO51" i="5"/>
  <c r="DR51" i="5"/>
  <c r="DO52" i="5"/>
  <c r="DR52" i="5"/>
  <c r="DO53" i="5"/>
  <c r="DR53" i="5"/>
  <c r="DO54" i="5"/>
  <c r="DR54" i="5"/>
  <c r="DO55" i="5"/>
  <c r="DR55" i="5"/>
  <c r="DO56" i="5"/>
  <c r="DR56" i="5"/>
  <c r="DR8" i="5"/>
  <c r="DT39" i="5"/>
  <c r="DW39" i="5"/>
  <c r="DT40" i="5"/>
  <c r="DW40" i="5"/>
  <c r="DT41" i="5"/>
  <c r="DW41" i="5"/>
  <c r="DT42" i="5"/>
  <c r="DW42" i="5"/>
  <c r="DT43" i="5"/>
  <c r="DW43" i="5"/>
  <c r="DT44" i="5"/>
  <c r="DW44" i="5"/>
  <c r="DT45" i="5"/>
  <c r="DW45" i="5"/>
  <c r="DT46" i="5"/>
  <c r="DW46" i="5"/>
  <c r="DT47" i="5"/>
  <c r="DW47" i="5"/>
  <c r="DT48" i="5"/>
  <c r="DW48" i="5"/>
  <c r="DT49" i="5"/>
  <c r="DW49" i="5"/>
  <c r="DT50" i="5"/>
  <c r="DW50" i="5"/>
  <c r="DT51" i="5"/>
  <c r="DW51" i="5"/>
  <c r="DT52" i="5"/>
  <c r="DW52" i="5"/>
  <c r="DT53" i="5"/>
  <c r="DW53" i="5"/>
  <c r="DT54" i="5"/>
  <c r="DW54" i="5"/>
  <c r="DT55" i="5"/>
  <c r="DW55" i="5"/>
  <c r="DT56" i="5"/>
  <c r="DW56" i="5"/>
  <c r="DW8" i="5"/>
  <c r="DY45" i="5"/>
  <c r="EB45" i="5"/>
  <c r="DY46" i="5"/>
  <c r="EB46" i="5"/>
  <c r="DY47" i="5"/>
  <c r="EB47" i="5"/>
  <c r="DY48" i="5"/>
  <c r="EB48" i="5"/>
  <c r="DY49" i="5"/>
  <c r="EB49" i="5"/>
  <c r="DY50" i="5"/>
  <c r="EB50" i="5"/>
  <c r="DY51" i="5"/>
  <c r="EB51" i="5"/>
  <c r="DY52" i="5"/>
  <c r="EB52" i="5"/>
  <c r="DY53" i="5"/>
  <c r="EB53" i="5"/>
  <c r="DY54" i="5"/>
  <c r="EB54" i="5"/>
  <c r="DY55" i="5"/>
  <c r="EB55" i="5"/>
  <c r="DY56" i="5"/>
  <c r="EB56" i="5"/>
  <c r="EB8" i="5"/>
  <c r="ED51" i="5"/>
  <c r="EG51" i="5"/>
  <c r="ED52" i="5"/>
  <c r="EG52" i="5"/>
  <c r="ED53" i="5"/>
  <c r="EG53" i="5"/>
  <c r="ED54" i="5"/>
  <c r="EG54" i="5"/>
  <c r="ED55" i="5"/>
  <c r="EG55" i="5"/>
  <c r="ED56" i="5"/>
  <c r="EG56" i="5"/>
  <c r="EG8" i="5"/>
  <c r="EI45" i="5"/>
  <c r="EL45" i="5"/>
  <c r="EI46" i="5"/>
  <c r="EL46" i="5"/>
  <c r="EI47" i="5"/>
  <c r="EL47" i="5"/>
  <c r="EI48" i="5"/>
  <c r="EL48" i="5"/>
  <c r="EI49" i="5"/>
  <c r="EL49" i="5"/>
  <c r="EI50" i="5"/>
  <c r="EL50" i="5"/>
  <c r="EI51" i="5"/>
  <c r="EL51" i="5"/>
  <c r="EI52" i="5"/>
  <c r="EL52" i="5"/>
  <c r="EI53" i="5"/>
  <c r="EL53" i="5"/>
  <c r="EI54" i="5"/>
  <c r="EL54" i="5"/>
  <c r="EI55" i="5"/>
  <c r="EL55" i="5"/>
  <c r="EI56" i="5"/>
  <c r="EL56" i="5"/>
  <c r="EL8" i="5"/>
  <c r="EN51" i="5"/>
  <c r="EQ51" i="5"/>
  <c r="EN52" i="5"/>
  <c r="EQ52" i="5"/>
  <c r="EN53" i="5"/>
  <c r="EQ53" i="5"/>
  <c r="EN54" i="5"/>
  <c r="EQ54" i="5"/>
  <c r="EN55" i="5"/>
  <c r="EQ55" i="5"/>
  <c r="EN56" i="5"/>
  <c r="EQ56" i="5"/>
  <c r="EQ8" i="5"/>
  <c r="ES51" i="5"/>
  <c r="EV51" i="5"/>
  <c r="ES52" i="5"/>
  <c r="EV52" i="5"/>
  <c r="ES53" i="5"/>
  <c r="EV53" i="5"/>
  <c r="ES54" i="5"/>
  <c r="EV54" i="5"/>
  <c r="ES55" i="5"/>
  <c r="EV55" i="5"/>
  <c r="ES56" i="5"/>
  <c r="EV56" i="5"/>
  <c r="EV8" i="5"/>
  <c r="EX27" i="5"/>
  <c r="FA27" i="5"/>
  <c r="EX28" i="5"/>
  <c r="FA28" i="5"/>
  <c r="EX29" i="5"/>
  <c r="FA29" i="5"/>
  <c r="EX30" i="5"/>
  <c r="FA30" i="5"/>
  <c r="EX31" i="5"/>
  <c r="FA31" i="5"/>
  <c r="EX32" i="5"/>
  <c r="FA32" i="5"/>
  <c r="EX33" i="5"/>
  <c r="FA33" i="5"/>
  <c r="EX34" i="5"/>
  <c r="FA34" i="5"/>
  <c r="EX35" i="5"/>
  <c r="FA35" i="5"/>
  <c r="EX36" i="5"/>
  <c r="FA36" i="5"/>
  <c r="EX37" i="5"/>
  <c r="FA37" i="5"/>
  <c r="EX38" i="5"/>
  <c r="FA38" i="5"/>
  <c r="EX39" i="5"/>
  <c r="FA39" i="5"/>
  <c r="EX40" i="5"/>
  <c r="FA40" i="5"/>
  <c r="EX41" i="5"/>
  <c r="FA41" i="5"/>
  <c r="EX42" i="5"/>
  <c r="FA42" i="5"/>
  <c r="EX43" i="5"/>
  <c r="FA43" i="5"/>
  <c r="EX44" i="5"/>
  <c r="FA44" i="5"/>
  <c r="EX45" i="5"/>
  <c r="FA45" i="5"/>
  <c r="EX46" i="5"/>
  <c r="FA46" i="5"/>
  <c r="EX47" i="5"/>
  <c r="FA47" i="5"/>
  <c r="EX48" i="5"/>
  <c r="FA48" i="5"/>
  <c r="EX49" i="5"/>
  <c r="FA49" i="5"/>
  <c r="EX50" i="5"/>
  <c r="FA50" i="5"/>
  <c r="EX51" i="5"/>
  <c r="FA51" i="5"/>
  <c r="EX52" i="5"/>
  <c r="FA52" i="5"/>
  <c r="EX53" i="5"/>
  <c r="FA53" i="5"/>
  <c r="EX54" i="5"/>
  <c r="FA54" i="5"/>
  <c r="EX55" i="5"/>
  <c r="FA55" i="5"/>
  <c r="EX56" i="5"/>
  <c r="FA56" i="5"/>
  <c r="FA8" i="5"/>
  <c r="FC33" i="5"/>
  <c r="FF33" i="5"/>
  <c r="FC34" i="5"/>
  <c r="FF34" i="5"/>
  <c r="FC35" i="5"/>
  <c r="FF35" i="5"/>
  <c r="FC36" i="5"/>
  <c r="FF36" i="5"/>
  <c r="FC37" i="5"/>
  <c r="FF37" i="5"/>
  <c r="FC38" i="5"/>
  <c r="FF38" i="5"/>
  <c r="FC39" i="5"/>
  <c r="FF39" i="5"/>
  <c r="FC40" i="5"/>
  <c r="FF40" i="5"/>
  <c r="FC41" i="5"/>
  <c r="FF41" i="5"/>
  <c r="FC42" i="5"/>
  <c r="FF42" i="5"/>
  <c r="FC43" i="5"/>
  <c r="FF43" i="5"/>
  <c r="FC44" i="5"/>
  <c r="FF44" i="5"/>
  <c r="FC45" i="5"/>
  <c r="FF45" i="5"/>
  <c r="FC46" i="5"/>
  <c r="FF46" i="5"/>
  <c r="FC47" i="5"/>
  <c r="FF47" i="5"/>
  <c r="FC48" i="5"/>
  <c r="FF48" i="5"/>
  <c r="FC49" i="5"/>
  <c r="FF49" i="5"/>
  <c r="FC50" i="5"/>
  <c r="FF50" i="5"/>
  <c r="FC51" i="5"/>
  <c r="FF51" i="5"/>
  <c r="FC52" i="5"/>
  <c r="FF52" i="5"/>
  <c r="FC53" i="5"/>
  <c r="FF53" i="5"/>
  <c r="FC54" i="5"/>
  <c r="FF54" i="5"/>
  <c r="FC55" i="5"/>
  <c r="FF55" i="5"/>
  <c r="FC56" i="5"/>
  <c r="FF56" i="5"/>
  <c r="FF8" i="5"/>
  <c r="FH39" i="5"/>
  <c r="FK39" i="5"/>
  <c r="FH40" i="5"/>
  <c r="FK40" i="5"/>
  <c r="FH41" i="5"/>
  <c r="FK41" i="5"/>
  <c r="FH42" i="5"/>
  <c r="FK42" i="5"/>
  <c r="FH43" i="5"/>
  <c r="FK43" i="5"/>
  <c r="FH44" i="5"/>
  <c r="FK44" i="5"/>
  <c r="FH45" i="5"/>
  <c r="FK45" i="5"/>
  <c r="FH46" i="5"/>
  <c r="FK46" i="5"/>
  <c r="FH47" i="5"/>
  <c r="FK47" i="5"/>
  <c r="FH48" i="5"/>
  <c r="FK48" i="5"/>
  <c r="FH49" i="5"/>
  <c r="FK49" i="5"/>
  <c r="FH50" i="5"/>
  <c r="FK50" i="5"/>
  <c r="FH51" i="5"/>
  <c r="FK51" i="5"/>
  <c r="FH52" i="5"/>
  <c r="FK52" i="5"/>
  <c r="FH53" i="5"/>
  <c r="FK53" i="5"/>
  <c r="FH54" i="5"/>
  <c r="FK54" i="5"/>
  <c r="FH55" i="5"/>
  <c r="FK55" i="5"/>
  <c r="FH56" i="5"/>
  <c r="FK56" i="5"/>
  <c r="FK8" i="5"/>
  <c r="FM45" i="5"/>
  <c r="FP45" i="5"/>
  <c r="FM46" i="5"/>
  <c r="FP46" i="5"/>
  <c r="FM47" i="5"/>
  <c r="FP47" i="5"/>
  <c r="FM48" i="5"/>
  <c r="FP48" i="5"/>
  <c r="FM49" i="5"/>
  <c r="FP49" i="5"/>
  <c r="FM50" i="5"/>
  <c r="FP50" i="5"/>
  <c r="FM51" i="5"/>
  <c r="FP51" i="5"/>
  <c r="FM52" i="5"/>
  <c r="FP52" i="5"/>
  <c r="FM53" i="5"/>
  <c r="FP53" i="5"/>
  <c r="FM54" i="5"/>
  <c r="FP54" i="5"/>
  <c r="FM55" i="5"/>
  <c r="FP55" i="5"/>
  <c r="FM56" i="5"/>
  <c r="FP56" i="5"/>
  <c r="FP8" i="5"/>
  <c r="FR51" i="5"/>
  <c r="FU51" i="5"/>
  <c r="FR52" i="5"/>
  <c r="FU52" i="5"/>
  <c r="FR53" i="5"/>
  <c r="FU53" i="5"/>
  <c r="FR54" i="5"/>
  <c r="FU54" i="5"/>
  <c r="FR55" i="5"/>
  <c r="FU55" i="5"/>
  <c r="FR56" i="5"/>
  <c r="FU56" i="5"/>
  <c r="FU8" i="5"/>
  <c r="FW33" i="5"/>
  <c r="FZ33" i="5"/>
  <c r="FW34" i="5"/>
  <c r="FZ34" i="5"/>
  <c r="FW35" i="5"/>
  <c r="FZ35" i="5"/>
  <c r="FW36" i="5"/>
  <c r="FZ36" i="5"/>
  <c r="FW37" i="5"/>
  <c r="FZ37" i="5"/>
  <c r="FW38" i="5"/>
  <c r="FZ38" i="5"/>
  <c r="FW39" i="5"/>
  <c r="FZ39" i="5"/>
  <c r="FW40" i="5"/>
  <c r="FZ40" i="5"/>
  <c r="FW41" i="5"/>
  <c r="FZ41" i="5"/>
  <c r="FW42" i="5"/>
  <c r="FZ42" i="5"/>
  <c r="FW43" i="5"/>
  <c r="FZ43" i="5"/>
  <c r="FW44" i="5"/>
  <c r="FZ44" i="5"/>
  <c r="FW45" i="5"/>
  <c r="FZ45" i="5"/>
  <c r="FW46" i="5"/>
  <c r="FZ46" i="5"/>
  <c r="FW47" i="5"/>
  <c r="FZ47" i="5"/>
  <c r="FW48" i="5"/>
  <c r="FZ48" i="5"/>
  <c r="FW49" i="5"/>
  <c r="FZ49" i="5"/>
  <c r="FW50" i="5"/>
  <c r="FZ50" i="5"/>
  <c r="FW51" i="5"/>
  <c r="FZ51" i="5"/>
  <c r="FW52" i="5"/>
  <c r="FZ52" i="5"/>
  <c r="FW53" i="5"/>
  <c r="FZ53" i="5"/>
  <c r="FW54" i="5"/>
  <c r="FZ54" i="5"/>
  <c r="FW55" i="5"/>
  <c r="FZ55" i="5"/>
  <c r="FW56" i="5"/>
  <c r="FZ56" i="5"/>
  <c r="FZ8" i="5"/>
  <c r="GB39" i="5"/>
  <c r="GE39" i="5"/>
  <c r="GB40" i="5"/>
  <c r="GE40" i="5"/>
  <c r="GB41" i="5"/>
  <c r="GE41" i="5"/>
  <c r="GB42" i="5"/>
  <c r="GE42" i="5"/>
  <c r="GB43" i="5"/>
  <c r="GE43" i="5"/>
  <c r="GB44" i="5"/>
  <c r="GE44" i="5"/>
  <c r="GB45" i="5"/>
  <c r="GE45" i="5"/>
  <c r="GB46" i="5"/>
  <c r="GE46" i="5"/>
  <c r="GB47" i="5"/>
  <c r="GE47" i="5"/>
  <c r="GB48" i="5"/>
  <c r="GE48" i="5"/>
  <c r="GB49" i="5"/>
  <c r="GE49" i="5"/>
  <c r="GB50" i="5"/>
  <c r="GE50" i="5"/>
  <c r="GB51" i="5"/>
  <c r="GE51" i="5"/>
  <c r="GB52" i="5"/>
  <c r="GE52" i="5"/>
  <c r="GB53" i="5"/>
  <c r="GE53" i="5"/>
  <c r="GB54" i="5"/>
  <c r="GE54" i="5"/>
  <c r="GB55" i="5"/>
  <c r="GE55" i="5"/>
  <c r="GB56" i="5"/>
  <c r="GE56" i="5"/>
  <c r="GE8" i="5"/>
  <c r="GG45" i="5"/>
  <c r="GJ45" i="5"/>
  <c r="GG46" i="5"/>
  <c r="GJ46" i="5"/>
  <c r="GG47" i="5"/>
  <c r="GJ47" i="5"/>
  <c r="GG48" i="5"/>
  <c r="GJ48" i="5"/>
  <c r="GG49" i="5"/>
  <c r="GJ49" i="5"/>
  <c r="GG50" i="5"/>
  <c r="GJ50" i="5"/>
  <c r="GG51" i="5"/>
  <c r="GJ51" i="5"/>
  <c r="GG52" i="5"/>
  <c r="GJ52" i="5"/>
  <c r="GG53" i="5"/>
  <c r="GJ53" i="5"/>
  <c r="GG54" i="5"/>
  <c r="GJ54" i="5"/>
  <c r="GG55" i="5"/>
  <c r="GJ55" i="5"/>
  <c r="GG56" i="5"/>
  <c r="GJ56" i="5"/>
  <c r="GJ8" i="5"/>
  <c r="GL51" i="5"/>
  <c r="GO51" i="5"/>
  <c r="GL52" i="5"/>
  <c r="GO52" i="5"/>
  <c r="GL53" i="5"/>
  <c r="GO53" i="5"/>
  <c r="GL54" i="5"/>
  <c r="GO54" i="5"/>
  <c r="GL55" i="5"/>
  <c r="GO55" i="5"/>
  <c r="GL56" i="5"/>
  <c r="GO56" i="5"/>
  <c r="GO8" i="5"/>
  <c r="GQ39" i="5"/>
  <c r="GT39" i="5"/>
  <c r="GQ40" i="5"/>
  <c r="GT40" i="5"/>
  <c r="GQ41" i="5"/>
  <c r="GT41" i="5"/>
  <c r="GQ42" i="5"/>
  <c r="GT42" i="5"/>
  <c r="GQ43" i="5"/>
  <c r="GT43" i="5"/>
  <c r="GQ44" i="5"/>
  <c r="GT44" i="5"/>
  <c r="GQ45" i="5"/>
  <c r="GT45" i="5"/>
  <c r="GQ46" i="5"/>
  <c r="GT46" i="5"/>
  <c r="GQ47" i="5"/>
  <c r="GT47" i="5"/>
  <c r="GQ48" i="5"/>
  <c r="GT48" i="5"/>
  <c r="GQ49" i="5"/>
  <c r="GT49" i="5"/>
  <c r="GQ50" i="5"/>
  <c r="GT50" i="5"/>
  <c r="GQ51" i="5"/>
  <c r="GT51" i="5"/>
  <c r="GQ52" i="5"/>
  <c r="GT52" i="5"/>
  <c r="GQ53" i="5"/>
  <c r="GT53" i="5"/>
  <c r="GQ54" i="5"/>
  <c r="GT54" i="5"/>
  <c r="GQ55" i="5"/>
  <c r="GT55" i="5"/>
  <c r="GQ56" i="5"/>
  <c r="GT56" i="5"/>
  <c r="GT8" i="5"/>
  <c r="GV45" i="5"/>
  <c r="GY45" i="5"/>
  <c r="GV46" i="5"/>
  <c r="GY46" i="5"/>
  <c r="GV47" i="5"/>
  <c r="GY47" i="5"/>
  <c r="GV48" i="5"/>
  <c r="GY48" i="5"/>
  <c r="GV49" i="5"/>
  <c r="GY49" i="5"/>
  <c r="GV50" i="5"/>
  <c r="GY50" i="5"/>
  <c r="GV51" i="5"/>
  <c r="GY51" i="5"/>
  <c r="GV52" i="5"/>
  <c r="GY52" i="5"/>
  <c r="GV53" i="5"/>
  <c r="GY53" i="5"/>
  <c r="GV54" i="5"/>
  <c r="GY54" i="5"/>
  <c r="GV55" i="5"/>
  <c r="GY55" i="5"/>
  <c r="GV56" i="5"/>
  <c r="GY56" i="5"/>
  <c r="GY8" i="5"/>
  <c r="HA51" i="5"/>
  <c r="HD51" i="5"/>
  <c r="HA52" i="5"/>
  <c r="HD52" i="5"/>
  <c r="HA53" i="5"/>
  <c r="HD53" i="5"/>
  <c r="HA54" i="5"/>
  <c r="HD54" i="5"/>
  <c r="HA55" i="5"/>
  <c r="HD55" i="5"/>
  <c r="HA56" i="5"/>
  <c r="HD56" i="5"/>
  <c r="HD8" i="5"/>
  <c r="HF45" i="5"/>
  <c r="HI45" i="5"/>
  <c r="HF46" i="5"/>
  <c r="HI46" i="5"/>
  <c r="HF47" i="5"/>
  <c r="HI47" i="5"/>
  <c r="HF48" i="5"/>
  <c r="HI48" i="5"/>
  <c r="HF49" i="5"/>
  <c r="HI49" i="5"/>
  <c r="HF50" i="5"/>
  <c r="HI50" i="5"/>
  <c r="HF51" i="5"/>
  <c r="HI51" i="5"/>
  <c r="HF52" i="5"/>
  <c r="HI52" i="5"/>
  <c r="HF53" i="5"/>
  <c r="HI53" i="5"/>
  <c r="HF54" i="5"/>
  <c r="HI54" i="5"/>
  <c r="HF55" i="5"/>
  <c r="HI55" i="5"/>
  <c r="HF56" i="5"/>
  <c r="HI56" i="5"/>
  <c r="HI8" i="5"/>
  <c r="HK51" i="5"/>
  <c r="HN51" i="5"/>
  <c r="HK52" i="5"/>
  <c r="HN52" i="5"/>
  <c r="HK53" i="5"/>
  <c r="HN53" i="5"/>
  <c r="HK54" i="5"/>
  <c r="HN54" i="5"/>
  <c r="HK55" i="5"/>
  <c r="HN55" i="5"/>
  <c r="HK56" i="5"/>
  <c r="HN56" i="5"/>
  <c r="HN8" i="5"/>
  <c r="HP51" i="5"/>
  <c r="HS51" i="5"/>
  <c r="HP52" i="5"/>
  <c r="HS52" i="5"/>
  <c r="HP53" i="5"/>
  <c r="HS53" i="5"/>
  <c r="HP54" i="5"/>
  <c r="HS54" i="5"/>
  <c r="HP55" i="5"/>
  <c r="HS55" i="5"/>
  <c r="HP56" i="5"/>
  <c r="HS56" i="5"/>
  <c r="HS8" i="5"/>
  <c r="HU33" i="5"/>
  <c r="HX33" i="5"/>
  <c r="HU34" i="5"/>
  <c r="HX34" i="5"/>
  <c r="HU35" i="5"/>
  <c r="HX35" i="5"/>
  <c r="HU36" i="5"/>
  <c r="HX36" i="5"/>
  <c r="HU37" i="5"/>
  <c r="HX37" i="5"/>
  <c r="HU38" i="5"/>
  <c r="HX38" i="5"/>
  <c r="HU39" i="5"/>
  <c r="HX39" i="5"/>
  <c r="HU40" i="5"/>
  <c r="HX40" i="5"/>
  <c r="HU41" i="5"/>
  <c r="HX41" i="5"/>
  <c r="HU42" i="5"/>
  <c r="HX42" i="5"/>
  <c r="HU43" i="5"/>
  <c r="HX43" i="5"/>
  <c r="HU44" i="5"/>
  <c r="HX44" i="5"/>
  <c r="HU45" i="5"/>
  <c r="HX45" i="5"/>
  <c r="HU46" i="5"/>
  <c r="HX46" i="5"/>
  <c r="HU47" i="5"/>
  <c r="HX47" i="5"/>
  <c r="HU48" i="5"/>
  <c r="HX48" i="5"/>
  <c r="HU49" i="5"/>
  <c r="HX49" i="5"/>
  <c r="HU50" i="5"/>
  <c r="HX50" i="5"/>
  <c r="HU51" i="5"/>
  <c r="HX51" i="5"/>
  <c r="HU52" i="5"/>
  <c r="HX52" i="5"/>
  <c r="HU53" i="5"/>
  <c r="HX53" i="5"/>
  <c r="HU54" i="5"/>
  <c r="HX54" i="5"/>
  <c r="HU55" i="5"/>
  <c r="HX55" i="5"/>
  <c r="HU56" i="5"/>
  <c r="HX56" i="5"/>
  <c r="HX8" i="5"/>
  <c r="HZ39" i="5"/>
  <c r="IC39" i="5"/>
  <c r="HZ40" i="5"/>
  <c r="IC40" i="5"/>
  <c r="HZ41" i="5"/>
  <c r="IC41" i="5"/>
  <c r="HZ42" i="5"/>
  <c r="IC42" i="5"/>
  <c r="HZ43" i="5"/>
  <c r="IC43" i="5"/>
  <c r="HZ44" i="5"/>
  <c r="IC44" i="5"/>
  <c r="HZ45" i="5"/>
  <c r="IC45" i="5"/>
  <c r="HZ46" i="5"/>
  <c r="IC46" i="5"/>
  <c r="HZ47" i="5"/>
  <c r="IC47" i="5"/>
  <c r="HZ48" i="5"/>
  <c r="IC48" i="5"/>
  <c r="HZ49" i="5"/>
  <c r="IC49" i="5"/>
  <c r="HZ50" i="5"/>
  <c r="IC50" i="5"/>
  <c r="HZ51" i="5"/>
  <c r="IC51" i="5"/>
  <c r="HZ52" i="5"/>
  <c r="IC52" i="5"/>
  <c r="HZ53" i="5"/>
  <c r="IC53" i="5"/>
  <c r="HZ54" i="5"/>
  <c r="IC54" i="5"/>
  <c r="HZ55" i="5"/>
  <c r="IC55" i="5"/>
  <c r="HZ56" i="5"/>
  <c r="IC56" i="5"/>
  <c r="IC8" i="5"/>
  <c r="IE45" i="5"/>
  <c r="IH45" i="5"/>
  <c r="IE46" i="5"/>
  <c r="IH46" i="5"/>
  <c r="IE47" i="5"/>
  <c r="IH47" i="5"/>
  <c r="IE48" i="5"/>
  <c r="IH48" i="5"/>
  <c r="IE49" i="5"/>
  <c r="IH49" i="5"/>
  <c r="IE50" i="5"/>
  <c r="IH50" i="5"/>
  <c r="IE51" i="5"/>
  <c r="IH51" i="5"/>
  <c r="IE52" i="5"/>
  <c r="IH52" i="5"/>
  <c r="IE53" i="5"/>
  <c r="IH53" i="5"/>
  <c r="IE54" i="5"/>
  <c r="IH54" i="5"/>
  <c r="IE55" i="5"/>
  <c r="IH55" i="5"/>
  <c r="IE56" i="5"/>
  <c r="IH56" i="5"/>
  <c r="IH8" i="5"/>
  <c r="IJ51" i="5"/>
  <c r="IM51" i="5"/>
  <c r="IJ52" i="5"/>
  <c r="IM52" i="5"/>
  <c r="IJ53" i="5"/>
  <c r="IM53" i="5"/>
  <c r="IJ54" i="5"/>
  <c r="IM54" i="5"/>
  <c r="IJ55" i="5"/>
  <c r="IM55" i="5"/>
  <c r="IJ56" i="5"/>
  <c r="IM56" i="5"/>
  <c r="IM8" i="5"/>
  <c r="IO39" i="5"/>
  <c r="IR39" i="5"/>
  <c r="IO40" i="5"/>
  <c r="IR40" i="5"/>
  <c r="IO41" i="5"/>
  <c r="IR41" i="5"/>
  <c r="IO42" i="5"/>
  <c r="IR42" i="5"/>
  <c r="IO43" i="5"/>
  <c r="IR43" i="5"/>
  <c r="IO44" i="5"/>
  <c r="IR44" i="5"/>
  <c r="IO45" i="5"/>
  <c r="IR45" i="5"/>
  <c r="IO46" i="5"/>
  <c r="IR46" i="5"/>
  <c r="IO47" i="5"/>
  <c r="IR47" i="5"/>
  <c r="IO48" i="5"/>
  <c r="IR48" i="5"/>
  <c r="IO49" i="5"/>
  <c r="IR49" i="5"/>
  <c r="IO50" i="5"/>
  <c r="IR50" i="5"/>
  <c r="IO51" i="5"/>
  <c r="IR51" i="5"/>
  <c r="IO52" i="5"/>
  <c r="IR52" i="5"/>
  <c r="IO53" i="5"/>
  <c r="IR53" i="5"/>
  <c r="IO54" i="5"/>
  <c r="IR54" i="5"/>
  <c r="IO55" i="5"/>
  <c r="IR55" i="5"/>
  <c r="IO56" i="5"/>
  <c r="IR56" i="5"/>
  <c r="IR8" i="5"/>
  <c r="IT45" i="5"/>
  <c r="IW45" i="5"/>
  <c r="IT46" i="5"/>
  <c r="IW46" i="5"/>
  <c r="IT47" i="5"/>
  <c r="IW47" i="5"/>
  <c r="IT48" i="5"/>
  <c r="IW48" i="5"/>
  <c r="IT49" i="5"/>
  <c r="IW49" i="5"/>
  <c r="IT50" i="5"/>
  <c r="IW50" i="5"/>
  <c r="IT51" i="5"/>
  <c r="IW51" i="5"/>
  <c r="IT52" i="5"/>
  <c r="IW52" i="5"/>
  <c r="IT53" i="5"/>
  <c r="IW53" i="5"/>
  <c r="IT54" i="5"/>
  <c r="IW54" i="5"/>
  <c r="IT55" i="5"/>
  <c r="IW55" i="5"/>
  <c r="IT56" i="5"/>
  <c r="IW56" i="5"/>
  <c r="IW8" i="5"/>
  <c r="IY51" i="5"/>
  <c r="JB51" i="5"/>
  <c r="IY52" i="5"/>
  <c r="JB52" i="5"/>
  <c r="IY53" i="5"/>
  <c r="JB53" i="5"/>
  <c r="IY54" i="5"/>
  <c r="JB54" i="5"/>
  <c r="IY55" i="5"/>
  <c r="JB55" i="5"/>
  <c r="IY56" i="5"/>
  <c r="JB56" i="5"/>
  <c r="JB8" i="5"/>
  <c r="JD45" i="5"/>
  <c r="JG45" i="5"/>
  <c r="JD46" i="5"/>
  <c r="JG46" i="5"/>
  <c r="JD47" i="5"/>
  <c r="JG47" i="5"/>
  <c r="JD48" i="5"/>
  <c r="JG48" i="5"/>
  <c r="JD49" i="5"/>
  <c r="JG49" i="5"/>
  <c r="JD50" i="5"/>
  <c r="JG50" i="5"/>
  <c r="JD51" i="5"/>
  <c r="JG51" i="5"/>
  <c r="JD52" i="5"/>
  <c r="JG52" i="5"/>
  <c r="JD53" i="5"/>
  <c r="JG53" i="5"/>
  <c r="JD54" i="5"/>
  <c r="JG54" i="5"/>
  <c r="JD55" i="5"/>
  <c r="JG55" i="5"/>
  <c r="JD56" i="5"/>
  <c r="JG56" i="5"/>
  <c r="JG8" i="5"/>
  <c r="JI51" i="5"/>
  <c r="JL51" i="5"/>
  <c r="JI52" i="5"/>
  <c r="JL52" i="5"/>
  <c r="JI53" i="5"/>
  <c r="JL53" i="5"/>
  <c r="JI54" i="5"/>
  <c r="JL54" i="5"/>
  <c r="JI55" i="5"/>
  <c r="JL55" i="5"/>
  <c r="JI56" i="5"/>
  <c r="JL56" i="5"/>
  <c r="JL8" i="5"/>
  <c r="JN51" i="5"/>
  <c r="JQ51" i="5"/>
  <c r="JN52" i="5"/>
  <c r="JQ52" i="5"/>
  <c r="JN53" i="5"/>
  <c r="JQ53" i="5"/>
  <c r="JN54" i="5"/>
  <c r="JQ54" i="5"/>
  <c r="JN55" i="5"/>
  <c r="JQ55" i="5"/>
  <c r="JN56" i="5"/>
  <c r="JQ56" i="5"/>
  <c r="JQ8" i="5"/>
  <c r="JS39" i="5"/>
  <c r="JV39" i="5"/>
  <c r="JS40" i="5"/>
  <c r="JV40" i="5"/>
  <c r="JS41" i="5"/>
  <c r="JV41" i="5"/>
  <c r="JS42" i="5"/>
  <c r="JV42" i="5"/>
  <c r="JS43" i="5"/>
  <c r="JV43" i="5"/>
  <c r="JS44" i="5"/>
  <c r="JV44" i="5"/>
  <c r="JS45" i="5"/>
  <c r="JV45" i="5"/>
  <c r="JS46" i="5"/>
  <c r="JV46" i="5"/>
  <c r="JS47" i="5"/>
  <c r="JV47" i="5"/>
  <c r="JS48" i="5"/>
  <c r="JV48" i="5"/>
  <c r="JS49" i="5"/>
  <c r="JV49" i="5"/>
  <c r="JS50" i="5"/>
  <c r="JV50" i="5"/>
  <c r="JS51" i="5"/>
  <c r="JV51" i="5"/>
  <c r="JS52" i="5"/>
  <c r="JV52" i="5"/>
  <c r="JS53" i="5"/>
  <c r="JV53" i="5"/>
  <c r="JS54" i="5"/>
  <c r="JV54" i="5"/>
  <c r="JS55" i="5"/>
  <c r="JV55" i="5"/>
  <c r="JS56" i="5"/>
  <c r="JV56" i="5"/>
  <c r="JV8" i="5"/>
  <c r="JX45" i="5"/>
  <c r="KA45" i="5"/>
  <c r="JX46" i="5"/>
  <c r="KA46" i="5"/>
  <c r="JX47" i="5"/>
  <c r="KA47" i="5"/>
  <c r="JX48" i="5"/>
  <c r="KA48" i="5"/>
  <c r="JX49" i="5"/>
  <c r="KA49" i="5"/>
  <c r="JX50" i="5"/>
  <c r="KA50" i="5"/>
  <c r="JX51" i="5"/>
  <c r="KA51" i="5"/>
  <c r="JX52" i="5"/>
  <c r="KA52" i="5"/>
  <c r="JX53" i="5"/>
  <c r="KA53" i="5"/>
  <c r="JX54" i="5"/>
  <c r="KA54" i="5"/>
  <c r="JX55" i="5"/>
  <c r="KA55" i="5"/>
  <c r="JX56" i="5"/>
  <c r="KA56" i="5"/>
  <c r="KA8" i="5"/>
  <c r="KC51" i="5"/>
  <c r="KF51" i="5"/>
  <c r="KC52" i="5"/>
  <c r="KF52" i="5"/>
  <c r="KC53" i="5"/>
  <c r="KF53" i="5"/>
  <c r="KC54" i="5"/>
  <c r="KF54" i="5"/>
  <c r="KC55" i="5"/>
  <c r="KF55" i="5"/>
  <c r="KC56" i="5"/>
  <c r="KF56" i="5"/>
  <c r="KF8" i="5"/>
  <c r="KH45" i="5"/>
  <c r="KK45" i="5"/>
  <c r="KH46" i="5"/>
  <c r="KK46" i="5"/>
  <c r="KH47" i="5"/>
  <c r="KK47" i="5"/>
  <c r="KH48" i="5"/>
  <c r="KK48" i="5"/>
  <c r="KH49" i="5"/>
  <c r="KK49" i="5"/>
  <c r="KH50" i="5"/>
  <c r="KK50" i="5"/>
  <c r="KH51" i="5"/>
  <c r="KK51" i="5"/>
  <c r="KH52" i="5"/>
  <c r="KK52" i="5"/>
  <c r="KH53" i="5"/>
  <c r="KK53" i="5"/>
  <c r="KH54" i="5"/>
  <c r="KK54" i="5"/>
  <c r="KH55" i="5"/>
  <c r="KK55" i="5"/>
  <c r="KH56" i="5"/>
  <c r="KK56" i="5"/>
  <c r="KK8" i="5"/>
  <c r="KM51" i="5"/>
  <c r="KP51" i="5"/>
  <c r="KM52" i="5"/>
  <c r="KP52" i="5"/>
  <c r="KM53" i="5"/>
  <c r="KP53" i="5"/>
  <c r="KM54" i="5"/>
  <c r="KP54" i="5"/>
  <c r="KM55" i="5"/>
  <c r="KP55" i="5"/>
  <c r="KM56" i="5"/>
  <c r="KP56" i="5"/>
  <c r="KP8" i="5"/>
  <c r="KR51" i="5"/>
  <c r="KU51" i="5"/>
  <c r="KR52" i="5"/>
  <c r="KU52" i="5"/>
  <c r="KR53" i="5"/>
  <c r="KU53" i="5"/>
  <c r="KR54" i="5"/>
  <c r="KU54" i="5"/>
  <c r="KR55" i="5"/>
  <c r="KU55" i="5"/>
  <c r="KR56" i="5"/>
  <c r="KU56" i="5"/>
  <c r="KU8" i="5"/>
  <c r="KW45" i="5"/>
  <c r="KZ45" i="5"/>
  <c r="KW46" i="5"/>
  <c r="KZ46" i="5"/>
  <c r="KW47" i="5"/>
  <c r="KZ47" i="5"/>
  <c r="KW48" i="5"/>
  <c r="KZ48" i="5"/>
  <c r="KW49" i="5"/>
  <c r="KZ49" i="5"/>
  <c r="KW50" i="5"/>
  <c r="KZ50" i="5"/>
  <c r="KW51" i="5"/>
  <c r="KZ51" i="5"/>
  <c r="KW52" i="5"/>
  <c r="KZ52" i="5"/>
  <c r="KW53" i="5"/>
  <c r="KZ53" i="5"/>
  <c r="KW54" i="5"/>
  <c r="KZ54" i="5"/>
  <c r="KW55" i="5"/>
  <c r="KZ55" i="5"/>
  <c r="KW56" i="5"/>
  <c r="KZ56" i="5"/>
  <c r="KZ8" i="5"/>
  <c r="LB51" i="5"/>
  <c r="LE51" i="5"/>
  <c r="LB52" i="5"/>
  <c r="LE52" i="5"/>
  <c r="LB53" i="5"/>
  <c r="LE53" i="5"/>
  <c r="LB54" i="5"/>
  <c r="LE54" i="5"/>
  <c r="LB55" i="5"/>
  <c r="LE55" i="5"/>
  <c r="LB56" i="5"/>
  <c r="LE56" i="5"/>
  <c r="LE8" i="5"/>
  <c r="LG51" i="5"/>
  <c r="LJ51" i="5"/>
  <c r="LG52" i="5"/>
  <c r="LJ52" i="5"/>
  <c r="LG53" i="5"/>
  <c r="LJ53" i="5"/>
  <c r="LG54" i="5"/>
  <c r="LJ54" i="5"/>
  <c r="LG55" i="5"/>
  <c r="LJ55" i="5"/>
  <c r="LG56" i="5"/>
  <c r="LJ56" i="5"/>
  <c r="LJ8" i="5"/>
  <c r="LL51" i="5"/>
  <c r="LO51" i="5"/>
  <c r="LL52" i="5"/>
  <c r="LO52" i="5"/>
  <c r="LL53" i="5"/>
  <c r="LO53" i="5"/>
  <c r="LL54" i="5"/>
  <c r="LO54" i="5"/>
  <c r="LL55" i="5"/>
  <c r="LO55" i="5"/>
  <c r="LL56" i="5"/>
  <c r="LO56" i="5"/>
  <c r="LO8" i="5"/>
  <c r="LQ33" i="5"/>
  <c r="LT33" i="5"/>
  <c r="LQ34" i="5"/>
  <c r="LT34" i="5"/>
  <c r="LQ35" i="5"/>
  <c r="LT35" i="5"/>
  <c r="LQ36" i="5"/>
  <c r="LT36" i="5"/>
  <c r="LQ37" i="5"/>
  <c r="LT37" i="5"/>
  <c r="LQ38" i="5"/>
  <c r="LT38" i="5"/>
  <c r="LQ39" i="5"/>
  <c r="LT39" i="5"/>
  <c r="LQ40" i="5"/>
  <c r="LT40" i="5"/>
  <c r="LQ41" i="5"/>
  <c r="LT41" i="5"/>
  <c r="LQ42" i="5"/>
  <c r="LT42" i="5"/>
  <c r="LQ43" i="5"/>
  <c r="LT43" i="5"/>
  <c r="LQ44" i="5"/>
  <c r="LT44" i="5"/>
  <c r="LQ45" i="5"/>
  <c r="LT45" i="5"/>
  <c r="LQ46" i="5"/>
  <c r="LT46" i="5"/>
  <c r="LQ47" i="5"/>
  <c r="LT47" i="5"/>
  <c r="LQ48" i="5"/>
  <c r="LT48" i="5"/>
  <c r="LQ49" i="5"/>
  <c r="LT49" i="5"/>
  <c r="LQ50" i="5"/>
  <c r="LT50" i="5"/>
  <c r="LQ51" i="5"/>
  <c r="LT51" i="5"/>
  <c r="LQ52" i="5"/>
  <c r="LT52" i="5"/>
  <c r="LQ53" i="5"/>
  <c r="LT53" i="5"/>
  <c r="LQ54" i="5"/>
  <c r="LT54" i="5"/>
  <c r="LQ55" i="5"/>
  <c r="LT55" i="5"/>
  <c r="LQ56" i="5"/>
  <c r="LT56" i="5"/>
  <c r="LT8" i="5"/>
  <c r="LV39" i="5"/>
  <c r="LY39" i="5"/>
  <c r="LV40" i="5"/>
  <c r="LY40" i="5"/>
  <c r="LV41" i="5"/>
  <c r="LY41" i="5"/>
  <c r="LV42" i="5"/>
  <c r="LY42" i="5"/>
  <c r="LV43" i="5"/>
  <c r="LY43" i="5"/>
  <c r="LV44" i="5"/>
  <c r="LY44" i="5"/>
  <c r="LV45" i="5"/>
  <c r="LY45" i="5"/>
  <c r="LV46" i="5"/>
  <c r="LY46" i="5"/>
  <c r="LV47" i="5"/>
  <c r="LY47" i="5"/>
  <c r="LV48" i="5"/>
  <c r="LY48" i="5"/>
  <c r="LV49" i="5"/>
  <c r="LY49" i="5"/>
  <c r="LV50" i="5"/>
  <c r="LY50" i="5"/>
  <c r="LV51" i="5"/>
  <c r="LY51" i="5"/>
  <c r="LV52" i="5"/>
  <c r="LY52" i="5"/>
  <c r="LV53" i="5"/>
  <c r="LY53" i="5"/>
  <c r="LV54" i="5"/>
  <c r="LY54" i="5"/>
  <c r="LV55" i="5"/>
  <c r="LY55" i="5"/>
  <c r="LV56" i="5"/>
  <c r="LY56" i="5"/>
  <c r="LY8" i="5"/>
  <c r="MA45" i="5"/>
  <c r="MD45" i="5"/>
  <c r="MA46" i="5"/>
  <c r="MD46" i="5"/>
  <c r="MA47" i="5"/>
  <c r="MD47" i="5"/>
  <c r="MA48" i="5"/>
  <c r="MD48" i="5"/>
  <c r="MA49" i="5"/>
  <c r="MD49" i="5"/>
  <c r="MA50" i="5"/>
  <c r="MD50" i="5"/>
  <c r="MA51" i="5"/>
  <c r="MD51" i="5"/>
  <c r="MA52" i="5"/>
  <c r="MD52" i="5"/>
  <c r="MA53" i="5"/>
  <c r="MD53" i="5"/>
  <c r="MA54" i="5"/>
  <c r="MD54" i="5"/>
  <c r="MA55" i="5"/>
  <c r="MD55" i="5"/>
  <c r="MA56" i="5"/>
  <c r="MD56" i="5"/>
  <c r="MD8" i="5"/>
  <c r="MF51" i="5"/>
  <c r="MI51" i="5"/>
  <c r="MF52" i="5"/>
  <c r="MI52" i="5"/>
  <c r="MF53" i="5"/>
  <c r="MI53" i="5"/>
  <c r="MF54" i="5"/>
  <c r="MI54" i="5"/>
  <c r="MF55" i="5"/>
  <c r="MI55" i="5"/>
  <c r="MF56" i="5"/>
  <c r="MI56" i="5"/>
  <c r="MI8" i="5"/>
  <c r="MK39" i="5"/>
  <c r="MN39" i="5"/>
  <c r="MK40" i="5"/>
  <c r="MN40" i="5"/>
  <c r="MK41" i="5"/>
  <c r="MN41" i="5"/>
  <c r="MK42" i="5"/>
  <c r="MN42" i="5"/>
  <c r="MK43" i="5"/>
  <c r="MN43" i="5"/>
  <c r="MK44" i="5"/>
  <c r="MN44" i="5"/>
  <c r="MK45" i="5"/>
  <c r="MN45" i="5"/>
  <c r="MK46" i="5"/>
  <c r="MN46" i="5"/>
  <c r="MK47" i="5"/>
  <c r="MN47" i="5"/>
  <c r="MK48" i="5"/>
  <c r="MN48" i="5"/>
  <c r="MK49" i="5"/>
  <c r="MN49" i="5"/>
  <c r="MK50" i="5"/>
  <c r="MN50" i="5"/>
  <c r="MK51" i="5"/>
  <c r="MN51" i="5"/>
  <c r="MK52" i="5"/>
  <c r="MN52" i="5"/>
  <c r="MK53" i="5"/>
  <c r="MN53" i="5"/>
  <c r="MK54" i="5"/>
  <c r="MN54" i="5"/>
  <c r="MK55" i="5"/>
  <c r="MN55" i="5"/>
  <c r="MK56" i="5"/>
  <c r="MN56" i="5"/>
  <c r="MN8" i="5"/>
  <c r="MP45" i="5"/>
  <c r="MS45" i="5"/>
  <c r="MP46" i="5"/>
  <c r="MS46" i="5"/>
  <c r="MP47" i="5"/>
  <c r="MS47" i="5"/>
  <c r="MP48" i="5"/>
  <c r="MS48" i="5"/>
  <c r="MP49" i="5"/>
  <c r="MS49" i="5"/>
  <c r="MP50" i="5"/>
  <c r="MS50" i="5"/>
  <c r="MP51" i="5"/>
  <c r="MS51" i="5"/>
  <c r="MP52" i="5"/>
  <c r="MS52" i="5"/>
  <c r="MP53" i="5"/>
  <c r="MS53" i="5"/>
  <c r="MP54" i="5"/>
  <c r="MS54" i="5"/>
  <c r="MP55" i="5"/>
  <c r="MS55" i="5"/>
  <c r="MP56" i="5"/>
  <c r="MS56" i="5"/>
  <c r="MS8" i="5"/>
  <c r="MU51" i="5"/>
  <c r="MX51" i="5"/>
  <c r="MU52" i="5"/>
  <c r="MX52" i="5"/>
  <c r="MU53" i="5"/>
  <c r="MX53" i="5"/>
  <c r="MU54" i="5"/>
  <c r="MX54" i="5"/>
  <c r="MU55" i="5"/>
  <c r="MX55" i="5"/>
  <c r="MU56" i="5"/>
  <c r="MX56" i="5"/>
  <c r="MX8" i="5"/>
  <c r="MZ45" i="5"/>
  <c r="NC45" i="5"/>
  <c r="MZ46" i="5"/>
  <c r="NC46" i="5"/>
  <c r="MZ47" i="5"/>
  <c r="NC47" i="5"/>
  <c r="MZ48" i="5"/>
  <c r="NC48" i="5"/>
  <c r="MZ49" i="5"/>
  <c r="NC49" i="5"/>
  <c r="MZ50" i="5"/>
  <c r="NC50" i="5"/>
  <c r="MZ51" i="5"/>
  <c r="NC51" i="5"/>
  <c r="MZ52" i="5"/>
  <c r="NC52" i="5"/>
  <c r="MZ53" i="5"/>
  <c r="NC53" i="5"/>
  <c r="MZ54" i="5"/>
  <c r="NC54" i="5"/>
  <c r="MZ55" i="5"/>
  <c r="NC55" i="5"/>
  <c r="MZ56" i="5"/>
  <c r="NC56" i="5"/>
  <c r="NC8" i="5"/>
  <c r="NE51" i="5"/>
  <c r="NH51" i="5"/>
  <c r="NE52" i="5"/>
  <c r="NH52" i="5"/>
  <c r="NE53" i="5"/>
  <c r="NH53" i="5"/>
  <c r="NE54" i="5"/>
  <c r="NH54" i="5"/>
  <c r="NE55" i="5"/>
  <c r="NH55" i="5"/>
  <c r="NE56" i="5"/>
  <c r="NH56" i="5"/>
  <c r="NH8" i="5"/>
  <c r="NJ51" i="5"/>
  <c r="NM51" i="5"/>
  <c r="NJ52" i="5"/>
  <c r="NM52" i="5"/>
  <c r="NJ53" i="5"/>
  <c r="NM53" i="5"/>
  <c r="NJ54" i="5"/>
  <c r="NM54" i="5"/>
  <c r="NJ55" i="5"/>
  <c r="NM55" i="5"/>
  <c r="NJ56" i="5"/>
  <c r="NM56" i="5"/>
  <c r="NM8" i="5"/>
  <c r="NO39" i="5"/>
  <c r="NR39" i="5"/>
  <c r="NO40" i="5"/>
  <c r="NR40" i="5"/>
  <c r="NO41" i="5"/>
  <c r="NR41" i="5"/>
  <c r="NO42" i="5"/>
  <c r="NR42" i="5"/>
  <c r="NO43" i="5"/>
  <c r="NR43" i="5"/>
  <c r="NO44" i="5"/>
  <c r="NR44" i="5"/>
  <c r="NO45" i="5"/>
  <c r="NR45" i="5"/>
  <c r="NO46" i="5"/>
  <c r="NR46" i="5"/>
  <c r="NO47" i="5"/>
  <c r="NR47" i="5"/>
  <c r="NO48" i="5"/>
  <c r="NR48" i="5"/>
  <c r="NO49" i="5"/>
  <c r="NR49" i="5"/>
  <c r="NO50" i="5"/>
  <c r="NR50" i="5"/>
  <c r="NO51" i="5"/>
  <c r="NR51" i="5"/>
  <c r="NO52" i="5"/>
  <c r="NR52" i="5"/>
  <c r="NO53" i="5"/>
  <c r="NR53" i="5"/>
  <c r="NO54" i="5"/>
  <c r="NR54" i="5"/>
  <c r="NO55" i="5"/>
  <c r="NR55" i="5"/>
  <c r="NO56" i="5"/>
  <c r="NR56" i="5"/>
  <c r="NR8" i="5"/>
  <c r="NT45" i="5"/>
  <c r="NW45" i="5"/>
  <c r="NT46" i="5"/>
  <c r="NW46" i="5"/>
  <c r="NT47" i="5"/>
  <c r="NW47" i="5"/>
  <c r="NT48" i="5"/>
  <c r="NW48" i="5"/>
  <c r="NT49" i="5"/>
  <c r="NW49" i="5"/>
  <c r="NT50" i="5"/>
  <c r="NW50" i="5"/>
  <c r="NT51" i="5"/>
  <c r="NW51" i="5"/>
  <c r="NT52" i="5"/>
  <c r="NW52" i="5"/>
  <c r="NT53" i="5"/>
  <c r="NW53" i="5"/>
  <c r="NT54" i="5"/>
  <c r="NW54" i="5"/>
  <c r="NT55" i="5"/>
  <c r="NW55" i="5"/>
  <c r="NT56" i="5"/>
  <c r="NW56" i="5"/>
  <c r="NW8" i="5"/>
  <c r="NY51" i="5"/>
  <c r="OB51" i="5"/>
  <c r="NY52" i="5"/>
  <c r="OB52" i="5"/>
  <c r="NY53" i="5"/>
  <c r="OB53" i="5"/>
  <c r="NY54" i="5"/>
  <c r="OB54" i="5"/>
  <c r="NY55" i="5"/>
  <c r="OB55" i="5"/>
  <c r="NY56" i="5"/>
  <c r="OB56" i="5"/>
  <c r="OB8" i="5"/>
  <c r="OD45" i="5"/>
  <c r="OG45" i="5"/>
  <c r="OD46" i="5"/>
  <c r="OG46" i="5"/>
  <c r="OD47" i="5"/>
  <c r="OG47" i="5"/>
  <c r="OD48" i="5"/>
  <c r="OG48" i="5"/>
  <c r="OD49" i="5"/>
  <c r="OG49" i="5"/>
  <c r="OD50" i="5"/>
  <c r="OG50" i="5"/>
  <c r="OD51" i="5"/>
  <c r="OG51" i="5"/>
  <c r="OD52" i="5"/>
  <c r="OG52" i="5"/>
  <c r="OD53" i="5"/>
  <c r="OG53" i="5"/>
  <c r="OD54" i="5"/>
  <c r="OG54" i="5"/>
  <c r="OD55" i="5"/>
  <c r="OG55" i="5"/>
  <c r="OD56" i="5"/>
  <c r="OG56" i="5"/>
  <c r="OG8" i="5"/>
  <c r="OI51" i="5"/>
  <c r="OL51" i="5"/>
  <c r="OI52" i="5"/>
  <c r="OL52" i="5"/>
  <c r="OI53" i="5"/>
  <c r="OL53" i="5"/>
  <c r="OI54" i="5"/>
  <c r="OL54" i="5"/>
  <c r="OI55" i="5"/>
  <c r="OL55" i="5"/>
  <c r="OI56" i="5"/>
  <c r="OL56" i="5"/>
  <c r="OL8" i="5"/>
  <c r="ON51" i="5"/>
  <c r="OQ51" i="5"/>
  <c r="ON52" i="5"/>
  <c r="OQ52" i="5"/>
  <c r="ON53" i="5"/>
  <c r="OQ53" i="5"/>
  <c r="ON54" i="5"/>
  <c r="OQ54" i="5"/>
  <c r="ON55" i="5"/>
  <c r="OQ55" i="5"/>
  <c r="ON56" i="5"/>
  <c r="OQ56" i="5"/>
  <c r="OQ8" i="5"/>
  <c r="OS45" i="5"/>
  <c r="OV45" i="5"/>
  <c r="OS46" i="5"/>
  <c r="OV46" i="5"/>
  <c r="OS47" i="5"/>
  <c r="OV47" i="5"/>
  <c r="OS48" i="5"/>
  <c r="OV48" i="5"/>
  <c r="OS49" i="5"/>
  <c r="OV49" i="5"/>
  <c r="OS50" i="5"/>
  <c r="OV50" i="5"/>
  <c r="OS51" i="5"/>
  <c r="OV51" i="5"/>
  <c r="OS52" i="5"/>
  <c r="OV52" i="5"/>
  <c r="OS53" i="5"/>
  <c r="OV53" i="5"/>
  <c r="OS54" i="5"/>
  <c r="OV54" i="5"/>
  <c r="OS55" i="5"/>
  <c r="OV55" i="5"/>
  <c r="OS56" i="5"/>
  <c r="OV56" i="5"/>
  <c r="OV8" i="5"/>
  <c r="OX51" i="5"/>
  <c r="PA51" i="5"/>
  <c r="OX52" i="5"/>
  <c r="PA52" i="5"/>
  <c r="OX53" i="5"/>
  <c r="PA53" i="5"/>
  <c r="OX54" i="5"/>
  <c r="PA54" i="5"/>
  <c r="OX55" i="5"/>
  <c r="PA55" i="5"/>
  <c r="OX56" i="5"/>
  <c r="PA56" i="5"/>
  <c r="PA8" i="5"/>
  <c r="PC51" i="5"/>
  <c r="PF51" i="5"/>
  <c r="PC52" i="5"/>
  <c r="PF52" i="5"/>
  <c r="PC53" i="5"/>
  <c r="PF53" i="5"/>
  <c r="PC54" i="5"/>
  <c r="PF54" i="5"/>
  <c r="PC55" i="5"/>
  <c r="PF55" i="5"/>
  <c r="PC56" i="5"/>
  <c r="PF56" i="5"/>
  <c r="PF8" i="5"/>
  <c r="PH51" i="5"/>
  <c r="PK51" i="5"/>
  <c r="PH52" i="5"/>
  <c r="PK52" i="5"/>
  <c r="PH53" i="5"/>
  <c r="PK53" i="5"/>
  <c r="PH54" i="5"/>
  <c r="PK54" i="5"/>
  <c r="PH55" i="5"/>
  <c r="PK55" i="5"/>
  <c r="PH56" i="5"/>
  <c r="PK56" i="5"/>
  <c r="PK8" i="5"/>
  <c r="PM39" i="5"/>
  <c r="PP39" i="5"/>
  <c r="PM40" i="5"/>
  <c r="PP40" i="5"/>
  <c r="PM41" i="5"/>
  <c r="PP41" i="5"/>
  <c r="PM42" i="5"/>
  <c r="PP42" i="5"/>
  <c r="PM43" i="5"/>
  <c r="PP43" i="5"/>
  <c r="PM44" i="5"/>
  <c r="PP44" i="5"/>
  <c r="PM45" i="5"/>
  <c r="PP45" i="5"/>
  <c r="PM46" i="5"/>
  <c r="PP46" i="5"/>
  <c r="PM47" i="5"/>
  <c r="PP47" i="5"/>
  <c r="PM48" i="5"/>
  <c r="PP48" i="5"/>
  <c r="PM49" i="5"/>
  <c r="PP49" i="5"/>
  <c r="PM50" i="5"/>
  <c r="PP50" i="5"/>
  <c r="PM51" i="5"/>
  <c r="PP51" i="5"/>
  <c r="PM52" i="5"/>
  <c r="PP52" i="5"/>
  <c r="PM53" i="5"/>
  <c r="PP53" i="5"/>
  <c r="PM54" i="5"/>
  <c r="PP54" i="5"/>
  <c r="PM55" i="5"/>
  <c r="PP55" i="5"/>
  <c r="PM56" i="5"/>
  <c r="PP56" i="5"/>
  <c r="PP8" i="5"/>
  <c r="PR45" i="5"/>
  <c r="PU45" i="5"/>
  <c r="PR46" i="5"/>
  <c r="PU46" i="5"/>
  <c r="PR47" i="5"/>
  <c r="PU47" i="5"/>
  <c r="PR48" i="5"/>
  <c r="PU48" i="5"/>
  <c r="PR49" i="5"/>
  <c r="PU49" i="5"/>
  <c r="PR50" i="5"/>
  <c r="PU50" i="5"/>
  <c r="PR51" i="5"/>
  <c r="PU51" i="5"/>
  <c r="PR52" i="5"/>
  <c r="PU52" i="5"/>
  <c r="PR53" i="5"/>
  <c r="PU53" i="5"/>
  <c r="PR54" i="5"/>
  <c r="PU54" i="5"/>
  <c r="PR55" i="5"/>
  <c r="PU55" i="5"/>
  <c r="PR56" i="5"/>
  <c r="PU56" i="5"/>
  <c r="PU8" i="5"/>
  <c r="PW51" i="5"/>
  <c r="PZ51" i="5"/>
  <c r="PW52" i="5"/>
  <c r="PZ52" i="5"/>
  <c r="PW53" i="5"/>
  <c r="PZ53" i="5"/>
  <c r="PW54" i="5"/>
  <c r="PZ54" i="5"/>
  <c r="PW55" i="5"/>
  <c r="PZ55" i="5"/>
  <c r="PW56" i="5"/>
  <c r="PZ56" i="5"/>
  <c r="PZ8" i="5"/>
  <c r="QB45" i="5"/>
  <c r="QE45" i="5"/>
  <c r="QB46" i="5"/>
  <c r="QE46" i="5"/>
  <c r="QB47" i="5"/>
  <c r="QE47" i="5"/>
  <c r="QB48" i="5"/>
  <c r="QE48" i="5"/>
  <c r="QB49" i="5"/>
  <c r="QE49" i="5"/>
  <c r="QB50" i="5"/>
  <c r="QE50" i="5"/>
  <c r="QB51" i="5"/>
  <c r="QE51" i="5"/>
  <c r="QB52" i="5"/>
  <c r="QE52" i="5"/>
  <c r="QB53" i="5"/>
  <c r="QE53" i="5"/>
  <c r="QB54" i="5"/>
  <c r="QE54" i="5"/>
  <c r="QB55" i="5"/>
  <c r="QE55" i="5"/>
  <c r="QB56" i="5"/>
  <c r="QE56" i="5"/>
  <c r="QE8" i="5"/>
  <c r="QG51" i="5"/>
  <c r="QJ51" i="5"/>
  <c r="QG52" i="5"/>
  <c r="QJ52" i="5"/>
  <c r="QG53" i="5"/>
  <c r="QJ53" i="5"/>
  <c r="QG54" i="5"/>
  <c r="QJ54" i="5"/>
  <c r="QG55" i="5"/>
  <c r="QJ55" i="5"/>
  <c r="QG56" i="5"/>
  <c r="QJ56" i="5"/>
  <c r="QJ8" i="5"/>
  <c r="QL51" i="5"/>
  <c r="QO51" i="5"/>
  <c r="QL52" i="5"/>
  <c r="QO52" i="5"/>
  <c r="QL53" i="5"/>
  <c r="QO53" i="5"/>
  <c r="QL54" i="5"/>
  <c r="QO54" i="5"/>
  <c r="QL55" i="5"/>
  <c r="QO55" i="5"/>
  <c r="QL56" i="5"/>
  <c r="QO56" i="5"/>
  <c r="QO8" i="5"/>
  <c r="QQ45" i="5"/>
  <c r="QT45" i="5"/>
  <c r="QQ46" i="5"/>
  <c r="QT46" i="5"/>
  <c r="QQ47" i="5"/>
  <c r="QT47" i="5"/>
  <c r="QQ48" i="5"/>
  <c r="QT48" i="5"/>
  <c r="QQ49" i="5"/>
  <c r="QT49" i="5"/>
  <c r="QQ50" i="5"/>
  <c r="QT50" i="5"/>
  <c r="QQ51" i="5"/>
  <c r="QT51" i="5"/>
  <c r="QQ52" i="5"/>
  <c r="QT52" i="5"/>
  <c r="QQ53" i="5"/>
  <c r="QT53" i="5"/>
  <c r="QQ54" i="5"/>
  <c r="QT54" i="5"/>
  <c r="QQ55" i="5"/>
  <c r="QT55" i="5"/>
  <c r="QQ56" i="5"/>
  <c r="QT56" i="5"/>
  <c r="QT8" i="5"/>
  <c r="QV51" i="5"/>
  <c r="QY51" i="5"/>
  <c r="QV52" i="5"/>
  <c r="QY52" i="5"/>
  <c r="QV53" i="5"/>
  <c r="QY53" i="5"/>
  <c r="QV54" i="5"/>
  <c r="QY54" i="5"/>
  <c r="QV55" i="5"/>
  <c r="QY55" i="5"/>
  <c r="QV56" i="5"/>
  <c r="QY56" i="5"/>
  <c r="QY8" i="5"/>
  <c r="RA51" i="5"/>
  <c r="RD51" i="5"/>
  <c r="RA52" i="5"/>
  <c r="RD52" i="5"/>
  <c r="RA53" i="5"/>
  <c r="RD53" i="5"/>
  <c r="RA54" i="5"/>
  <c r="RD54" i="5"/>
  <c r="RA55" i="5"/>
  <c r="RD55" i="5"/>
  <c r="RA56" i="5"/>
  <c r="RD56" i="5"/>
  <c r="RD8" i="5"/>
  <c r="RF51" i="5"/>
  <c r="RI51" i="5"/>
  <c r="RF52" i="5"/>
  <c r="RI52" i="5"/>
  <c r="RF53" i="5"/>
  <c r="RI53" i="5"/>
  <c r="RF54" i="5"/>
  <c r="RI54" i="5"/>
  <c r="RF55" i="5"/>
  <c r="RI55" i="5"/>
  <c r="RF56" i="5"/>
  <c r="RI56" i="5"/>
  <c r="RI8" i="5"/>
  <c r="RK45" i="5"/>
  <c r="RN45" i="5"/>
  <c r="RK46" i="5"/>
  <c r="RN46" i="5"/>
  <c r="RK47" i="5"/>
  <c r="RN47" i="5"/>
  <c r="RK48" i="5"/>
  <c r="RN48" i="5"/>
  <c r="RK49" i="5"/>
  <c r="RN49" i="5"/>
  <c r="RK50" i="5"/>
  <c r="RN50" i="5"/>
  <c r="RK51" i="5"/>
  <c r="RN51" i="5"/>
  <c r="RK52" i="5"/>
  <c r="RN52" i="5"/>
  <c r="RK53" i="5"/>
  <c r="RN53" i="5"/>
  <c r="RK54" i="5"/>
  <c r="RN54" i="5"/>
  <c r="RK55" i="5"/>
  <c r="RN55" i="5"/>
  <c r="RK56" i="5"/>
  <c r="RN56" i="5"/>
  <c r="RN8" i="5"/>
  <c r="RP51" i="5"/>
  <c r="RS51" i="5"/>
  <c r="RP52" i="5"/>
  <c r="RS52" i="5"/>
  <c r="RP53" i="5"/>
  <c r="RS53" i="5"/>
  <c r="RP54" i="5"/>
  <c r="RS54" i="5"/>
  <c r="RP55" i="5"/>
  <c r="RS55" i="5"/>
  <c r="RP56" i="5"/>
  <c r="RS56" i="5"/>
  <c r="RS8" i="5"/>
  <c r="RU51" i="5"/>
  <c r="RX51" i="5"/>
  <c r="RU52" i="5"/>
  <c r="RX52" i="5"/>
  <c r="RU53" i="5"/>
  <c r="RX53" i="5"/>
  <c r="RU54" i="5"/>
  <c r="RX54" i="5"/>
  <c r="RU55" i="5"/>
  <c r="RX55" i="5"/>
  <c r="RU56" i="5"/>
  <c r="RX56" i="5"/>
  <c r="RX8" i="5"/>
  <c r="RZ51" i="5"/>
  <c r="SC51" i="5"/>
  <c r="RZ52" i="5"/>
  <c r="SC52" i="5"/>
  <c r="RZ53" i="5"/>
  <c r="SC53" i="5"/>
  <c r="RZ54" i="5"/>
  <c r="SC54" i="5"/>
  <c r="RZ55" i="5"/>
  <c r="SC55" i="5"/>
  <c r="RZ56" i="5"/>
  <c r="SC56" i="5"/>
  <c r="SC8" i="5"/>
  <c r="SE51" i="5"/>
  <c r="SH51" i="5"/>
  <c r="SE52" i="5"/>
  <c r="SH52" i="5"/>
  <c r="SE53" i="5"/>
  <c r="SH53" i="5"/>
  <c r="SE54" i="5"/>
  <c r="SH54" i="5"/>
  <c r="SE55" i="5"/>
  <c r="SH55" i="5"/>
  <c r="SE56" i="5"/>
  <c r="SH56" i="5"/>
  <c r="SH8" i="5"/>
  <c r="SJ39" i="5"/>
  <c r="SM39" i="5"/>
  <c r="SJ40" i="5"/>
  <c r="SM40" i="5"/>
  <c r="SJ41" i="5"/>
  <c r="SM41" i="5"/>
  <c r="SJ42" i="5"/>
  <c r="SM42" i="5"/>
  <c r="SJ43" i="5"/>
  <c r="SM43" i="5"/>
  <c r="SJ44" i="5"/>
  <c r="SM44" i="5"/>
  <c r="SJ45" i="5"/>
  <c r="SM45" i="5"/>
  <c r="SJ46" i="5"/>
  <c r="SM46" i="5"/>
  <c r="SJ47" i="5"/>
  <c r="SM47" i="5"/>
  <c r="SJ48" i="5"/>
  <c r="SM48" i="5"/>
  <c r="SJ49" i="5"/>
  <c r="SM49" i="5"/>
  <c r="SJ50" i="5"/>
  <c r="SM50" i="5"/>
  <c r="SJ51" i="5"/>
  <c r="SM51" i="5"/>
  <c r="SJ52" i="5"/>
  <c r="SM52" i="5"/>
  <c r="SJ53" i="5"/>
  <c r="SM53" i="5"/>
  <c r="SJ54" i="5"/>
  <c r="SM54" i="5"/>
  <c r="SJ55" i="5"/>
  <c r="SM55" i="5"/>
  <c r="SJ56" i="5"/>
  <c r="SM56" i="5"/>
  <c r="SM8" i="5"/>
  <c r="SO45" i="5"/>
  <c r="SR45" i="5"/>
  <c r="SO46" i="5"/>
  <c r="SR46" i="5"/>
  <c r="SO47" i="5"/>
  <c r="SR47" i="5"/>
  <c r="SO48" i="5"/>
  <c r="SR48" i="5"/>
  <c r="SO49" i="5"/>
  <c r="SR49" i="5"/>
  <c r="SO50" i="5"/>
  <c r="SR50" i="5"/>
  <c r="SO51" i="5"/>
  <c r="SR51" i="5"/>
  <c r="SO52" i="5"/>
  <c r="SR52" i="5"/>
  <c r="SO53" i="5"/>
  <c r="SR53" i="5"/>
  <c r="SO54" i="5"/>
  <c r="SR54" i="5"/>
  <c r="SO55" i="5"/>
  <c r="SR55" i="5"/>
  <c r="SO56" i="5"/>
  <c r="SR56" i="5"/>
  <c r="SR8" i="5"/>
  <c r="ST51" i="5"/>
  <c r="SW51" i="5"/>
  <c r="ST52" i="5"/>
  <c r="SW52" i="5"/>
  <c r="ST53" i="5"/>
  <c r="SW53" i="5"/>
  <c r="ST54" i="5"/>
  <c r="SW54" i="5"/>
  <c r="ST55" i="5"/>
  <c r="SW55" i="5"/>
  <c r="ST56" i="5"/>
  <c r="SW56" i="5"/>
  <c r="SW8" i="5"/>
  <c r="SY45" i="5"/>
  <c r="TB45" i="5"/>
  <c r="SY46" i="5"/>
  <c r="TB46" i="5"/>
  <c r="SY47" i="5"/>
  <c r="TB47" i="5"/>
  <c r="SY48" i="5"/>
  <c r="TB48" i="5"/>
  <c r="SY49" i="5"/>
  <c r="TB49" i="5"/>
  <c r="SY50" i="5"/>
  <c r="TB50" i="5"/>
  <c r="SY51" i="5"/>
  <c r="TB51" i="5"/>
  <c r="SY52" i="5"/>
  <c r="TB52" i="5"/>
  <c r="SY53" i="5"/>
  <c r="TB53" i="5"/>
  <c r="SY54" i="5"/>
  <c r="TB54" i="5"/>
  <c r="SY55" i="5"/>
  <c r="TB55" i="5"/>
  <c r="SY56" i="5"/>
  <c r="TB56" i="5"/>
  <c r="TB8" i="5"/>
  <c r="TD51" i="5"/>
  <c r="TG51" i="5"/>
  <c r="TD52" i="5"/>
  <c r="TG52" i="5"/>
  <c r="TD53" i="5"/>
  <c r="TG53" i="5"/>
  <c r="TD54" i="5"/>
  <c r="TG54" i="5"/>
  <c r="TD55" i="5"/>
  <c r="TG55" i="5"/>
  <c r="TD56" i="5"/>
  <c r="TG56" i="5"/>
  <c r="TG8" i="5"/>
  <c r="TI51" i="5"/>
  <c r="TL51" i="5"/>
  <c r="TI52" i="5"/>
  <c r="TL52" i="5"/>
  <c r="TI53" i="5"/>
  <c r="TL53" i="5"/>
  <c r="TI54" i="5"/>
  <c r="TL54" i="5"/>
  <c r="TI55" i="5"/>
  <c r="TL55" i="5"/>
  <c r="TI56" i="5"/>
  <c r="TL56" i="5"/>
  <c r="TL8" i="5"/>
  <c r="TN45" i="5"/>
  <c r="TQ45" i="5"/>
  <c r="TN46" i="5"/>
  <c r="TQ46" i="5"/>
  <c r="TN47" i="5"/>
  <c r="TQ47" i="5"/>
  <c r="TN48" i="5"/>
  <c r="TQ48" i="5"/>
  <c r="TN49" i="5"/>
  <c r="TQ49" i="5"/>
  <c r="TN50" i="5"/>
  <c r="TQ50" i="5"/>
  <c r="TN51" i="5"/>
  <c r="TQ51" i="5"/>
  <c r="TN52" i="5"/>
  <c r="TQ52" i="5"/>
  <c r="TN53" i="5"/>
  <c r="TQ53" i="5"/>
  <c r="TN54" i="5"/>
  <c r="TQ54" i="5"/>
  <c r="TN55" i="5"/>
  <c r="TQ55" i="5"/>
  <c r="TN56" i="5"/>
  <c r="TQ56" i="5"/>
  <c r="TQ8" i="5"/>
  <c r="TS51" i="5"/>
  <c r="TV51" i="5"/>
  <c r="TS52" i="5"/>
  <c r="TV52" i="5"/>
  <c r="TS53" i="5"/>
  <c r="TV53" i="5"/>
  <c r="TS54" i="5"/>
  <c r="TV54" i="5"/>
  <c r="TS55" i="5"/>
  <c r="TV55" i="5"/>
  <c r="TS56" i="5"/>
  <c r="TV56" i="5"/>
  <c r="TV8" i="5"/>
  <c r="TX51" i="5"/>
  <c r="UA51" i="5"/>
  <c r="TX52" i="5"/>
  <c r="UA52" i="5"/>
  <c r="TX53" i="5"/>
  <c r="UA53" i="5"/>
  <c r="TX54" i="5"/>
  <c r="UA54" i="5"/>
  <c r="TX55" i="5"/>
  <c r="UA55" i="5"/>
  <c r="TX56" i="5"/>
  <c r="UA56" i="5"/>
  <c r="UA8" i="5"/>
  <c r="UC51" i="5"/>
  <c r="UF51" i="5"/>
  <c r="UC52" i="5"/>
  <c r="UF52" i="5"/>
  <c r="UC53" i="5"/>
  <c r="UF53" i="5"/>
  <c r="UC54" i="5"/>
  <c r="UF54" i="5"/>
  <c r="UC55" i="5"/>
  <c r="UF55" i="5"/>
  <c r="UC56" i="5"/>
  <c r="UF56" i="5"/>
  <c r="UF8" i="5"/>
  <c r="UH45" i="5"/>
  <c r="UK45" i="5"/>
  <c r="UH46" i="5"/>
  <c r="UK46" i="5"/>
  <c r="UH47" i="5"/>
  <c r="UK47" i="5"/>
  <c r="UH48" i="5"/>
  <c r="UK48" i="5"/>
  <c r="UH49" i="5"/>
  <c r="UK49" i="5"/>
  <c r="UH50" i="5"/>
  <c r="UK50" i="5"/>
  <c r="UH51" i="5"/>
  <c r="UK51" i="5"/>
  <c r="UH52" i="5"/>
  <c r="UK52" i="5"/>
  <c r="UH53" i="5"/>
  <c r="UK53" i="5"/>
  <c r="UH54" i="5"/>
  <c r="UK54" i="5"/>
  <c r="UH55" i="5"/>
  <c r="UK55" i="5"/>
  <c r="UH56" i="5"/>
  <c r="UK56" i="5"/>
  <c r="UK8" i="5"/>
  <c r="UM51" i="5"/>
  <c r="UP51" i="5"/>
  <c r="UM52" i="5"/>
  <c r="UP52" i="5"/>
  <c r="UM53" i="5"/>
  <c r="UP53" i="5"/>
  <c r="UM54" i="5"/>
  <c r="UP54" i="5"/>
  <c r="UM55" i="5"/>
  <c r="UP55" i="5"/>
  <c r="UM56" i="5"/>
  <c r="UP56" i="5"/>
  <c r="UP8" i="5"/>
  <c r="UR51" i="5"/>
  <c r="UU51" i="5"/>
  <c r="UR52" i="5"/>
  <c r="UU52" i="5"/>
  <c r="UR53" i="5"/>
  <c r="UU53" i="5"/>
  <c r="UR54" i="5"/>
  <c r="UU54" i="5"/>
  <c r="UR55" i="5"/>
  <c r="UU55" i="5"/>
  <c r="UR56" i="5"/>
  <c r="UU56" i="5"/>
  <c r="UU8" i="5"/>
  <c r="UW51" i="5"/>
  <c r="UZ51" i="5"/>
  <c r="UW52" i="5"/>
  <c r="UZ52" i="5"/>
  <c r="UW53" i="5"/>
  <c r="UZ53" i="5"/>
  <c r="UW54" i="5"/>
  <c r="UZ54" i="5"/>
  <c r="UW55" i="5"/>
  <c r="UZ55" i="5"/>
  <c r="UW56" i="5"/>
  <c r="UZ56" i="5"/>
  <c r="UZ8" i="5"/>
  <c r="VB51" i="5"/>
  <c r="VE51" i="5"/>
  <c r="VB52" i="5"/>
  <c r="VE52" i="5"/>
  <c r="VB53" i="5"/>
  <c r="VE53" i="5"/>
  <c r="VB54" i="5"/>
  <c r="VE54" i="5"/>
  <c r="VB55" i="5"/>
  <c r="VE55" i="5"/>
  <c r="VB56" i="5"/>
  <c r="VE56" i="5"/>
  <c r="VE8" i="5"/>
  <c r="VG45" i="5"/>
  <c r="VJ45" i="5"/>
  <c r="VG46" i="5"/>
  <c r="VJ46" i="5"/>
  <c r="VG47" i="5"/>
  <c r="VJ47" i="5"/>
  <c r="VG48" i="5"/>
  <c r="VJ48" i="5"/>
  <c r="VG49" i="5"/>
  <c r="VJ49" i="5"/>
  <c r="VG50" i="5"/>
  <c r="VJ50" i="5"/>
  <c r="VG51" i="5"/>
  <c r="VJ51" i="5"/>
  <c r="VG52" i="5"/>
  <c r="VJ52" i="5"/>
  <c r="VG53" i="5"/>
  <c r="VJ53" i="5"/>
  <c r="VG54" i="5"/>
  <c r="VJ54" i="5"/>
  <c r="VG55" i="5"/>
  <c r="VJ55" i="5"/>
  <c r="VG56" i="5"/>
  <c r="VJ56" i="5"/>
  <c r="VJ8" i="5"/>
  <c r="VL51" i="5"/>
  <c r="VO51" i="5"/>
  <c r="VL52" i="5"/>
  <c r="VO52" i="5"/>
  <c r="VL53" i="5"/>
  <c r="VO53" i="5"/>
  <c r="VL54" i="5"/>
  <c r="VO54" i="5"/>
  <c r="VL55" i="5"/>
  <c r="VO55" i="5"/>
  <c r="VL56" i="5"/>
  <c r="VO56" i="5"/>
  <c r="VO8" i="5"/>
  <c r="VQ51" i="5"/>
  <c r="VT51" i="5"/>
  <c r="VQ52" i="5"/>
  <c r="VT52" i="5"/>
  <c r="VQ53" i="5"/>
  <c r="VT53" i="5"/>
  <c r="VQ54" i="5"/>
  <c r="VT54" i="5"/>
  <c r="VQ55" i="5"/>
  <c r="VT55" i="5"/>
  <c r="VQ56" i="5"/>
  <c r="VT56" i="5"/>
  <c r="VT8" i="5"/>
  <c r="VV51" i="5"/>
  <c r="VY51" i="5"/>
  <c r="VV52" i="5"/>
  <c r="VY52" i="5"/>
  <c r="VV53" i="5"/>
  <c r="VY53" i="5"/>
  <c r="VV54" i="5"/>
  <c r="VY54" i="5"/>
  <c r="VV55" i="5"/>
  <c r="VY55" i="5"/>
  <c r="VV56" i="5"/>
  <c r="VY56" i="5"/>
  <c r="VY8" i="5"/>
  <c r="WA51" i="5"/>
  <c r="WD51" i="5"/>
  <c r="WA52" i="5"/>
  <c r="WD52" i="5"/>
  <c r="WA53" i="5"/>
  <c r="WD53" i="5"/>
  <c r="WA54" i="5"/>
  <c r="WD54" i="5"/>
  <c r="WA55" i="5"/>
  <c r="WD55" i="5"/>
  <c r="WA56" i="5"/>
  <c r="WD56" i="5"/>
  <c r="WD8" i="5"/>
  <c r="WF51" i="5"/>
  <c r="WI51" i="5"/>
  <c r="WF52" i="5"/>
  <c r="WI52" i="5"/>
  <c r="WF53" i="5"/>
  <c r="WI53" i="5"/>
  <c r="WF54" i="5"/>
  <c r="WI54" i="5"/>
  <c r="WF55" i="5"/>
  <c r="WI55" i="5"/>
  <c r="WF56" i="5"/>
  <c r="WI56" i="5"/>
  <c r="WI8" i="5"/>
  <c r="WK45" i="5"/>
  <c r="WN45" i="5"/>
  <c r="WK46" i="5"/>
  <c r="WN46" i="5"/>
  <c r="WK47" i="5"/>
  <c r="WN47" i="5"/>
  <c r="WK48" i="5"/>
  <c r="WN48" i="5"/>
  <c r="WK49" i="5"/>
  <c r="WN49" i="5"/>
  <c r="WK50" i="5"/>
  <c r="WN50" i="5"/>
  <c r="WK51" i="5"/>
  <c r="WN51" i="5"/>
  <c r="WK52" i="5"/>
  <c r="WN52" i="5"/>
  <c r="WK53" i="5"/>
  <c r="WN53" i="5"/>
  <c r="WK54" i="5"/>
  <c r="WN54" i="5"/>
  <c r="WK55" i="5"/>
  <c r="WN55" i="5"/>
  <c r="WK56" i="5"/>
  <c r="WN56" i="5"/>
  <c r="WN8" i="5"/>
  <c r="WP51" i="5"/>
  <c r="WS51" i="5"/>
  <c r="WP52" i="5"/>
  <c r="WS52" i="5"/>
  <c r="WP53" i="5"/>
  <c r="WS53" i="5"/>
  <c r="WP54" i="5"/>
  <c r="WS54" i="5"/>
  <c r="WP55" i="5"/>
  <c r="WS55" i="5"/>
  <c r="WP56" i="5"/>
  <c r="WS56" i="5"/>
  <c r="WS8" i="5"/>
  <c r="WU51" i="5"/>
  <c r="WX51" i="5"/>
  <c r="WU52" i="5"/>
  <c r="WX52" i="5"/>
  <c r="WU53" i="5"/>
  <c r="WX53" i="5"/>
  <c r="WU54" i="5"/>
  <c r="WX54" i="5"/>
  <c r="WU55" i="5"/>
  <c r="WX55" i="5"/>
  <c r="WU56" i="5"/>
  <c r="WX56" i="5"/>
  <c r="WX8" i="5"/>
  <c r="WZ51" i="5"/>
  <c r="XC51" i="5"/>
  <c r="WZ52" i="5"/>
  <c r="XC52" i="5"/>
  <c r="WZ53" i="5"/>
  <c r="XC53" i="5"/>
  <c r="WZ54" i="5"/>
  <c r="XC54" i="5"/>
  <c r="WZ55" i="5"/>
  <c r="XC55" i="5"/>
  <c r="WZ56" i="5"/>
  <c r="XC56" i="5"/>
  <c r="XC8" i="5"/>
  <c r="XE51" i="5"/>
  <c r="XH51" i="5"/>
  <c r="XE52" i="5"/>
  <c r="XH52" i="5"/>
  <c r="XE53" i="5"/>
  <c r="XH53" i="5"/>
  <c r="XE54" i="5"/>
  <c r="XH54" i="5"/>
  <c r="XE55" i="5"/>
  <c r="XH55" i="5"/>
  <c r="XE56" i="5"/>
  <c r="XH56" i="5"/>
  <c r="XH8" i="5"/>
  <c r="XJ51" i="5"/>
  <c r="XM51" i="5"/>
  <c r="XJ52" i="5"/>
  <c r="XM52" i="5"/>
  <c r="XJ53" i="5"/>
  <c r="XM53" i="5"/>
  <c r="XJ54" i="5"/>
  <c r="XM54" i="5"/>
  <c r="XJ55" i="5"/>
  <c r="XM55" i="5"/>
  <c r="XJ56" i="5"/>
  <c r="XM56" i="5"/>
  <c r="XM8" i="5"/>
  <c r="XO51" i="5"/>
  <c r="XR51" i="5"/>
  <c r="XO52" i="5"/>
  <c r="XR52" i="5"/>
  <c r="XO53" i="5"/>
  <c r="XR53" i="5"/>
  <c r="XO54" i="5"/>
  <c r="XR54" i="5"/>
  <c r="XO55" i="5"/>
  <c r="XR55" i="5"/>
  <c r="XO56" i="5"/>
  <c r="XR56" i="5"/>
  <c r="XR8" i="5"/>
  <c r="XT51" i="5"/>
  <c r="XW51" i="5"/>
  <c r="XT52" i="5"/>
  <c r="XW52" i="5"/>
  <c r="XT53" i="5"/>
  <c r="XW53" i="5"/>
  <c r="XT54" i="5"/>
  <c r="XW54" i="5"/>
  <c r="XT55" i="5"/>
  <c r="XW55" i="5"/>
  <c r="XT56" i="5"/>
  <c r="XW56" i="5"/>
  <c r="XW8" i="5"/>
  <c r="XY51" i="5"/>
  <c r="YB51" i="5"/>
  <c r="XY52" i="5"/>
  <c r="YB52" i="5"/>
  <c r="XY53" i="5"/>
  <c r="YB53" i="5"/>
  <c r="XY54" i="5"/>
  <c r="YB54" i="5"/>
  <c r="XY55" i="5"/>
  <c r="YB55" i="5"/>
  <c r="XY56" i="5"/>
  <c r="YB56" i="5"/>
  <c r="YB8" i="5"/>
  <c r="YD51" i="5"/>
  <c r="YG51" i="5"/>
  <c r="YD52" i="5"/>
  <c r="YG52" i="5"/>
  <c r="YD53" i="5"/>
  <c r="YG53" i="5"/>
  <c r="YD54" i="5"/>
  <c r="YG54" i="5"/>
  <c r="YD55" i="5"/>
  <c r="YG55" i="5"/>
  <c r="YD56" i="5"/>
  <c r="YG56" i="5"/>
  <c r="YG8" i="5"/>
  <c r="YI51" i="5"/>
  <c r="YL51" i="5"/>
  <c r="YI52" i="5"/>
  <c r="YL52" i="5"/>
  <c r="YI53" i="5"/>
  <c r="YL53" i="5"/>
  <c r="YI54" i="5"/>
  <c r="YL54" i="5"/>
  <c r="YI55" i="5"/>
  <c r="YL55" i="5"/>
  <c r="YI56" i="5"/>
  <c r="YL56" i="5"/>
  <c r="YL8" i="5"/>
  <c r="L3" i="5"/>
  <c r="L54" i="13"/>
  <c r="B54" i="13"/>
  <c r="C54" i="13"/>
  <c r="L53" i="13"/>
  <c r="B53" i="13"/>
  <c r="C53" i="13"/>
  <c r="L51" i="13"/>
  <c r="B51" i="13"/>
  <c r="C51" i="13"/>
  <c r="L49" i="13"/>
  <c r="B49" i="13"/>
  <c r="C49" i="13"/>
  <c r="L48" i="13"/>
  <c r="B48" i="13"/>
  <c r="C48" i="13"/>
  <c r="L45" i="13"/>
  <c r="B45" i="13"/>
  <c r="C45" i="13"/>
  <c r="L42" i="13"/>
  <c r="B42" i="13"/>
  <c r="C42" i="13"/>
  <c r="L41" i="13"/>
  <c r="B41" i="13"/>
  <c r="C41" i="13"/>
  <c r="L39" i="13"/>
  <c r="B39" i="13"/>
  <c r="C39" i="13"/>
  <c r="L37" i="13"/>
  <c r="B37" i="13"/>
  <c r="C37" i="13"/>
  <c r="L36" i="13"/>
  <c r="B36" i="13"/>
  <c r="C36" i="13"/>
  <c r="L33" i="13"/>
  <c r="B33" i="13"/>
  <c r="C33" i="13"/>
  <c r="L30" i="13"/>
  <c r="B30" i="13"/>
  <c r="C30" i="13"/>
  <c r="L29" i="13"/>
  <c r="B29" i="13"/>
  <c r="C29" i="13"/>
  <c r="L27" i="13"/>
  <c r="B27" i="13"/>
  <c r="C27" i="13"/>
  <c r="L25" i="13"/>
  <c r="B25" i="13"/>
  <c r="C25" i="13"/>
  <c r="L24" i="13"/>
  <c r="B24" i="13"/>
  <c r="C24" i="13"/>
  <c r="L21" i="13"/>
  <c r="B21" i="13"/>
  <c r="C21" i="13"/>
  <c r="L18" i="13"/>
  <c r="B18" i="13"/>
  <c r="C18" i="13"/>
  <c r="L17" i="13"/>
  <c r="B17" i="13"/>
  <c r="C17" i="13"/>
  <c r="L15" i="13"/>
  <c r="B15" i="13"/>
  <c r="C15" i="13"/>
  <c r="L13" i="13"/>
  <c r="B13" i="13"/>
  <c r="C13" i="13"/>
  <c r="L12" i="13"/>
  <c r="B12" i="13"/>
  <c r="C12" i="13"/>
  <c r="O32" i="12"/>
  <c r="P32" i="12"/>
  <c r="U6" i="12"/>
  <c r="U33" i="12"/>
  <c r="T44" i="12"/>
  <c r="U44" i="12"/>
  <c r="Z6" i="12"/>
  <c r="Z45" i="12"/>
  <c r="Y54" i="12"/>
  <c r="Z54" i="12"/>
  <c r="T54" i="12"/>
  <c r="U54" i="12"/>
  <c r="L32" i="12"/>
  <c r="AE6" i="12"/>
  <c r="AE33" i="12"/>
  <c r="AD38" i="12"/>
  <c r="AE38" i="12"/>
  <c r="AJ6" i="12"/>
  <c r="AJ45" i="12"/>
  <c r="AI54" i="12"/>
  <c r="AJ54" i="12"/>
  <c r="O54" i="12"/>
  <c r="P54" i="12"/>
  <c r="AD54" i="12"/>
  <c r="AE54" i="12"/>
  <c r="O44" i="12"/>
  <c r="P44" i="12"/>
  <c r="AD44" i="12"/>
  <c r="AE44" i="12"/>
  <c r="L44" i="12"/>
  <c r="AO6" i="12"/>
  <c r="AO45" i="12"/>
  <c r="AN54" i="12"/>
  <c r="AO54" i="12"/>
  <c r="AT6" i="12"/>
  <c r="AT45" i="12"/>
  <c r="AS54" i="12"/>
  <c r="AT54" i="12"/>
  <c r="L54" i="12"/>
  <c r="B54" i="12"/>
  <c r="C54" i="12"/>
  <c r="Y53" i="12"/>
  <c r="Z53" i="12"/>
  <c r="T53" i="12"/>
  <c r="U53" i="12"/>
  <c r="AI53" i="12"/>
  <c r="AJ53" i="12"/>
  <c r="O53" i="12"/>
  <c r="P53" i="12"/>
  <c r="AD53" i="12"/>
  <c r="AE53" i="12"/>
  <c r="AN53" i="12"/>
  <c r="AO53" i="12"/>
  <c r="AS53" i="12"/>
  <c r="AT53" i="12"/>
  <c r="L53" i="12"/>
  <c r="B53" i="12"/>
  <c r="C53" i="12"/>
  <c r="Y51" i="12"/>
  <c r="Z51" i="12"/>
  <c r="T51" i="12"/>
  <c r="U51" i="12"/>
  <c r="AI51" i="12"/>
  <c r="AJ51" i="12"/>
  <c r="O51" i="12"/>
  <c r="P51" i="12"/>
  <c r="AD51" i="12"/>
  <c r="AE51" i="12"/>
  <c r="AN51" i="12"/>
  <c r="AO51" i="12"/>
  <c r="AS51" i="12"/>
  <c r="AT51" i="12"/>
  <c r="L51" i="12"/>
  <c r="B51" i="12"/>
  <c r="C51" i="12"/>
  <c r="Y49" i="12"/>
  <c r="Z49" i="12"/>
  <c r="T49" i="12"/>
  <c r="U49" i="12"/>
  <c r="AI49" i="12"/>
  <c r="AJ49" i="12"/>
  <c r="O49" i="12"/>
  <c r="P49" i="12"/>
  <c r="AD49" i="12"/>
  <c r="AE49" i="12"/>
  <c r="AN49" i="12"/>
  <c r="AO49" i="12"/>
  <c r="AS49" i="12"/>
  <c r="AT49" i="12"/>
  <c r="L49" i="12"/>
  <c r="B49" i="12"/>
  <c r="C49" i="12"/>
  <c r="Y48" i="12"/>
  <c r="Z48" i="12"/>
  <c r="T48" i="12"/>
  <c r="U48" i="12"/>
  <c r="AI48" i="12"/>
  <c r="AJ48" i="12"/>
  <c r="O48" i="12"/>
  <c r="P48" i="12"/>
  <c r="AD48" i="12"/>
  <c r="AE48" i="12"/>
  <c r="AN48" i="12"/>
  <c r="AO48" i="12"/>
  <c r="AS48" i="12"/>
  <c r="AT48" i="12"/>
  <c r="L48" i="12"/>
  <c r="B48" i="12"/>
  <c r="C48" i="12"/>
  <c r="T45" i="12"/>
  <c r="U45" i="12"/>
  <c r="O45" i="12"/>
  <c r="P45" i="12"/>
  <c r="AD45" i="12"/>
  <c r="AE45" i="12"/>
  <c r="L45" i="12"/>
  <c r="B45" i="12"/>
  <c r="C45" i="12"/>
  <c r="T42" i="12"/>
  <c r="U42" i="12"/>
  <c r="O42" i="12"/>
  <c r="P42" i="12"/>
  <c r="AD42" i="12"/>
  <c r="AE42" i="12"/>
  <c r="L42" i="12"/>
  <c r="B42" i="12"/>
  <c r="C42" i="12"/>
  <c r="T41" i="12"/>
  <c r="U41" i="12"/>
  <c r="O41" i="12"/>
  <c r="P41" i="12"/>
  <c r="AD41" i="12"/>
  <c r="AE41" i="12"/>
  <c r="L41" i="12"/>
  <c r="B41" i="12"/>
  <c r="C41" i="12"/>
  <c r="T39" i="12"/>
  <c r="U39" i="12"/>
  <c r="O39" i="12"/>
  <c r="P39" i="12"/>
  <c r="AD39" i="12"/>
  <c r="AE39" i="12"/>
  <c r="L39" i="12"/>
  <c r="B39" i="12"/>
  <c r="C39" i="12"/>
  <c r="T37" i="12"/>
  <c r="U37" i="12"/>
  <c r="O37" i="12"/>
  <c r="P37" i="12"/>
  <c r="AD37" i="12"/>
  <c r="AE37" i="12"/>
  <c r="L37" i="12"/>
  <c r="B37" i="12"/>
  <c r="C37" i="12"/>
  <c r="T36" i="12"/>
  <c r="U36" i="12"/>
  <c r="O36" i="12"/>
  <c r="P36" i="12"/>
  <c r="AD36" i="12"/>
  <c r="AE36" i="12"/>
  <c r="L36" i="12"/>
  <c r="B36" i="12"/>
  <c r="C36" i="12"/>
  <c r="O33" i="12"/>
  <c r="P33" i="12"/>
  <c r="L33" i="12"/>
  <c r="B33" i="12"/>
  <c r="C33" i="12"/>
  <c r="O30" i="12"/>
  <c r="P30" i="12"/>
  <c r="L30" i="12"/>
  <c r="B30" i="12"/>
  <c r="C30" i="12"/>
  <c r="O29" i="12"/>
  <c r="P29" i="12"/>
  <c r="L29" i="12"/>
  <c r="B29" i="12"/>
  <c r="C29" i="12"/>
  <c r="O27" i="12"/>
  <c r="P27" i="12"/>
  <c r="L27" i="12"/>
  <c r="B27" i="12"/>
  <c r="C27" i="12"/>
  <c r="O25" i="12"/>
  <c r="P25" i="12"/>
  <c r="L25" i="12"/>
  <c r="B25" i="12"/>
  <c r="C25" i="12"/>
  <c r="O24" i="12"/>
  <c r="P24" i="12"/>
  <c r="L24" i="12"/>
  <c r="B24" i="12"/>
  <c r="C24" i="12"/>
  <c r="B21" i="12"/>
  <c r="C21" i="12"/>
  <c r="B18" i="12"/>
  <c r="C18" i="12"/>
  <c r="B17" i="12"/>
  <c r="C17" i="12"/>
  <c r="B15" i="12"/>
  <c r="C15" i="12"/>
  <c r="B13" i="12"/>
  <c r="C13" i="12"/>
  <c r="B12" i="12"/>
  <c r="C12" i="12"/>
  <c r="B54" i="5"/>
  <c r="C54" i="5"/>
  <c r="B53" i="5"/>
  <c r="C53" i="5"/>
  <c r="B51" i="5"/>
  <c r="C51" i="5"/>
  <c r="B49" i="5"/>
  <c r="C49" i="5"/>
  <c r="B48" i="5"/>
  <c r="C48" i="5"/>
  <c r="B45" i="5"/>
  <c r="C45" i="5"/>
  <c r="B42" i="5"/>
  <c r="C42" i="5"/>
  <c r="B41" i="5"/>
  <c r="C41" i="5"/>
  <c r="B39" i="5"/>
  <c r="C39" i="5"/>
  <c r="B37" i="5"/>
  <c r="C37" i="5"/>
  <c r="B36" i="5"/>
  <c r="C36" i="5"/>
  <c r="B33" i="5"/>
  <c r="C33" i="5"/>
  <c r="B30" i="5"/>
  <c r="C30" i="5"/>
  <c r="B29" i="5"/>
  <c r="C29" i="5"/>
  <c r="B27" i="5"/>
  <c r="C27" i="5"/>
  <c r="B25" i="5"/>
  <c r="C25" i="5"/>
  <c r="B24" i="5"/>
  <c r="C24" i="5"/>
  <c r="B21" i="5"/>
  <c r="C21" i="5"/>
  <c r="B18" i="5"/>
  <c r="C18" i="5"/>
  <c r="B17" i="5"/>
  <c r="C17" i="5"/>
  <c r="B15" i="5"/>
  <c r="C15" i="5"/>
  <c r="B13" i="5"/>
  <c r="C13" i="5"/>
  <c r="E17" i="5"/>
  <c r="D13" i="5"/>
  <c r="E13" i="5"/>
  <c r="F13" i="5"/>
  <c r="G13" i="5"/>
  <c r="E14" i="5"/>
  <c r="F14" i="5"/>
  <c r="D14" i="5"/>
  <c r="G14" i="5"/>
  <c r="D15" i="5"/>
  <c r="E15" i="5"/>
  <c r="F15" i="5"/>
  <c r="G15" i="5"/>
  <c r="E16" i="5"/>
  <c r="F16" i="5"/>
  <c r="D16" i="5"/>
  <c r="G16" i="5"/>
  <c r="D17" i="5"/>
  <c r="F17" i="5"/>
  <c r="G17" i="5"/>
  <c r="D12" i="13"/>
  <c r="D13" i="13"/>
  <c r="D15" i="13"/>
  <c r="D17" i="13"/>
  <c r="D18" i="13"/>
  <c r="D21" i="13"/>
  <c r="D24" i="13"/>
  <c r="D25" i="13"/>
  <c r="D27" i="13"/>
  <c r="D29" i="13"/>
  <c r="D30" i="13"/>
  <c r="D33" i="13"/>
  <c r="D36" i="13"/>
  <c r="D37" i="13"/>
  <c r="D39" i="13"/>
  <c r="D41" i="13"/>
  <c r="D42" i="13"/>
  <c r="D45" i="13"/>
  <c r="D48" i="13"/>
  <c r="D49" i="13"/>
  <c r="D51" i="13"/>
  <c r="D53" i="13"/>
  <c r="D54" i="13"/>
  <c r="L9" i="13"/>
  <c r="J9" i="13"/>
  <c r="M9" i="13"/>
  <c r="E9" i="13"/>
  <c r="L10" i="13"/>
  <c r="J10" i="13"/>
  <c r="M10" i="13"/>
  <c r="E10" i="13"/>
  <c r="L11" i="13"/>
  <c r="J11" i="13"/>
  <c r="M11" i="13"/>
  <c r="E11" i="13"/>
  <c r="J12" i="13"/>
  <c r="M12" i="13"/>
  <c r="E12" i="13"/>
  <c r="J13" i="13"/>
  <c r="M13" i="13"/>
  <c r="E13" i="13"/>
  <c r="L14" i="13"/>
  <c r="J14" i="13"/>
  <c r="M14" i="13"/>
  <c r="E14" i="13"/>
  <c r="J15" i="13"/>
  <c r="M15" i="13"/>
  <c r="E15" i="13"/>
  <c r="L16" i="13"/>
  <c r="J16" i="13"/>
  <c r="M16" i="13"/>
  <c r="E16" i="13"/>
  <c r="J17" i="13"/>
  <c r="M17" i="13"/>
  <c r="E17" i="13"/>
  <c r="J18" i="13"/>
  <c r="M18" i="13"/>
  <c r="E18" i="13"/>
  <c r="L19" i="13"/>
  <c r="J19" i="13"/>
  <c r="M19" i="13"/>
  <c r="E19" i="13"/>
  <c r="L20" i="13"/>
  <c r="J20" i="13"/>
  <c r="M20" i="13"/>
  <c r="E20" i="13"/>
  <c r="J21" i="13"/>
  <c r="M21" i="13"/>
  <c r="E21" i="13"/>
  <c r="L22" i="13"/>
  <c r="J22" i="13"/>
  <c r="M22" i="13"/>
  <c r="E22" i="13"/>
  <c r="L23" i="13"/>
  <c r="J23" i="13"/>
  <c r="M23" i="13"/>
  <c r="E23" i="13"/>
  <c r="J24" i="13"/>
  <c r="M24" i="13"/>
  <c r="E24" i="13"/>
  <c r="J25" i="13"/>
  <c r="M25" i="13"/>
  <c r="E25" i="13"/>
  <c r="L26" i="13"/>
  <c r="J26" i="13"/>
  <c r="M26" i="13"/>
  <c r="E26" i="13"/>
  <c r="J27" i="13"/>
  <c r="M27" i="13"/>
  <c r="E27" i="13"/>
  <c r="L28" i="13"/>
  <c r="J28" i="13"/>
  <c r="M28" i="13"/>
  <c r="E28" i="13"/>
  <c r="J29" i="13"/>
  <c r="M29" i="13"/>
  <c r="E29" i="13"/>
  <c r="J30" i="13"/>
  <c r="M30" i="13"/>
  <c r="E30" i="13"/>
  <c r="L31" i="13"/>
  <c r="J31" i="13"/>
  <c r="M31" i="13"/>
  <c r="E31" i="13"/>
  <c r="L32" i="13"/>
  <c r="J32" i="13"/>
  <c r="M32" i="13"/>
  <c r="E32" i="13"/>
  <c r="J33" i="13"/>
  <c r="M33" i="13"/>
  <c r="E33" i="13"/>
  <c r="L34" i="13"/>
  <c r="J34" i="13"/>
  <c r="M34" i="13"/>
  <c r="E34" i="13"/>
  <c r="L35" i="13"/>
  <c r="J35" i="13"/>
  <c r="M35" i="13"/>
  <c r="E35" i="13"/>
  <c r="J36" i="13"/>
  <c r="M36" i="13"/>
  <c r="E36" i="13"/>
  <c r="J37" i="13"/>
  <c r="M37" i="13"/>
  <c r="E37" i="13"/>
  <c r="L38" i="13"/>
  <c r="J38" i="13"/>
  <c r="M38" i="13"/>
  <c r="E38" i="13"/>
  <c r="J39" i="13"/>
  <c r="M39" i="13"/>
  <c r="E39" i="13"/>
  <c r="L40" i="13"/>
  <c r="J40" i="13"/>
  <c r="M40" i="13"/>
  <c r="E40" i="13"/>
  <c r="J41" i="13"/>
  <c r="M41" i="13"/>
  <c r="E41" i="13"/>
  <c r="J42" i="13"/>
  <c r="M42" i="13"/>
  <c r="E42" i="13"/>
  <c r="L43" i="13"/>
  <c r="J43" i="13"/>
  <c r="M43" i="13"/>
  <c r="E43" i="13"/>
  <c r="L44" i="13"/>
  <c r="J44" i="13"/>
  <c r="M44" i="13"/>
  <c r="E44" i="13"/>
  <c r="J45" i="13"/>
  <c r="M45" i="13"/>
  <c r="E45" i="13"/>
  <c r="L46" i="13"/>
  <c r="J46" i="13"/>
  <c r="M46" i="13"/>
  <c r="E46" i="13"/>
  <c r="L47" i="13"/>
  <c r="J47" i="13"/>
  <c r="M47" i="13"/>
  <c r="E47" i="13"/>
  <c r="J48" i="13"/>
  <c r="M48" i="13"/>
  <c r="E48" i="13"/>
  <c r="J49" i="13"/>
  <c r="M49" i="13"/>
  <c r="E49" i="13"/>
  <c r="L50" i="13"/>
  <c r="J50" i="13"/>
  <c r="M50" i="13"/>
  <c r="E50" i="13"/>
  <c r="J51" i="13"/>
  <c r="M51" i="13"/>
  <c r="E51" i="13"/>
  <c r="L52" i="13"/>
  <c r="J52" i="13"/>
  <c r="M52" i="13"/>
  <c r="E52" i="13"/>
  <c r="J53" i="13"/>
  <c r="M53" i="13"/>
  <c r="E53" i="13"/>
  <c r="J54" i="13"/>
  <c r="M54" i="13"/>
  <c r="E54" i="13"/>
  <c r="L55" i="13"/>
  <c r="J55" i="13"/>
  <c r="M55" i="13"/>
  <c r="E55" i="13"/>
  <c r="L56" i="13"/>
  <c r="J56" i="13"/>
  <c r="M56" i="13"/>
  <c r="E56"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D48" i="12"/>
  <c r="D12" i="12"/>
  <c r="D13" i="12"/>
  <c r="D15" i="12"/>
  <c r="D17" i="12"/>
  <c r="D18" i="12"/>
  <c r="D21" i="12"/>
  <c r="D24" i="12"/>
  <c r="D25" i="12"/>
  <c r="D27" i="12"/>
  <c r="D29" i="12"/>
  <c r="D30" i="12"/>
  <c r="D33" i="12"/>
  <c r="D36" i="12"/>
  <c r="D37" i="12"/>
  <c r="D39" i="12"/>
  <c r="D41" i="12"/>
  <c r="D42" i="12"/>
  <c r="D45" i="12"/>
  <c r="D49" i="12"/>
  <c r="D51" i="12"/>
  <c r="D53" i="12"/>
  <c r="D54" i="12"/>
  <c r="L22" i="12"/>
  <c r="J22" i="12"/>
  <c r="M22" i="12"/>
  <c r="N22" i="12"/>
  <c r="Q22" i="12"/>
  <c r="E22" i="12"/>
  <c r="O23" i="12"/>
  <c r="P23" i="12"/>
  <c r="L23" i="12"/>
  <c r="J23" i="12"/>
  <c r="M23" i="12"/>
  <c r="N23" i="12"/>
  <c r="Q23" i="12"/>
  <c r="E23" i="12"/>
  <c r="J24" i="12"/>
  <c r="M24" i="12"/>
  <c r="N24" i="12"/>
  <c r="Q24" i="12"/>
  <c r="E24" i="12"/>
  <c r="J25" i="12"/>
  <c r="M25" i="12"/>
  <c r="N25" i="12"/>
  <c r="Q25" i="12"/>
  <c r="E25" i="12"/>
  <c r="L26" i="12"/>
  <c r="J26" i="12"/>
  <c r="M26" i="12"/>
  <c r="N26" i="12"/>
  <c r="Q26" i="12"/>
  <c r="E26" i="12"/>
  <c r="J27" i="12"/>
  <c r="M27" i="12"/>
  <c r="N27" i="12"/>
  <c r="Q27" i="12"/>
  <c r="E27" i="12"/>
  <c r="O28" i="12"/>
  <c r="P28" i="12"/>
  <c r="L28" i="12"/>
  <c r="J28" i="12"/>
  <c r="M28" i="12"/>
  <c r="N28" i="12"/>
  <c r="Q28" i="12"/>
  <c r="E28" i="12"/>
  <c r="J29" i="12"/>
  <c r="M29" i="12"/>
  <c r="N29" i="12"/>
  <c r="Q29" i="12"/>
  <c r="E29" i="12"/>
  <c r="J30" i="12"/>
  <c r="M30" i="12"/>
  <c r="N30" i="12"/>
  <c r="Q30" i="12"/>
  <c r="E30" i="12"/>
  <c r="O31" i="12"/>
  <c r="P31" i="12"/>
  <c r="L31" i="12"/>
  <c r="J31" i="12"/>
  <c r="M31" i="12"/>
  <c r="N31" i="12"/>
  <c r="Q31" i="12"/>
  <c r="E31" i="12"/>
  <c r="J32" i="12"/>
  <c r="M32" i="12"/>
  <c r="N32" i="12"/>
  <c r="Q32" i="12"/>
  <c r="E32" i="12"/>
  <c r="J33" i="12"/>
  <c r="M33" i="12"/>
  <c r="N33" i="12"/>
  <c r="Q33" i="12"/>
  <c r="S33" i="12"/>
  <c r="V33" i="12"/>
  <c r="AC33" i="12"/>
  <c r="AF33" i="12"/>
  <c r="E33" i="12"/>
  <c r="T34" i="12"/>
  <c r="U34" i="12"/>
  <c r="O34" i="12"/>
  <c r="P34" i="12"/>
  <c r="AD34" i="12"/>
  <c r="AE34" i="12"/>
  <c r="L34" i="12"/>
  <c r="J34" i="12"/>
  <c r="M34" i="12"/>
  <c r="N34" i="12"/>
  <c r="Q34" i="12"/>
  <c r="S34" i="12"/>
  <c r="V34" i="12"/>
  <c r="AC34" i="12"/>
  <c r="AF34" i="12"/>
  <c r="E34" i="12"/>
  <c r="T35" i="12"/>
  <c r="U35" i="12"/>
  <c r="O35" i="12"/>
  <c r="P35" i="12"/>
  <c r="AD35" i="12"/>
  <c r="AE35" i="12"/>
  <c r="L35" i="12"/>
  <c r="J35" i="12"/>
  <c r="M35" i="12"/>
  <c r="N35" i="12"/>
  <c r="Q35" i="12"/>
  <c r="S35" i="12"/>
  <c r="V35" i="12"/>
  <c r="AC35" i="12"/>
  <c r="AF35" i="12"/>
  <c r="E35" i="12"/>
  <c r="J36" i="12"/>
  <c r="M36" i="12"/>
  <c r="N36" i="12"/>
  <c r="Q36" i="12"/>
  <c r="S36" i="12"/>
  <c r="V36" i="12"/>
  <c r="AC36" i="12"/>
  <c r="AF36" i="12"/>
  <c r="E36" i="12"/>
  <c r="J37" i="12"/>
  <c r="M37" i="12"/>
  <c r="N37" i="12"/>
  <c r="Q37" i="12"/>
  <c r="S37" i="12"/>
  <c r="V37" i="12"/>
  <c r="AC37" i="12"/>
  <c r="AF37" i="12"/>
  <c r="E37" i="12"/>
  <c r="T38" i="12"/>
  <c r="U38" i="12"/>
  <c r="O38" i="12"/>
  <c r="P38" i="12"/>
  <c r="L38" i="12"/>
  <c r="J38" i="12"/>
  <c r="M38" i="12"/>
  <c r="N38" i="12"/>
  <c r="Q38" i="12"/>
  <c r="S38" i="12"/>
  <c r="V38" i="12"/>
  <c r="AC38" i="12"/>
  <c r="AF38" i="12"/>
  <c r="E38" i="12"/>
  <c r="J39" i="12"/>
  <c r="M39" i="12"/>
  <c r="N39" i="12"/>
  <c r="Q39" i="12"/>
  <c r="S39" i="12"/>
  <c r="V39" i="12"/>
  <c r="AC39" i="12"/>
  <c r="AF39" i="12"/>
  <c r="E39" i="12"/>
  <c r="T40" i="12"/>
  <c r="U40" i="12"/>
  <c r="O40" i="12"/>
  <c r="P40" i="12"/>
  <c r="AD40" i="12"/>
  <c r="AE40" i="12"/>
  <c r="L40" i="12"/>
  <c r="J40" i="12"/>
  <c r="M40" i="12"/>
  <c r="N40" i="12"/>
  <c r="Q40" i="12"/>
  <c r="S40" i="12"/>
  <c r="V40" i="12"/>
  <c r="AC40" i="12"/>
  <c r="AF40" i="12"/>
  <c r="E40" i="12"/>
  <c r="J41" i="12"/>
  <c r="M41" i="12"/>
  <c r="N41" i="12"/>
  <c r="Q41" i="12"/>
  <c r="S41" i="12"/>
  <c r="V41" i="12"/>
  <c r="AC41" i="12"/>
  <c r="AF41" i="12"/>
  <c r="E41" i="12"/>
  <c r="J42" i="12"/>
  <c r="M42" i="12"/>
  <c r="N42" i="12"/>
  <c r="Q42" i="12"/>
  <c r="S42" i="12"/>
  <c r="V42" i="12"/>
  <c r="AC42" i="12"/>
  <c r="AF42" i="12"/>
  <c r="E42" i="12"/>
  <c r="T43" i="12"/>
  <c r="U43" i="12"/>
  <c r="O43" i="12"/>
  <c r="P43" i="12"/>
  <c r="AD43" i="12"/>
  <c r="AE43" i="12"/>
  <c r="L43" i="12"/>
  <c r="J43" i="12"/>
  <c r="M43" i="12"/>
  <c r="N43" i="12"/>
  <c r="Q43" i="12"/>
  <c r="S43" i="12"/>
  <c r="V43" i="12"/>
  <c r="AC43" i="12"/>
  <c r="AF43" i="12"/>
  <c r="E43" i="12"/>
  <c r="J44" i="12"/>
  <c r="M44" i="12"/>
  <c r="N44" i="12"/>
  <c r="Q44" i="12"/>
  <c r="S44" i="12"/>
  <c r="V44" i="12"/>
  <c r="AC44" i="12"/>
  <c r="AF44" i="12"/>
  <c r="E44" i="12"/>
  <c r="J45" i="12"/>
  <c r="M45" i="12"/>
  <c r="N45" i="12"/>
  <c r="Q45" i="12"/>
  <c r="S45" i="12"/>
  <c r="V45" i="12"/>
  <c r="X45" i="12"/>
  <c r="AA45" i="12"/>
  <c r="AC45" i="12"/>
  <c r="AF45" i="12"/>
  <c r="AH45" i="12"/>
  <c r="AK45" i="12"/>
  <c r="AM45" i="12"/>
  <c r="AP45" i="12"/>
  <c r="AR45" i="12"/>
  <c r="AU45" i="12"/>
  <c r="E45" i="12"/>
  <c r="Y46" i="12"/>
  <c r="Z46" i="12"/>
  <c r="T46" i="12"/>
  <c r="U46" i="12"/>
  <c r="AI46" i="12"/>
  <c r="AJ46" i="12"/>
  <c r="O46" i="12"/>
  <c r="P46" i="12"/>
  <c r="AD46" i="12"/>
  <c r="AE46" i="12"/>
  <c r="AN46" i="12"/>
  <c r="AO46" i="12"/>
  <c r="AS46" i="12"/>
  <c r="AT46" i="12"/>
  <c r="L46" i="12"/>
  <c r="J46" i="12"/>
  <c r="M46" i="12"/>
  <c r="N46" i="12"/>
  <c r="Q46" i="12"/>
  <c r="S46" i="12"/>
  <c r="V46" i="12"/>
  <c r="X46" i="12"/>
  <c r="AA46" i="12"/>
  <c r="AC46" i="12"/>
  <c r="AF46" i="12"/>
  <c r="AH46" i="12"/>
  <c r="AK46" i="12"/>
  <c r="AM46" i="12"/>
  <c r="AP46" i="12"/>
  <c r="AR46" i="12"/>
  <c r="AU46" i="12"/>
  <c r="E46" i="12"/>
  <c r="Y47" i="12"/>
  <c r="Z47" i="12"/>
  <c r="T47" i="12"/>
  <c r="U47" i="12"/>
  <c r="AI47" i="12"/>
  <c r="AJ47" i="12"/>
  <c r="O47" i="12"/>
  <c r="P47" i="12"/>
  <c r="AD47" i="12"/>
  <c r="AE47" i="12"/>
  <c r="AN47" i="12"/>
  <c r="AO47" i="12"/>
  <c r="AS47" i="12"/>
  <c r="AT47" i="12"/>
  <c r="L47" i="12"/>
  <c r="J47" i="12"/>
  <c r="M47" i="12"/>
  <c r="N47" i="12"/>
  <c r="Q47" i="12"/>
  <c r="S47" i="12"/>
  <c r="V47" i="12"/>
  <c r="X47" i="12"/>
  <c r="AA47" i="12"/>
  <c r="AC47" i="12"/>
  <c r="AF47" i="12"/>
  <c r="AH47" i="12"/>
  <c r="AK47" i="12"/>
  <c r="AM47" i="12"/>
  <c r="AP47" i="12"/>
  <c r="AR47" i="12"/>
  <c r="AU47" i="12"/>
  <c r="E47" i="12"/>
  <c r="J48" i="12"/>
  <c r="M48" i="12"/>
  <c r="N48" i="12"/>
  <c r="Q48" i="12"/>
  <c r="S48" i="12"/>
  <c r="V48" i="12"/>
  <c r="X48" i="12"/>
  <c r="AA48" i="12"/>
  <c r="AC48" i="12"/>
  <c r="AF48" i="12"/>
  <c r="AH48" i="12"/>
  <c r="AK48" i="12"/>
  <c r="AM48" i="12"/>
  <c r="AP48" i="12"/>
  <c r="AR48" i="12"/>
  <c r="AU48" i="12"/>
  <c r="E48" i="12"/>
  <c r="J49" i="12"/>
  <c r="M49" i="12"/>
  <c r="N49" i="12"/>
  <c r="Q49" i="12"/>
  <c r="S49" i="12"/>
  <c r="V49" i="12"/>
  <c r="X49" i="12"/>
  <c r="AA49" i="12"/>
  <c r="AC49" i="12"/>
  <c r="AF49" i="12"/>
  <c r="AH49" i="12"/>
  <c r="AK49" i="12"/>
  <c r="AM49" i="12"/>
  <c r="AP49" i="12"/>
  <c r="AR49" i="12"/>
  <c r="AU49" i="12"/>
  <c r="E49" i="12"/>
  <c r="Y50" i="12"/>
  <c r="Z50" i="12"/>
  <c r="T50" i="12"/>
  <c r="U50" i="12"/>
  <c r="AI50" i="12"/>
  <c r="AJ50" i="12"/>
  <c r="O50" i="12"/>
  <c r="P50" i="12"/>
  <c r="AD50" i="12"/>
  <c r="AE50" i="12"/>
  <c r="AN50" i="12"/>
  <c r="AO50" i="12"/>
  <c r="AS50" i="12"/>
  <c r="AT50" i="12"/>
  <c r="L50" i="12"/>
  <c r="J50" i="12"/>
  <c r="M50" i="12"/>
  <c r="N50" i="12"/>
  <c r="Q50" i="12"/>
  <c r="S50" i="12"/>
  <c r="V50" i="12"/>
  <c r="X50" i="12"/>
  <c r="AA50" i="12"/>
  <c r="AC50" i="12"/>
  <c r="AF50" i="12"/>
  <c r="AH50" i="12"/>
  <c r="AK50" i="12"/>
  <c r="AM50" i="12"/>
  <c r="AP50" i="12"/>
  <c r="AR50" i="12"/>
  <c r="AU50" i="12"/>
  <c r="E50" i="12"/>
  <c r="J51" i="12"/>
  <c r="M51" i="12"/>
  <c r="N51" i="12"/>
  <c r="Q51" i="12"/>
  <c r="S51" i="12"/>
  <c r="V51" i="12"/>
  <c r="X51" i="12"/>
  <c r="AA51" i="12"/>
  <c r="AC51" i="12"/>
  <c r="AF51" i="12"/>
  <c r="AH51" i="12"/>
  <c r="AK51" i="12"/>
  <c r="AM51" i="12"/>
  <c r="AP51" i="12"/>
  <c r="AR51" i="12"/>
  <c r="AU51" i="12"/>
  <c r="E51" i="12"/>
  <c r="Y52" i="12"/>
  <c r="Z52" i="12"/>
  <c r="T52" i="12"/>
  <c r="U52" i="12"/>
  <c r="AI52" i="12"/>
  <c r="AJ52" i="12"/>
  <c r="O52" i="12"/>
  <c r="P52" i="12"/>
  <c r="AD52" i="12"/>
  <c r="AE52" i="12"/>
  <c r="AN52" i="12"/>
  <c r="AO52" i="12"/>
  <c r="AS52" i="12"/>
  <c r="AT52" i="12"/>
  <c r="L52" i="12"/>
  <c r="J52" i="12"/>
  <c r="M52" i="12"/>
  <c r="N52" i="12"/>
  <c r="Q52" i="12"/>
  <c r="S52" i="12"/>
  <c r="V52" i="12"/>
  <c r="X52" i="12"/>
  <c r="AA52" i="12"/>
  <c r="AC52" i="12"/>
  <c r="AF52" i="12"/>
  <c r="AH52" i="12"/>
  <c r="AK52" i="12"/>
  <c r="AM52" i="12"/>
  <c r="AP52" i="12"/>
  <c r="AR52" i="12"/>
  <c r="AU52" i="12"/>
  <c r="E52" i="12"/>
  <c r="J53" i="12"/>
  <c r="M53" i="12"/>
  <c r="N53" i="12"/>
  <c r="Q53" i="12"/>
  <c r="S53" i="12"/>
  <c r="V53" i="12"/>
  <c r="X53" i="12"/>
  <c r="AA53" i="12"/>
  <c r="AC53" i="12"/>
  <c r="AF53" i="12"/>
  <c r="AH53" i="12"/>
  <c r="AK53" i="12"/>
  <c r="AM53" i="12"/>
  <c r="AP53" i="12"/>
  <c r="AR53" i="12"/>
  <c r="AU53" i="12"/>
  <c r="E53" i="12"/>
  <c r="J54" i="12"/>
  <c r="M54" i="12"/>
  <c r="N54" i="12"/>
  <c r="Q54" i="12"/>
  <c r="S54" i="12"/>
  <c r="V54" i="12"/>
  <c r="X54" i="12"/>
  <c r="AA54" i="12"/>
  <c r="AC54" i="12"/>
  <c r="AF54" i="12"/>
  <c r="AH54" i="12"/>
  <c r="AK54" i="12"/>
  <c r="AM54" i="12"/>
  <c r="AP54" i="12"/>
  <c r="AR54" i="12"/>
  <c r="AU54" i="12"/>
  <c r="E54" i="12"/>
  <c r="Y55" i="12"/>
  <c r="Z55" i="12"/>
  <c r="T55" i="12"/>
  <c r="U55" i="12"/>
  <c r="AI55" i="12"/>
  <c r="AJ55" i="12"/>
  <c r="O55" i="12"/>
  <c r="P55" i="12"/>
  <c r="AD55" i="12"/>
  <c r="AE55" i="12"/>
  <c r="AN55" i="12"/>
  <c r="AO55" i="12"/>
  <c r="AS55" i="12"/>
  <c r="AT55" i="12"/>
  <c r="L55" i="12"/>
  <c r="J55" i="12"/>
  <c r="M55" i="12"/>
  <c r="N55" i="12"/>
  <c r="Q55" i="12"/>
  <c r="S55" i="12"/>
  <c r="V55" i="12"/>
  <c r="X55" i="12"/>
  <c r="AA55" i="12"/>
  <c r="AC55" i="12"/>
  <c r="AF55" i="12"/>
  <c r="AH55" i="12"/>
  <c r="AK55" i="12"/>
  <c r="AM55" i="12"/>
  <c r="AP55" i="12"/>
  <c r="AR55" i="12"/>
  <c r="AU55" i="12"/>
  <c r="E55" i="12"/>
  <c r="Y56" i="12"/>
  <c r="Z56" i="12"/>
  <c r="T56" i="12"/>
  <c r="U56" i="12"/>
  <c r="AI56" i="12"/>
  <c r="AJ56" i="12"/>
  <c r="O56" i="12"/>
  <c r="P56" i="12"/>
  <c r="AD56" i="12"/>
  <c r="AE56" i="12"/>
  <c r="AN56" i="12"/>
  <c r="AO56" i="12"/>
  <c r="AS56" i="12"/>
  <c r="AT56" i="12"/>
  <c r="L56" i="12"/>
  <c r="J56" i="12"/>
  <c r="M56" i="12"/>
  <c r="N56" i="12"/>
  <c r="Q56" i="12"/>
  <c r="S56" i="12"/>
  <c r="V56" i="12"/>
  <c r="X56" i="12"/>
  <c r="AA56" i="12"/>
  <c r="AC56" i="12"/>
  <c r="AF56" i="12"/>
  <c r="AH56" i="12"/>
  <c r="AK56" i="12"/>
  <c r="AM56" i="12"/>
  <c r="AP56" i="12"/>
  <c r="AR56" i="12"/>
  <c r="AU56" i="12"/>
  <c r="E56"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D51" i="5"/>
  <c r="D18" i="5"/>
  <c r="D21" i="5"/>
  <c r="D24" i="5"/>
  <c r="D25" i="5"/>
  <c r="D27" i="5"/>
  <c r="D29" i="5"/>
  <c r="D30" i="5"/>
  <c r="D33" i="5"/>
  <c r="D36" i="5"/>
  <c r="D37" i="5"/>
  <c r="D39" i="5"/>
  <c r="D41" i="5"/>
  <c r="D42" i="5"/>
  <c r="D45" i="5"/>
  <c r="D48" i="5"/>
  <c r="D49" i="5"/>
  <c r="D53" i="5"/>
  <c r="D54" i="5"/>
  <c r="E18" i="5"/>
  <c r="E19" i="5"/>
  <c r="E20"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AP24" i="9"/>
  <c r="AP27" i="9"/>
  <c r="B6" i="10"/>
  <c r="E6" i="10"/>
  <c r="F6" i="10"/>
  <c r="I4" i="5"/>
  <c r="H3" i="10"/>
  <c r="G3" i="10"/>
  <c r="C3" i="10"/>
  <c r="D3" i="10"/>
  <c r="I3" i="10"/>
  <c r="J3" i="10"/>
  <c r="C4" i="10"/>
  <c r="D4" i="10"/>
  <c r="I4" i="10"/>
  <c r="J4" i="10"/>
  <c r="C5" i="10"/>
  <c r="D5" i="10"/>
  <c r="I5" i="10"/>
  <c r="J5" i="10"/>
  <c r="C6" i="10"/>
  <c r="D6" i="10"/>
  <c r="I6" i="10"/>
  <c r="J6" i="10"/>
  <c r="B7" i="10"/>
  <c r="E7" i="10"/>
  <c r="F7" i="10"/>
  <c r="C7" i="10"/>
  <c r="D7" i="10"/>
  <c r="I7" i="10"/>
  <c r="J7" i="10"/>
  <c r="C8" i="10"/>
  <c r="D8" i="10"/>
  <c r="I8" i="10"/>
  <c r="J8" i="10"/>
  <c r="B9" i="10"/>
  <c r="E9" i="10"/>
  <c r="F9" i="10"/>
  <c r="R15" i="5"/>
  <c r="I9" i="10"/>
  <c r="C9" i="10"/>
  <c r="D9" i="10"/>
  <c r="J9" i="10"/>
  <c r="C10" i="10"/>
  <c r="D10" i="10"/>
  <c r="I10" i="10"/>
  <c r="J10" i="10"/>
  <c r="B11" i="10"/>
  <c r="E11" i="10"/>
  <c r="F11" i="10"/>
  <c r="C11" i="10"/>
  <c r="D11" i="10"/>
  <c r="I11" i="10"/>
  <c r="J11" i="10"/>
  <c r="B12" i="10"/>
  <c r="E12" i="10"/>
  <c r="F12" i="10"/>
  <c r="C12" i="10"/>
  <c r="D12" i="10"/>
  <c r="I12" i="10"/>
  <c r="J12" i="10"/>
  <c r="C13" i="10"/>
  <c r="D13" i="10"/>
  <c r="I13" i="10"/>
  <c r="J13" i="10"/>
  <c r="C14" i="10"/>
  <c r="D14" i="10"/>
  <c r="I14" i="10"/>
  <c r="J14" i="10"/>
  <c r="B15" i="10"/>
  <c r="E15" i="10"/>
  <c r="F15" i="10"/>
  <c r="W21" i="5"/>
  <c r="BA21" i="5"/>
  <c r="I15" i="10"/>
  <c r="C15" i="10"/>
  <c r="D15" i="10"/>
  <c r="J15" i="10"/>
  <c r="C16" i="10"/>
  <c r="D16" i="10"/>
  <c r="I16" i="10"/>
  <c r="J16" i="10"/>
  <c r="C17" i="10"/>
  <c r="D17" i="10"/>
  <c r="I17" i="10"/>
  <c r="J17" i="10"/>
  <c r="B18" i="10"/>
  <c r="E18" i="10"/>
  <c r="F18" i="10"/>
  <c r="C18" i="10"/>
  <c r="D18" i="10"/>
  <c r="I18" i="10"/>
  <c r="J18" i="10"/>
  <c r="B19" i="10"/>
  <c r="E19" i="10"/>
  <c r="F19" i="10"/>
  <c r="C19" i="10"/>
  <c r="D19" i="10"/>
  <c r="I19" i="10"/>
  <c r="J19" i="10"/>
  <c r="C20" i="10"/>
  <c r="D20" i="10"/>
  <c r="I20" i="10"/>
  <c r="J20" i="10"/>
  <c r="B21" i="10"/>
  <c r="E21" i="10"/>
  <c r="F21" i="10"/>
  <c r="AB27" i="5"/>
  <c r="BF27" i="5"/>
  <c r="CE27" i="5"/>
  <c r="FB27" i="5"/>
  <c r="I21" i="10"/>
  <c r="C21" i="10"/>
  <c r="D21" i="10"/>
  <c r="J21" i="10"/>
  <c r="C22" i="10"/>
  <c r="D22" i="10"/>
  <c r="I22" i="10"/>
  <c r="J22" i="10"/>
  <c r="B23" i="10"/>
  <c r="E23" i="10"/>
  <c r="F23" i="10"/>
  <c r="C23" i="10"/>
  <c r="D23" i="10"/>
  <c r="I23" i="10"/>
  <c r="J23" i="10"/>
  <c r="B24" i="10"/>
  <c r="E24" i="10"/>
  <c r="F24" i="10"/>
  <c r="C24" i="10"/>
  <c r="D24" i="10"/>
  <c r="I24" i="10"/>
  <c r="J24" i="10"/>
  <c r="C25" i="10"/>
  <c r="D25" i="10"/>
  <c r="I25" i="10"/>
  <c r="J25" i="10"/>
  <c r="C26" i="10"/>
  <c r="D26" i="10"/>
  <c r="I26" i="10"/>
  <c r="J26" i="10"/>
  <c r="B27" i="10"/>
  <c r="E27" i="10"/>
  <c r="F27" i="10"/>
  <c r="AG33" i="5"/>
  <c r="BK33" i="5"/>
  <c r="CJ33" i="5"/>
  <c r="DD33" i="5"/>
  <c r="FG33" i="5"/>
  <c r="GA33" i="5"/>
  <c r="HY33" i="5"/>
  <c r="LU33" i="5"/>
  <c r="I27" i="10"/>
  <c r="C27" i="10"/>
  <c r="D27" i="10"/>
  <c r="J27" i="10"/>
  <c r="C28" i="10"/>
  <c r="D28" i="10"/>
  <c r="I28" i="10"/>
  <c r="J28" i="10"/>
  <c r="C29" i="10"/>
  <c r="D29" i="10"/>
  <c r="I29" i="10"/>
  <c r="J29" i="10"/>
  <c r="B30" i="10"/>
  <c r="E30" i="10"/>
  <c r="F30" i="10"/>
  <c r="C30" i="10"/>
  <c r="D30" i="10"/>
  <c r="I30" i="10"/>
  <c r="J30" i="10"/>
  <c r="B31" i="10"/>
  <c r="E31" i="10"/>
  <c r="F31" i="10"/>
  <c r="C31" i="10"/>
  <c r="D31" i="10"/>
  <c r="I31" i="10"/>
  <c r="J31" i="10"/>
  <c r="C32" i="10"/>
  <c r="D32" i="10"/>
  <c r="I32" i="10"/>
  <c r="J32" i="10"/>
  <c r="B33" i="10"/>
  <c r="E33" i="10"/>
  <c r="F33" i="10"/>
  <c r="AL39" i="5"/>
  <c r="BP39" i="5"/>
  <c r="CO39" i="5"/>
  <c r="DI39" i="5"/>
  <c r="DX39" i="5"/>
  <c r="FL39" i="5"/>
  <c r="GF39" i="5"/>
  <c r="GU39" i="5"/>
  <c r="ID39" i="5"/>
  <c r="IS39" i="5"/>
  <c r="JW39" i="5"/>
  <c r="LZ39" i="5"/>
  <c r="MO39" i="5"/>
  <c r="NS39" i="5"/>
  <c r="PQ39" i="5"/>
  <c r="SN39" i="5"/>
  <c r="I33" i="10"/>
  <c r="C33" i="10"/>
  <c r="D33" i="10"/>
  <c r="J33" i="10"/>
  <c r="C34" i="10"/>
  <c r="D34" i="10"/>
  <c r="I34" i="10"/>
  <c r="J34" i="10"/>
  <c r="B35" i="10"/>
  <c r="E35" i="10"/>
  <c r="F35" i="10"/>
  <c r="C35" i="10"/>
  <c r="D35" i="10"/>
  <c r="I35" i="10"/>
  <c r="J35" i="10"/>
  <c r="B36" i="10"/>
  <c r="E36" i="10"/>
  <c r="F36" i="10"/>
  <c r="C36" i="10"/>
  <c r="D36" i="10"/>
  <c r="I36" i="10"/>
  <c r="J36" i="10"/>
  <c r="C37" i="10"/>
  <c r="D37" i="10"/>
  <c r="I37" i="10"/>
  <c r="J37" i="10"/>
  <c r="C38" i="10"/>
  <c r="D38" i="10"/>
  <c r="I38" i="10"/>
  <c r="J38" i="10"/>
  <c r="B39" i="10"/>
  <c r="E39" i="10"/>
  <c r="F39" i="10"/>
  <c r="AQ45" i="5"/>
  <c r="BU45" i="5"/>
  <c r="CT45" i="5"/>
  <c r="DN45" i="5"/>
  <c r="EC45" i="5"/>
  <c r="EM45" i="5"/>
  <c r="FQ45" i="5"/>
  <c r="GK45" i="5"/>
  <c r="GZ45" i="5"/>
  <c r="HJ45" i="5"/>
  <c r="II45" i="5"/>
  <c r="IX45" i="5"/>
  <c r="JH45" i="5"/>
  <c r="KB45" i="5"/>
  <c r="KL45" i="5"/>
  <c r="LA45" i="5"/>
  <c r="ME45" i="5"/>
  <c r="MT45" i="5"/>
  <c r="ND45" i="5"/>
  <c r="NX45" i="5"/>
  <c r="OH45" i="5"/>
  <c r="OW45" i="5"/>
  <c r="PV45" i="5"/>
  <c r="QF45" i="5"/>
  <c r="QU45" i="5"/>
  <c r="RO45" i="5"/>
  <c r="SS45" i="5"/>
  <c r="TC45" i="5"/>
  <c r="TR45" i="5"/>
  <c r="UL45" i="5"/>
  <c r="VK45" i="5"/>
  <c r="WO45" i="5"/>
  <c r="I39" i="10"/>
  <c r="C39" i="10"/>
  <c r="D39" i="10"/>
  <c r="J39" i="10"/>
  <c r="C40" i="10"/>
  <c r="D40" i="10"/>
  <c r="I40" i="10"/>
  <c r="J40" i="10"/>
  <c r="C41" i="10"/>
  <c r="D41" i="10"/>
  <c r="I41" i="10"/>
  <c r="J41" i="10"/>
  <c r="B42" i="10"/>
  <c r="E42" i="10"/>
  <c r="F42" i="10"/>
  <c r="C42" i="10"/>
  <c r="D42" i="10"/>
  <c r="I42" i="10"/>
  <c r="J42" i="10"/>
  <c r="B43" i="10"/>
  <c r="E43" i="10"/>
  <c r="F43" i="10"/>
  <c r="C43" i="10"/>
  <c r="D43" i="10"/>
  <c r="I43" i="10"/>
  <c r="J43" i="10"/>
  <c r="C44" i="10"/>
  <c r="D44" i="10"/>
  <c r="I44" i="10"/>
  <c r="J44" i="10"/>
  <c r="B45" i="10"/>
  <c r="E45" i="10"/>
  <c r="F45" i="10"/>
  <c r="AV51" i="5"/>
  <c r="BZ51" i="5"/>
  <c r="CY51" i="5"/>
  <c r="DS51" i="5"/>
  <c r="EH51" i="5"/>
  <c r="ER51" i="5"/>
  <c r="EW51" i="5"/>
  <c r="FV51" i="5"/>
  <c r="GP51" i="5"/>
  <c r="HE51" i="5"/>
  <c r="HO51" i="5"/>
  <c r="HT51" i="5"/>
  <c r="IN51" i="5"/>
  <c r="JC51" i="5"/>
  <c r="JM51" i="5"/>
  <c r="JR51" i="5"/>
  <c r="KG51" i="5"/>
  <c r="KQ51" i="5"/>
  <c r="KV51" i="5"/>
  <c r="LF51" i="5"/>
  <c r="LK51" i="5"/>
  <c r="LP51" i="5"/>
  <c r="MJ51" i="5"/>
  <c r="MY51" i="5"/>
  <c r="NI51" i="5"/>
  <c r="NN51" i="5"/>
  <c r="OC51" i="5"/>
  <c r="OM51" i="5"/>
  <c r="OR51" i="5"/>
  <c r="PB51" i="5"/>
  <c r="PG51" i="5"/>
  <c r="PL51" i="5"/>
  <c r="QA51" i="5"/>
  <c r="QK51" i="5"/>
  <c r="QP51" i="5"/>
  <c r="QZ51" i="5"/>
  <c r="RE51" i="5"/>
  <c r="RJ51" i="5"/>
  <c r="RT51" i="5"/>
  <c r="RY51" i="5"/>
  <c r="SD51" i="5"/>
  <c r="SI51" i="5"/>
  <c r="SX51" i="5"/>
  <c r="TH51" i="5"/>
  <c r="TM51" i="5"/>
  <c r="TW51" i="5"/>
  <c r="UB51" i="5"/>
  <c r="UG51" i="5"/>
  <c r="UQ51" i="5"/>
  <c r="UV51" i="5"/>
  <c r="VA51" i="5"/>
  <c r="VF51" i="5"/>
  <c r="VP51" i="5"/>
  <c r="VU51" i="5"/>
  <c r="VZ51" i="5"/>
  <c r="WE51" i="5"/>
  <c r="WJ51" i="5"/>
  <c r="WT51" i="5"/>
  <c r="WY51" i="5"/>
  <c r="XD51" i="5"/>
  <c r="XI51" i="5"/>
  <c r="XN51" i="5"/>
  <c r="XS51" i="5"/>
  <c r="XX51" i="5"/>
  <c r="YC51" i="5"/>
  <c r="YH51" i="5"/>
  <c r="YM51" i="5"/>
  <c r="I45" i="10"/>
  <c r="C45" i="10"/>
  <c r="D45" i="10"/>
  <c r="J45" i="10"/>
  <c r="C46" i="10"/>
  <c r="D46" i="10"/>
  <c r="I46" i="10"/>
  <c r="J46" i="10"/>
  <c r="B47" i="10"/>
  <c r="E47" i="10"/>
  <c r="F47" i="10"/>
  <c r="C47" i="10"/>
  <c r="D47" i="10"/>
  <c r="I47" i="10"/>
  <c r="J47" i="10"/>
  <c r="B48" i="10"/>
  <c r="E48" i="10"/>
  <c r="F48" i="10"/>
  <c r="C48" i="10"/>
  <c r="D48" i="10"/>
  <c r="I48" i="10"/>
  <c r="J48" i="10"/>
  <c r="C49" i="10"/>
  <c r="D49" i="10"/>
  <c r="I49" i="10"/>
  <c r="J49" i="10"/>
  <c r="C50" i="10"/>
  <c r="D50" i="10"/>
  <c r="I50" i="10"/>
  <c r="J50" i="10"/>
  <c r="AP23" i="9"/>
  <c r="AP28" i="9"/>
  <c r="AP29" i="9"/>
  <c r="E30" i="18"/>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AC24" i="9"/>
  <c r="AC27" i="9"/>
  <c r="AC23" i="9"/>
  <c r="AC28" i="9"/>
  <c r="AC29" i="9"/>
  <c r="D30" i="18"/>
  <c r="E29" i="18"/>
  <c r="D29" i="18"/>
  <c r="E28" i="18"/>
  <c r="D28" i="18"/>
  <c r="AJ3" i="10"/>
  <c r="AJ4" i="10"/>
  <c r="AJ5" i="10"/>
  <c r="AJ6" i="10"/>
  <c r="AJ7" i="10"/>
  <c r="AJ8" i="10"/>
  <c r="AJ9" i="10"/>
  <c r="AJ10" i="10"/>
  <c r="AJ11" i="10"/>
  <c r="AJ12" i="10"/>
  <c r="AJ13" i="10"/>
  <c r="AJ14" i="10"/>
  <c r="AJ15" i="10"/>
  <c r="Y16" i="10"/>
  <c r="Z16" i="10"/>
  <c r="AF16" i="10"/>
  <c r="AJ16" i="10"/>
  <c r="Y17" i="10"/>
  <c r="Z17" i="10"/>
  <c r="AF17" i="10"/>
  <c r="AJ17" i="10"/>
  <c r="AA18" i="10"/>
  <c r="AB18" i="10"/>
  <c r="Y18" i="10"/>
  <c r="Z18" i="10"/>
  <c r="AF18" i="10"/>
  <c r="AJ18" i="10"/>
  <c r="AA19" i="10"/>
  <c r="AB19" i="10"/>
  <c r="Y19" i="10"/>
  <c r="Z19" i="10"/>
  <c r="AF19" i="10"/>
  <c r="AJ19" i="10"/>
  <c r="Y20" i="10"/>
  <c r="Z20" i="10"/>
  <c r="AF20" i="10"/>
  <c r="AJ20" i="10"/>
  <c r="AA21" i="10"/>
  <c r="AB21" i="10"/>
  <c r="Y21" i="10"/>
  <c r="Z21" i="10"/>
  <c r="AF21" i="10"/>
  <c r="AJ21" i="10"/>
  <c r="Y22" i="10"/>
  <c r="Z22" i="10"/>
  <c r="AF22" i="10"/>
  <c r="AJ22" i="10"/>
  <c r="AA23" i="10"/>
  <c r="AB23" i="10"/>
  <c r="Y23" i="10"/>
  <c r="Z23" i="10"/>
  <c r="AF23" i="10"/>
  <c r="AJ23" i="10"/>
  <c r="AA24" i="10"/>
  <c r="AB24" i="10"/>
  <c r="Y24" i="10"/>
  <c r="Z24" i="10"/>
  <c r="AF24" i="10"/>
  <c r="AJ24" i="10"/>
  <c r="Y25" i="10"/>
  <c r="Z25" i="10"/>
  <c r="AF25" i="10"/>
  <c r="AJ25" i="10"/>
  <c r="Y26" i="10"/>
  <c r="Z26" i="10"/>
  <c r="AF26" i="10"/>
  <c r="AJ26" i="10"/>
  <c r="AA27" i="10"/>
  <c r="AB27" i="10"/>
  <c r="Y27" i="10"/>
  <c r="Z27" i="10"/>
  <c r="AF27" i="10"/>
  <c r="AJ27" i="10"/>
  <c r="Y28" i="10"/>
  <c r="Z28" i="10"/>
  <c r="AF28" i="10"/>
  <c r="AJ28" i="10"/>
  <c r="Y29" i="10"/>
  <c r="Z29" i="10"/>
  <c r="AF29" i="10"/>
  <c r="AJ29" i="10"/>
  <c r="AA30" i="10"/>
  <c r="AB30" i="10"/>
  <c r="Y30" i="10"/>
  <c r="Z30" i="10"/>
  <c r="AF30" i="10"/>
  <c r="AJ30" i="10"/>
  <c r="AA31" i="10"/>
  <c r="AB31" i="10"/>
  <c r="Y31" i="10"/>
  <c r="Z31" i="10"/>
  <c r="AF31" i="10"/>
  <c r="AJ31" i="10"/>
  <c r="Y32" i="10"/>
  <c r="Z32" i="10"/>
  <c r="AF32" i="10"/>
  <c r="AJ32" i="10"/>
  <c r="AA33" i="10"/>
  <c r="AB33" i="10"/>
  <c r="Y33" i="10"/>
  <c r="Z33" i="10"/>
  <c r="AF33" i="10"/>
  <c r="AJ33" i="10"/>
  <c r="Y34" i="10"/>
  <c r="Z34" i="10"/>
  <c r="AF34" i="10"/>
  <c r="AJ34" i="10"/>
  <c r="AA35" i="10"/>
  <c r="AB35" i="10"/>
  <c r="Y35" i="10"/>
  <c r="Z35" i="10"/>
  <c r="AF35" i="10"/>
  <c r="AJ35" i="10"/>
  <c r="AA36" i="10"/>
  <c r="AB36" i="10"/>
  <c r="Y36" i="10"/>
  <c r="Z36" i="10"/>
  <c r="AF36" i="10"/>
  <c r="AJ36" i="10"/>
  <c r="Y37" i="10"/>
  <c r="Z37" i="10"/>
  <c r="AF37" i="10"/>
  <c r="AJ37" i="10"/>
  <c r="Y38" i="10"/>
  <c r="Z38" i="10"/>
  <c r="AF38" i="10"/>
  <c r="AJ38" i="10"/>
  <c r="AA39" i="10"/>
  <c r="AB39" i="10"/>
  <c r="Y39" i="10"/>
  <c r="Z39" i="10"/>
  <c r="AF39" i="10"/>
  <c r="AJ39" i="10"/>
  <c r="Y40" i="10"/>
  <c r="Z40" i="10"/>
  <c r="AF40" i="10"/>
  <c r="AJ40" i="10"/>
  <c r="Y41" i="10"/>
  <c r="Z41" i="10"/>
  <c r="AF41" i="10"/>
  <c r="AJ41" i="10"/>
  <c r="AA42" i="10"/>
  <c r="AB42" i="10"/>
  <c r="Y42" i="10"/>
  <c r="Z42" i="10"/>
  <c r="AF42" i="10"/>
  <c r="AJ42" i="10"/>
  <c r="AA43" i="10"/>
  <c r="AB43" i="10"/>
  <c r="Y43" i="10"/>
  <c r="Z43" i="10"/>
  <c r="AF43" i="10"/>
  <c r="AJ43" i="10"/>
  <c r="Y44" i="10"/>
  <c r="Z44" i="10"/>
  <c r="AF44" i="10"/>
  <c r="AJ44" i="10"/>
  <c r="AA45" i="10"/>
  <c r="AB45" i="10"/>
  <c r="Y45" i="10"/>
  <c r="Z45" i="10"/>
  <c r="AF45" i="10"/>
  <c r="AJ45" i="10"/>
  <c r="Y46" i="10"/>
  <c r="Z46" i="10"/>
  <c r="AF46" i="10"/>
  <c r="AJ46" i="10"/>
  <c r="AA47" i="10"/>
  <c r="AB47" i="10"/>
  <c r="Y47" i="10"/>
  <c r="Z47" i="10"/>
  <c r="AF47" i="10"/>
  <c r="AJ47" i="10"/>
  <c r="AA48" i="10"/>
  <c r="AB48" i="10"/>
  <c r="Y48" i="10"/>
  <c r="Z48" i="10"/>
  <c r="AF48" i="10"/>
  <c r="AJ48" i="10"/>
  <c r="Y49" i="10"/>
  <c r="Z49" i="10"/>
  <c r="AF49" i="10"/>
  <c r="AJ49" i="10"/>
  <c r="Y50" i="10"/>
  <c r="Z50" i="10"/>
  <c r="AF50" i="10"/>
  <c r="AJ50" i="10"/>
  <c r="AN50" i="10"/>
  <c r="AN49" i="10"/>
  <c r="AN48" i="10"/>
  <c r="AN47" i="10"/>
  <c r="AN46" i="10"/>
  <c r="AN45" i="10"/>
  <c r="AN44" i="10"/>
  <c r="AN43" i="10"/>
  <c r="AN42" i="10"/>
  <c r="AN41" i="10"/>
  <c r="AN40" i="10"/>
  <c r="AN39" i="10"/>
  <c r="AN38" i="10"/>
  <c r="AN37" i="10"/>
  <c r="AN36"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6" i="10"/>
  <c r="AN5" i="10"/>
  <c r="AN4" i="10"/>
  <c r="AN3" i="10"/>
  <c r="AP26" i="9"/>
  <c r="E27" i="18"/>
  <c r="AI3" i="10"/>
  <c r="AI4" i="10"/>
  <c r="AI5" i="10"/>
  <c r="AI6" i="10"/>
  <c r="AI7" i="10"/>
  <c r="AI8" i="10"/>
  <c r="AI9" i="10"/>
  <c r="AI10" i="10"/>
  <c r="AI11" i="10"/>
  <c r="AI12" i="10"/>
  <c r="AI13" i="10"/>
  <c r="AI14" i="10"/>
  <c r="AI15" i="10"/>
  <c r="N16" i="10"/>
  <c r="O16" i="10"/>
  <c r="T16" i="10"/>
  <c r="U16" i="10"/>
  <c r="AI16" i="10"/>
  <c r="N17" i="10"/>
  <c r="O17" i="10"/>
  <c r="T17" i="10"/>
  <c r="U17" i="10"/>
  <c r="AI17" i="10"/>
  <c r="P18" i="10"/>
  <c r="Q18" i="10"/>
  <c r="N18" i="10"/>
  <c r="O18" i="10"/>
  <c r="T18" i="10"/>
  <c r="U18" i="10"/>
  <c r="AI18" i="10"/>
  <c r="P19" i="10"/>
  <c r="Q19" i="10"/>
  <c r="N19" i="10"/>
  <c r="O19" i="10"/>
  <c r="T19" i="10"/>
  <c r="U19" i="10"/>
  <c r="AI19" i="10"/>
  <c r="N20" i="10"/>
  <c r="O20" i="10"/>
  <c r="T20" i="10"/>
  <c r="U20" i="10"/>
  <c r="AI20" i="10"/>
  <c r="P21" i="10"/>
  <c r="Q21" i="10"/>
  <c r="N21" i="10"/>
  <c r="O21" i="10"/>
  <c r="T21" i="10"/>
  <c r="U21" i="10"/>
  <c r="AI21" i="10"/>
  <c r="N22" i="10"/>
  <c r="O22" i="10"/>
  <c r="T22" i="10"/>
  <c r="U22" i="10"/>
  <c r="AI22" i="10"/>
  <c r="P23" i="10"/>
  <c r="Q23" i="10"/>
  <c r="N23" i="10"/>
  <c r="O23" i="10"/>
  <c r="T23" i="10"/>
  <c r="U23" i="10"/>
  <c r="AI23" i="10"/>
  <c r="P24" i="10"/>
  <c r="Q24" i="10"/>
  <c r="N24" i="10"/>
  <c r="O24" i="10"/>
  <c r="T24" i="10"/>
  <c r="U24" i="10"/>
  <c r="AI24" i="10"/>
  <c r="N25" i="10"/>
  <c r="O25" i="10"/>
  <c r="T25" i="10"/>
  <c r="U25" i="10"/>
  <c r="AI25" i="10"/>
  <c r="N26" i="10"/>
  <c r="O26" i="10"/>
  <c r="T26" i="10"/>
  <c r="U26" i="10"/>
  <c r="AI26" i="10"/>
  <c r="P27" i="10"/>
  <c r="Q27" i="10"/>
  <c r="W33" i="12"/>
  <c r="AG33" i="12"/>
  <c r="T27" i="10"/>
  <c r="N27" i="10"/>
  <c r="O27" i="10"/>
  <c r="U27" i="10"/>
  <c r="AI27" i="10"/>
  <c r="N28" i="10"/>
  <c r="O28" i="10"/>
  <c r="T28" i="10"/>
  <c r="U28" i="10"/>
  <c r="AI28" i="10"/>
  <c r="N29" i="10"/>
  <c r="O29" i="10"/>
  <c r="T29" i="10"/>
  <c r="U29" i="10"/>
  <c r="AI29" i="10"/>
  <c r="P30" i="10"/>
  <c r="Q30" i="10"/>
  <c r="N30" i="10"/>
  <c r="O30" i="10"/>
  <c r="T30" i="10"/>
  <c r="U30" i="10"/>
  <c r="AI30" i="10"/>
  <c r="P31" i="10"/>
  <c r="Q31" i="10"/>
  <c r="N31" i="10"/>
  <c r="O31" i="10"/>
  <c r="T31" i="10"/>
  <c r="U31" i="10"/>
  <c r="AI31" i="10"/>
  <c r="N32" i="10"/>
  <c r="O32" i="10"/>
  <c r="T32" i="10"/>
  <c r="U32" i="10"/>
  <c r="AI32" i="10"/>
  <c r="P33" i="10"/>
  <c r="Q33" i="10"/>
  <c r="N33" i="10"/>
  <c r="O33" i="10"/>
  <c r="T33" i="10"/>
  <c r="U33" i="10"/>
  <c r="AI33" i="10"/>
  <c r="N34" i="10"/>
  <c r="O34" i="10"/>
  <c r="T34" i="10"/>
  <c r="U34" i="10"/>
  <c r="AI34" i="10"/>
  <c r="P35" i="10"/>
  <c r="Q35" i="10"/>
  <c r="N35" i="10"/>
  <c r="O35" i="10"/>
  <c r="T35" i="10"/>
  <c r="U35" i="10"/>
  <c r="AI35" i="10"/>
  <c r="P36" i="10"/>
  <c r="Q36" i="10"/>
  <c r="N36" i="10"/>
  <c r="O36" i="10"/>
  <c r="T36" i="10"/>
  <c r="U36" i="10"/>
  <c r="AI36" i="10"/>
  <c r="N37" i="10"/>
  <c r="O37" i="10"/>
  <c r="T37" i="10"/>
  <c r="U37" i="10"/>
  <c r="AI37" i="10"/>
  <c r="N38" i="10"/>
  <c r="O38" i="10"/>
  <c r="T38" i="10"/>
  <c r="U38" i="10"/>
  <c r="AI38" i="10"/>
  <c r="P39" i="10"/>
  <c r="Q39" i="10"/>
  <c r="AB45" i="12"/>
  <c r="AL45" i="12"/>
  <c r="AQ45" i="12"/>
  <c r="AV45" i="12"/>
  <c r="T39" i="10"/>
  <c r="N39" i="10"/>
  <c r="O39" i="10"/>
  <c r="U39" i="10"/>
  <c r="AI39" i="10"/>
  <c r="N40" i="10"/>
  <c r="O40" i="10"/>
  <c r="T40" i="10"/>
  <c r="U40" i="10"/>
  <c r="AI40" i="10"/>
  <c r="N41" i="10"/>
  <c r="O41" i="10"/>
  <c r="T41" i="10"/>
  <c r="U41" i="10"/>
  <c r="AI41" i="10"/>
  <c r="P42" i="10"/>
  <c r="Q42" i="10"/>
  <c r="N42" i="10"/>
  <c r="O42" i="10"/>
  <c r="T42" i="10"/>
  <c r="U42" i="10"/>
  <c r="AI42" i="10"/>
  <c r="P43" i="10"/>
  <c r="Q43" i="10"/>
  <c r="N43" i="10"/>
  <c r="O43" i="10"/>
  <c r="T43" i="10"/>
  <c r="U43" i="10"/>
  <c r="AI43" i="10"/>
  <c r="N44" i="10"/>
  <c r="O44" i="10"/>
  <c r="T44" i="10"/>
  <c r="U44" i="10"/>
  <c r="AI44" i="10"/>
  <c r="P45" i="10"/>
  <c r="Q45" i="10"/>
  <c r="N45" i="10"/>
  <c r="O45" i="10"/>
  <c r="T45" i="10"/>
  <c r="U45" i="10"/>
  <c r="AI45" i="10"/>
  <c r="N46" i="10"/>
  <c r="O46" i="10"/>
  <c r="T46" i="10"/>
  <c r="U46" i="10"/>
  <c r="AI46" i="10"/>
  <c r="P47" i="10"/>
  <c r="Q47" i="10"/>
  <c r="N47" i="10"/>
  <c r="O47" i="10"/>
  <c r="T47" i="10"/>
  <c r="U47" i="10"/>
  <c r="AI47" i="10"/>
  <c r="P48" i="10"/>
  <c r="Q48" i="10"/>
  <c r="N48" i="10"/>
  <c r="O48" i="10"/>
  <c r="T48" i="10"/>
  <c r="U48" i="10"/>
  <c r="AI48" i="10"/>
  <c r="N49" i="10"/>
  <c r="O49" i="10"/>
  <c r="T49" i="10"/>
  <c r="U49" i="10"/>
  <c r="AI49" i="10"/>
  <c r="N50" i="10"/>
  <c r="O50" i="10"/>
  <c r="T50" i="10"/>
  <c r="U50" i="10"/>
  <c r="AI50" i="10"/>
  <c r="AM50" i="10"/>
  <c r="AM49" i="10"/>
  <c r="AM48" i="10"/>
  <c r="AM47" i="10"/>
  <c r="AM46" i="10"/>
  <c r="AM45" i="10"/>
  <c r="AM44" i="10"/>
  <c r="AM43" i="10"/>
  <c r="AM42" i="10"/>
  <c r="AM41" i="10"/>
  <c r="AM40" i="10"/>
  <c r="AM39" i="10"/>
  <c r="AM38" i="10"/>
  <c r="AM37" i="10"/>
  <c r="AM36" i="10"/>
  <c r="AM35" i="10"/>
  <c r="AM34" i="10"/>
  <c r="AM33" i="10"/>
  <c r="AM32" i="10"/>
  <c r="AM31" i="10"/>
  <c r="AM30" i="10"/>
  <c r="AM29" i="10"/>
  <c r="AM28" i="10"/>
  <c r="AM27" i="10"/>
  <c r="AM26" i="10"/>
  <c r="AM25" i="10"/>
  <c r="AM24" i="10"/>
  <c r="AM23" i="10"/>
  <c r="AM22" i="10"/>
  <c r="AM21" i="10"/>
  <c r="AM20" i="10"/>
  <c r="AM19" i="10"/>
  <c r="AM18" i="10"/>
  <c r="AM17" i="10"/>
  <c r="AM16" i="10"/>
  <c r="AM15" i="10"/>
  <c r="AM14" i="10"/>
  <c r="AM13" i="10"/>
  <c r="AM12" i="10"/>
  <c r="AM11" i="10"/>
  <c r="AM10" i="10"/>
  <c r="AM9" i="10"/>
  <c r="AM8" i="10"/>
  <c r="AM7" i="10"/>
  <c r="AM6" i="10"/>
  <c r="AM5" i="10"/>
  <c r="AM4" i="10"/>
  <c r="AM3" i="10"/>
  <c r="AC26" i="9"/>
  <c r="D27" i="18"/>
  <c r="E25" i="18"/>
  <c r="D25" i="18"/>
  <c r="E24" i="18"/>
  <c r="D24" i="18"/>
  <c r="AP22" i="9"/>
  <c r="E23" i="18"/>
  <c r="AC22" i="9"/>
  <c r="D23" i="18"/>
  <c r="AP21" i="9"/>
  <c r="E22" i="18"/>
  <c r="AC21" i="9"/>
  <c r="D22" i="18"/>
  <c r="AP20" i="9"/>
  <c r="E21" i="18"/>
  <c r="AC20" i="9"/>
  <c r="D21" i="18"/>
  <c r="AP19" i="9"/>
  <c r="E20" i="18"/>
  <c r="AC19" i="9"/>
  <c r="D20" i="18"/>
  <c r="AP18" i="9"/>
  <c r="E19" i="18"/>
  <c r="AC18" i="9"/>
  <c r="D19" i="18"/>
  <c r="AP17" i="9"/>
  <c r="E18" i="18"/>
  <c r="AC17" i="9"/>
  <c r="D18" i="18"/>
  <c r="AP16" i="9"/>
  <c r="E17" i="18"/>
  <c r="AC16" i="9"/>
  <c r="D17" i="18"/>
  <c r="AP15" i="9"/>
  <c r="E16" i="18"/>
  <c r="AC15" i="9"/>
  <c r="D16" i="18"/>
  <c r="AP14" i="9"/>
  <c r="E15" i="18"/>
  <c r="AC14" i="9"/>
  <c r="D15" i="18"/>
  <c r="AP13" i="9"/>
  <c r="E14" i="18"/>
  <c r="AC13" i="9"/>
  <c r="D14" i="18"/>
  <c r="AP12" i="9"/>
  <c r="E13" i="18"/>
  <c r="AC12" i="9"/>
  <c r="D13" i="18"/>
  <c r="AP11" i="9"/>
  <c r="E12" i="18"/>
  <c r="AC11" i="9"/>
  <c r="D12" i="18"/>
  <c r="AP10" i="9"/>
  <c r="E11" i="18"/>
  <c r="AC10" i="9"/>
  <c r="D11" i="18"/>
  <c r="AP9" i="9"/>
  <c r="E10" i="18"/>
  <c r="AC9" i="9"/>
  <c r="D10" i="18"/>
  <c r="G18" i="5"/>
  <c r="D19" i="5"/>
  <c r="G19" i="5"/>
  <c r="D20" i="5"/>
  <c r="G20" i="5"/>
  <c r="G21" i="5"/>
  <c r="D22" i="5"/>
  <c r="G22" i="5"/>
  <c r="D23" i="5"/>
  <c r="G23" i="5"/>
  <c r="G24" i="5"/>
  <c r="G25" i="5"/>
  <c r="D26" i="5"/>
  <c r="G26" i="5"/>
  <c r="G27" i="5"/>
  <c r="D28" i="5"/>
  <c r="G28" i="5"/>
  <c r="G29" i="5"/>
  <c r="G30" i="5"/>
  <c r="D31" i="5"/>
  <c r="G31" i="5"/>
  <c r="D32" i="5"/>
  <c r="G32" i="5"/>
  <c r="G33" i="5"/>
  <c r="D34" i="5"/>
  <c r="G34" i="5"/>
  <c r="D35" i="5"/>
  <c r="G35" i="5"/>
  <c r="G36" i="5"/>
  <c r="G37" i="5"/>
  <c r="D38" i="5"/>
  <c r="G38" i="5"/>
  <c r="G39" i="5"/>
  <c r="D40" i="5"/>
  <c r="G40" i="5"/>
  <c r="G41" i="5"/>
  <c r="G42" i="5"/>
  <c r="D43" i="5"/>
  <c r="G43" i="5"/>
  <c r="D44" i="5"/>
  <c r="G44" i="5"/>
  <c r="G45" i="5"/>
  <c r="D46" i="5"/>
  <c r="G46" i="5"/>
  <c r="D47" i="5"/>
  <c r="G47" i="5"/>
  <c r="G48" i="5"/>
  <c r="G49" i="5"/>
  <c r="D50" i="5"/>
  <c r="G50" i="5"/>
  <c r="G51" i="5"/>
  <c r="D52" i="5"/>
  <c r="G52" i="5"/>
  <c r="G53" i="5"/>
  <c r="G54" i="5"/>
  <c r="D55" i="5"/>
  <c r="G55" i="5"/>
  <c r="D56" i="5"/>
  <c r="G56" i="5"/>
  <c r="P24" i="9"/>
  <c r="P27" i="9"/>
  <c r="P23" i="9"/>
  <c r="P28" i="9"/>
  <c r="P29" i="9"/>
  <c r="C30" i="18"/>
  <c r="C29" i="18"/>
  <c r="C28" i="18"/>
  <c r="AH3" i="10"/>
  <c r="AH4" i="10"/>
  <c r="AH5" i="10"/>
  <c r="AH6" i="10"/>
  <c r="AH7" i="10"/>
  <c r="AH8" i="10"/>
  <c r="AH9" i="10"/>
  <c r="AH10" i="10"/>
  <c r="AH11" i="10"/>
  <c r="AH12" i="10"/>
  <c r="AH13" i="10"/>
  <c r="AH14" i="10"/>
  <c r="AH15" i="10"/>
  <c r="AH16" i="10"/>
  <c r="AH17" i="10"/>
  <c r="AH18" i="10"/>
  <c r="AH19" i="10"/>
  <c r="AH20" i="10"/>
  <c r="AH21" i="10"/>
  <c r="AH22" i="10"/>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L50" i="10"/>
  <c r="AL49" i="10"/>
  <c r="AL48" i="10"/>
  <c r="AL47" i="10"/>
  <c r="AL46" i="10"/>
  <c r="AL45" i="10"/>
  <c r="AL44" i="10"/>
  <c r="AL43" i="10"/>
  <c r="AL42" i="10"/>
  <c r="AL41" i="10"/>
  <c r="AL40" i="10"/>
  <c r="AL39" i="10"/>
  <c r="AL38" i="10"/>
  <c r="AL37"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1" i="10"/>
  <c r="AL10" i="10"/>
  <c r="AL9" i="10"/>
  <c r="AL8" i="10"/>
  <c r="AL7" i="10"/>
  <c r="AL6" i="10"/>
  <c r="AL5" i="10"/>
  <c r="AL4" i="10"/>
  <c r="AL3" i="10"/>
  <c r="P26" i="9"/>
  <c r="C27" i="18"/>
  <c r="C25" i="18"/>
  <c r="C24" i="18"/>
  <c r="P22" i="9"/>
  <c r="C23" i="18"/>
  <c r="P21" i="9"/>
  <c r="C22" i="18"/>
  <c r="P20" i="9"/>
  <c r="C21" i="18"/>
  <c r="P19" i="9"/>
  <c r="C20" i="18"/>
  <c r="P18" i="9"/>
  <c r="C19" i="18"/>
  <c r="P17" i="9"/>
  <c r="C18" i="18"/>
  <c r="P16" i="9"/>
  <c r="C17" i="18"/>
  <c r="P15" i="9"/>
  <c r="C16" i="18"/>
  <c r="P14" i="9"/>
  <c r="C15" i="18"/>
  <c r="P13" i="9"/>
  <c r="C14" i="18"/>
  <c r="P12" i="9"/>
  <c r="C13" i="18"/>
  <c r="P11" i="9"/>
  <c r="C12" i="18"/>
  <c r="P10" i="9"/>
  <c r="C11" i="18"/>
  <c r="P9" i="9"/>
  <c r="C10" i="18"/>
  <c r="K9" i="13"/>
  <c r="K9" i="12"/>
  <c r="K9" i="5"/>
  <c r="J4" i="14"/>
  <c r="J3" i="14"/>
  <c r="B4" i="10"/>
  <c r="B5" i="10"/>
  <c r="B8" i="10"/>
  <c r="B10" i="10"/>
  <c r="B13" i="10"/>
  <c r="B14" i="10"/>
  <c r="B16" i="10"/>
  <c r="B17" i="10"/>
  <c r="B20" i="10"/>
  <c r="B22" i="10"/>
  <c r="B25" i="10"/>
  <c r="B26" i="10"/>
  <c r="B28" i="10"/>
  <c r="B29" i="10"/>
  <c r="B32" i="10"/>
  <c r="B34" i="10"/>
  <c r="B37" i="10"/>
  <c r="B38" i="10"/>
  <c r="B40" i="10"/>
  <c r="B41" i="10"/>
  <c r="B44" i="10"/>
  <c r="B46" i="10"/>
  <c r="B49" i="10"/>
  <c r="B50" i="10"/>
  <c r="B3" i="10"/>
  <c r="D56" i="13"/>
  <c r="D55" i="13"/>
  <c r="D52" i="13"/>
  <c r="D50" i="13"/>
  <c r="D47" i="13"/>
  <c r="D46" i="13"/>
  <c r="D44" i="13"/>
  <c r="D43" i="13"/>
  <c r="D40" i="13"/>
  <c r="D38" i="13"/>
  <c r="D35" i="13"/>
  <c r="D34" i="13"/>
  <c r="D32" i="13"/>
  <c r="D31" i="13"/>
  <c r="D28" i="13"/>
  <c r="D26" i="13"/>
  <c r="D23" i="13"/>
  <c r="D22" i="13"/>
  <c r="D20" i="13"/>
  <c r="D19" i="13"/>
  <c r="D16" i="13"/>
  <c r="D14" i="13"/>
  <c r="D56" i="12"/>
  <c r="D55" i="12"/>
  <c r="D52" i="12"/>
  <c r="D50" i="12"/>
  <c r="D47" i="12"/>
  <c r="D46" i="12"/>
  <c r="D44" i="12"/>
  <c r="D43" i="12"/>
  <c r="D40" i="12"/>
  <c r="D38" i="12"/>
  <c r="D35" i="12"/>
  <c r="D34" i="12"/>
  <c r="D32" i="12"/>
  <c r="D31" i="12"/>
  <c r="D28" i="12"/>
  <c r="D26" i="12"/>
  <c r="D23" i="12"/>
  <c r="D22" i="12"/>
  <c r="D20" i="12"/>
  <c r="D19" i="12"/>
  <c r="D16" i="12"/>
  <c r="D14" i="12"/>
  <c r="O13" i="14"/>
  <c r="N13" i="14"/>
  <c r="O6" i="14"/>
  <c r="N6" i="14"/>
  <c r="N23" i="14"/>
  <c r="O23" i="14"/>
  <c r="B9" i="13"/>
  <c r="B10" i="13"/>
  <c r="B11" i="13"/>
  <c r="B14" i="13"/>
  <c r="B16" i="13"/>
  <c r="B19" i="13"/>
  <c r="B20" i="13"/>
  <c r="B22" i="13"/>
  <c r="B23" i="13"/>
  <c r="B26" i="13"/>
  <c r="B28" i="13"/>
  <c r="B31" i="13"/>
  <c r="B32" i="13"/>
  <c r="B34" i="13"/>
  <c r="B35" i="13"/>
  <c r="B38" i="13"/>
  <c r="B40" i="13"/>
  <c r="B43" i="13"/>
  <c r="B44" i="13"/>
  <c r="B46" i="13"/>
  <c r="B47" i="13"/>
  <c r="B50" i="13"/>
  <c r="B52" i="13"/>
  <c r="B55" i="13"/>
  <c r="B56" i="13"/>
  <c r="I2" i="13"/>
  <c r="I5"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M8" i="13"/>
  <c r="L3" i="13"/>
  <c r="B9" i="12"/>
  <c r="B10" i="12"/>
  <c r="B11" i="12"/>
  <c r="B14" i="12"/>
  <c r="B16" i="12"/>
  <c r="B19" i="12"/>
  <c r="B20" i="12"/>
  <c r="B22" i="12"/>
  <c r="B23" i="12"/>
  <c r="B26" i="12"/>
  <c r="B28" i="12"/>
  <c r="B31" i="12"/>
  <c r="B32" i="12"/>
  <c r="B34" i="12"/>
  <c r="B35" i="12"/>
  <c r="B38" i="12"/>
  <c r="B40" i="12"/>
  <c r="B43" i="12"/>
  <c r="B44" i="12"/>
  <c r="B46" i="12"/>
  <c r="B47" i="12"/>
  <c r="B50" i="12"/>
  <c r="B52" i="12"/>
  <c r="B55" i="12"/>
  <c r="B56" i="12"/>
  <c r="A9" i="12"/>
  <c r="AS45" i="12"/>
  <c r="AN45" i="12"/>
  <c r="AI45" i="12"/>
  <c r="Y45" i="12"/>
  <c r="AD33" i="12"/>
  <c r="T33" i="12"/>
  <c r="O21" i="12"/>
  <c r="A14" i="12"/>
  <c r="A13" i="12"/>
  <c r="A12" i="12"/>
  <c r="A11" i="12"/>
  <c r="A10" i="12"/>
  <c r="B9" i="5"/>
  <c r="B10" i="5"/>
  <c r="B11" i="5"/>
  <c r="B14" i="5"/>
  <c r="B16" i="5"/>
  <c r="B19" i="5"/>
  <c r="B20" i="5"/>
  <c r="B22" i="5"/>
  <c r="B23" i="5"/>
  <c r="B26" i="5"/>
  <c r="B28" i="5"/>
  <c r="B31" i="5"/>
  <c r="B32" i="5"/>
  <c r="B34" i="5"/>
  <c r="B35" i="5"/>
  <c r="B38" i="5"/>
  <c r="B40" i="5"/>
  <c r="B43" i="5"/>
  <c r="B44" i="5"/>
  <c r="B46" i="5"/>
  <c r="B47" i="5"/>
  <c r="B50" i="5"/>
  <c r="B52" i="5"/>
  <c r="B55" i="5"/>
  <c r="B56" i="5"/>
  <c r="A56" i="5"/>
  <c r="KS51" i="5"/>
  <c r="A33" i="5"/>
  <c r="O15" i="5"/>
  <c r="A29" i="5"/>
  <c r="YJ51" i="5"/>
  <c r="YE51" i="5"/>
  <c r="XZ51" i="5"/>
  <c r="A10" i="5"/>
  <c r="A11" i="5"/>
  <c r="A12" i="5"/>
  <c r="A13" i="5"/>
  <c r="A14" i="5"/>
  <c r="A15" i="5"/>
  <c r="A16" i="5"/>
  <c r="A17" i="5"/>
  <c r="A18" i="5"/>
  <c r="A19" i="5"/>
  <c r="A20" i="5"/>
  <c r="A21" i="5"/>
  <c r="A22" i="5"/>
  <c r="A23" i="5"/>
  <c r="A24" i="5"/>
  <c r="A25" i="5"/>
  <c r="A26" i="5"/>
  <c r="A27" i="5"/>
  <c r="A28" i="5"/>
  <c r="A30" i="5"/>
  <c r="A31" i="5"/>
  <c r="A32" i="5"/>
  <c r="A34" i="5"/>
  <c r="A35" i="5"/>
  <c r="A36" i="5"/>
  <c r="A37" i="5"/>
  <c r="A38" i="5"/>
  <c r="A39" i="5"/>
  <c r="A40" i="5"/>
  <c r="A41" i="5"/>
  <c r="A42" i="5"/>
  <c r="A43" i="5"/>
  <c r="A44" i="5"/>
  <c r="A46" i="5"/>
  <c r="A47" i="5"/>
  <c r="A48" i="5"/>
  <c r="A49" i="5"/>
  <c r="A50" i="5"/>
  <c r="A51" i="5"/>
  <c r="A52" i="5"/>
  <c r="A53" i="5"/>
  <c r="A54" i="5"/>
  <c r="A55" i="5"/>
  <c r="A9" i="5"/>
  <c r="XU51" i="5"/>
  <c r="XP51" i="5"/>
  <c r="XK51" i="5"/>
  <c r="XF51" i="5"/>
  <c r="XA51" i="5"/>
  <c r="WV51" i="5"/>
  <c r="WQ51" i="5"/>
  <c r="WL45" i="5"/>
  <c r="WG51" i="5"/>
  <c r="WB51" i="5"/>
  <c r="VW51" i="5"/>
  <c r="VR51" i="5"/>
  <c r="VM51" i="5"/>
  <c r="VH45" i="5"/>
  <c r="VC51" i="5"/>
  <c r="UX51" i="5"/>
  <c r="US51" i="5"/>
  <c r="UN51" i="5"/>
  <c r="UI45" i="5"/>
  <c r="UD51" i="5"/>
  <c r="TY51" i="5"/>
  <c r="TT51" i="5"/>
  <c r="TO45" i="5"/>
  <c r="TJ51" i="5"/>
  <c r="TE51" i="5"/>
  <c r="SU51" i="5"/>
  <c r="SZ45" i="5"/>
  <c r="SP45" i="5"/>
  <c r="SK39" i="5"/>
  <c r="SF51" i="5"/>
  <c r="SA51" i="5"/>
  <c r="RV51" i="5"/>
  <c r="RQ51" i="5"/>
  <c r="RL45" i="5"/>
  <c r="RG51" i="5"/>
  <c r="RB51" i="5"/>
  <c r="QW51" i="5"/>
  <c r="QR45" i="5"/>
  <c r="QM51" i="5"/>
  <c r="QH51" i="5"/>
  <c r="PX51" i="5"/>
  <c r="QC45" i="5"/>
  <c r="PS45" i="5"/>
  <c r="PN39" i="5"/>
  <c r="PI51" i="5"/>
  <c r="PD51" i="5"/>
  <c r="OY51" i="5"/>
  <c r="OT45" i="5"/>
  <c r="OO51" i="5"/>
  <c r="OJ51" i="5"/>
  <c r="NZ51" i="5"/>
  <c r="OE45" i="5"/>
  <c r="NU45" i="5"/>
  <c r="NP39" i="5"/>
  <c r="NK51" i="5"/>
  <c r="NF51" i="5"/>
  <c r="MV51" i="5"/>
  <c r="MG51" i="5"/>
  <c r="NA45" i="5"/>
  <c r="MQ45" i="5"/>
  <c r="MB45" i="5"/>
  <c r="ML39" i="5"/>
  <c r="LW39" i="5"/>
  <c r="LR33" i="5"/>
  <c r="LM51" i="5"/>
  <c r="LH51" i="5"/>
  <c r="LC51" i="5"/>
  <c r="KX45" i="5"/>
  <c r="JE45" i="5"/>
  <c r="JO51" i="5"/>
  <c r="JJ51" i="5"/>
  <c r="IZ51" i="5"/>
  <c r="IK51" i="5"/>
  <c r="HQ51" i="5"/>
  <c r="HL51" i="5"/>
  <c r="HB51" i="5"/>
  <c r="GM51" i="5"/>
  <c r="FS51" i="5"/>
  <c r="ET51" i="5"/>
  <c r="EO51" i="5"/>
  <c r="EE51" i="5"/>
  <c r="DP51" i="5"/>
  <c r="CV51" i="5"/>
  <c r="BW51" i="5"/>
  <c r="AS51" i="5"/>
  <c r="KN51" i="5"/>
  <c r="KD51" i="5"/>
  <c r="IU45" i="5"/>
  <c r="IF45" i="5"/>
  <c r="HG45" i="5"/>
  <c r="GW45" i="5"/>
  <c r="GH45" i="5"/>
  <c r="FN45" i="5"/>
  <c r="EJ45" i="5"/>
  <c r="DZ45" i="5"/>
  <c r="DK45" i="5"/>
  <c r="CQ45" i="5"/>
  <c r="BR45" i="5"/>
  <c r="AN45" i="5"/>
  <c r="KI45" i="5"/>
  <c r="JY45" i="5"/>
  <c r="IP39" i="5"/>
  <c r="IA39" i="5"/>
  <c r="GR39" i="5"/>
  <c r="GC39" i="5"/>
  <c r="FI39" i="5"/>
  <c r="DU39" i="5"/>
  <c r="DF39" i="5"/>
  <c r="CL39" i="5"/>
  <c r="BM39" i="5"/>
  <c r="AI39" i="5"/>
  <c r="JT39" i="5"/>
  <c r="HV33" i="5"/>
  <c r="FX33" i="5"/>
  <c r="FD33" i="5"/>
  <c r="DA33" i="5"/>
  <c r="CG33" i="5"/>
  <c r="BH33" i="5"/>
  <c r="AD33" i="5"/>
  <c r="EY27" i="5"/>
  <c r="CB27" i="5"/>
  <c r="BC27" i="5"/>
  <c r="Y27" i="5"/>
  <c r="AX21" i="5"/>
  <c r="T21" i="5"/>
  <c r="A45" i="5"/>
  <c r="A20" i="12"/>
  <c r="A19" i="12"/>
  <c r="A18" i="12"/>
  <c r="A17" i="12"/>
  <c r="A16" i="12"/>
  <c r="A15" i="12"/>
  <c r="Q8" i="12"/>
  <c r="V8" i="12"/>
  <c r="AA8" i="12"/>
  <c r="AU8" i="12"/>
  <c r="AK8" i="12"/>
  <c r="AF8" i="12"/>
  <c r="A21" i="12"/>
  <c r="A22" i="12"/>
  <c r="A23" i="12"/>
  <c r="A24" i="12"/>
  <c r="A25" i="12"/>
  <c r="A26" i="12"/>
  <c r="AP8"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M8" i="12"/>
  <c r="L3" i="12"/>
</calcChain>
</file>

<file path=xl/sharedStrings.xml><?xml version="1.0" encoding="utf-8"?>
<sst xmlns="http://schemas.openxmlformats.org/spreadsheetml/2006/main" count="1106" uniqueCount="117">
  <si>
    <t>Total initial recruitment</t>
  </si>
  <si>
    <t>Month</t>
  </si>
  <si>
    <t>Retention rate</t>
  </si>
  <si>
    <t>Income</t>
  </si>
  <si>
    <t>Active Supporters</t>
  </si>
  <si>
    <t>Donation Value</t>
  </si>
  <si>
    <t>Recruitment Costs</t>
  </si>
  <si>
    <t>Number Initially Recruited</t>
  </si>
  <si>
    <t>% Upgraded</t>
  </si>
  <si>
    <t>Upgrading Group 1</t>
  </si>
  <si>
    <t>Total Raised</t>
  </si>
  <si>
    <t>Total Cost</t>
  </si>
  <si>
    <t>Monthly Income</t>
  </si>
  <si>
    <t>Upgrade £ %</t>
  </si>
  <si>
    <t>Upgrade # %</t>
  </si>
  <si>
    <t>Initial £10 supporters upgraded</t>
  </si>
  <si>
    <t>First £40 Upgraders</t>
  </si>
  <si>
    <t>Total Income To Date</t>
  </si>
  <si>
    <t>Cost Per Sign Up</t>
  </si>
  <si>
    <t>Cost Per Upgrade</t>
  </si>
  <si>
    <t>Costs</t>
  </si>
  <si>
    <t>Salaries</t>
  </si>
  <si>
    <t>On Costs</t>
  </si>
  <si>
    <t>On costs %</t>
  </si>
  <si>
    <t>Cumulative</t>
  </si>
  <si>
    <t>Initial Recruitment Costs</t>
  </si>
  <si>
    <t>Gift Aid Penetration</t>
  </si>
  <si>
    <t>Estimated Annual Pay Rise</t>
  </si>
  <si>
    <t>Upgrade Costs</t>
  </si>
  <si>
    <t>1 Year ROI</t>
  </si>
  <si>
    <t>4 Year ROI</t>
  </si>
  <si>
    <t>1 Year Profit</t>
  </si>
  <si>
    <t>4 Year Profit</t>
  </si>
  <si>
    <t>Sign Up Amount</t>
  </si>
  <si>
    <t>2 Year Profit</t>
  </si>
  <si>
    <t>3 Year ROI</t>
  </si>
  <si>
    <t>3 Year Profit</t>
  </si>
  <si>
    <t>% of Supporters Upgraded</t>
  </si>
  <si>
    <t>1 Year Costs</t>
  </si>
  <si>
    <t>1 Year Income</t>
  </si>
  <si>
    <t>2 Year ROI</t>
  </si>
  <si>
    <t>2 Year Costs</t>
  </si>
  <si>
    <t>2 Year Income</t>
  </si>
  <si>
    <t>3 Year Costs</t>
  </si>
  <si>
    <t>3 Year Income</t>
  </si>
  <si>
    <t>4 Year Costs</t>
  </si>
  <si>
    <t>4 Year Income</t>
  </si>
  <si>
    <t>6 Month</t>
  </si>
  <si>
    <t>12 Month</t>
  </si>
  <si>
    <t>No Upgrade</t>
  </si>
  <si>
    <t>Profilt</t>
  </si>
  <si>
    <t>6 Monthly Upgrades</t>
  </si>
  <si>
    <t>Yearly Upgrades</t>
  </si>
  <si>
    <t>No Upgrades</t>
  </si>
  <si>
    <t>Set up costs</t>
  </si>
  <si>
    <t>Setup costs</t>
  </si>
  <si>
    <t>PFRA Street 2006</t>
  </si>
  <si>
    <t>Attrition Rate</t>
  </si>
  <si>
    <t>Attrition rate List</t>
  </si>
  <si>
    <t>PFRA D2D 2006</t>
  </si>
  <si>
    <t>No Show Rates</t>
  </si>
  <si>
    <t>Average income</t>
  </si>
  <si>
    <t>Door</t>
  </si>
  <si>
    <t>Street</t>
  </si>
  <si>
    <t>Average GA %</t>
  </si>
  <si>
    <t>AfC 2010</t>
  </si>
  <si>
    <t>No Show</t>
  </si>
  <si>
    <t>Average</t>
  </si>
  <si>
    <t>PFRA D2D 2007</t>
  </si>
  <si>
    <t>PFRA Street 2007</t>
  </si>
  <si>
    <t>Cash Appeal Data</t>
  </si>
  <si>
    <t>Frequency</t>
  </si>
  <si>
    <t>Every 3 months</t>
  </si>
  <si>
    <t>Every 4 months</t>
  </si>
  <si>
    <t>Every 6 months</t>
  </si>
  <si>
    <t>Every 12 months</t>
  </si>
  <si>
    <t>Frequency of Cash Appeals</t>
  </si>
  <si>
    <t>Cost Per Pack</t>
  </si>
  <si>
    <t>Percentage That donate</t>
  </si>
  <si>
    <t>Cash Income</t>
  </si>
  <si>
    <t>Cash Gift Aid Income</t>
  </si>
  <si>
    <t>RG Gift Aid Income</t>
  </si>
  <si>
    <t>Numer Donors</t>
  </si>
  <si>
    <t>Cash Appeal Costs</t>
  </si>
  <si>
    <t>Break Even</t>
  </si>
  <si>
    <t>Break Even Point</t>
  </si>
  <si>
    <t>4 Year Life Time Value Of Supporter</t>
  </si>
  <si>
    <t>4 Year Life Time Cost Of Supporter</t>
  </si>
  <si>
    <t>4 Year Life Time Profit Of Supporter</t>
  </si>
  <si>
    <t>Cash Fulfilment Costs</t>
  </si>
  <si>
    <t>PFRA Street 2011</t>
  </si>
  <si>
    <t>PFRA D2D 2011</t>
  </si>
  <si>
    <t>Payment #</t>
  </si>
  <si>
    <t>Percentage of File Remaining</t>
  </si>
  <si>
    <t>Enter your charity name here</t>
  </si>
  <si>
    <t>Enter your charity's attrition rates below</t>
  </si>
  <si>
    <t>6 Month Upgrades</t>
  </si>
  <si>
    <t>12 Month Upgrades</t>
  </si>
  <si>
    <t>Total Active Supporters</t>
  </si>
  <si>
    <t>Active Supporters From Initial Stock</t>
  </si>
  <si>
    <t>Percentage Sent Cash Appeal</t>
  </si>
  <si>
    <t>Average Cash Gift Amount</t>
  </si>
  <si>
    <t>Staffing Salary Costs</t>
  </si>
  <si>
    <t>Cost Of Fulfilment Per Item</t>
  </si>
  <si>
    <t>% Upgrade Amount</t>
  </si>
  <si>
    <t>www.insight-ful.co.uk</t>
  </si>
  <si>
    <t xml:space="preserve">This tool helps you to plan your regular giving appeals with better accuracy. </t>
  </si>
  <si>
    <t>It uses attrition figures from the leading attrition studies over the past decade as well as allowing you to enter your own charity's attrition rates to see the return on your investment.</t>
  </si>
  <si>
    <t>Regular Giving &amp; Cash Budget Planner</t>
  </si>
  <si>
    <t>How to use</t>
  </si>
  <si>
    <t>2: Enter the details of any cash appeals you intend to target to these new supporters once recuited</t>
  </si>
  <si>
    <t>3: Enter the staffing costs</t>
  </si>
  <si>
    <t>4: Select an attrition rate</t>
  </si>
  <si>
    <t>1: Enter your Regular Giving campaign goals &amp; any subsequenty upgrade plans</t>
  </si>
  <si>
    <t>5: Results are shown allowing for "Upgrade" campaigns twice a year, once a year or not at all</t>
  </si>
  <si>
    <t>6: Enter your own charity's attrition rate on the "Your Charity's Attrition" worksheet. Then when you select your charity on the dropdown menu, the figure will be based on your own results.</t>
  </si>
  <si>
    <t>Save the Darleks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</si>
</sst>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0.00_-;\-&quot;£&quot;* #,##0.00_-;_-&quot;£&quot;* &quot;-&quot;??_-;_-@_-"/>
    <numFmt numFmtId="165" formatCode="_-* #,##0.00_-;\-* #,##0.00_-;_-* &quot;-&quot;??_-;_-@_-"/>
    <numFmt numFmtId="166" formatCode="#,##0_ ;\-#,##0\ "/>
    <numFmt numFmtId="167" formatCode="0.0%"/>
    <numFmt numFmtId="168" formatCode="_-* #,##0_-;\-* #,##0_-;_-* &quot;-&quot;??_-;_-@_-"/>
  </numFmts>
  <fonts count="12" x14ac:knownFonts="1">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rgb="FFFF0000"/>
      <name val="Calibri"/>
      <family val="2"/>
      <scheme val="minor"/>
    </font>
    <font>
      <sz val="12"/>
      <color theme="3"/>
      <name val="Calibri"/>
      <scheme val="minor"/>
    </font>
    <font>
      <sz val="12"/>
      <name val="Calibri"/>
      <scheme val="minor"/>
    </font>
    <font>
      <sz val="12"/>
      <name val="Calibri"/>
    </font>
    <font>
      <sz val="20"/>
      <color theme="1"/>
      <name val="Calibri"/>
      <family val="2"/>
      <scheme val="minor"/>
    </font>
    <font>
      <sz val="26"/>
      <color theme="1"/>
      <name val="Calibri"/>
      <family val="2"/>
      <scheme val="minor"/>
    </font>
    <font>
      <sz val="16"/>
      <color theme="1"/>
      <name val="Calibri"/>
      <family val="2"/>
      <scheme val="minor"/>
    </font>
  </fonts>
  <fills count="14">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0000FF"/>
        <bgColor indexed="64"/>
      </patternFill>
    </fill>
    <fill>
      <patternFill patternType="solid">
        <fgColor theme="0" tint="-0.14999847407452621"/>
        <bgColor indexed="64"/>
      </patternFill>
    </fill>
    <fill>
      <patternFill patternType="solid">
        <fgColor theme="0"/>
        <bgColor indexed="64"/>
      </patternFill>
    </fill>
  </fills>
  <borders count="29">
    <border>
      <left/>
      <right/>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medium">
        <color auto="1"/>
      </left>
      <right/>
      <top/>
      <bottom style="medium">
        <color auto="1"/>
      </bottom>
      <diagonal/>
    </border>
  </borders>
  <cellStyleXfs count="1555">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cellStyleXfs>
  <cellXfs count="253">
    <xf numFmtId="0" fontId="0" fillId="0" borderId="0" xfId="0"/>
    <xf numFmtId="164" fontId="0" fillId="0" borderId="0" xfId="1" applyFont="1"/>
    <xf numFmtId="164" fontId="0" fillId="0" borderId="0" xfId="0" applyNumberFormat="1"/>
    <xf numFmtId="1" fontId="5" fillId="2" borderId="1" xfId="0" applyNumberFormat="1" applyFont="1" applyFill="1" applyBorder="1"/>
    <xf numFmtId="164" fontId="5" fillId="2" borderId="0" xfId="1" applyFont="1" applyFill="1" applyBorder="1"/>
    <xf numFmtId="0" fontId="5" fillId="2" borderId="0" xfId="0" applyFont="1" applyFill="1" applyBorder="1"/>
    <xf numFmtId="9" fontId="5" fillId="2" borderId="0" xfId="2" applyFont="1" applyFill="1" applyBorder="1"/>
    <xf numFmtId="164" fontId="5" fillId="2" borderId="1" xfId="1" applyFont="1" applyFill="1" applyBorder="1"/>
    <xf numFmtId="9" fontId="5" fillId="2" borderId="0" xfId="2" applyFont="1" applyFill="1"/>
    <xf numFmtId="164" fontId="5" fillId="2" borderId="2" xfId="1" applyFont="1" applyFill="1" applyBorder="1"/>
    <xf numFmtId="0" fontId="5" fillId="2" borderId="2" xfId="0" applyFont="1" applyFill="1" applyBorder="1"/>
    <xf numFmtId="0" fontId="0" fillId="0" borderId="0" xfId="0" applyBorder="1"/>
    <xf numFmtId="1" fontId="5" fillId="5" borderId="1" xfId="0" applyNumberFormat="1" applyFont="1" applyFill="1" applyBorder="1"/>
    <xf numFmtId="0" fontId="5" fillId="5" borderId="0" xfId="0" applyFont="1" applyFill="1" applyBorder="1"/>
    <xf numFmtId="164" fontId="5" fillId="5" borderId="0" xfId="1" applyFont="1" applyFill="1" applyBorder="1"/>
    <xf numFmtId="164" fontId="5" fillId="5" borderId="1" xfId="1" applyFont="1" applyFill="1" applyBorder="1"/>
    <xf numFmtId="0" fontId="5" fillId="5" borderId="2" xfId="0" applyFont="1" applyFill="1" applyBorder="1"/>
    <xf numFmtId="9" fontId="5" fillId="5" borderId="0" xfId="2" applyFont="1" applyFill="1" applyBorder="1"/>
    <xf numFmtId="164" fontId="5" fillId="5" borderId="2" xfId="1" applyFont="1" applyFill="1" applyBorder="1"/>
    <xf numFmtId="1" fontId="5" fillId="7" borderId="1" xfId="0" applyNumberFormat="1" applyFont="1" applyFill="1" applyBorder="1"/>
    <xf numFmtId="0" fontId="5" fillId="7" borderId="0" xfId="0" applyFont="1" applyFill="1" applyBorder="1"/>
    <xf numFmtId="164" fontId="5" fillId="7" borderId="0" xfId="1" applyFont="1" applyFill="1" applyBorder="1"/>
    <xf numFmtId="164" fontId="5" fillId="7" borderId="1" xfId="1" applyFont="1" applyFill="1" applyBorder="1"/>
    <xf numFmtId="1" fontId="5" fillId="4" borderId="1" xfId="0" applyNumberFormat="1" applyFont="1" applyFill="1" applyBorder="1"/>
    <xf numFmtId="0" fontId="5" fillId="4" borderId="0" xfId="0" applyFont="1" applyFill="1" applyBorder="1"/>
    <xf numFmtId="164" fontId="5" fillId="4" borderId="0" xfId="1" applyFont="1" applyFill="1" applyBorder="1"/>
    <xf numFmtId="164" fontId="5" fillId="4" borderId="1" xfId="1" applyFont="1" applyFill="1" applyBorder="1"/>
    <xf numFmtId="1" fontId="5" fillId="6" borderId="1" xfId="0" applyNumberFormat="1" applyFont="1" applyFill="1" applyBorder="1"/>
    <xf numFmtId="0" fontId="5" fillId="6" borderId="0" xfId="0" applyFont="1" applyFill="1" applyBorder="1"/>
    <xf numFmtId="164" fontId="5" fillId="6" borderId="0" xfId="1" applyFont="1" applyFill="1" applyBorder="1"/>
    <xf numFmtId="164" fontId="5" fillId="6" borderId="1" xfId="1" applyFont="1" applyFill="1" applyBorder="1"/>
    <xf numFmtId="1" fontId="5" fillId="8" borderId="1" xfId="0" applyNumberFormat="1" applyFont="1" applyFill="1" applyBorder="1"/>
    <xf numFmtId="0" fontId="5" fillId="8" borderId="0" xfId="0" applyFont="1" applyFill="1" applyBorder="1"/>
    <xf numFmtId="164" fontId="5" fillId="8" borderId="0" xfId="1" applyFont="1" applyFill="1" applyBorder="1"/>
    <xf numFmtId="164" fontId="5" fillId="8" borderId="1" xfId="1" applyFont="1" applyFill="1" applyBorder="1"/>
    <xf numFmtId="1" fontId="5" fillId="9" borderId="1" xfId="0" applyNumberFormat="1" applyFont="1" applyFill="1" applyBorder="1"/>
    <xf numFmtId="0" fontId="5" fillId="9" borderId="0" xfId="0" applyFont="1" applyFill="1" applyBorder="1"/>
    <xf numFmtId="164" fontId="5" fillId="9" borderId="0" xfId="1" applyFont="1" applyFill="1" applyBorder="1"/>
    <xf numFmtId="164" fontId="5" fillId="9" borderId="1" xfId="1" applyFont="1" applyFill="1" applyBorder="1"/>
    <xf numFmtId="9" fontId="5" fillId="5" borderId="0" xfId="2" applyFont="1" applyFill="1"/>
    <xf numFmtId="9" fontId="5" fillId="7" borderId="0" xfId="2" applyFont="1" applyFill="1"/>
    <xf numFmtId="9" fontId="5" fillId="4" borderId="0" xfId="2" applyFont="1" applyFill="1"/>
    <xf numFmtId="9" fontId="5" fillId="6" borderId="0" xfId="2" applyFont="1" applyFill="1"/>
    <xf numFmtId="9" fontId="5" fillId="8" borderId="0" xfId="2" applyFont="1" applyFill="1"/>
    <xf numFmtId="9" fontId="5" fillId="9" borderId="0" xfId="2" applyFont="1" applyFill="1"/>
    <xf numFmtId="9" fontId="6" fillId="0" borderId="0" xfId="2" applyFont="1"/>
    <xf numFmtId="166" fontId="6" fillId="0" borderId="0" xfId="1" applyNumberFormat="1" applyFont="1"/>
    <xf numFmtId="164" fontId="6" fillId="0" borderId="0" xfId="1" applyFont="1"/>
    <xf numFmtId="0" fontId="6" fillId="0" borderId="0" xfId="0" applyFont="1"/>
    <xf numFmtId="1" fontId="6" fillId="2" borderId="1" xfId="0" applyNumberFormat="1" applyFont="1" applyFill="1" applyBorder="1"/>
    <xf numFmtId="167" fontId="0" fillId="0" borderId="0" xfId="2" applyNumberFormat="1" applyFont="1"/>
    <xf numFmtId="167" fontId="0" fillId="0" borderId="0" xfId="0" applyNumberFormat="1"/>
    <xf numFmtId="3" fontId="0" fillId="0" borderId="0" xfId="0" applyNumberFormat="1" applyBorder="1"/>
    <xf numFmtId="168" fontId="0" fillId="0" borderId="0" xfId="515" applyNumberFormat="1" applyFont="1"/>
    <xf numFmtId="168" fontId="0" fillId="3" borderId="0" xfId="515" applyNumberFormat="1" applyFont="1" applyFill="1"/>
    <xf numFmtId="168" fontId="5" fillId="2" borderId="0" xfId="515" applyNumberFormat="1" applyFont="1" applyFill="1" applyBorder="1"/>
    <xf numFmtId="168" fontId="5" fillId="5" borderId="0" xfId="515" applyNumberFormat="1" applyFont="1" applyFill="1" applyBorder="1"/>
    <xf numFmtId="168" fontId="5" fillId="7" borderId="0" xfId="515" applyNumberFormat="1" applyFont="1" applyFill="1" applyBorder="1"/>
    <xf numFmtId="168" fontId="5" fillId="4" borderId="0" xfId="515" applyNumberFormat="1" applyFont="1" applyFill="1" applyBorder="1"/>
    <xf numFmtId="168" fontId="5" fillId="6" borderId="0" xfId="515" applyNumberFormat="1" applyFont="1" applyFill="1" applyBorder="1"/>
    <xf numFmtId="168" fontId="5" fillId="8" borderId="0" xfId="515" applyNumberFormat="1" applyFont="1" applyFill="1" applyBorder="1"/>
    <xf numFmtId="168" fontId="5" fillId="9" borderId="0" xfId="515" applyNumberFormat="1" applyFont="1" applyFill="1" applyBorder="1"/>
    <xf numFmtId="9" fontId="0" fillId="0" borderId="0" xfId="2" applyFont="1"/>
    <xf numFmtId="1" fontId="6" fillId="10" borderId="1" xfId="0" applyNumberFormat="1" applyFont="1" applyFill="1" applyBorder="1"/>
    <xf numFmtId="0" fontId="5" fillId="10" borderId="0" xfId="0" applyFont="1" applyFill="1" applyBorder="1"/>
    <xf numFmtId="168" fontId="5" fillId="10" borderId="0" xfId="515" applyNumberFormat="1" applyFont="1" applyFill="1" applyBorder="1"/>
    <xf numFmtId="164" fontId="5" fillId="10" borderId="0" xfId="1" applyFont="1" applyFill="1" applyBorder="1"/>
    <xf numFmtId="0" fontId="5" fillId="10" borderId="2" xfId="0" applyFont="1" applyFill="1" applyBorder="1"/>
    <xf numFmtId="164" fontId="5" fillId="10" borderId="1" xfId="1" applyFont="1" applyFill="1" applyBorder="1"/>
    <xf numFmtId="1" fontId="5" fillId="10" borderId="1" xfId="0" applyNumberFormat="1" applyFont="1" applyFill="1" applyBorder="1"/>
    <xf numFmtId="1" fontId="5" fillId="11" borderId="1" xfId="0" applyNumberFormat="1" applyFont="1" applyFill="1" applyBorder="1"/>
    <xf numFmtId="0" fontId="5" fillId="11" borderId="0" xfId="0" applyFont="1" applyFill="1" applyBorder="1"/>
    <xf numFmtId="168" fontId="5" fillId="11" borderId="0" xfId="515" applyNumberFormat="1" applyFont="1" applyFill="1" applyBorder="1"/>
    <xf numFmtId="164" fontId="5" fillId="11" borderId="0" xfId="1" applyFont="1" applyFill="1" applyBorder="1"/>
    <xf numFmtId="164" fontId="5" fillId="11" borderId="1" xfId="1" applyFont="1" applyFill="1" applyBorder="1"/>
    <xf numFmtId="168" fontId="0" fillId="0" borderId="3" xfId="515" applyNumberFormat="1" applyFont="1" applyBorder="1"/>
    <xf numFmtId="9" fontId="7" fillId="2" borderId="0" xfId="2" applyFont="1" applyFill="1"/>
    <xf numFmtId="168" fontId="7" fillId="2" borderId="0" xfId="515" applyNumberFormat="1" applyFont="1" applyFill="1" applyBorder="1"/>
    <xf numFmtId="164" fontId="7" fillId="2" borderId="2" xfId="1" applyFont="1" applyFill="1" applyBorder="1"/>
    <xf numFmtId="168" fontId="7" fillId="2" borderId="3" xfId="515" applyNumberFormat="1" applyFont="1" applyFill="1" applyBorder="1"/>
    <xf numFmtId="168" fontId="7" fillId="3" borderId="0" xfId="515" applyNumberFormat="1" applyFont="1" applyFill="1" applyBorder="1"/>
    <xf numFmtId="164" fontId="7" fillId="2" borderId="1" xfId="1" applyFont="1" applyFill="1" applyBorder="1"/>
    <xf numFmtId="164" fontId="7" fillId="2" borderId="0" xfId="1" applyFont="1" applyFill="1" applyBorder="1"/>
    <xf numFmtId="164" fontId="7" fillId="5" borderId="1" xfId="1" applyFont="1" applyFill="1" applyBorder="1"/>
    <xf numFmtId="9" fontId="7" fillId="5" borderId="0" xfId="2" applyFont="1" applyFill="1"/>
    <xf numFmtId="168" fontId="7" fillId="5" borderId="0" xfId="515" applyNumberFormat="1" applyFont="1" applyFill="1" applyBorder="1"/>
    <xf numFmtId="164" fontId="7" fillId="5" borderId="0" xfId="1" applyFont="1" applyFill="1" applyBorder="1"/>
    <xf numFmtId="164" fontId="7" fillId="7" borderId="1" xfId="1" applyFont="1" applyFill="1" applyBorder="1"/>
    <xf numFmtId="9" fontId="7" fillId="7" borderId="0" xfId="2" applyFont="1" applyFill="1"/>
    <xf numFmtId="168" fontId="7" fillId="7" borderId="0" xfId="515" applyNumberFormat="1" applyFont="1" applyFill="1" applyBorder="1"/>
    <xf numFmtId="164" fontId="7" fillId="7" borderId="0" xfId="1" applyFont="1" applyFill="1" applyBorder="1"/>
    <xf numFmtId="168" fontId="7" fillId="5" borderId="3" xfId="515" applyNumberFormat="1" applyFont="1" applyFill="1" applyBorder="1"/>
    <xf numFmtId="0" fontId="7" fillId="2" borderId="0" xfId="0" applyFont="1" applyFill="1" applyBorder="1"/>
    <xf numFmtId="0" fontId="7" fillId="2" borderId="2" xfId="0" applyFont="1" applyFill="1" applyBorder="1"/>
    <xf numFmtId="164" fontId="7" fillId="4" borderId="1" xfId="1" applyFont="1" applyFill="1" applyBorder="1"/>
    <xf numFmtId="9" fontId="7" fillId="4" borderId="0" xfId="2" applyFont="1" applyFill="1"/>
    <xf numFmtId="168" fontId="7" fillId="4" borderId="0" xfId="515" applyNumberFormat="1" applyFont="1" applyFill="1" applyBorder="1"/>
    <xf numFmtId="164" fontId="7" fillId="4" borderId="0" xfId="1" applyFont="1" applyFill="1" applyBorder="1"/>
    <xf numFmtId="168" fontId="7" fillId="7" borderId="3" xfId="515" applyNumberFormat="1" applyFont="1" applyFill="1" applyBorder="1"/>
    <xf numFmtId="0" fontId="7" fillId="5" borderId="0" xfId="0" applyFont="1" applyFill="1" applyBorder="1"/>
    <xf numFmtId="0" fontId="7" fillId="5" borderId="2" xfId="0" applyFont="1" applyFill="1" applyBorder="1"/>
    <xf numFmtId="1" fontId="7" fillId="7" borderId="1" xfId="0" applyNumberFormat="1" applyFont="1" applyFill="1" applyBorder="1"/>
    <xf numFmtId="0" fontId="7" fillId="7" borderId="0" xfId="0" applyFont="1" applyFill="1" applyBorder="1"/>
    <xf numFmtId="9" fontId="7" fillId="5" borderId="0" xfId="2" applyFont="1" applyFill="1" applyBorder="1"/>
    <xf numFmtId="164" fontId="7" fillId="6" borderId="1" xfId="1" applyFont="1" applyFill="1" applyBorder="1"/>
    <xf numFmtId="9" fontId="7" fillId="6" borderId="0" xfId="2" applyFont="1" applyFill="1"/>
    <xf numFmtId="168" fontId="7" fillId="6" borderId="0" xfId="515" applyNumberFormat="1" applyFont="1" applyFill="1" applyBorder="1"/>
    <xf numFmtId="164" fontId="7" fillId="6" borderId="0" xfId="1" applyFont="1" applyFill="1" applyBorder="1"/>
    <xf numFmtId="168" fontId="7" fillId="4" borderId="3" xfId="515" applyNumberFormat="1" applyFont="1" applyFill="1" applyBorder="1"/>
    <xf numFmtId="164" fontId="7" fillId="8" borderId="1" xfId="1" applyFont="1" applyFill="1" applyBorder="1"/>
    <xf numFmtId="9" fontId="7" fillId="8" borderId="0" xfId="2" applyFont="1" applyFill="1"/>
    <xf numFmtId="168" fontId="7" fillId="8" borderId="0" xfId="515" applyNumberFormat="1" applyFont="1" applyFill="1" applyBorder="1"/>
    <xf numFmtId="164" fontId="7" fillId="8" borderId="0" xfId="1" applyFont="1" applyFill="1" applyBorder="1"/>
    <xf numFmtId="164" fontId="7" fillId="9" borderId="1" xfId="1" applyFont="1" applyFill="1" applyBorder="1"/>
    <xf numFmtId="9" fontId="7" fillId="9" borderId="0" xfId="2" applyFont="1" applyFill="1"/>
    <xf numFmtId="168" fontId="7" fillId="9" borderId="0" xfId="515" applyNumberFormat="1" applyFont="1" applyFill="1" applyBorder="1"/>
    <xf numFmtId="164" fontId="7" fillId="9" borderId="0" xfId="1" applyFont="1" applyFill="1" applyBorder="1"/>
    <xf numFmtId="168" fontId="7" fillId="8" borderId="3" xfId="515" applyNumberFormat="1" applyFont="1" applyFill="1" applyBorder="1"/>
    <xf numFmtId="168" fontId="7" fillId="6" borderId="3" xfId="515" applyNumberFormat="1" applyFont="1" applyFill="1" applyBorder="1"/>
    <xf numFmtId="168" fontId="0" fillId="0" borderId="0" xfId="0" applyNumberFormat="1"/>
    <xf numFmtId="9" fontId="7" fillId="5" borderId="0" xfId="2" applyNumberFormat="1" applyFont="1" applyFill="1"/>
    <xf numFmtId="9" fontId="7" fillId="7" borderId="0" xfId="2" applyFont="1" applyFill="1" applyBorder="1"/>
    <xf numFmtId="164" fontId="0" fillId="0" borderId="0" xfId="1" applyFont="1" applyBorder="1"/>
    <xf numFmtId="164" fontId="7" fillId="5" borderId="2" xfId="1" applyFont="1" applyFill="1" applyBorder="1"/>
    <xf numFmtId="164" fontId="5" fillId="10" borderId="2" xfId="1" applyFont="1" applyFill="1" applyBorder="1"/>
    <xf numFmtId="168" fontId="7" fillId="7" borderId="10" xfId="515" applyNumberFormat="1" applyFont="1" applyFill="1" applyBorder="1"/>
    <xf numFmtId="164" fontId="5" fillId="11" borderId="2" xfId="1" applyFont="1" applyFill="1" applyBorder="1"/>
    <xf numFmtId="0" fontId="0" fillId="0" borderId="2" xfId="0" applyBorder="1"/>
    <xf numFmtId="166" fontId="0" fillId="0" borderId="0" xfId="515" applyNumberFormat="1" applyFont="1"/>
    <xf numFmtId="1" fontId="7" fillId="2" borderId="1" xfId="0" applyNumberFormat="1" applyFont="1" applyFill="1" applyBorder="1"/>
    <xf numFmtId="9" fontId="7" fillId="2" borderId="0" xfId="2" applyFont="1" applyFill="1" applyBorder="1"/>
    <xf numFmtId="9" fontId="7" fillId="2" borderId="1" xfId="2" applyFont="1" applyFill="1" applyBorder="1"/>
    <xf numFmtId="9" fontId="7" fillId="2" borderId="2" xfId="2" applyFont="1" applyFill="1" applyBorder="1"/>
    <xf numFmtId="9" fontId="7" fillId="5" borderId="1" xfId="2" applyFont="1" applyFill="1" applyBorder="1"/>
    <xf numFmtId="9" fontId="7" fillId="5" borderId="2" xfId="2" applyFont="1" applyFill="1" applyBorder="1"/>
    <xf numFmtId="9" fontId="7" fillId="7" borderId="1" xfId="2" applyFont="1" applyFill="1" applyBorder="1"/>
    <xf numFmtId="9" fontId="7" fillId="4" borderId="1" xfId="2" applyFont="1" applyFill="1" applyBorder="1"/>
    <xf numFmtId="9" fontId="7" fillId="4" borderId="0" xfId="2" applyFont="1" applyFill="1" applyBorder="1"/>
    <xf numFmtId="9" fontId="7" fillId="6" borderId="1" xfId="2" applyFont="1" applyFill="1" applyBorder="1"/>
    <xf numFmtId="9" fontId="7" fillId="6" borderId="0" xfId="2" applyFont="1" applyFill="1" applyBorder="1"/>
    <xf numFmtId="9" fontId="7" fillId="8" borderId="1" xfId="2" applyFont="1" applyFill="1" applyBorder="1"/>
    <xf numFmtId="9" fontId="7" fillId="8" borderId="0" xfId="2" applyFont="1" applyFill="1" applyBorder="1"/>
    <xf numFmtId="9" fontId="7" fillId="9" borderId="1" xfId="2" applyFont="1" applyFill="1" applyBorder="1"/>
    <xf numFmtId="9" fontId="7" fillId="9" borderId="0" xfId="2" applyFont="1" applyFill="1" applyBorder="1"/>
    <xf numFmtId="1" fontId="7" fillId="5" borderId="1" xfId="0" applyNumberFormat="1" applyFont="1" applyFill="1" applyBorder="1"/>
    <xf numFmtId="1" fontId="7" fillId="4" borderId="1" xfId="0" applyNumberFormat="1" applyFont="1" applyFill="1" applyBorder="1"/>
    <xf numFmtId="0" fontId="7" fillId="4" borderId="0" xfId="0" applyFont="1" applyFill="1" applyBorder="1"/>
    <xf numFmtId="1" fontId="7" fillId="6" borderId="1" xfId="0" applyNumberFormat="1" applyFont="1" applyFill="1" applyBorder="1"/>
    <xf numFmtId="0" fontId="7" fillId="6" borderId="0" xfId="0" applyFont="1" applyFill="1" applyBorder="1"/>
    <xf numFmtId="1" fontId="7" fillId="8" borderId="1" xfId="0" applyNumberFormat="1" applyFont="1" applyFill="1" applyBorder="1"/>
    <xf numFmtId="0" fontId="7" fillId="8" borderId="0" xfId="0" applyFont="1" applyFill="1" applyBorder="1"/>
    <xf numFmtId="1" fontId="7" fillId="9" borderId="1" xfId="0" applyNumberFormat="1" applyFont="1" applyFill="1" applyBorder="1"/>
    <xf numFmtId="0" fontId="7" fillId="9" borderId="0" xfId="0" applyFont="1" applyFill="1" applyBorder="1"/>
    <xf numFmtId="0" fontId="0" fillId="12" borderId="0" xfId="0" applyFill="1"/>
    <xf numFmtId="0" fontId="0" fillId="13" borderId="4" xfId="0" applyFill="1" applyBorder="1"/>
    <xf numFmtId="0" fontId="0" fillId="13" borderId="6" xfId="0" applyFill="1" applyBorder="1"/>
    <xf numFmtId="0" fontId="0" fillId="13" borderId="8" xfId="0" applyFill="1" applyBorder="1"/>
    <xf numFmtId="168" fontId="0" fillId="0" borderId="0" xfId="515" applyNumberFormat="1" applyFont="1" applyBorder="1"/>
    <xf numFmtId="168" fontId="0" fillId="0" borderId="0" xfId="515" applyNumberFormat="1" applyFont="1" applyFill="1"/>
    <xf numFmtId="9" fontId="0" fillId="0" borderId="0" xfId="0" applyNumberFormat="1"/>
    <xf numFmtId="164" fontId="0" fillId="0" borderId="0" xfId="1" applyFont="1" applyFill="1" applyBorder="1"/>
    <xf numFmtId="164" fontId="0" fillId="6" borderId="0" xfId="1" applyFont="1" applyFill="1" applyBorder="1"/>
    <xf numFmtId="3" fontId="0" fillId="0" borderId="0" xfId="0" applyNumberFormat="1" applyFill="1" applyBorder="1"/>
    <xf numFmtId="0" fontId="0" fillId="0" borderId="0" xfId="0" applyFill="1"/>
    <xf numFmtId="164" fontId="0" fillId="4" borderId="0" xfId="1" applyFont="1" applyFill="1" applyBorder="1"/>
    <xf numFmtId="164" fontId="0" fillId="5" borderId="0" xfId="1" applyFont="1" applyFill="1" applyBorder="1"/>
    <xf numFmtId="0" fontId="8" fillId="13" borderId="4" xfId="0" applyFont="1" applyFill="1" applyBorder="1"/>
    <xf numFmtId="0" fontId="8" fillId="13" borderId="6" xfId="0" applyFont="1" applyFill="1" applyBorder="1"/>
    <xf numFmtId="168" fontId="0" fillId="13" borderId="5" xfId="515" applyNumberFormat="1" applyFont="1" applyFill="1" applyBorder="1" applyProtection="1">
      <protection locked="0"/>
    </xf>
    <xf numFmtId="164" fontId="0" fillId="13" borderId="12" xfId="1" applyFont="1" applyFill="1" applyBorder="1" applyProtection="1">
      <protection locked="0"/>
    </xf>
    <xf numFmtId="164" fontId="0" fillId="13" borderId="7" xfId="1" applyFont="1" applyFill="1" applyBorder="1" applyProtection="1">
      <protection locked="0"/>
    </xf>
    <xf numFmtId="9" fontId="0" fillId="13" borderId="7" xfId="2" applyFont="1" applyFill="1" applyBorder="1" applyProtection="1">
      <protection locked="0"/>
    </xf>
    <xf numFmtId="9" fontId="0" fillId="13" borderId="9" xfId="2" applyFont="1" applyFill="1" applyBorder="1" applyProtection="1">
      <protection locked="0"/>
    </xf>
    <xf numFmtId="0" fontId="0" fillId="13" borderId="5" xfId="0" applyFill="1" applyBorder="1" applyProtection="1">
      <protection locked="0"/>
    </xf>
    <xf numFmtId="9" fontId="0" fillId="13" borderId="12" xfId="2" applyFont="1" applyFill="1" applyBorder="1" applyProtection="1">
      <protection locked="0"/>
    </xf>
    <xf numFmtId="164" fontId="0" fillId="13" borderId="9" xfId="1" applyFont="1" applyFill="1" applyBorder="1" applyProtection="1">
      <protection locked="0"/>
    </xf>
    <xf numFmtId="164" fontId="0" fillId="13" borderId="5" xfId="1" applyFont="1" applyFill="1" applyBorder="1" applyProtection="1">
      <protection locked="0"/>
    </xf>
    <xf numFmtId="167" fontId="0" fillId="13" borderId="7" xfId="2" applyNumberFormat="1" applyFont="1" applyFill="1" applyBorder="1" applyProtection="1">
      <protection locked="0"/>
    </xf>
    <xf numFmtId="9" fontId="0" fillId="0" borderId="0" xfId="2" applyNumberFormat="1" applyFont="1"/>
    <xf numFmtId="0" fontId="0" fillId="0" borderId="16" xfId="0" applyFill="1" applyBorder="1"/>
    <xf numFmtId="0" fontId="0" fillId="0" borderId="17" xfId="0" applyFill="1" applyBorder="1"/>
    <xf numFmtId="0" fontId="0" fillId="0" borderId="18" xfId="0" applyFill="1" applyBorder="1"/>
    <xf numFmtId="2" fontId="0" fillId="13" borderId="19" xfId="0" applyNumberFormat="1" applyFill="1" applyBorder="1"/>
    <xf numFmtId="164" fontId="0" fillId="13" borderId="20" xfId="1" applyFont="1" applyFill="1" applyBorder="1"/>
    <xf numFmtId="164" fontId="5" fillId="13" borderId="20" xfId="0" applyNumberFormat="1" applyFont="1" applyFill="1" applyBorder="1"/>
    <xf numFmtId="164" fontId="0" fillId="13" borderId="21" xfId="0" applyNumberFormat="1" applyFill="1" applyBorder="1"/>
    <xf numFmtId="2" fontId="0" fillId="13" borderId="22" xfId="0" applyNumberFormat="1" applyFill="1" applyBorder="1"/>
    <xf numFmtId="2" fontId="0" fillId="13" borderId="23" xfId="0" applyNumberFormat="1" applyFill="1" applyBorder="1"/>
    <xf numFmtId="164" fontId="0" fillId="13" borderId="24" xfId="1" applyFont="1" applyFill="1" applyBorder="1"/>
    <xf numFmtId="164" fontId="5" fillId="13" borderId="24" xfId="0" applyNumberFormat="1" applyFont="1" applyFill="1" applyBorder="1"/>
    <xf numFmtId="164" fontId="0" fillId="13" borderId="25" xfId="0" applyNumberFormat="1" applyFill="1" applyBorder="1"/>
    <xf numFmtId="2" fontId="0" fillId="13" borderId="18" xfId="0" applyNumberFormat="1" applyFill="1" applyBorder="1"/>
    <xf numFmtId="2" fontId="0" fillId="13" borderId="26" xfId="0" applyNumberFormat="1" applyFill="1" applyBorder="1"/>
    <xf numFmtId="164" fontId="0" fillId="13" borderId="15" xfId="1" applyFont="1" applyFill="1" applyBorder="1"/>
    <xf numFmtId="164" fontId="5" fillId="13" borderId="15" xfId="0" applyNumberFormat="1" applyFont="1" applyFill="1" applyBorder="1"/>
    <xf numFmtId="164" fontId="0" fillId="13" borderId="27" xfId="0" applyNumberFormat="1" applyFill="1" applyBorder="1"/>
    <xf numFmtId="2" fontId="0" fillId="13" borderId="16" xfId="0" applyNumberFormat="1" applyFill="1" applyBorder="1"/>
    <xf numFmtId="0" fontId="8" fillId="13" borderId="22" xfId="0" applyFont="1" applyFill="1" applyBorder="1"/>
    <xf numFmtId="164" fontId="8" fillId="13" borderId="20" xfId="1" applyFont="1" applyFill="1" applyBorder="1"/>
    <xf numFmtId="164" fontId="5" fillId="13" borderId="20" xfId="1" applyFont="1" applyFill="1" applyBorder="1"/>
    <xf numFmtId="164" fontId="0" fillId="13" borderId="21" xfId="1" applyFont="1" applyFill="1" applyBorder="1"/>
    <xf numFmtId="0" fontId="8" fillId="13" borderId="18" xfId="0" applyFont="1" applyFill="1" applyBorder="1"/>
    <xf numFmtId="164" fontId="8" fillId="13" borderId="24" xfId="1" applyFont="1" applyFill="1" applyBorder="1"/>
    <xf numFmtId="164" fontId="5" fillId="13" borderId="24" xfId="1" applyFont="1" applyFill="1" applyBorder="1"/>
    <xf numFmtId="164" fontId="0" fillId="13" borderId="25" xfId="1" applyFont="1" applyFill="1" applyBorder="1"/>
    <xf numFmtId="0" fontId="8" fillId="13" borderId="16" xfId="0" applyFont="1" applyFill="1" applyBorder="1"/>
    <xf numFmtId="164" fontId="8" fillId="13" borderId="15" xfId="1" applyFont="1" applyFill="1" applyBorder="1"/>
    <xf numFmtId="164" fontId="5" fillId="13" borderId="15" xfId="1" applyFont="1" applyFill="1" applyBorder="1"/>
    <xf numFmtId="164" fontId="0" fillId="13" borderId="27" xfId="1" applyFont="1" applyFill="1" applyBorder="1"/>
    <xf numFmtId="0" fontId="0" fillId="0" borderId="13" xfId="0" applyBorder="1"/>
    <xf numFmtId="0" fontId="0" fillId="3" borderId="14" xfId="0" applyFill="1" applyBorder="1" applyProtection="1">
      <protection locked="0"/>
    </xf>
    <xf numFmtId="0" fontId="0" fillId="0" borderId="6" xfId="0" applyBorder="1"/>
    <xf numFmtId="0" fontId="0" fillId="0" borderId="8" xfId="0" applyBorder="1"/>
    <xf numFmtId="0" fontId="0" fillId="0" borderId="17" xfId="0" applyBorder="1"/>
    <xf numFmtId="0" fontId="0" fillId="0" borderId="12" xfId="0" applyBorder="1"/>
    <xf numFmtId="0" fontId="0" fillId="12" borderId="28" xfId="0" applyFill="1" applyBorder="1"/>
    <xf numFmtId="0" fontId="0" fillId="12" borderId="0" xfId="0" applyFill="1" applyProtection="1"/>
    <xf numFmtId="0" fontId="0" fillId="13" borderId="13" xfId="0" applyFill="1" applyBorder="1" applyProtection="1"/>
    <xf numFmtId="0" fontId="0" fillId="13" borderId="4" xfId="0" applyFill="1" applyBorder="1" applyProtection="1"/>
    <xf numFmtId="2" fontId="0" fillId="13" borderId="5" xfId="0" applyNumberFormat="1" applyFill="1" applyBorder="1" applyProtection="1"/>
    <xf numFmtId="2" fontId="0" fillId="12" borderId="0" xfId="0" applyNumberFormat="1" applyFill="1" applyBorder="1" applyProtection="1"/>
    <xf numFmtId="0" fontId="0" fillId="13" borderId="6" xfId="0" applyFill="1" applyBorder="1" applyProtection="1"/>
    <xf numFmtId="164" fontId="0" fillId="13" borderId="7" xfId="1" applyFont="1" applyFill="1" applyBorder="1" applyProtection="1"/>
    <xf numFmtId="164" fontId="0" fillId="12" borderId="0" xfId="1" applyFont="1" applyFill="1" applyBorder="1" applyProtection="1"/>
    <xf numFmtId="164" fontId="5" fillId="13" borderId="7" xfId="0" applyNumberFormat="1" applyFont="1" applyFill="1" applyBorder="1" applyProtection="1"/>
    <xf numFmtId="164" fontId="5" fillId="12" borderId="0" xfId="0" applyNumberFormat="1" applyFont="1" applyFill="1" applyBorder="1" applyProtection="1"/>
    <xf numFmtId="0" fontId="0" fillId="13" borderId="11" xfId="0" applyFill="1" applyBorder="1" applyProtection="1"/>
    <xf numFmtId="0" fontId="0" fillId="13" borderId="8" xfId="0" applyFill="1" applyBorder="1" applyProtection="1"/>
    <xf numFmtId="164" fontId="0" fillId="13" borderId="9" xfId="0" applyNumberFormat="1" applyFill="1" applyBorder="1" applyProtection="1"/>
    <xf numFmtId="164" fontId="0" fillId="12" borderId="0" xfId="0" applyNumberFormat="1" applyFill="1" applyBorder="1" applyProtection="1"/>
    <xf numFmtId="164" fontId="0" fillId="13" borderId="9" xfId="1" applyFont="1" applyFill="1" applyBorder="1" applyProtection="1"/>
    <xf numFmtId="0" fontId="8" fillId="13" borderId="4" xfId="0" applyFont="1" applyFill="1" applyBorder="1" applyProtection="1"/>
    <xf numFmtId="0" fontId="8" fillId="13" borderId="5" xfId="0" applyFont="1" applyFill="1" applyBorder="1" applyProtection="1"/>
    <xf numFmtId="0" fontId="8" fillId="12" borderId="0" xfId="0" applyFont="1" applyFill="1" applyBorder="1" applyProtection="1"/>
    <xf numFmtId="0" fontId="8" fillId="13" borderId="6" xfId="0" applyFont="1" applyFill="1" applyBorder="1" applyProtection="1"/>
    <xf numFmtId="164" fontId="8" fillId="13" borderId="7" xfId="1" applyFont="1" applyFill="1" applyBorder="1" applyProtection="1"/>
    <xf numFmtId="164" fontId="8" fillId="12" borderId="0" xfId="1" applyFont="1" applyFill="1" applyBorder="1" applyProtection="1"/>
    <xf numFmtId="164" fontId="5" fillId="13" borderId="7" xfId="1" applyFont="1" applyFill="1" applyBorder="1" applyProtection="1"/>
    <xf numFmtId="164" fontId="5" fillId="12" borderId="0" xfId="1" applyFont="1" applyFill="1" applyBorder="1" applyProtection="1"/>
    <xf numFmtId="168" fontId="0" fillId="13" borderId="14" xfId="515" applyNumberFormat="1" applyFont="1" applyFill="1" applyBorder="1" applyProtection="1">
      <protection locked="0"/>
    </xf>
    <xf numFmtId="1" fontId="0" fillId="0" borderId="0" xfId="0" applyNumberFormat="1" applyBorder="1"/>
    <xf numFmtId="1" fontId="0" fillId="0" borderId="0" xfId="1" applyNumberFormat="1" applyFont="1" applyBorder="1"/>
    <xf numFmtId="1" fontId="0" fillId="0" borderId="0" xfId="0" applyNumberFormat="1"/>
    <xf numFmtId="167" fontId="0" fillId="0" borderId="7" xfId="0" applyNumberFormat="1" applyBorder="1"/>
    <xf numFmtId="167" fontId="0" fillId="3" borderId="7" xfId="0" applyNumberFormat="1" applyFill="1" applyBorder="1" applyProtection="1">
      <protection locked="0"/>
    </xf>
    <xf numFmtId="167" fontId="0" fillId="3" borderId="9" xfId="0" applyNumberFormat="1" applyFill="1" applyBorder="1" applyProtection="1">
      <protection locked="0"/>
    </xf>
    <xf numFmtId="0" fontId="9" fillId="12" borderId="0" xfId="1554" applyFont="1" applyFill="1"/>
    <xf numFmtId="0" fontId="10" fillId="12" borderId="0" xfId="0" applyFont="1" applyFill="1"/>
    <xf numFmtId="0" fontId="11" fillId="12" borderId="0" xfId="0" applyFont="1" applyFill="1" applyAlignment="1">
      <alignment horizontal="left" vertical="center" wrapText="1"/>
    </xf>
    <xf numFmtId="0" fontId="11" fillId="12" borderId="0" xfId="0" applyFont="1" applyFill="1" applyAlignment="1">
      <alignment vertical="center"/>
    </xf>
    <xf numFmtId="0" fontId="0" fillId="12" borderId="0" xfId="0" applyFill="1" applyAlignment="1">
      <alignment vertical="center"/>
    </xf>
    <xf numFmtId="20" fontId="0" fillId="12" borderId="0" xfId="0" applyNumberFormat="1" applyFill="1" applyAlignment="1">
      <alignment horizontal="left" vertical="center" wrapText="1"/>
    </xf>
    <xf numFmtId="20" fontId="0" fillId="12" borderId="0" xfId="0" applyNumberFormat="1" applyFill="1" applyAlignment="1">
      <alignment horizontal="left" vertical="top" wrapText="1"/>
    </xf>
  </cellXfs>
  <cellStyles count="1555">
    <cellStyle name="Comma" xfId="515" builtinId="3"/>
    <cellStyle name="Currency" xfId="1" builtinId="4"/>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cellStyle name="Normal" xfId="0" builtinId="0"/>
    <cellStyle name="Percent" xfId="2" builtinId="5"/>
  </cellStyles>
  <dxfs count="40">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
      <font>
        <color rgb="FFFF0000"/>
      </font>
      <fill>
        <patternFill patternType="none">
          <fgColor indexed="64"/>
          <bgColor auto="1"/>
        </patternFill>
      </fill>
    </dxf>
    <dxf>
      <font>
        <color rgb="FF008000"/>
      </font>
      <fill>
        <patternFill patternType="none">
          <fgColor indexed="64"/>
          <bgColor auto="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vs Costs Chart (with 6 monthly RG upgrades)</a:t>
            </a:r>
          </a:p>
        </c:rich>
      </c:tx>
      <c:layout/>
      <c:overlay val="0"/>
    </c:title>
    <c:autoTitleDeleted val="0"/>
    <c:plotArea>
      <c:layout/>
      <c:lineChart>
        <c:grouping val="standard"/>
        <c:varyColors val="0"/>
        <c:ser>
          <c:idx val="0"/>
          <c:order val="0"/>
          <c:tx>
            <c:v>Income</c:v>
          </c:tx>
          <c:marker>
            <c:symbol val="none"/>
          </c:marker>
          <c:val>
            <c:numRef>
              <c:f>'Data 6 Month'!$G$9:$G$56</c:f>
              <c:numCache>
                <c:formatCode>_-"£"* #,##0.00_-;\-"£"* #,##0.00_-;_-"£"* "-"??_-;_-@_-</c:formatCode>
                <c:ptCount val="48"/>
                <c:pt idx="0">
                  <c:v>16905.0</c:v>
                </c:pt>
                <c:pt idx="1">
                  <c:v>32457.6</c:v>
                </c:pt>
                <c:pt idx="2">
                  <c:v>46995.9</c:v>
                </c:pt>
                <c:pt idx="3">
                  <c:v>61027.05</c:v>
                </c:pt>
                <c:pt idx="4">
                  <c:v>74212.95</c:v>
                </c:pt>
                <c:pt idx="5">
                  <c:v>86722.65</c:v>
                </c:pt>
                <c:pt idx="6">
                  <c:v>100497.327</c:v>
                </c:pt>
                <c:pt idx="7">
                  <c:v>112107.681</c:v>
                </c:pt>
                <c:pt idx="8">
                  <c:v>123204.123</c:v>
                </c:pt>
                <c:pt idx="9">
                  <c:v>133959.084</c:v>
                </c:pt>
                <c:pt idx="10">
                  <c:v>144369.183</c:v>
                </c:pt>
                <c:pt idx="11">
                  <c:v>154434.42</c:v>
                </c:pt>
                <c:pt idx="12">
                  <c:v>165430.3497</c:v>
                </c:pt>
                <c:pt idx="13">
                  <c:v>174904.5879</c:v>
                </c:pt>
                <c:pt idx="14">
                  <c:v>183861.5331</c:v>
                </c:pt>
                <c:pt idx="15">
                  <c:v>192642.6663</c:v>
                </c:pt>
                <c:pt idx="16">
                  <c:v>201251.3685</c:v>
                </c:pt>
                <c:pt idx="17">
                  <c:v>209684.2587</c:v>
                </c:pt>
                <c:pt idx="18">
                  <c:v>218819.5758</c:v>
                </c:pt>
                <c:pt idx="19">
                  <c:v>226810.9074</c:v>
                </c:pt>
                <c:pt idx="20">
                  <c:v>234619.665</c:v>
                </c:pt>
                <c:pt idx="21">
                  <c:v>242090.3226</c:v>
                </c:pt>
                <c:pt idx="22">
                  <c:v>249212.7372</c:v>
                </c:pt>
                <c:pt idx="23">
                  <c:v>255993.6708</c:v>
                </c:pt>
                <c:pt idx="24">
                  <c:v>263520.936</c:v>
                </c:pt>
                <c:pt idx="25">
                  <c:v>270168.6582</c:v>
                </c:pt>
                <c:pt idx="26">
                  <c:v>276704.1312</c:v>
                </c:pt>
                <c:pt idx="27">
                  <c:v>283111.1262</c:v>
                </c:pt>
                <c:pt idx="28">
                  <c:v>289423.4532</c:v>
                </c:pt>
                <c:pt idx="29">
                  <c:v>295651.2552</c:v>
                </c:pt>
                <c:pt idx="30">
                  <c:v>302588.6807999999</c:v>
                </c:pt>
                <c:pt idx="31">
                  <c:v>308683.2714</c:v>
                </c:pt>
                <c:pt idx="32">
                  <c:v>314616.9264</c:v>
                </c:pt>
                <c:pt idx="33">
                  <c:v>320370.036</c:v>
                </c:pt>
                <c:pt idx="34">
                  <c:v>326003.4581999999</c:v>
                </c:pt>
                <c:pt idx="35">
                  <c:v>331507.7262</c:v>
                </c:pt>
                <c:pt idx="36">
                  <c:v>337600.3847999999</c:v>
                </c:pt>
                <c:pt idx="37">
                  <c:v>342920.0501999999</c:v>
                </c:pt>
                <c:pt idx="38">
                  <c:v>348107.1804</c:v>
                </c:pt>
                <c:pt idx="39">
                  <c:v>353182.0613999999</c:v>
                </c:pt>
                <c:pt idx="40">
                  <c:v>358152.1314</c:v>
                </c:pt>
                <c:pt idx="41">
                  <c:v>363034.2954</c:v>
                </c:pt>
                <c:pt idx="42">
                  <c:v>368375.5025999999</c:v>
                </c:pt>
                <c:pt idx="43">
                  <c:v>373021.6727999999</c:v>
                </c:pt>
                <c:pt idx="44">
                  <c:v>377575.8797999999</c:v>
                </c:pt>
                <c:pt idx="45">
                  <c:v>382001.6087999999</c:v>
                </c:pt>
                <c:pt idx="46">
                  <c:v>386359.7177999999</c:v>
                </c:pt>
                <c:pt idx="47">
                  <c:v>390592.7298</c:v>
                </c:pt>
              </c:numCache>
            </c:numRef>
          </c:val>
          <c:smooth val="0"/>
        </c:ser>
        <c:ser>
          <c:idx val="1"/>
          <c:order val="1"/>
          <c:tx>
            <c:v>Costs</c:v>
          </c:tx>
          <c:marker>
            <c:symbol val="none"/>
          </c:marker>
          <c:val>
            <c:numRef>
              <c:f>Costs!$J$3:$J$50</c:f>
              <c:numCache>
                <c:formatCode>_-"£"* #,##0.00_-;\-"£"* #,##0.00_-;_-"£"* "-"??_-;_-@_-</c:formatCode>
                <c:ptCount val="48"/>
                <c:pt idx="0">
                  <c:v>106562.5</c:v>
                </c:pt>
                <c:pt idx="1">
                  <c:v>108125.0</c:v>
                </c:pt>
                <c:pt idx="2">
                  <c:v>109687.5</c:v>
                </c:pt>
                <c:pt idx="3">
                  <c:v>111250.0</c:v>
                </c:pt>
                <c:pt idx="4">
                  <c:v>112812.5</c:v>
                </c:pt>
                <c:pt idx="5">
                  <c:v>114375.0</c:v>
                </c:pt>
                <c:pt idx="6">
                  <c:v>119860.5</c:v>
                </c:pt>
                <c:pt idx="7">
                  <c:v>121423.0</c:v>
                </c:pt>
                <c:pt idx="8">
                  <c:v>122985.5</c:v>
                </c:pt>
                <c:pt idx="9">
                  <c:v>124548.0</c:v>
                </c:pt>
                <c:pt idx="10">
                  <c:v>126110.5</c:v>
                </c:pt>
                <c:pt idx="11">
                  <c:v>127673.0</c:v>
                </c:pt>
                <c:pt idx="12">
                  <c:v>132377.875</c:v>
                </c:pt>
                <c:pt idx="13">
                  <c:v>133987.25</c:v>
                </c:pt>
                <c:pt idx="14">
                  <c:v>135596.625</c:v>
                </c:pt>
                <c:pt idx="15">
                  <c:v>137206.0</c:v>
                </c:pt>
                <c:pt idx="16">
                  <c:v>138815.375</c:v>
                </c:pt>
                <c:pt idx="17">
                  <c:v>140424.75</c:v>
                </c:pt>
                <c:pt idx="18">
                  <c:v>144589.625</c:v>
                </c:pt>
                <c:pt idx="19">
                  <c:v>146199.0</c:v>
                </c:pt>
                <c:pt idx="20">
                  <c:v>147808.375</c:v>
                </c:pt>
                <c:pt idx="21">
                  <c:v>149417.75</c:v>
                </c:pt>
                <c:pt idx="22">
                  <c:v>151027.125</c:v>
                </c:pt>
                <c:pt idx="23">
                  <c:v>152636.5</c:v>
                </c:pt>
                <c:pt idx="24">
                  <c:v>156395.75625</c:v>
                </c:pt>
                <c:pt idx="25">
                  <c:v>158053.4125</c:v>
                </c:pt>
                <c:pt idx="26">
                  <c:v>159711.06875</c:v>
                </c:pt>
                <c:pt idx="27">
                  <c:v>161368.725</c:v>
                </c:pt>
                <c:pt idx="28">
                  <c:v>163026.38125</c:v>
                </c:pt>
                <c:pt idx="29">
                  <c:v>164684.0375</c:v>
                </c:pt>
                <c:pt idx="30">
                  <c:v>168276.89375</c:v>
                </c:pt>
                <c:pt idx="31">
                  <c:v>169934.55</c:v>
                </c:pt>
                <c:pt idx="32">
                  <c:v>171592.20625</c:v>
                </c:pt>
                <c:pt idx="33">
                  <c:v>173249.8625</c:v>
                </c:pt>
                <c:pt idx="34">
                  <c:v>174907.51875</c:v>
                </c:pt>
                <c:pt idx="35">
                  <c:v>176565.175</c:v>
                </c:pt>
                <c:pt idx="36">
                  <c:v>179971.3609375</c:v>
                </c:pt>
                <c:pt idx="37">
                  <c:v>181678.746875</c:v>
                </c:pt>
                <c:pt idx="38">
                  <c:v>183386.1328125</c:v>
                </c:pt>
                <c:pt idx="39">
                  <c:v>185093.51875</c:v>
                </c:pt>
                <c:pt idx="40">
                  <c:v>186800.9046875</c:v>
                </c:pt>
                <c:pt idx="41">
                  <c:v>188508.290625</c:v>
                </c:pt>
                <c:pt idx="42">
                  <c:v>191643.0765625</c:v>
                </c:pt>
                <c:pt idx="43">
                  <c:v>193350.4625</c:v>
                </c:pt>
                <c:pt idx="44">
                  <c:v>195057.8484375</c:v>
                </c:pt>
                <c:pt idx="45">
                  <c:v>196765.2343749999</c:v>
                </c:pt>
                <c:pt idx="46">
                  <c:v>198472.6203124999</c:v>
                </c:pt>
                <c:pt idx="47">
                  <c:v>200180.00625</c:v>
                </c:pt>
              </c:numCache>
            </c:numRef>
          </c:val>
          <c:smooth val="0"/>
        </c:ser>
        <c:dLbls>
          <c:showLegendKey val="0"/>
          <c:showVal val="0"/>
          <c:showCatName val="0"/>
          <c:showSerName val="0"/>
          <c:showPercent val="0"/>
          <c:showBubbleSize val="0"/>
        </c:dLbls>
        <c:smooth val="0"/>
        <c:axId val="-1987428736"/>
        <c:axId val="-1980731792"/>
      </c:lineChart>
      <c:catAx>
        <c:axId val="-1987428736"/>
        <c:scaling>
          <c:orientation val="minMax"/>
        </c:scaling>
        <c:delete val="0"/>
        <c:axPos val="b"/>
        <c:title>
          <c:tx>
            <c:rich>
              <a:bodyPr/>
              <a:lstStyle/>
              <a:p>
                <a:pPr>
                  <a:defRPr/>
                </a:pPr>
                <a:r>
                  <a:rPr lang="en-US"/>
                  <a:t>Month</a:t>
                </a:r>
              </a:p>
            </c:rich>
          </c:tx>
          <c:layout/>
          <c:overlay val="0"/>
        </c:title>
        <c:majorTickMark val="out"/>
        <c:minorTickMark val="none"/>
        <c:tickLblPos val="nextTo"/>
        <c:crossAx val="-1980731792"/>
        <c:crosses val="autoZero"/>
        <c:auto val="1"/>
        <c:lblAlgn val="ctr"/>
        <c:lblOffset val="100"/>
        <c:tickLblSkip val="1"/>
        <c:noMultiLvlLbl val="0"/>
      </c:catAx>
      <c:valAx>
        <c:axId val="-1980731792"/>
        <c:scaling>
          <c:orientation val="minMax"/>
        </c:scaling>
        <c:delete val="0"/>
        <c:axPos val="l"/>
        <c:majorGridlines/>
        <c:numFmt formatCode="_-&quot;£&quot;* #,##0.00_-;\-&quot;£&quot;* #,##0.00_-;_-&quot;£&quot;* &quot;-&quot;??_-;_-@_-" sourceLinked="1"/>
        <c:majorTickMark val="out"/>
        <c:minorTickMark val="none"/>
        <c:tickLblPos val="nextTo"/>
        <c:crossAx val="-1987428736"/>
        <c:crosses val="autoZero"/>
        <c:crossBetween val="between"/>
      </c:valAx>
      <c:spPr>
        <a:solidFill>
          <a:schemeClr val="bg1">
            <a:lumMod val="85000"/>
          </a:schemeClr>
        </a:solidFill>
      </c:spPr>
    </c:plotArea>
    <c:legend>
      <c:legendPos val="r"/>
      <c:layout/>
      <c:overlay val="0"/>
    </c:legend>
    <c:plotVisOnly val="1"/>
    <c:dispBlanksAs val="gap"/>
    <c:showDLblsOverMax val="0"/>
  </c:chart>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Chart</a:t>
            </a:r>
          </a:p>
        </c:rich>
      </c:tx>
      <c:layout/>
      <c:overlay val="0"/>
    </c:title>
    <c:autoTitleDeleted val="0"/>
    <c:plotArea>
      <c:layout>
        <c:manualLayout>
          <c:layoutTarget val="inner"/>
          <c:xMode val="edge"/>
          <c:yMode val="edge"/>
          <c:x val="0.0668886636841859"/>
          <c:y val="0.124941724941725"/>
          <c:w val="0.711817801827856"/>
          <c:h val="0.781010223372428"/>
        </c:manualLayout>
      </c:layout>
      <c:lineChart>
        <c:grouping val="standard"/>
        <c:varyColors val="0"/>
        <c:ser>
          <c:idx val="1"/>
          <c:order val="0"/>
          <c:tx>
            <c:v>6 Month Upgrade</c:v>
          </c:tx>
          <c:marker>
            <c:symbol val="none"/>
          </c:marker>
          <c:val>
            <c:numRef>
              <c:f>'Data 6 Month'!$G$9:$G$56</c:f>
              <c:numCache>
                <c:formatCode>_-"£"* #,##0.00_-;\-"£"* #,##0.00_-;_-"£"* "-"??_-;_-@_-</c:formatCode>
                <c:ptCount val="48"/>
                <c:pt idx="0">
                  <c:v>16905.0</c:v>
                </c:pt>
                <c:pt idx="1">
                  <c:v>32457.6</c:v>
                </c:pt>
                <c:pt idx="2">
                  <c:v>46995.9</c:v>
                </c:pt>
                <c:pt idx="3">
                  <c:v>61027.05</c:v>
                </c:pt>
                <c:pt idx="4">
                  <c:v>74212.95</c:v>
                </c:pt>
                <c:pt idx="5">
                  <c:v>86722.65</c:v>
                </c:pt>
                <c:pt idx="6">
                  <c:v>100497.327</c:v>
                </c:pt>
                <c:pt idx="7">
                  <c:v>112107.681</c:v>
                </c:pt>
                <c:pt idx="8">
                  <c:v>123204.123</c:v>
                </c:pt>
                <c:pt idx="9">
                  <c:v>133959.084</c:v>
                </c:pt>
                <c:pt idx="10">
                  <c:v>144369.183</c:v>
                </c:pt>
                <c:pt idx="11">
                  <c:v>154434.42</c:v>
                </c:pt>
                <c:pt idx="12">
                  <c:v>165430.3497</c:v>
                </c:pt>
                <c:pt idx="13">
                  <c:v>174904.5879</c:v>
                </c:pt>
                <c:pt idx="14">
                  <c:v>183861.5331</c:v>
                </c:pt>
                <c:pt idx="15">
                  <c:v>192642.6663</c:v>
                </c:pt>
                <c:pt idx="16">
                  <c:v>201251.3685</c:v>
                </c:pt>
                <c:pt idx="17">
                  <c:v>209684.2587</c:v>
                </c:pt>
                <c:pt idx="18">
                  <c:v>218819.5758</c:v>
                </c:pt>
                <c:pt idx="19">
                  <c:v>226810.9074</c:v>
                </c:pt>
                <c:pt idx="20">
                  <c:v>234619.665</c:v>
                </c:pt>
                <c:pt idx="21">
                  <c:v>242090.3226</c:v>
                </c:pt>
                <c:pt idx="22">
                  <c:v>249212.7372</c:v>
                </c:pt>
                <c:pt idx="23">
                  <c:v>255993.6708</c:v>
                </c:pt>
                <c:pt idx="24">
                  <c:v>263520.936</c:v>
                </c:pt>
                <c:pt idx="25">
                  <c:v>270168.6582</c:v>
                </c:pt>
                <c:pt idx="26">
                  <c:v>276704.1312</c:v>
                </c:pt>
                <c:pt idx="27">
                  <c:v>283111.1262</c:v>
                </c:pt>
                <c:pt idx="28">
                  <c:v>289423.4532</c:v>
                </c:pt>
                <c:pt idx="29">
                  <c:v>295651.2552</c:v>
                </c:pt>
                <c:pt idx="30">
                  <c:v>302588.6807999999</c:v>
                </c:pt>
                <c:pt idx="31">
                  <c:v>308683.2714</c:v>
                </c:pt>
                <c:pt idx="32">
                  <c:v>314616.9264</c:v>
                </c:pt>
                <c:pt idx="33">
                  <c:v>320370.036</c:v>
                </c:pt>
                <c:pt idx="34">
                  <c:v>326003.4581999999</c:v>
                </c:pt>
                <c:pt idx="35">
                  <c:v>331507.7262</c:v>
                </c:pt>
                <c:pt idx="36">
                  <c:v>337600.3847999999</c:v>
                </c:pt>
                <c:pt idx="37">
                  <c:v>342920.0501999999</c:v>
                </c:pt>
                <c:pt idx="38">
                  <c:v>348107.1804</c:v>
                </c:pt>
                <c:pt idx="39">
                  <c:v>353182.0613999999</c:v>
                </c:pt>
                <c:pt idx="40">
                  <c:v>358152.1314</c:v>
                </c:pt>
                <c:pt idx="41">
                  <c:v>363034.2954</c:v>
                </c:pt>
                <c:pt idx="42">
                  <c:v>368375.5025999999</c:v>
                </c:pt>
                <c:pt idx="43">
                  <c:v>373021.6727999999</c:v>
                </c:pt>
                <c:pt idx="44">
                  <c:v>377575.8797999999</c:v>
                </c:pt>
                <c:pt idx="45">
                  <c:v>382001.6087999999</c:v>
                </c:pt>
                <c:pt idx="46">
                  <c:v>386359.7177999999</c:v>
                </c:pt>
                <c:pt idx="47">
                  <c:v>390592.7298</c:v>
                </c:pt>
              </c:numCache>
            </c:numRef>
          </c:val>
          <c:smooth val="0"/>
        </c:ser>
        <c:ser>
          <c:idx val="0"/>
          <c:order val="1"/>
          <c:tx>
            <c:v>Yearly Upgrade</c:v>
          </c:tx>
          <c:marker>
            <c:symbol val="none"/>
          </c:marker>
          <c:val>
            <c:numRef>
              <c:f>'Data 12 Month'!$G$9:$G$56</c:f>
              <c:numCache>
                <c:formatCode>_-"£"* #,##0.00_-;\-"£"* #,##0.00_-;_-"£"* "-"??_-;_-@_-</c:formatCode>
                <c:ptCount val="48"/>
                <c:pt idx="0">
                  <c:v>16905.0</c:v>
                </c:pt>
                <c:pt idx="1">
                  <c:v>32457.6</c:v>
                </c:pt>
                <c:pt idx="2">
                  <c:v>46995.9</c:v>
                </c:pt>
                <c:pt idx="3">
                  <c:v>61027.05</c:v>
                </c:pt>
                <c:pt idx="4">
                  <c:v>74212.95</c:v>
                </c:pt>
                <c:pt idx="5">
                  <c:v>86722.65</c:v>
                </c:pt>
                <c:pt idx="6">
                  <c:v>98894.25</c:v>
                </c:pt>
                <c:pt idx="7">
                  <c:v>110389.65</c:v>
                </c:pt>
                <c:pt idx="8">
                  <c:v>121377.9</c:v>
                </c:pt>
                <c:pt idx="9">
                  <c:v>132028.05</c:v>
                </c:pt>
                <c:pt idx="10">
                  <c:v>142340.1</c:v>
                </c:pt>
                <c:pt idx="11">
                  <c:v>152314.05</c:v>
                </c:pt>
                <c:pt idx="12">
                  <c:v>162051.33</c:v>
                </c:pt>
                <c:pt idx="13">
                  <c:v>171443.748</c:v>
                </c:pt>
                <c:pt idx="14">
                  <c:v>180322.254</c:v>
                </c:pt>
                <c:pt idx="15">
                  <c:v>189028.329</c:v>
                </c:pt>
                <c:pt idx="16">
                  <c:v>197558.592</c:v>
                </c:pt>
                <c:pt idx="17">
                  <c:v>205916.424</c:v>
                </c:pt>
                <c:pt idx="18">
                  <c:v>213936.156</c:v>
                </c:pt>
                <c:pt idx="19">
                  <c:v>221780.076</c:v>
                </c:pt>
                <c:pt idx="20">
                  <c:v>229454.946</c:v>
                </c:pt>
                <c:pt idx="21">
                  <c:v>236788.3350000001</c:v>
                </c:pt>
                <c:pt idx="22">
                  <c:v>243780.243</c:v>
                </c:pt>
                <c:pt idx="23">
                  <c:v>250434.051</c:v>
                </c:pt>
                <c:pt idx="24">
                  <c:v>257051.3442000001</c:v>
                </c:pt>
                <c:pt idx="25">
                  <c:v>263560.4454</c:v>
                </c:pt>
                <c:pt idx="26">
                  <c:v>269961.3546</c:v>
                </c:pt>
                <c:pt idx="27">
                  <c:v>276257.4528</c:v>
                </c:pt>
                <c:pt idx="28">
                  <c:v>282448.74</c:v>
                </c:pt>
                <c:pt idx="29">
                  <c:v>288535.2162</c:v>
                </c:pt>
                <c:pt idx="30">
                  <c:v>294516.8813999999</c:v>
                </c:pt>
                <c:pt idx="31">
                  <c:v>300393.7355999998</c:v>
                </c:pt>
                <c:pt idx="32">
                  <c:v>306165.7787999999</c:v>
                </c:pt>
                <c:pt idx="33">
                  <c:v>311833.0109999998</c:v>
                </c:pt>
                <c:pt idx="34">
                  <c:v>317395.4321999998</c:v>
                </c:pt>
                <c:pt idx="35">
                  <c:v>322853.0423999998</c:v>
                </c:pt>
                <c:pt idx="36">
                  <c:v>328260.6137999998</c:v>
                </c:pt>
                <c:pt idx="37">
                  <c:v>333556.6121999998</c:v>
                </c:pt>
                <c:pt idx="38">
                  <c:v>338747.7995999997</c:v>
                </c:pt>
                <c:pt idx="39">
                  <c:v>343834.1759999998</c:v>
                </c:pt>
                <c:pt idx="40">
                  <c:v>348819.1223999998</c:v>
                </c:pt>
                <c:pt idx="41">
                  <c:v>353691.8195999998</c:v>
                </c:pt>
                <c:pt idx="42">
                  <c:v>358459.7057999998</c:v>
                </c:pt>
                <c:pt idx="43">
                  <c:v>363122.7809999998</c:v>
                </c:pt>
                <c:pt idx="44">
                  <c:v>367684.4261999998</c:v>
                </c:pt>
                <c:pt idx="45">
                  <c:v>372137.8793999998</c:v>
                </c:pt>
                <c:pt idx="46">
                  <c:v>376489.9025999998</c:v>
                </c:pt>
                <c:pt idx="47">
                  <c:v>380737.1147999999</c:v>
                </c:pt>
              </c:numCache>
            </c:numRef>
          </c:val>
          <c:smooth val="0"/>
        </c:ser>
        <c:ser>
          <c:idx val="2"/>
          <c:order val="2"/>
          <c:tx>
            <c:v>No Upgrade</c:v>
          </c:tx>
          <c:marker>
            <c:symbol val="none"/>
          </c:marker>
          <c:val>
            <c:numRef>
              <c:f>'Data No Upgrade'!$G$9:$G$56</c:f>
              <c:numCache>
                <c:formatCode>_-"£"* #,##0.00_-;\-"£"* #,##0.00_-;_-"£"* "-"??_-;_-@_-</c:formatCode>
                <c:ptCount val="48"/>
                <c:pt idx="0">
                  <c:v>16905.0</c:v>
                </c:pt>
                <c:pt idx="1">
                  <c:v>32457.6</c:v>
                </c:pt>
                <c:pt idx="2">
                  <c:v>46995.9</c:v>
                </c:pt>
                <c:pt idx="3">
                  <c:v>61027.05</c:v>
                </c:pt>
                <c:pt idx="4">
                  <c:v>74212.95</c:v>
                </c:pt>
                <c:pt idx="5">
                  <c:v>86722.65</c:v>
                </c:pt>
                <c:pt idx="6">
                  <c:v>98894.25</c:v>
                </c:pt>
                <c:pt idx="7">
                  <c:v>110389.65</c:v>
                </c:pt>
                <c:pt idx="8">
                  <c:v>121377.9</c:v>
                </c:pt>
                <c:pt idx="9">
                  <c:v>132028.05</c:v>
                </c:pt>
                <c:pt idx="10">
                  <c:v>142340.1</c:v>
                </c:pt>
                <c:pt idx="11">
                  <c:v>152314.05</c:v>
                </c:pt>
                <c:pt idx="12">
                  <c:v>161949.9</c:v>
                </c:pt>
                <c:pt idx="13">
                  <c:v>171247.65</c:v>
                </c:pt>
                <c:pt idx="14">
                  <c:v>180038.25</c:v>
                </c:pt>
                <c:pt idx="15">
                  <c:v>188659.8</c:v>
                </c:pt>
                <c:pt idx="16">
                  <c:v>197112.3</c:v>
                </c:pt>
                <c:pt idx="17">
                  <c:v>205395.75</c:v>
                </c:pt>
                <c:pt idx="18">
                  <c:v>213341.1</c:v>
                </c:pt>
                <c:pt idx="19">
                  <c:v>221117.4</c:v>
                </c:pt>
                <c:pt idx="20">
                  <c:v>228724.65</c:v>
                </c:pt>
                <c:pt idx="21">
                  <c:v>235993.8</c:v>
                </c:pt>
                <c:pt idx="22">
                  <c:v>242924.85</c:v>
                </c:pt>
                <c:pt idx="23">
                  <c:v>249517.8</c:v>
                </c:pt>
                <c:pt idx="24">
                  <c:v>256009.32</c:v>
                </c:pt>
                <c:pt idx="25">
                  <c:v>262399.41</c:v>
                </c:pt>
                <c:pt idx="26">
                  <c:v>268688.0699999999</c:v>
                </c:pt>
                <c:pt idx="27">
                  <c:v>274875.3</c:v>
                </c:pt>
                <c:pt idx="28">
                  <c:v>280961.1</c:v>
                </c:pt>
                <c:pt idx="29">
                  <c:v>286945.47</c:v>
                </c:pt>
                <c:pt idx="30">
                  <c:v>292828.41</c:v>
                </c:pt>
                <c:pt idx="31">
                  <c:v>298609.92</c:v>
                </c:pt>
                <c:pt idx="32">
                  <c:v>30429</c:v>
                </c:pt>
                <c:pt idx="33">
                  <c:v>309868.65</c:v>
                </c:pt>
                <c:pt idx="34">
                  <c:v>315345.8699999999</c:v>
                </c:pt>
                <c:pt idx="35">
                  <c:v>320721.6599999999</c:v>
                </c:pt>
                <c:pt idx="36">
                  <c:v>325996.02</c:v>
                </c:pt>
                <c:pt idx="37">
                  <c:v>331168.9499999999</c:v>
                </c:pt>
                <c:pt idx="38">
                  <c:v>336240.4499999999</c:v>
                </c:pt>
                <c:pt idx="39">
                  <c:v>341210.52</c:v>
                </c:pt>
                <c:pt idx="40">
                  <c:v>346079.1599999999</c:v>
                </c:pt>
                <c:pt idx="41">
                  <c:v>350846.3699999999</c:v>
                </c:pt>
                <c:pt idx="42">
                  <c:v>355512.15</c:v>
                </c:pt>
                <c:pt idx="43">
                  <c:v>360076.5</c:v>
                </c:pt>
                <c:pt idx="44">
                  <c:v>364539.42</c:v>
                </c:pt>
                <c:pt idx="45">
                  <c:v>368900.91</c:v>
                </c:pt>
                <c:pt idx="46">
                  <c:v>373160.97</c:v>
                </c:pt>
                <c:pt idx="47">
                  <c:v>377319.6</c:v>
                </c:pt>
              </c:numCache>
            </c:numRef>
          </c:val>
          <c:smooth val="0"/>
        </c:ser>
        <c:dLbls>
          <c:showLegendKey val="0"/>
          <c:showVal val="0"/>
          <c:showCatName val="0"/>
          <c:showSerName val="0"/>
          <c:showPercent val="0"/>
          <c:showBubbleSize val="0"/>
        </c:dLbls>
        <c:smooth val="0"/>
        <c:axId val="-1987352864"/>
        <c:axId val="-1987348832"/>
      </c:lineChart>
      <c:catAx>
        <c:axId val="-1987352864"/>
        <c:scaling>
          <c:orientation val="minMax"/>
        </c:scaling>
        <c:delete val="0"/>
        <c:axPos val="b"/>
        <c:title>
          <c:tx>
            <c:rich>
              <a:bodyPr/>
              <a:lstStyle/>
              <a:p>
                <a:pPr>
                  <a:defRPr/>
                </a:pPr>
                <a:r>
                  <a:rPr lang="en-US"/>
                  <a:t>Month</a:t>
                </a:r>
              </a:p>
            </c:rich>
          </c:tx>
          <c:layout/>
          <c:overlay val="0"/>
        </c:title>
        <c:majorTickMark val="out"/>
        <c:minorTickMark val="none"/>
        <c:tickLblPos val="nextTo"/>
        <c:crossAx val="-1987348832"/>
        <c:crosses val="autoZero"/>
        <c:auto val="1"/>
        <c:lblAlgn val="ctr"/>
        <c:lblOffset val="100"/>
        <c:tickLblSkip val="1"/>
        <c:noMultiLvlLbl val="0"/>
      </c:catAx>
      <c:valAx>
        <c:axId val="-1987348832"/>
        <c:scaling>
          <c:orientation val="minMax"/>
        </c:scaling>
        <c:delete val="0"/>
        <c:axPos val="l"/>
        <c:majorGridlines/>
        <c:numFmt formatCode="_-&quot;£&quot;* #,##0.00_-;\-&quot;£&quot;* #,##0.00_-;_-&quot;£&quot;* &quot;-&quot;??_-;_-@_-" sourceLinked="1"/>
        <c:majorTickMark val="out"/>
        <c:minorTickMark val="none"/>
        <c:tickLblPos val="nextTo"/>
        <c:crossAx val="-1987352864"/>
        <c:crosses val="autoZero"/>
        <c:crossBetween val="between"/>
      </c:valAx>
    </c:plotArea>
    <c:legend>
      <c:legendPos val="r"/>
      <c:layout/>
      <c:overlay val="0"/>
    </c:legend>
    <c:plotVisOnly val="1"/>
    <c:dispBlanksAs val="gap"/>
    <c:showDLblsOverMax val="0"/>
  </c:chart>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'Attrition Rates'!$C$3</c:f>
              <c:strCache>
                <c:ptCount val="1"/>
                <c:pt idx="0">
                  <c:v>AfC 2010</c:v>
                </c:pt>
              </c:strCache>
            </c:strRef>
          </c:tx>
          <c:marker>
            <c:symbol val="none"/>
          </c:marker>
          <c:val>
            <c:numRef>
              <c:f>'Attrition Rates'!$C$4:$C$51</c:f>
              <c:numCache>
                <c:formatCode>0.0%</c:formatCode>
                <c:ptCount val="48"/>
                <c:pt idx="0">
                  <c:v>1.0</c:v>
                </c:pt>
                <c:pt idx="1">
                  <c:v>0.95</c:v>
                </c:pt>
                <c:pt idx="2">
                  <c:v>0.93</c:v>
                </c:pt>
                <c:pt idx="3">
                  <c:v>0.89</c:v>
                </c:pt>
                <c:pt idx="4">
                  <c:v>0.82</c:v>
                </c:pt>
                <c:pt idx="5">
                  <c:v>0.78</c:v>
                </c:pt>
                <c:pt idx="6">
                  <c:v>0.72</c:v>
                </c:pt>
                <c:pt idx="7">
                  <c:v>0.715</c:v>
                </c:pt>
                <c:pt idx="8">
                  <c:v>0.71</c:v>
                </c:pt>
                <c:pt idx="9">
                  <c:v>0.7</c:v>
                </c:pt>
                <c:pt idx="10">
                  <c:v>0.69</c:v>
                </c:pt>
                <c:pt idx="11">
                  <c:v>0.68</c:v>
                </c:pt>
                <c:pt idx="12">
                  <c:v>0.63</c:v>
                </c:pt>
                <c:pt idx="13">
                  <c:v>0.61</c:v>
                </c:pt>
                <c:pt idx="14">
                  <c:v>0.58</c:v>
                </c:pt>
                <c:pt idx="15">
                  <c:v>0.52</c:v>
                </c:pt>
                <c:pt idx="16">
                  <c:v>0.43</c:v>
                </c:pt>
                <c:pt idx="17">
                  <c:v>0.34</c:v>
                </c:pt>
                <c:pt idx="18">
                  <c:v>0.3</c:v>
                </c:pt>
                <c:pt idx="19">
                  <c:v>0.29</c:v>
                </c:pt>
                <c:pt idx="20">
                  <c:v>0.28</c:v>
                </c:pt>
                <c:pt idx="21">
                  <c:v>0.27</c:v>
                </c:pt>
                <c:pt idx="22">
                  <c:v>0.265</c:v>
                </c:pt>
                <c:pt idx="23">
                  <c:v>0.26</c:v>
                </c:pt>
                <c:pt idx="24">
                  <c:v>0.255</c:v>
                </c:pt>
                <c:pt idx="25">
                  <c:v>0.25</c:v>
                </c:pt>
                <c:pt idx="26">
                  <c:v>0.245</c:v>
                </c:pt>
                <c:pt idx="27">
                  <c:v>0.24</c:v>
                </c:pt>
                <c:pt idx="28">
                  <c:v>0.235</c:v>
                </c:pt>
                <c:pt idx="29">
                  <c:v>0.2</c:v>
                </c:pt>
                <c:pt idx="30">
                  <c:v>0.19</c:v>
                </c:pt>
                <c:pt idx="31">
                  <c:v>0.18</c:v>
                </c:pt>
                <c:pt idx="32">
                  <c:v>0.1766</c:v>
                </c:pt>
                <c:pt idx="33">
                  <c:v>0.1733</c:v>
                </c:pt>
                <c:pt idx="34">
                  <c:v>0.17</c:v>
                </c:pt>
                <c:pt idx="35">
                  <c:v>0.1675</c:v>
                </c:pt>
                <c:pt idx="36">
                  <c:v>0.165</c:v>
                </c:pt>
                <c:pt idx="37">
                  <c:v>0.1625</c:v>
                </c:pt>
                <c:pt idx="38">
                  <c:v>0.16</c:v>
                </c:pt>
                <c:pt idx="39">
                  <c:v>0.1575</c:v>
                </c:pt>
                <c:pt idx="40">
                  <c:v>0.156</c:v>
                </c:pt>
                <c:pt idx="41">
                  <c:v>0.1545</c:v>
                </c:pt>
                <c:pt idx="42">
                  <c:v>0.153</c:v>
                </c:pt>
                <c:pt idx="43">
                  <c:v>0.1515</c:v>
                </c:pt>
                <c:pt idx="44">
                  <c:v>0.15</c:v>
                </c:pt>
                <c:pt idx="45">
                  <c:v>0.1475</c:v>
                </c:pt>
                <c:pt idx="46">
                  <c:v>0.145</c:v>
                </c:pt>
                <c:pt idx="47">
                  <c:v>0.1425</c:v>
                </c:pt>
              </c:numCache>
            </c:numRef>
          </c:val>
          <c:smooth val="0"/>
        </c:ser>
        <c:ser>
          <c:idx val="1"/>
          <c:order val="1"/>
          <c:tx>
            <c:strRef>
              <c:f>'Attrition Rates'!$D$3</c:f>
              <c:strCache>
                <c:ptCount val="1"/>
                <c:pt idx="0">
                  <c:v>PFRA D2D 2006</c:v>
                </c:pt>
              </c:strCache>
            </c:strRef>
          </c:tx>
          <c:marker>
            <c:symbol val="none"/>
          </c:marker>
          <c:val>
            <c:numRef>
              <c:f>'Attrition Rates'!$D$4:$D$51</c:f>
              <c:numCache>
                <c:formatCode>0.0%</c:formatCode>
                <c:ptCount val="48"/>
                <c:pt idx="0">
                  <c:v>1.0</c:v>
                </c:pt>
                <c:pt idx="1">
                  <c:v>0.92</c:v>
                </c:pt>
                <c:pt idx="2">
                  <c:v>0.86</c:v>
                </c:pt>
                <c:pt idx="3">
                  <c:v>0.83</c:v>
                </c:pt>
                <c:pt idx="4">
                  <c:v>0.78</c:v>
                </c:pt>
                <c:pt idx="5">
                  <c:v>0.74</c:v>
                </c:pt>
                <c:pt idx="6">
                  <c:v>0.72</c:v>
                </c:pt>
                <c:pt idx="7">
                  <c:v>0.68</c:v>
                </c:pt>
                <c:pt idx="8">
                  <c:v>0.65</c:v>
                </c:pt>
                <c:pt idx="9">
                  <c:v>0.63</c:v>
                </c:pt>
                <c:pt idx="10">
                  <c:v>0.61</c:v>
                </c:pt>
                <c:pt idx="11">
                  <c:v>0.59</c:v>
                </c:pt>
                <c:pt idx="12">
                  <c:v>0.57</c:v>
                </c:pt>
                <c:pt idx="13">
                  <c:v>0.55</c:v>
                </c:pt>
                <c:pt idx="14">
                  <c:v>0.52</c:v>
                </c:pt>
                <c:pt idx="15">
                  <c:v>0.51</c:v>
                </c:pt>
                <c:pt idx="16">
                  <c:v>0.5</c:v>
                </c:pt>
                <c:pt idx="17">
                  <c:v>0.49</c:v>
                </c:pt>
                <c:pt idx="18">
                  <c:v>0.47</c:v>
                </c:pt>
                <c:pt idx="19">
                  <c:v>0.46</c:v>
                </c:pt>
                <c:pt idx="20">
                  <c:v>0.45</c:v>
                </c:pt>
                <c:pt idx="21">
                  <c:v>0.43</c:v>
                </c:pt>
                <c:pt idx="22">
                  <c:v>0.41</c:v>
                </c:pt>
                <c:pt idx="23">
                  <c:v>0.39</c:v>
                </c:pt>
                <c:pt idx="24">
                  <c:v>0.384</c:v>
                </c:pt>
                <c:pt idx="25">
                  <c:v>0.378</c:v>
                </c:pt>
                <c:pt idx="26">
                  <c:v>0.372</c:v>
                </c:pt>
                <c:pt idx="27">
                  <c:v>0.366</c:v>
                </c:pt>
                <c:pt idx="28">
                  <c:v>0.36</c:v>
                </c:pt>
                <c:pt idx="29">
                  <c:v>0.354</c:v>
                </c:pt>
                <c:pt idx="30">
                  <c:v>0.348</c:v>
                </c:pt>
                <c:pt idx="31">
                  <c:v>0.342</c:v>
                </c:pt>
                <c:pt idx="32">
                  <c:v>0.336</c:v>
                </c:pt>
                <c:pt idx="33">
                  <c:v>0.33</c:v>
                </c:pt>
                <c:pt idx="34">
                  <c:v>0.324</c:v>
                </c:pt>
                <c:pt idx="35">
                  <c:v>0.318</c:v>
                </c:pt>
                <c:pt idx="36">
                  <c:v>0.312</c:v>
                </c:pt>
                <c:pt idx="37">
                  <c:v>0.306</c:v>
                </c:pt>
                <c:pt idx="38">
                  <c:v>0.3</c:v>
                </c:pt>
                <c:pt idx="39">
                  <c:v>0.294</c:v>
                </c:pt>
                <c:pt idx="40">
                  <c:v>0.288</c:v>
                </c:pt>
                <c:pt idx="41">
                  <c:v>0.282</c:v>
                </c:pt>
                <c:pt idx="42">
                  <c:v>0.276</c:v>
                </c:pt>
                <c:pt idx="43">
                  <c:v>0.27</c:v>
                </c:pt>
                <c:pt idx="44">
                  <c:v>0.264</c:v>
                </c:pt>
                <c:pt idx="45">
                  <c:v>0.258</c:v>
                </c:pt>
                <c:pt idx="46">
                  <c:v>0.252</c:v>
                </c:pt>
                <c:pt idx="47">
                  <c:v>0.246</c:v>
                </c:pt>
              </c:numCache>
            </c:numRef>
          </c:val>
          <c:smooth val="0"/>
        </c:ser>
        <c:ser>
          <c:idx val="2"/>
          <c:order val="2"/>
          <c:tx>
            <c:strRef>
              <c:f>'Attrition Rates'!$E$3</c:f>
              <c:strCache>
                <c:ptCount val="1"/>
                <c:pt idx="0">
                  <c:v>PFRA Street 2006</c:v>
                </c:pt>
              </c:strCache>
            </c:strRef>
          </c:tx>
          <c:marker>
            <c:symbol val="none"/>
          </c:marker>
          <c:val>
            <c:numRef>
              <c:f>'Attrition Rates'!$E$4:$E$51</c:f>
              <c:numCache>
                <c:formatCode>0.0%</c:formatCode>
                <c:ptCount val="48"/>
                <c:pt idx="0">
                  <c:v>1.0</c:v>
                </c:pt>
                <c:pt idx="1">
                  <c:v>0.89</c:v>
                </c:pt>
                <c:pt idx="2">
                  <c:v>0.81</c:v>
                </c:pt>
                <c:pt idx="3">
                  <c:v>0.76</c:v>
                </c:pt>
                <c:pt idx="4">
                  <c:v>0.71</c:v>
                </c:pt>
                <c:pt idx="5">
                  <c:v>0.68</c:v>
                </c:pt>
                <c:pt idx="6">
                  <c:v>0.65</c:v>
                </c:pt>
                <c:pt idx="7">
                  <c:v>0.62</c:v>
                </c:pt>
                <c:pt idx="8">
                  <c:v>0.6</c:v>
                </c:pt>
                <c:pt idx="9">
                  <c:v>0.57</c:v>
                </c:pt>
                <c:pt idx="10">
                  <c:v>0.55</c:v>
                </c:pt>
                <c:pt idx="11">
                  <c:v>0.52</c:v>
                </c:pt>
                <c:pt idx="12">
                  <c:v>0.5</c:v>
                </c:pt>
                <c:pt idx="13">
                  <c:v>0.48</c:v>
                </c:pt>
                <c:pt idx="14">
                  <c:v>0.47</c:v>
                </c:pt>
                <c:pt idx="15">
                  <c:v>0.46</c:v>
                </c:pt>
                <c:pt idx="16">
                  <c:v>0.44</c:v>
                </c:pt>
                <c:pt idx="17">
                  <c:v>0.42</c:v>
                </c:pt>
                <c:pt idx="18">
                  <c:v>0.41</c:v>
                </c:pt>
                <c:pt idx="19">
                  <c:v>0.4</c:v>
                </c:pt>
                <c:pt idx="20">
                  <c:v>0.39</c:v>
                </c:pt>
                <c:pt idx="21">
                  <c:v>0.38</c:v>
                </c:pt>
                <c:pt idx="22">
                  <c:v>0.37</c:v>
                </c:pt>
                <c:pt idx="23">
                  <c:v>0.36</c:v>
                </c:pt>
                <c:pt idx="24">
                  <c:v>0.35</c:v>
                </c:pt>
                <c:pt idx="25">
                  <c:v>0.34</c:v>
                </c:pt>
                <c:pt idx="26">
                  <c:v>0.33</c:v>
                </c:pt>
                <c:pt idx="27">
                  <c:v>0.32</c:v>
                </c:pt>
                <c:pt idx="28">
                  <c:v>0.31</c:v>
                </c:pt>
                <c:pt idx="29">
                  <c:v>0.3</c:v>
                </c:pt>
                <c:pt idx="30">
                  <c:v>0.294444444444444</c:v>
                </c:pt>
                <c:pt idx="31">
                  <c:v>0.288888888888889</c:v>
                </c:pt>
                <c:pt idx="32">
                  <c:v>0.283333333333333</c:v>
                </c:pt>
                <c:pt idx="33">
                  <c:v>0.277777777777778</c:v>
                </c:pt>
                <c:pt idx="34">
                  <c:v>0.272222222222222</c:v>
                </c:pt>
                <c:pt idx="35">
                  <c:v>0.266666666666667</c:v>
                </c:pt>
                <c:pt idx="36">
                  <c:v>0.261111111111111</c:v>
                </c:pt>
                <c:pt idx="37">
                  <c:v>0.255555555555556</c:v>
                </c:pt>
                <c:pt idx="38">
                  <c:v>0.25</c:v>
                </c:pt>
                <c:pt idx="39">
                  <c:v>0.244444444444445</c:v>
                </c:pt>
                <c:pt idx="40">
                  <c:v>0.238888888888889</c:v>
                </c:pt>
                <c:pt idx="41">
                  <c:v>0.233333333333334</c:v>
                </c:pt>
                <c:pt idx="42">
                  <c:v>0.227777777777778</c:v>
                </c:pt>
                <c:pt idx="43">
                  <c:v>0.222222222222223</c:v>
                </c:pt>
                <c:pt idx="44">
                  <c:v>0.216666666666667</c:v>
                </c:pt>
                <c:pt idx="45">
                  <c:v>0.211111111111111</c:v>
                </c:pt>
                <c:pt idx="46">
                  <c:v>0.205555555555556</c:v>
                </c:pt>
                <c:pt idx="47">
                  <c:v>0.2</c:v>
                </c:pt>
              </c:numCache>
            </c:numRef>
          </c:val>
          <c:smooth val="0"/>
        </c:ser>
        <c:ser>
          <c:idx val="3"/>
          <c:order val="3"/>
          <c:tx>
            <c:strRef>
              <c:f>'Attrition Rates'!$F$3</c:f>
              <c:strCache>
                <c:ptCount val="1"/>
                <c:pt idx="0">
                  <c:v>PFRA D2D 2007</c:v>
                </c:pt>
              </c:strCache>
            </c:strRef>
          </c:tx>
          <c:marker>
            <c:symbol val="none"/>
          </c:marker>
          <c:val>
            <c:numRef>
              <c:f>'Attrition Rates'!$F$4:$F$51</c:f>
              <c:numCache>
                <c:formatCode>0.0%</c:formatCode>
                <c:ptCount val="48"/>
                <c:pt idx="0">
                  <c:v>1.0</c:v>
                </c:pt>
                <c:pt idx="1">
                  <c:v>0.89</c:v>
                </c:pt>
                <c:pt idx="2">
                  <c:v>0.81</c:v>
                </c:pt>
                <c:pt idx="3">
                  <c:v>0.78</c:v>
                </c:pt>
                <c:pt idx="4">
                  <c:v>0.71</c:v>
                </c:pt>
                <c:pt idx="5">
                  <c:v>0.67</c:v>
                </c:pt>
                <c:pt idx="6">
                  <c:v>0.63</c:v>
                </c:pt>
                <c:pt idx="7">
                  <c:v>0.61</c:v>
                </c:pt>
                <c:pt idx="8">
                  <c:v>0.59</c:v>
                </c:pt>
                <c:pt idx="9">
                  <c:v>0.58</c:v>
                </c:pt>
                <c:pt idx="10">
                  <c:v>0.55</c:v>
                </c:pt>
                <c:pt idx="11">
                  <c:v>0.53</c:v>
                </c:pt>
                <c:pt idx="12">
                  <c:v>0.5</c:v>
                </c:pt>
                <c:pt idx="13">
                  <c:v>0.49</c:v>
                </c:pt>
                <c:pt idx="14">
                  <c:v>0.47</c:v>
                </c:pt>
                <c:pt idx="15">
                  <c:v>0.45</c:v>
                </c:pt>
                <c:pt idx="16">
                  <c:v>0.43</c:v>
                </c:pt>
                <c:pt idx="17">
                  <c:v>0.42</c:v>
                </c:pt>
                <c:pt idx="18">
                  <c:v>0.41</c:v>
                </c:pt>
                <c:pt idx="19">
                  <c:v>0.4</c:v>
                </c:pt>
                <c:pt idx="20">
                  <c:v>0.39</c:v>
                </c:pt>
                <c:pt idx="21">
                  <c:v>0.38</c:v>
                </c:pt>
                <c:pt idx="22">
                  <c:v>0.37</c:v>
                </c:pt>
                <c:pt idx="23">
                  <c:v>0.36</c:v>
                </c:pt>
                <c:pt idx="24">
                  <c:v>0.35</c:v>
                </c:pt>
                <c:pt idx="25">
                  <c:v>0.34</c:v>
                </c:pt>
                <c:pt idx="26">
                  <c:v>0.33</c:v>
                </c:pt>
                <c:pt idx="27">
                  <c:v>0.32</c:v>
                </c:pt>
                <c:pt idx="28">
                  <c:v>0.315</c:v>
                </c:pt>
                <c:pt idx="29">
                  <c:v>0.31</c:v>
                </c:pt>
                <c:pt idx="30">
                  <c:v>0.305</c:v>
                </c:pt>
                <c:pt idx="31">
                  <c:v>0.3</c:v>
                </c:pt>
                <c:pt idx="32">
                  <c:v>0.295</c:v>
                </c:pt>
                <c:pt idx="33">
                  <c:v>0.29</c:v>
                </c:pt>
                <c:pt idx="34">
                  <c:v>0.286</c:v>
                </c:pt>
                <c:pt idx="35">
                  <c:v>0.283</c:v>
                </c:pt>
                <c:pt idx="36">
                  <c:v>0.28</c:v>
                </c:pt>
                <c:pt idx="37">
                  <c:v>0.276</c:v>
                </c:pt>
                <c:pt idx="38">
                  <c:v>0.273</c:v>
                </c:pt>
                <c:pt idx="39">
                  <c:v>0.27</c:v>
                </c:pt>
                <c:pt idx="40">
                  <c:v>0.266</c:v>
                </c:pt>
                <c:pt idx="41">
                  <c:v>0.263</c:v>
                </c:pt>
                <c:pt idx="42">
                  <c:v>0.2575</c:v>
                </c:pt>
                <c:pt idx="43">
                  <c:v>0.255</c:v>
                </c:pt>
                <c:pt idx="44">
                  <c:v>0.2525</c:v>
                </c:pt>
                <c:pt idx="45">
                  <c:v>0.25</c:v>
                </c:pt>
                <c:pt idx="46">
                  <c:v>0.245</c:v>
                </c:pt>
                <c:pt idx="47">
                  <c:v>0.24</c:v>
                </c:pt>
              </c:numCache>
            </c:numRef>
          </c:val>
          <c:smooth val="0"/>
        </c:ser>
        <c:ser>
          <c:idx val="4"/>
          <c:order val="4"/>
          <c:tx>
            <c:strRef>
              <c:f>'Attrition Rates'!$G$3</c:f>
              <c:strCache>
                <c:ptCount val="1"/>
                <c:pt idx="0">
                  <c:v>PFRA Street 2007</c:v>
                </c:pt>
              </c:strCache>
            </c:strRef>
          </c:tx>
          <c:marker>
            <c:symbol val="none"/>
          </c:marker>
          <c:val>
            <c:numRef>
              <c:f>'Attrition Rates'!$G$4:$G$51</c:f>
              <c:numCache>
                <c:formatCode>0.0%</c:formatCode>
                <c:ptCount val="48"/>
                <c:pt idx="0">
                  <c:v>1.0</c:v>
                </c:pt>
                <c:pt idx="1">
                  <c:v>0.89</c:v>
                </c:pt>
                <c:pt idx="2">
                  <c:v>0.8</c:v>
                </c:pt>
                <c:pt idx="3">
                  <c:v>0.74</c:v>
                </c:pt>
                <c:pt idx="4">
                  <c:v>0.68</c:v>
                </c:pt>
                <c:pt idx="5">
                  <c:v>0.64</c:v>
                </c:pt>
                <c:pt idx="6">
                  <c:v>0.61</c:v>
                </c:pt>
                <c:pt idx="7">
                  <c:v>0.57</c:v>
                </c:pt>
                <c:pt idx="8">
                  <c:v>0.55</c:v>
                </c:pt>
                <c:pt idx="9">
                  <c:v>0.52</c:v>
                </c:pt>
                <c:pt idx="10">
                  <c:v>0.5</c:v>
                </c:pt>
                <c:pt idx="11">
                  <c:v>0.47</c:v>
                </c:pt>
                <c:pt idx="12">
                  <c:v>0.45</c:v>
                </c:pt>
                <c:pt idx="13">
                  <c:v>0.42</c:v>
                </c:pt>
                <c:pt idx="14">
                  <c:v>0.41</c:v>
                </c:pt>
                <c:pt idx="15">
                  <c:v>0.4</c:v>
                </c:pt>
                <c:pt idx="16">
                  <c:v>0.38</c:v>
                </c:pt>
                <c:pt idx="17">
                  <c:v>0.37</c:v>
                </c:pt>
                <c:pt idx="18">
                  <c:v>0.36</c:v>
                </c:pt>
                <c:pt idx="19">
                  <c:v>0.35</c:v>
                </c:pt>
                <c:pt idx="20">
                  <c:v>0.34</c:v>
                </c:pt>
                <c:pt idx="21">
                  <c:v>0.33</c:v>
                </c:pt>
                <c:pt idx="22">
                  <c:v>0.32</c:v>
                </c:pt>
                <c:pt idx="23">
                  <c:v>0.31</c:v>
                </c:pt>
                <c:pt idx="24">
                  <c:v>0.3</c:v>
                </c:pt>
                <c:pt idx="25">
                  <c:v>0.29</c:v>
                </c:pt>
                <c:pt idx="26">
                  <c:v>0.28</c:v>
                </c:pt>
                <c:pt idx="27">
                  <c:v>0.275</c:v>
                </c:pt>
                <c:pt idx="28">
                  <c:v>0.27</c:v>
                </c:pt>
                <c:pt idx="29">
                  <c:v>0.26</c:v>
                </c:pt>
                <c:pt idx="30">
                  <c:v>0.255</c:v>
                </c:pt>
                <c:pt idx="31">
                  <c:v>0.25</c:v>
                </c:pt>
                <c:pt idx="32">
                  <c:v>0.245</c:v>
                </c:pt>
                <c:pt idx="33">
                  <c:v>0.24</c:v>
                </c:pt>
                <c:pt idx="34">
                  <c:v>0.235</c:v>
                </c:pt>
                <c:pt idx="35">
                  <c:v>0.23</c:v>
                </c:pt>
                <c:pt idx="36">
                  <c:v>0.225</c:v>
                </c:pt>
                <c:pt idx="37">
                  <c:v>0.22</c:v>
                </c:pt>
                <c:pt idx="38">
                  <c:v>0.215</c:v>
                </c:pt>
                <c:pt idx="39">
                  <c:v>0.21</c:v>
                </c:pt>
                <c:pt idx="40">
                  <c:v>0.205</c:v>
                </c:pt>
                <c:pt idx="41">
                  <c:v>0.2</c:v>
                </c:pt>
                <c:pt idx="42">
                  <c:v>0.1975</c:v>
                </c:pt>
                <c:pt idx="43">
                  <c:v>0.195</c:v>
                </c:pt>
                <c:pt idx="44">
                  <c:v>0.1925</c:v>
                </c:pt>
                <c:pt idx="45">
                  <c:v>0.19</c:v>
                </c:pt>
                <c:pt idx="46">
                  <c:v>0.1875</c:v>
                </c:pt>
                <c:pt idx="47">
                  <c:v>0.185</c:v>
                </c:pt>
              </c:numCache>
            </c:numRef>
          </c:val>
          <c:smooth val="0"/>
        </c:ser>
        <c:ser>
          <c:idx val="5"/>
          <c:order val="5"/>
          <c:tx>
            <c:strRef>
              <c:f>'Attrition Rates'!$I$3</c:f>
              <c:strCache>
                <c:ptCount val="1"/>
                <c:pt idx="0">
                  <c:v>PFRA Street 2011</c:v>
                </c:pt>
              </c:strCache>
            </c:strRef>
          </c:tx>
          <c:marker>
            <c:symbol val="none"/>
          </c:marker>
          <c:val>
            <c:numRef>
              <c:f>'Attrition Rates'!$I$4:$I$51</c:f>
              <c:numCache>
                <c:formatCode>0.0%</c:formatCode>
                <c:ptCount val="48"/>
                <c:pt idx="0">
                  <c:v>1.0</c:v>
                </c:pt>
                <c:pt idx="1">
                  <c:v>0.81</c:v>
                </c:pt>
                <c:pt idx="2">
                  <c:v>0.71</c:v>
                </c:pt>
                <c:pt idx="3">
                  <c:v>0.63</c:v>
                </c:pt>
                <c:pt idx="4">
                  <c:v>0.58</c:v>
                </c:pt>
                <c:pt idx="5">
                  <c:v>0.52</c:v>
                </c:pt>
                <c:pt idx="6">
                  <c:v>0.49</c:v>
                </c:pt>
                <c:pt idx="7">
                  <c:v>0.46</c:v>
                </c:pt>
                <c:pt idx="8">
                  <c:v>0.42</c:v>
                </c:pt>
                <c:pt idx="9">
                  <c:v>0.4</c:v>
                </c:pt>
                <c:pt idx="10">
                  <c:v>0.384615384615385</c:v>
                </c:pt>
                <c:pt idx="11">
                  <c:v>0.361538461538461</c:v>
                </c:pt>
                <c:pt idx="12">
                  <c:v>0.341538461538461</c:v>
                </c:pt>
                <c:pt idx="13">
                  <c:v>0.311538461538461</c:v>
                </c:pt>
                <c:pt idx="14">
                  <c:v>0.301538461538461</c:v>
                </c:pt>
                <c:pt idx="15">
                  <c:v>0.291538461538461</c:v>
                </c:pt>
                <c:pt idx="16">
                  <c:v>0.271538461538461</c:v>
                </c:pt>
                <c:pt idx="17">
                  <c:v>0.261538461538461</c:v>
                </c:pt>
                <c:pt idx="18">
                  <c:v>0.251538461538461</c:v>
                </c:pt>
                <c:pt idx="19">
                  <c:v>0.241538461538461</c:v>
                </c:pt>
                <c:pt idx="20">
                  <c:v>0.231538461538461</c:v>
                </c:pt>
                <c:pt idx="21">
                  <c:v>0.221538461538461</c:v>
                </c:pt>
                <c:pt idx="22">
                  <c:v>0.211538461538461</c:v>
                </c:pt>
                <c:pt idx="23">
                  <c:v>0.201538461538462</c:v>
                </c:pt>
                <c:pt idx="24">
                  <c:v>0.191538461538462</c:v>
                </c:pt>
                <c:pt idx="25">
                  <c:v>0.181538461538462</c:v>
                </c:pt>
                <c:pt idx="26">
                  <c:v>0.171538461538462</c:v>
                </c:pt>
                <c:pt idx="27">
                  <c:v>0.166538461538462</c:v>
                </c:pt>
                <c:pt idx="28">
                  <c:v>0.161538461538462</c:v>
                </c:pt>
                <c:pt idx="29">
                  <c:v>0.151538461538461</c:v>
                </c:pt>
                <c:pt idx="30">
                  <c:v>0.146538461538461</c:v>
                </c:pt>
                <c:pt idx="31">
                  <c:v>0.141538461538461</c:v>
                </c:pt>
                <c:pt idx="32">
                  <c:v>0.136538461538461</c:v>
                </c:pt>
                <c:pt idx="33">
                  <c:v>0.131538461538461</c:v>
                </c:pt>
                <c:pt idx="34">
                  <c:v>0.126538461538461</c:v>
                </c:pt>
                <c:pt idx="35">
                  <c:v>0.121538461538461</c:v>
                </c:pt>
                <c:pt idx="36">
                  <c:v>0.116538461538461</c:v>
                </c:pt>
                <c:pt idx="37">
                  <c:v>0.111538461538461</c:v>
                </c:pt>
                <c:pt idx="38">
                  <c:v>0.106538461538461</c:v>
                </c:pt>
                <c:pt idx="39">
                  <c:v>0.101538461538461</c:v>
                </c:pt>
                <c:pt idx="40">
                  <c:v>0.0965384615384615</c:v>
                </c:pt>
                <c:pt idx="41">
                  <c:v>0.0915384615384614</c:v>
                </c:pt>
                <c:pt idx="42">
                  <c:v>0.0890384615384615</c:v>
                </c:pt>
                <c:pt idx="43">
                  <c:v>0.0865384615384615</c:v>
                </c:pt>
                <c:pt idx="44">
                  <c:v>0.0840384615384615</c:v>
                </c:pt>
                <c:pt idx="45">
                  <c:v>0.0815384615384614</c:v>
                </c:pt>
                <c:pt idx="46">
                  <c:v>0.0790384615384615</c:v>
                </c:pt>
                <c:pt idx="47">
                  <c:v>0.0765384615384615</c:v>
                </c:pt>
              </c:numCache>
            </c:numRef>
          </c:val>
          <c:smooth val="0"/>
        </c:ser>
        <c:ser>
          <c:idx val="6"/>
          <c:order val="6"/>
          <c:tx>
            <c:strRef>
              <c:f>'Attrition Rates'!$H$3</c:f>
              <c:strCache>
                <c:ptCount val="1"/>
                <c:pt idx="0">
                  <c:v>PFRA D2D 2011</c:v>
                </c:pt>
              </c:strCache>
            </c:strRef>
          </c:tx>
          <c:marker>
            <c:symbol val="none"/>
          </c:marker>
          <c:val>
            <c:numRef>
              <c:f>'Attrition Rates'!$H$4:$H$51</c:f>
              <c:numCache>
                <c:formatCode>0.0%</c:formatCode>
                <c:ptCount val="48"/>
                <c:pt idx="0">
                  <c:v>1.0</c:v>
                </c:pt>
                <c:pt idx="1">
                  <c:v>0.86</c:v>
                </c:pt>
                <c:pt idx="2">
                  <c:v>0.79</c:v>
                </c:pt>
                <c:pt idx="3">
                  <c:v>0.73</c:v>
                </c:pt>
                <c:pt idx="4">
                  <c:v>0.69</c:v>
                </c:pt>
                <c:pt idx="5">
                  <c:v>0.65</c:v>
                </c:pt>
                <c:pt idx="6">
                  <c:v>0.62</c:v>
                </c:pt>
                <c:pt idx="7">
                  <c:v>0.6</c:v>
                </c:pt>
                <c:pt idx="8">
                  <c:v>0.58</c:v>
                </c:pt>
                <c:pt idx="9">
                  <c:v>0.55</c:v>
                </c:pt>
                <c:pt idx="10">
                  <c:v>0.52</c:v>
                </c:pt>
                <c:pt idx="11">
                  <c:v>0.51</c:v>
                </c:pt>
                <c:pt idx="12">
                  <c:v>0.48</c:v>
                </c:pt>
                <c:pt idx="13">
                  <c:v>0.47</c:v>
                </c:pt>
                <c:pt idx="14">
                  <c:v>0.45</c:v>
                </c:pt>
                <c:pt idx="15">
                  <c:v>0.43</c:v>
                </c:pt>
                <c:pt idx="16">
                  <c:v>0.41</c:v>
                </c:pt>
                <c:pt idx="17">
                  <c:v>0.4</c:v>
                </c:pt>
                <c:pt idx="18">
                  <c:v>0.39</c:v>
                </c:pt>
                <c:pt idx="19">
                  <c:v>0.38</c:v>
                </c:pt>
                <c:pt idx="20">
                  <c:v>0.37</c:v>
                </c:pt>
                <c:pt idx="21">
                  <c:v>0.36</c:v>
                </c:pt>
                <c:pt idx="22">
                  <c:v>0.35</c:v>
                </c:pt>
                <c:pt idx="23">
                  <c:v>0.34</c:v>
                </c:pt>
                <c:pt idx="24">
                  <c:v>0.33</c:v>
                </c:pt>
                <c:pt idx="25">
                  <c:v>0.32</c:v>
                </c:pt>
                <c:pt idx="26">
                  <c:v>0.31</c:v>
                </c:pt>
                <c:pt idx="27">
                  <c:v>0.3</c:v>
                </c:pt>
                <c:pt idx="28">
                  <c:v>0.295</c:v>
                </c:pt>
                <c:pt idx="29">
                  <c:v>0.29</c:v>
                </c:pt>
                <c:pt idx="30">
                  <c:v>0.285</c:v>
                </c:pt>
                <c:pt idx="31">
                  <c:v>0.28</c:v>
                </c:pt>
                <c:pt idx="32">
                  <c:v>0.275</c:v>
                </c:pt>
                <c:pt idx="33">
                  <c:v>0.27</c:v>
                </c:pt>
                <c:pt idx="34">
                  <c:v>0.266</c:v>
                </c:pt>
                <c:pt idx="35">
                  <c:v>0.263</c:v>
                </c:pt>
                <c:pt idx="36">
                  <c:v>0.26</c:v>
                </c:pt>
                <c:pt idx="37">
                  <c:v>0.256</c:v>
                </c:pt>
                <c:pt idx="38">
                  <c:v>0.253</c:v>
                </c:pt>
                <c:pt idx="39">
                  <c:v>0.25</c:v>
                </c:pt>
                <c:pt idx="40">
                  <c:v>0.246</c:v>
                </c:pt>
                <c:pt idx="41">
                  <c:v>0.243</c:v>
                </c:pt>
                <c:pt idx="42">
                  <c:v>0.2375</c:v>
                </c:pt>
                <c:pt idx="43">
                  <c:v>0.235</c:v>
                </c:pt>
                <c:pt idx="44">
                  <c:v>0.2325</c:v>
                </c:pt>
                <c:pt idx="45">
                  <c:v>0.23</c:v>
                </c:pt>
                <c:pt idx="46">
                  <c:v>0.225</c:v>
                </c:pt>
                <c:pt idx="47">
                  <c:v>0.22</c:v>
                </c:pt>
              </c:numCache>
            </c:numRef>
          </c:val>
          <c:smooth val="0"/>
        </c:ser>
        <c:dLbls>
          <c:showLegendKey val="0"/>
          <c:showVal val="0"/>
          <c:showCatName val="0"/>
          <c:showSerName val="0"/>
          <c:showPercent val="0"/>
          <c:showBubbleSize val="0"/>
        </c:dLbls>
        <c:smooth val="0"/>
        <c:axId val="-1979885744"/>
        <c:axId val="-1979882992"/>
      </c:lineChart>
      <c:catAx>
        <c:axId val="-1979885744"/>
        <c:scaling>
          <c:orientation val="minMax"/>
        </c:scaling>
        <c:delete val="0"/>
        <c:axPos val="b"/>
        <c:majorTickMark val="out"/>
        <c:minorTickMark val="none"/>
        <c:tickLblPos val="nextTo"/>
        <c:crossAx val="-1979882992"/>
        <c:crosses val="autoZero"/>
        <c:auto val="1"/>
        <c:lblAlgn val="ctr"/>
        <c:lblOffset val="100"/>
        <c:noMultiLvlLbl val="0"/>
      </c:catAx>
      <c:valAx>
        <c:axId val="-1979882992"/>
        <c:scaling>
          <c:orientation val="minMax"/>
          <c:max val="1.0"/>
        </c:scaling>
        <c:delete val="0"/>
        <c:axPos val="l"/>
        <c:majorGridlines/>
        <c:numFmt formatCode="0.0%" sourceLinked="1"/>
        <c:majorTickMark val="out"/>
        <c:minorTickMark val="none"/>
        <c:tickLblPos val="nextTo"/>
        <c:crossAx val="-1979885744"/>
        <c:crosses val="autoZero"/>
        <c:crossBetween val="between"/>
      </c:valAx>
    </c:plotArea>
    <c:legend>
      <c:legendPos val="r"/>
      <c:layout/>
      <c:overlay val="0"/>
    </c:legend>
    <c:plotVisOnly val="1"/>
    <c:dispBlanksAs val="gap"/>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vs Costs Chart (with 12 monthly RG upgrades)</a:t>
            </a:r>
          </a:p>
        </c:rich>
      </c:tx>
      <c:layout/>
      <c:overlay val="0"/>
    </c:title>
    <c:autoTitleDeleted val="0"/>
    <c:plotArea>
      <c:layout/>
      <c:lineChart>
        <c:grouping val="standard"/>
        <c:varyColors val="0"/>
        <c:ser>
          <c:idx val="0"/>
          <c:order val="0"/>
          <c:tx>
            <c:v>Income</c:v>
          </c:tx>
          <c:marker>
            <c:symbol val="none"/>
          </c:marker>
          <c:val>
            <c:numRef>
              <c:f>'Data 12 Month'!$G$9:$G$56</c:f>
              <c:numCache>
                <c:formatCode>_-"£"* #,##0.00_-;\-"£"* #,##0.00_-;_-"£"* "-"??_-;_-@_-</c:formatCode>
                <c:ptCount val="48"/>
                <c:pt idx="0">
                  <c:v>16905.0</c:v>
                </c:pt>
                <c:pt idx="1">
                  <c:v>32457.6</c:v>
                </c:pt>
                <c:pt idx="2">
                  <c:v>46995.9</c:v>
                </c:pt>
                <c:pt idx="3">
                  <c:v>61027.05</c:v>
                </c:pt>
                <c:pt idx="4">
                  <c:v>74212.95</c:v>
                </c:pt>
                <c:pt idx="5">
                  <c:v>86722.65</c:v>
                </c:pt>
                <c:pt idx="6">
                  <c:v>98894.25</c:v>
                </c:pt>
                <c:pt idx="7">
                  <c:v>110389.65</c:v>
                </c:pt>
                <c:pt idx="8">
                  <c:v>121377.9</c:v>
                </c:pt>
                <c:pt idx="9">
                  <c:v>132028.05</c:v>
                </c:pt>
                <c:pt idx="10">
                  <c:v>142340.1</c:v>
                </c:pt>
                <c:pt idx="11">
                  <c:v>152314.05</c:v>
                </c:pt>
                <c:pt idx="12">
                  <c:v>162051.33</c:v>
                </c:pt>
                <c:pt idx="13">
                  <c:v>171443.748</c:v>
                </c:pt>
                <c:pt idx="14">
                  <c:v>180322.254</c:v>
                </c:pt>
                <c:pt idx="15">
                  <c:v>189028.329</c:v>
                </c:pt>
                <c:pt idx="16">
                  <c:v>197558.592</c:v>
                </c:pt>
                <c:pt idx="17">
                  <c:v>205916.424</c:v>
                </c:pt>
                <c:pt idx="18">
                  <c:v>213936.156</c:v>
                </c:pt>
                <c:pt idx="19">
                  <c:v>221780.076</c:v>
                </c:pt>
                <c:pt idx="20">
                  <c:v>229454.946</c:v>
                </c:pt>
                <c:pt idx="21">
                  <c:v>236788.3350000001</c:v>
                </c:pt>
                <c:pt idx="22">
                  <c:v>243780.243</c:v>
                </c:pt>
                <c:pt idx="23">
                  <c:v>250434.051</c:v>
                </c:pt>
                <c:pt idx="24">
                  <c:v>257051.3442000001</c:v>
                </c:pt>
                <c:pt idx="25">
                  <c:v>263560.4454</c:v>
                </c:pt>
                <c:pt idx="26">
                  <c:v>269961.3546</c:v>
                </c:pt>
                <c:pt idx="27">
                  <c:v>276257.4528</c:v>
                </c:pt>
                <c:pt idx="28">
                  <c:v>282448.74</c:v>
                </c:pt>
                <c:pt idx="29">
                  <c:v>288535.2162</c:v>
                </c:pt>
                <c:pt idx="30">
                  <c:v>294516.8813999999</c:v>
                </c:pt>
                <c:pt idx="31">
                  <c:v>300393.7355999998</c:v>
                </c:pt>
                <c:pt idx="32">
                  <c:v>306165.7787999999</c:v>
                </c:pt>
                <c:pt idx="33">
                  <c:v>311833.0109999998</c:v>
                </c:pt>
                <c:pt idx="34">
                  <c:v>317395.4321999998</c:v>
                </c:pt>
                <c:pt idx="35">
                  <c:v>322853.0423999998</c:v>
                </c:pt>
                <c:pt idx="36">
                  <c:v>328260.6137999998</c:v>
                </c:pt>
                <c:pt idx="37">
                  <c:v>333556.6121999998</c:v>
                </c:pt>
                <c:pt idx="38">
                  <c:v>338747.7995999997</c:v>
                </c:pt>
                <c:pt idx="39">
                  <c:v>343834.1759999998</c:v>
                </c:pt>
                <c:pt idx="40">
                  <c:v>348819.1223999998</c:v>
                </c:pt>
                <c:pt idx="41">
                  <c:v>353691.8195999998</c:v>
                </c:pt>
                <c:pt idx="42">
                  <c:v>358459.7057999998</c:v>
                </c:pt>
                <c:pt idx="43">
                  <c:v>363122.7809999998</c:v>
                </c:pt>
                <c:pt idx="44">
                  <c:v>367684.4261999998</c:v>
                </c:pt>
                <c:pt idx="45">
                  <c:v>372137.8793999998</c:v>
                </c:pt>
                <c:pt idx="46">
                  <c:v>376489.9025999998</c:v>
                </c:pt>
                <c:pt idx="47">
                  <c:v>380737.1147999999</c:v>
                </c:pt>
              </c:numCache>
            </c:numRef>
          </c:val>
          <c:smooth val="0"/>
        </c:ser>
        <c:ser>
          <c:idx val="1"/>
          <c:order val="1"/>
          <c:tx>
            <c:v>Costs</c:v>
          </c:tx>
          <c:marker>
            <c:symbol val="none"/>
          </c:marker>
          <c:val>
            <c:numRef>
              <c:f>Costs!$U$3:$U$50</c:f>
              <c:numCache>
                <c:formatCode>_-"£"* #,##0.00_-;\-"£"* #,##0.00_-;_-"£"* "-"??_-;_-@_-</c:formatCode>
                <c:ptCount val="48"/>
                <c:pt idx="0">
                  <c:v>106562.5</c:v>
                </c:pt>
                <c:pt idx="1">
                  <c:v>108125.0</c:v>
                </c:pt>
                <c:pt idx="2">
                  <c:v>109687.5</c:v>
                </c:pt>
                <c:pt idx="3">
                  <c:v>111250.0</c:v>
                </c:pt>
                <c:pt idx="4">
                  <c:v>112812.5</c:v>
                </c:pt>
                <c:pt idx="5">
                  <c:v>114375.0</c:v>
                </c:pt>
                <c:pt idx="6">
                  <c:v>118565.5</c:v>
                </c:pt>
                <c:pt idx="7">
                  <c:v>120128.0</c:v>
                </c:pt>
                <c:pt idx="8">
                  <c:v>121690.5</c:v>
                </c:pt>
                <c:pt idx="9">
                  <c:v>123253.0</c:v>
                </c:pt>
                <c:pt idx="10">
                  <c:v>124815.5</c:v>
                </c:pt>
                <c:pt idx="11">
                  <c:v>126378.0</c:v>
                </c:pt>
                <c:pt idx="12">
                  <c:v>131117.875</c:v>
                </c:pt>
                <c:pt idx="13">
                  <c:v>132727.25</c:v>
                </c:pt>
                <c:pt idx="14">
                  <c:v>134336.625</c:v>
                </c:pt>
                <c:pt idx="15">
                  <c:v>135946.0</c:v>
                </c:pt>
                <c:pt idx="16">
                  <c:v>137555.375</c:v>
                </c:pt>
                <c:pt idx="17">
                  <c:v>139164.75</c:v>
                </c:pt>
                <c:pt idx="18">
                  <c:v>142489.625</c:v>
                </c:pt>
                <c:pt idx="19">
                  <c:v>144099.0</c:v>
                </c:pt>
                <c:pt idx="20">
                  <c:v>145708.375</c:v>
                </c:pt>
                <c:pt idx="21">
                  <c:v>147317.75</c:v>
                </c:pt>
                <c:pt idx="22">
                  <c:v>148927.125</c:v>
                </c:pt>
                <c:pt idx="23">
                  <c:v>150536.5</c:v>
                </c:pt>
                <c:pt idx="24">
                  <c:v>154295.75625</c:v>
                </c:pt>
                <c:pt idx="25">
                  <c:v>155953.4125</c:v>
                </c:pt>
                <c:pt idx="26">
                  <c:v>157611.06875</c:v>
                </c:pt>
                <c:pt idx="27">
                  <c:v>159268.725</c:v>
                </c:pt>
                <c:pt idx="28">
                  <c:v>160926.38125</c:v>
                </c:pt>
                <c:pt idx="29">
                  <c:v>162584.0375</c:v>
                </c:pt>
                <c:pt idx="30">
                  <c:v>165511.89375</c:v>
                </c:pt>
                <c:pt idx="31">
                  <c:v>167169.55</c:v>
                </c:pt>
                <c:pt idx="32">
                  <c:v>168827.20625</c:v>
                </c:pt>
                <c:pt idx="33">
                  <c:v>170484.8625</c:v>
                </c:pt>
                <c:pt idx="34">
                  <c:v>172142.51875</c:v>
                </c:pt>
                <c:pt idx="35">
                  <c:v>173800.175</c:v>
                </c:pt>
                <c:pt idx="36">
                  <c:v>177206.3609375</c:v>
                </c:pt>
                <c:pt idx="37">
                  <c:v>178913.746875</c:v>
                </c:pt>
                <c:pt idx="38">
                  <c:v>180621.1328125</c:v>
                </c:pt>
                <c:pt idx="39">
                  <c:v>182328.51875</c:v>
                </c:pt>
                <c:pt idx="40">
                  <c:v>184035.9046875</c:v>
                </c:pt>
                <c:pt idx="41">
                  <c:v>185743.290625</c:v>
                </c:pt>
                <c:pt idx="42">
                  <c:v>188458.0765625</c:v>
                </c:pt>
                <c:pt idx="43">
                  <c:v>190165.4625</c:v>
                </c:pt>
                <c:pt idx="44">
                  <c:v>191872.8484375</c:v>
                </c:pt>
                <c:pt idx="45">
                  <c:v>193580.2343749999</c:v>
                </c:pt>
                <c:pt idx="46">
                  <c:v>195287.6203124999</c:v>
                </c:pt>
                <c:pt idx="47">
                  <c:v>196995.00625</c:v>
                </c:pt>
              </c:numCache>
            </c:numRef>
          </c:val>
          <c:smooth val="0"/>
        </c:ser>
        <c:dLbls>
          <c:showLegendKey val="0"/>
          <c:showVal val="0"/>
          <c:showCatName val="0"/>
          <c:showSerName val="0"/>
          <c:showPercent val="0"/>
          <c:showBubbleSize val="0"/>
        </c:dLbls>
        <c:smooth val="0"/>
        <c:axId val="-1980713024"/>
        <c:axId val="-1980709632"/>
      </c:lineChart>
      <c:catAx>
        <c:axId val="-1980713024"/>
        <c:scaling>
          <c:orientation val="minMax"/>
        </c:scaling>
        <c:delete val="0"/>
        <c:axPos val="b"/>
        <c:title>
          <c:tx>
            <c:rich>
              <a:bodyPr/>
              <a:lstStyle/>
              <a:p>
                <a:pPr>
                  <a:defRPr/>
                </a:pPr>
                <a:r>
                  <a:rPr lang="en-US"/>
                  <a:t>Month</a:t>
                </a:r>
              </a:p>
            </c:rich>
          </c:tx>
          <c:layout/>
          <c:overlay val="0"/>
        </c:title>
        <c:majorTickMark val="out"/>
        <c:minorTickMark val="none"/>
        <c:tickLblPos val="nextTo"/>
        <c:crossAx val="-1980709632"/>
        <c:crosses val="autoZero"/>
        <c:auto val="1"/>
        <c:lblAlgn val="ctr"/>
        <c:lblOffset val="100"/>
        <c:tickLblSkip val="1"/>
        <c:noMultiLvlLbl val="0"/>
      </c:catAx>
      <c:valAx>
        <c:axId val="-1980709632"/>
        <c:scaling>
          <c:orientation val="minMax"/>
        </c:scaling>
        <c:delete val="0"/>
        <c:axPos val="l"/>
        <c:majorGridlines/>
        <c:numFmt formatCode="_-&quot;£&quot;* #,##0.00_-;\-&quot;£&quot;* #,##0.00_-;_-&quot;£&quot;* &quot;-&quot;??_-;_-@_-" sourceLinked="1"/>
        <c:majorTickMark val="out"/>
        <c:minorTickMark val="none"/>
        <c:tickLblPos val="nextTo"/>
        <c:crossAx val="-1980713024"/>
        <c:crosses val="autoZero"/>
        <c:crossBetween val="between"/>
      </c:valAx>
      <c:spPr>
        <a:solidFill>
          <a:srgbClr val="D9D9D9"/>
        </a:solidFill>
      </c:spPr>
    </c:plotArea>
    <c:legend>
      <c:legendPos val="r"/>
      <c:layout/>
      <c:overlay val="0"/>
    </c:legend>
    <c:plotVisOnly val="1"/>
    <c:dispBlanksAs val="gap"/>
    <c:showDLblsOverMax val="0"/>
  </c:chart>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vs Costs Chart (With No RG upgrades)</a:t>
            </a:r>
          </a:p>
        </c:rich>
      </c:tx>
      <c:overlay val="0"/>
    </c:title>
    <c:autoTitleDeleted val="0"/>
    <c:plotArea>
      <c:layout/>
      <c:lineChart>
        <c:grouping val="standard"/>
        <c:varyColors val="0"/>
        <c:ser>
          <c:idx val="0"/>
          <c:order val="0"/>
          <c:tx>
            <c:v>Income</c:v>
          </c:tx>
          <c:marker>
            <c:symbol val="none"/>
          </c:marker>
          <c:val>
            <c:numRef>
              <c:f>'Data No Upgrade'!$G$9:$G$56</c:f>
              <c:numCache>
                <c:formatCode>_-"£"* #,##0.00_-;\-"£"* #,##0.00_-;_-"£"* "-"??_-;_-@_-</c:formatCode>
                <c:ptCount val="48"/>
                <c:pt idx="0">
                  <c:v>16905.0</c:v>
                </c:pt>
                <c:pt idx="1">
                  <c:v>32457.6</c:v>
                </c:pt>
                <c:pt idx="2">
                  <c:v>46995.9</c:v>
                </c:pt>
                <c:pt idx="3">
                  <c:v>61027.05</c:v>
                </c:pt>
                <c:pt idx="4">
                  <c:v>74212.95</c:v>
                </c:pt>
                <c:pt idx="5">
                  <c:v>86722.65</c:v>
                </c:pt>
                <c:pt idx="6">
                  <c:v>98894.25</c:v>
                </c:pt>
                <c:pt idx="7">
                  <c:v>110389.65</c:v>
                </c:pt>
                <c:pt idx="8">
                  <c:v>121377.9</c:v>
                </c:pt>
                <c:pt idx="9">
                  <c:v>132028.05</c:v>
                </c:pt>
                <c:pt idx="10">
                  <c:v>142340.1</c:v>
                </c:pt>
                <c:pt idx="11">
                  <c:v>152314.05</c:v>
                </c:pt>
                <c:pt idx="12">
                  <c:v>161949.9</c:v>
                </c:pt>
                <c:pt idx="13">
                  <c:v>171247.65</c:v>
                </c:pt>
                <c:pt idx="14">
                  <c:v>180038.25</c:v>
                </c:pt>
                <c:pt idx="15">
                  <c:v>188659.8</c:v>
                </c:pt>
                <c:pt idx="16">
                  <c:v>197112.3</c:v>
                </c:pt>
                <c:pt idx="17">
                  <c:v>205395.75</c:v>
                </c:pt>
                <c:pt idx="18">
                  <c:v>213341.1</c:v>
                </c:pt>
                <c:pt idx="19">
                  <c:v>221117.4</c:v>
                </c:pt>
                <c:pt idx="20">
                  <c:v>228724.65</c:v>
                </c:pt>
                <c:pt idx="21">
                  <c:v>235993.8</c:v>
                </c:pt>
                <c:pt idx="22">
                  <c:v>242924.85</c:v>
                </c:pt>
                <c:pt idx="23">
                  <c:v>249517.8</c:v>
                </c:pt>
                <c:pt idx="24">
                  <c:v>256009.32</c:v>
                </c:pt>
                <c:pt idx="25">
                  <c:v>262399.41</c:v>
                </c:pt>
                <c:pt idx="26">
                  <c:v>268688.0699999999</c:v>
                </c:pt>
                <c:pt idx="27">
                  <c:v>274875.3</c:v>
                </c:pt>
                <c:pt idx="28">
                  <c:v>280961.1</c:v>
                </c:pt>
                <c:pt idx="29">
                  <c:v>286945.47</c:v>
                </c:pt>
                <c:pt idx="30">
                  <c:v>292828.41</c:v>
                </c:pt>
                <c:pt idx="31">
                  <c:v>298609.92</c:v>
                </c:pt>
                <c:pt idx="32">
                  <c:v>30429</c:v>
                </c:pt>
                <c:pt idx="33">
                  <c:v>309868.65</c:v>
                </c:pt>
                <c:pt idx="34">
                  <c:v>315345.8699999999</c:v>
                </c:pt>
                <c:pt idx="35">
                  <c:v>320721.6599999999</c:v>
                </c:pt>
                <c:pt idx="36">
                  <c:v>325996.02</c:v>
                </c:pt>
                <c:pt idx="37">
                  <c:v>331168.9499999999</c:v>
                </c:pt>
                <c:pt idx="38">
                  <c:v>336240.4499999999</c:v>
                </c:pt>
                <c:pt idx="39">
                  <c:v>341210.52</c:v>
                </c:pt>
                <c:pt idx="40">
                  <c:v>346079.1599999999</c:v>
                </c:pt>
                <c:pt idx="41">
                  <c:v>350846.3699999999</c:v>
                </c:pt>
                <c:pt idx="42">
                  <c:v>355512.15</c:v>
                </c:pt>
                <c:pt idx="43">
                  <c:v>360076.5</c:v>
                </c:pt>
                <c:pt idx="44">
                  <c:v>364539.42</c:v>
                </c:pt>
                <c:pt idx="45">
                  <c:v>368900.91</c:v>
                </c:pt>
                <c:pt idx="46">
                  <c:v>373160.97</c:v>
                </c:pt>
                <c:pt idx="47">
                  <c:v>377319.6</c:v>
                </c:pt>
              </c:numCache>
            </c:numRef>
          </c:val>
          <c:smooth val="0"/>
        </c:ser>
        <c:ser>
          <c:idx val="1"/>
          <c:order val="1"/>
          <c:tx>
            <c:v>Costs</c:v>
          </c:tx>
          <c:marker>
            <c:symbol val="none"/>
          </c:marker>
          <c:val>
            <c:numRef>
              <c:f>Costs!$AF$3:$AF$50</c:f>
              <c:numCache>
                <c:formatCode>_-"£"* #,##0.00_-;\-"£"* #,##0.00_-;_-"£"* "-"??_-;_-@_-</c:formatCode>
                <c:ptCount val="48"/>
                <c:pt idx="0">
                  <c:v>106562.5</c:v>
                </c:pt>
                <c:pt idx="1">
                  <c:v>108125.0</c:v>
                </c:pt>
                <c:pt idx="2">
                  <c:v>109687.5</c:v>
                </c:pt>
                <c:pt idx="3">
                  <c:v>111250.0</c:v>
                </c:pt>
                <c:pt idx="4">
                  <c:v>112812.5</c:v>
                </c:pt>
                <c:pt idx="5">
                  <c:v>114375.0</c:v>
                </c:pt>
                <c:pt idx="6">
                  <c:v>118565.5</c:v>
                </c:pt>
                <c:pt idx="7">
                  <c:v>120128.0</c:v>
                </c:pt>
                <c:pt idx="8">
                  <c:v>121690.5</c:v>
                </c:pt>
                <c:pt idx="9">
                  <c:v>123253.0</c:v>
                </c:pt>
                <c:pt idx="10">
                  <c:v>124815.5</c:v>
                </c:pt>
                <c:pt idx="11">
                  <c:v>126378.0</c:v>
                </c:pt>
                <c:pt idx="12">
                  <c:v>130067.875</c:v>
                </c:pt>
                <c:pt idx="13">
                  <c:v>131677.25</c:v>
                </c:pt>
                <c:pt idx="14">
                  <c:v>133286.625</c:v>
                </c:pt>
                <c:pt idx="15">
                  <c:v>134896.0</c:v>
                </c:pt>
                <c:pt idx="16">
                  <c:v>136505.375</c:v>
                </c:pt>
                <c:pt idx="17">
                  <c:v>138114.75</c:v>
                </c:pt>
                <c:pt idx="18">
                  <c:v>141439.625</c:v>
                </c:pt>
                <c:pt idx="19">
                  <c:v>143049.0</c:v>
                </c:pt>
                <c:pt idx="20">
                  <c:v>144658.375</c:v>
                </c:pt>
                <c:pt idx="21">
                  <c:v>146267.75</c:v>
                </c:pt>
                <c:pt idx="22">
                  <c:v>147877.125</c:v>
                </c:pt>
                <c:pt idx="23">
                  <c:v>149486.5</c:v>
                </c:pt>
                <c:pt idx="24">
                  <c:v>152545.75625</c:v>
                </c:pt>
                <c:pt idx="25">
                  <c:v>154203.4125</c:v>
                </c:pt>
                <c:pt idx="26">
                  <c:v>155861.06875</c:v>
                </c:pt>
                <c:pt idx="27">
                  <c:v>157518.725</c:v>
                </c:pt>
                <c:pt idx="28">
                  <c:v>159176.38125</c:v>
                </c:pt>
                <c:pt idx="29">
                  <c:v>160834.0375</c:v>
                </c:pt>
                <c:pt idx="30">
                  <c:v>163761.89375</c:v>
                </c:pt>
                <c:pt idx="31">
                  <c:v>165419.55</c:v>
                </c:pt>
                <c:pt idx="32">
                  <c:v>167077.20625</c:v>
                </c:pt>
                <c:pt idx="33">
                  <c:v>168734.8625</c:v>
                </c:pt>
                <c:pt idx="34">
                  <c:v>170392.51875</c:v>
                </c:pt>
                <c:pt idx="35">
                  <c:v>172050.175</c:v>
                </c:pt>
                <c:pt idx="36">
                  <c:v>174896.3609375</c:v>
                </c:pt>
                <c:pt idx="37">
                  <c:v>176603.746875</c:v>
                </c:pt>
                <c:pt idx="38">
                  <c:v>178311.1328125</c:v>
                </c:pt>
                <c:pt idx="39">
                  <c:v>180018.51875</c:v>
                </c:pt>
                <c:pt idx="40">
                  <c:v>181725.9046875</c:v>
                </c:pt>
                <c:pt idx="41">
                  <c:v>183433.290625</c:v>
                </c:pt>
                <c:pt idx="42">
                  <c:v>186148.0765625</c:v>
                </c:pt>
                <c:pt idx="43">
                  <c:v>187855.4625</c:v>
                </c:pt>
                <c:pt idx="44">
                  <c:v>189562.8484375</c:v>
                </c:pt>
                <c:pt idx="45">
                  <c:v>191270.2343749999</c:v>
                </c:pt>
                <c:pt idx="46">
                  <c:v>192977.6203124999</c:v>
                </c:pt>
                <c:pt idx="47">
                  <c:v>194685.00625</c:v>
                </c:pt>
              </c:numCache>
            </c:numRef>
          </c:val>
          <c:smooth val="0"/>
        </c:ser>
        <c:dLbls>
          <c:showLegendKey val="0"/>
          <c:showVal val="0"/>
          <c:showCatName val="0"/>
          <c:showSerName val="0"/>
          <c:showPercent val="0"/>
          <c:showBubbleSize val="0"/>
        </c:dLbls>
        <c:smooth val="0"/>
        <c:axId val="-1980680880"/>
        <c:axId val="-1980676848"/>
      </c:lineChart>
      <c:catAx>
        <c:axId val="-1980680880"/>
        <c:scaling>
          <c:orientation val="minMax"/>
        </c:scaling>
        <c:delete val="0"/>
        <c:axPos val="b"/>
        <c:title>
          <c:tx>
            <c:rich>
              <a:bodyPr/>
              <a:lstStyle/>
              <a:p>
                <a:pPr>
                  <a:defRPr/>
                </a:pPr>
                <a:r>
                  <a:rPr lang="en-US"/>
                  <a:t>Month</a:t>
                </a:r>
              </a:p>
            </c:rich>
          </c:tx>
          <c:overlay val="0"/>
        </c:title>
        <c:majorTickMark val="out"/>
        <c:minorTickMark val="none"/>
        <c:tickLblPos val="nextTo"/>
        <c:crossAx val="-1980676848"/>
        <c:crosses val="autoZero"/>
        <c:auto val="1"/>
        <c:lblAlgn val="ctr"/>
        <c:lblOffset val="100"/>
        <c:tickLblSkip val="1"/>
        <c:noMultiLvlLbl val="0"/>
      </c:catAx>
      <c:valAx>
        <c:axId val="-1980676848"/>
        <c:scaling>
          <c:orientation val="minMax"/>
        </c:scaling>
        <c:delete val="0"/>
        <c:axPos val="l"/>
        <c:majorGridlines/>
        <c:numFmt formatCode="_-&quot;£&quot;* #,##0.00_-;\-&quot;£&quot;* #,##0.00_-;_-&quot;£&quot;* &quot;-&quot;??_-;_-@_-" sourceLinked="1"/>
        <c:majorTickMark val="out"/>
        <c:minorTickMark val="none"/>
        <c:tickLblPos val="nextTo"/>
        <c:crossAx val="-1980680880"/>
        <c:crosses val="autoZero"/>
        <c:crossBetween val="between"/>
      </c:valAx>
      <c:spPr>
        <a:solidFill>
          <a:srgbClr val="D9D9D9"/>
        </a:solidFill>
      </c:spPr>
    </c:plotArea>
    <c:legend>
      <c:legendPos val="r"/>
      <c:overlay val="0"/>
    </c:legend>
    <c:plotVisOnly val="1"/>
    <c:dispBlanksAs val="gap"/>
    <c:showDLblsOverMax val="0"/>
  </c:chart>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Chart</a:t>
            </a:r>
          </a:p>
        </c:rich>
      </c:tx>
      <c:layout/>
      <c:overlay val="0"/>
    </c:title>
    <c:autoTitleDeleted val="0"/>
    <c:plotArea>
      <c:layout/>
      <c:lineChart>
        <c:grouping val="standard"/>
        <c:varyColors val="0"/>
        <c:ser>
          <c:idx val="1"/>
          <c:order val="0"/>
          <c:tx>
            <c:v>6 Month Upgrade</c:v>
          </c:tx>
          <c:marker>
            <c:symbol val="none"/>
          </c:marker>
          <c:val>
            <c:numRef>
              <c:f>Costs!$AH$3:$AH$50</c:f>
              <c:numCache>
                <c:formatCode>_-"£"* #,##0.00_-;\-"£"* #,##0.00_-;_-"£"* "-"??_-;_-@_-</c:formatCode>
                <c:ptCount val="48"/>
                <c:pt idx="0">
                  <c:v>-89657.5</c:v>
                </c:pt>
                <c:pt idx="1">
                  <c:v>-75667.4</c:v>
                </c:pt>
                <c:pt idx="2">
                  <c:v>-62691.6</c:v>
                </c:pt>
                <c:pt idx="3">
                  <c:v>-50222.95</c:v>
                </c:pt>
                <c:pt idx="4">
                  <c:v>-38599.55</c:v>
                </c:pt>
                <c:pt idx="5">
                  <c:v>-27652.35000000001</c:v>
                </c:pt>
                <c:pt idx="6">
                  <c:v>-19363.17300000001</c:v>
                </c:pt>
                <c:pt idx="7">
                  <c:v>-9315.319000000018</c:v>
                </c:pt>
                <c:pt idx="8">
                  <c:v>218.6229999999923</c:v>
                </c:pt>
                <c:pt idx="9">
                  <c:v>9411.083999999973</c:v>
                </c:pt>
                <c:pt idx="10">
                  <c:v>18258.68299999999</c:v>
                </c:pt>
                <c:pt idx="11">
                  <c:v>26761.41999999998</c:v>
                </c:pt>
                <c:pt idx="12">
                  <c:v>33052.47469999996</c:v>
                </c:pt>
                <c:pt idx="13">
                  <c:v>40917.33789999995</c:v>
                </c:pt>
                <c:pt idx="14">
                  <c:v>48264.90809999997</c:v>
                </c:pt>
                <c:pt idx="15">
                  <c:v>55436.66629999998</c:v>
                </c:pt>
                <c:pt idx="16">
                  <c:v>62435.99349999998</c:v>
                </c:pt>
                <c:pt idx="17">
                  <c:v>69259.5087</c:v>
                </c:pt>
                <c:pt idx="18">
                  <c:v>74229.95080000002</c:v>
                </c:pt>
                <c:pt idx="19">
                  <c:v>80611.9074</c:v>
                </c:pt>
                <c:pt idx="20">
                  <c:v>86811.29000000001</c:v>
                </c:pt>
                <c:pt idx="21">
                  <c:v>92672.57260000001</c:v>
                </c:pt>
                <c:pt idx="22">
                  <c:v>98185.61220000003</c:v>
                </c:pt>
                <c:pt idx="23">
                  <c:v>103357.1708</c:v>
                </c:pt>
                <c:pt idx="24">
                  <c:v>107125.17975</c:v>
                </c:pt>
                <c:pt idx="25">
                  <c:v>112115.2457</c:v>
                </c:pt>
                <c:pt idx="26">
                  <c:v>116993.06245</c:v>
                </c:pt>
                <c:pt idx="27">
                  <c:v>121742.4012</c:v>
                </c:pt>
                <c:pt idx="28">
                  <c:v>126397.07195</c:v>
                </c:pt>
                <c:pt idx="29">
                  <c:v>130967.2177</c:v>
                </c:pt>
                <c:pt idx="30">
                  <c:v>134311.7870499999</c:v>
                </c:pt>
                <c:pt idx="31">
                  <c:v>138748.7213999999</c:v>
                </c:pt>
                <c:pt idx="32">
                  <c:v>143024.72015</c:v>
                </c:pt>
                <c:pt idx="33">
                  <c:v>147120.1734999999</c:v>
                </c:pt>
                <c:pt idx="34">
                  <c:v>151095.9394499999</c:v>
                </c:pt>
                <c:pt idx="35">
                  <c:v>154942.5511999999</c:v>
                </c:pt>
                <c:pt idx="36">
                  <c:v>157629.0238624999</c:v>
                </c:pt>
                <c:pt idx="37">
                  <c:v>161241.3033249999</c:v>
                </c:pt>
                <c:pt idx="38">
                  <c:v>164721.0475875</c:v>
                </c:pt>
                <c:pt idx="39">
                  <c:v>168088.54265</c:v>
                </c:pt>
                <c:pt idx="40">
                  <c:v>171351.2267125</c:v>
                </c:pt>
                <c:pt idx="41">
                  <c:v>174526.004775</c:v>
                </c:pt>
                <c:pt idx="42">
                  <c:v>176732.4260375</c:v>
                </c:pt>
                <c:pt idx="43">
                  <c:v>179671.2103</c:v>
                </c:pt>
                <c:pt idx="44">
                  <c:v>182518.0313625</c:v>
                </c:pt>
                <c:pt idx="45">
                  <c:v>185236.374425</c:v>
                </c:pt>
                <c:pt idx="46">
                  <c:v>187887.0974875</c:v>
                </c:pt>
                <c:pt idx="47">
                  <c:v>190412.72355</c:v>
                </c:pt>
              </c:numCache>
            </c:numRef>
          </c:val>
          <c:smooth val="0"/>
        </c:ser>
        <c:ser>
          <c:idx val="0"/>
          <c:order val="1"/>
          <c:tx>
            <c:v>Yearly Upgrade</c:v>
          </c:tx>
          <c:marker>
            <c:symbol val="none"/>
          </c:marker>
          <c:val>
            <c:numRef>
              <c:f>Costs!$AI$3:$AI$50</c:f>
              <c:numCache>
                <c:formatCode>_-"£"* #,##0.00_-;\-"£"* #,##0.00_-;_-"£"* "-"??_-;_-@_-</c:formatCode>
                <c:ptCount val="48"/>
                <c:pt idx="0">
                  <c:v>-89657.5</c:v>
                </c:pt>
                <c:pt idx="1">
                  <c:v>-75667.4</c:v>
                </c:pt>
                <c:pt idx="2">
                  <c:v>-62691.6</c:v>
                </c:pt>
                <c:pt idx="3">
                  <c:v>-50222.95</c:v>
                </c:pt>
                <c:pt idx="4">
                  <c:v>-38599.55</c:v>
                </c:pt>
                <c:pt idx="5">
                  <c:v>-27652.35000000001</c:v>
                </c:pt>
                <c:pt idx="6">
                  <c:v>-19671.25</c:v>
                </c:pt>
                <c:pt idx="7">
                  <c:v>-9738.350000000006</c:v>
                </c:pt>
                <c:pt idx="8">
                  <c:v>-312.6000000000058</c:v>
                </c:pt>
                <c:pt idx="9">
                  <c:v>8775.049999999988</c:v>
                </c:pt>
                <c:pt idx="10">
                  <c:v>17524.59999999998</c:v>
                </c:pt>
                <c:pt idx="11">
                  <c:v>25936.04999999999</c:v>
                </c:pt>
                <c:pt idx="12">
                  <c:v>30933.45499999999</c:v>
                </c:pt>
                <c:pt idx="13">
                  <c:v>38716.498</c:v>
                </c:pt>
                <c:pt idx="14">
                  <c:v>45985.62899999998</c:v>
                </c:pt>
                <c:pt idx="15">
                  <c:v>53082.329</c:v>
                </c:pt>
                <c:pt idx="16">
                  <c:v>60003.217</c:v>
                </c:pt>
                <c:pt idx="17">
                  <c:v>66751.674</c:v>
                </c:pt>
                <c:pt idx="18">
                  <c:v>71446.53100000001</c:v>
                </c:pt>
                <c:pt idx="19">
                  <c:v>77681.07600000003</c:v>
                </c:pt>
                <c:pt idx="20">
                  <c:v>83746.57100000002</c:v>
                </c:pt>
                <c:pt idx="21">
                  <c:v>89470.58500000005</c:v>
                </c:pt>
                <c:pt idx="22">
                  <c:v>94853.11800000004</c:v>
                </c:pt>
                <c:pt idx="23">
                  <c:v>99897.55100000003</c:v>
                </c:pt>
                <c:pt idx="24">
                  <c:v>102755.58795</c:v>
                </c:pt>
                <c:pt idx="25">
                  <c:v>107607.0329</c:v>
                </c:pt>
                <c:pt idx="26">
                  <c:v>112350.28585</c:v>
                </c:pt>
                <c:pt idx="27">
                  <c:v>116988.7278</c:v>
                </c:pt>
                <c:pt idx="28">
                  <c:v>121522.3587499999</c:v>
                </c:pt>
                <c:pt idx="29">
                  <c:v>125951.1787</c:v>
                </c:pt>
                <c:pt idx="30">
                  <c:v>129004.9876499999</c:v>
                </c:pt>
                <c:pt idx="31">
                  <c:v>133224.1855999999</c:v>
                </c:pt>
                <c:pt idx="32">
                  <c:v>137338.5725499998</c:v>
                </c:pt>
                <c:pt idx="33">
                  <c:v>141348.1484999998</c:v>
                </c:pt>
                <c:pt idx="34">
                  <c:v>145252.9134499998</c:v>
                </c:pt>
                <c:pt idx="35">
                  <c:v>149052.8673999998</c:v>
                </c:pt>
                <c:pt idx="36">
                  <c:v>151054.2528624998</c:v>
                </c:pt>
                <c:pt idx="37">
                  <c:v>154642.8653249998</c:v>
                </c:pt>
                <c:pt idx="38">
                  <c:v>158126.6667874998</c:v>
                </c:pt>
                <c:pt idx="39">
                  <c:v>161505.6572499998</c:v>
                </c:pt>
                <c:pt idx="40">
                  <c:v>164783.2177124998</c:v>
                </c:pt>
                <c:pt idx="41">
                  <c:v>167948.5289749998</c:v>
                </c:pt>
                <c:pt idx="42">
                  <c:v>170001.6292374998</c:v>
                </c:pt>
                <c:pt idx="43">
                  <c:v>172957.3184999999</c:v>
                </c:pt>
                <c:pt idx="44">
                  <c:v>175811.5777624999</c:v>
                </c:pt>
                <c:pt idx="45">
                  <c:v>178557.645025</c:v>
                </c:pt>
                <c:pt idx="46">
                  <c:v>181202.2822874999</c:v>
                </c:pt>
                <c:pt idx="47">
                  <c:v>183742.1085499999</c:v>
                </c:pt>
              </c:numCache>
            </c:numRef>
          </c:val>
          <c:smooth val="0"/>
        </c:ser>
        <c:ser>
          <c:idx val="2"/>
          <c:order val="2"/>
          <c:tx>
            <c:v>No Upgrade</c:v>
          </c:tx>
          <c:marker>
            <c:symbol val="none"/>
          </c:marker>
          <c:val>
            <c:numRef>
              <c:f>Costs!$AJ$3:$AJ$50</c:f>
              <c:numCache>
                <c:formatCode>_-"£"* #,##0.00_-;\-"£"* #,##0.00_-;_-"£"* "-"??_-;_-@_-</c:formatCode>
                <c:ptCount val="48"/>
                <c:pt idx="0">
                  <c:v>-89657.5</c:v>
                </c:pt>
                <c:pt idx="1">
                  <c:v>-75667.4</c:v>
                </c:pt>
                <c:pt idx="2">
                  <c:v>-62691.6</c:v>
                </c:pt>
                <c:pt idx="3">
                  <c:v>-50222.95</c:v>
                </c:pt>
                <c:pt idx="4">
                  <c:v>-38599.55</c:v>
                </c:pt>
                <c:pt idx="5">
                  <c:v>-27652.35000000001</c:v>
                </c:pt>
                <c:pt idx="6">
                  <c:v>-19671.25</c:v>
                </c:pt>
                <c:pt idx="7">
                  <c:v>-9738.350000000006</c:v>
                </c:pt>
                <c:pt idx="8">
                  <c:v>-312.6000000000058</c:v>
                </c:pt>
                <c:pt idx="9">
                  <c:v>8775.049999999988</c:v>
                </c:pt>
                <c:pt idx="10">
                  <c:v>17524.59999999998</c:v>
                </c:pt>
                <c:pt idx="11">
                  <c:v>25936.04999999999</c:v>
                </c:pt>
                <c:pt idx="12">
                  <c:v>31882.02499999999</c:v>
                </c:pt>
                <c:pt idx="13">
                  <c:v>39570.4</c:v>
                </c:pt>
                <c:pt idx="14">
                  <c:v>46751.625</c:v>
                </c:pt>
                <c:pt idx="15">
                  <c:v>53763.79999999999</c:v>
                </c:pt>
                <c:pt idx="16">
                  <c:v>60606.92499999998</c:v>
                </c:pt>
                <c:pt idx="17">
                  <c:v>67281.0</c:v>
                </c:pt>
                <c:pt idx="18">
                  <c:v>71901.475</c:v>
                </c:pt>
                <c:pt idx="19">
                  <c:v>78068.4</c:v>
                </c:pt>
                <c:pt idx="20">
                  <c:v>84066.275</c:v>
                </c:pt>
                <c:pt idx="21">
                  <c:v>89726.04999999999</c:v>
                </c:pt>
                <c:pt idx="22">
                  <c:v>95047.72499999997</c:v>
                </c:pt>
                <c:pt idx="23">
                  <c:v>100031.3</c:v>
                </c:pt>
                <c:pt idx="24">
                  <c:v>103463.56375</c:v>
                </c:pt>
                <c:pt idx="25">
                  <c:v>108195.9975</c:v>
                </c:pt>
                <c:pt idx="26">
                  <c:v>112827.0012499999</c:v>
                </c:pt>
                <c:pt idx="27">
                  <c:v>117356.5749999999</c:v>
                </c:pt>
                <c:pt idx="28">
                  <c:v>121784.7187499999</c:v>
                </c:pt>
                <c:pt idx="29">
                  <c:v>126111.4324999999</c:v>
                </c:pt>
                <c:pt idx="30">
                  <c:v>129066.5162499999</c:v>
                </c:pt>
                <c:pt idx="31">
                  <c:v>133190.3699999999</c:v>
                </c:pt>
                <c:pt idx="32">
                  <c:v>137212.79375</c:v>
                </c:pt>
                <c:pt idx="33">
                  <c:v>141133.7874999999</c:v>
                </c:pt>
                <c:pt idx="34">
                  <c:v>144953.3512499999</c:v>
                </c:pt>
                <c:pt idx="35">
                  <c:v>148671.4849999999</c:v>
                </c:pt>
                <c:pt idx="36">
                  <c:v>151099.6590624999</c:v>
                </c:pt>
                <c:pt idx="37">
                  <c:v>154565.2031249999</c:v>
                </c:pt>
                <c:pt idx="38">
                  <c:v>157929.3171874999</c:v>
                </c:pt>
                <c:pt idx="39">
                  <c:v>161192.00125</c:v>
                </c:pt>
                <c:pt idx="40">
                  <c:v>164353.2553124999</c:v>
                </c:pt>
                <c:pt idx="41">
                  <c:v>167413.079375</c:v>
                </c:pt>
                <c:pt idx="42">
                  <c:v>169364.0734375</c:v>
                </c:pt>
                <c:pt idx="43">
                  <c:v>172221.0375</c:v>
                </c:pt>
                <c:pt idx="44">
                  <c:v>174976.5715625</c:v>
                </c:pt>
                <c:pt idx="45">
                  <c:v>177630.675625</c:v>
                </c:pt>
                <c:pt idx="46">
                  <c:v>180183.3496875</c:v>
                </c:pt>
                <c:pt idx="47">
                  <c:v>182634.59375</c:v>
                </c:pt>
              </c:numCache>
            </c:numRef>
          </c:val>
          <c:smooth val="0"/>
        </c:ser>
        <c:dLbls>
          <c:showLegendKey val="0"/>
          <c:showVal val="0"/>
          <c:showCatName val="0"/>
          <c:showSerName val="0"/>
          <c:showPercent val="0"/>
          <c:showBubbleSize val="0"/>
        </c:dLbls>
        <c:smooth val="0"/>
        <c:axId val="-1980646512"/>
        <c:axId val="-1980642480"/>
      </c:lineChart>
      <c:catAx>
        <c:axId val="-1980646512"/>
        <c:scaling>
          <c:orientation val="minMax"/>
        </c:scaling>
        <c:delete val="0"/>
        <c:axPos val="b"/>
        <c:title>
          <c:tx>
            <c:rich>
              <a:bodyPr/>
              <a:lstStyle/>
              <a:p>
                <a:pPr>
                  <a:defRPr/>
                </a:pPr>
                <a:r>
                  <a:rPr lang="en-US"/>
                  <a:t>Month</a:t>
                </a:r>
              </a:p>
            </c:rich>
          </c:tx>
          <c:layout/>
          <c:overlay val="0"/>
        </c:title>
        <c:majorTickMark val="out"/>
        <c:minorTickMark val="none"/>
        <c:tickLblPos val="nextTo"/>
        <c:crossAx val="-1980642480"/>
        <c:crosses val="autoZero"/>
        <c:auto val="1"/>
        <c:lblAlgn val="ctr"/>
        <c:lblOffset val="100"/>
        <c:tickLblSkip val="1"/>
        <c:noMultiLvlLbl val="0"/>
      </c:catAx>
      <c:valAx>
        <c:axId val="-1980642480"/>
        <c:scaling>
          <c:orientation val="minMax"/>
        </c:scaling>
        <c:delete val="0"/>
        <c:axPos val="l"/>
        <c:majorGridlines/>
        <c:numFmt formatCode="_-&quot;£&quot;* #,##0.00_-;\-&quot;£&quot;* #,##0.00_-;_-&quot;£&quot;* &quot;-&quot;??_-;_-@_-" sourceLinked="1"/>
        <c:majorTickMark val="out"/>
        <c:minorTickMark val="none"/>
        <c:tickLblPos val="nextTo"/>
        <c:crossAx val="-1980646512"/>
        <c:crosses val="autoZero"/>
        <c:crossBetween val="between"/>
      </c:valAx>
    </c:plotArea>
    <c:legend>
      <c:legendPos val="r"/>
      <c:layout/>
      <c:overlay val="0"/>
    </c:legend>
    <c:plotVisOnly val="1"/>
    <c:dispBlanksAs val="gap"/>
    <c:showDLblsOverMax val="0"/>
  </c:chart>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Chart</a:t>
            </a:r>
          </a:p>
        </c:rich>
      </c:tx>
      <c:layout/>
      <c:overlay val="0"/>
    </c:title>
    <c:autoTitleDeleted val="0"/>
    <c:plotArea>
      <c:layout>
        <c:manualLayout>
          <c:layoutTarget val="inner"/>
          <c:xMode val="edge"/>
          <c:yMode val="edge"/>
          <c:x val="0.0668886636841859"/>
          <c:y val="0.124941724941725"/>
          <c:w val="0.827139018714955"/>
          <c:h val="0.781010223372428"/>
        </c:manualLayout>
      </c:layout>
      <c:lineChart>
        <c:grouping val="standard"/>
        <c:varyColors val="0"/>
        <c:ser>
          <c:idx val="1"/>
          <c:order val="0"/>
          <c:tx>
            <c:v>6 Month Upgrade</c:v>
          </c:tx>
          <c:marker>
            <c:symbol val="none"/>
          </c:marker>
          <c:val>
            <c:numRef>
              <c:f>'Data 6 Month'!$G$9:$G$56</c:f>
              <c:numCache>
                <c:formatCode>_-"£"* #,##0.00_-;\-"£"* #,##0.00_-;_-"£"* "-"??_-;_-@_-</c:formatCode>
                <c:ptCount val="48"/>
                <c:pt idx="0">
                  <c:v>16905.0</c:v>
                </c:pt>
                <c:pt idx="1">
                  <c:v>32457.6</c:v>
                </c:pt>
                <c:pt idx="2">
                  <c:v>46995.9</c:v>
                </c:pt>
                <c:pt idx="3">
                  <c:v>61027.05</c:v>
                </c:pt>
                <c:pt idx="4">
                  <c:v>74212.95</c:v>
                </c:pt>
                <c:pt idx="5">
                  <c:v>86722.65</c:v>
                </c:pt>
                <c:pt idx="6">
                  <c:v>100497.327</c:v>
                </c:pt>
                <c:pt idx="7">
                  <c:v>112107.681</c:v>
                </c:pt>
                <c:pt idx="8">
                  <c:v>123204.123</c:v>
                </c:pt>
                <c:pt idx="9">
                  <c:v>133959.084</c:v>
                </c:pt>
                <c:pt idx="10">
                  <c:v>144369.183</c:v>
                </c:pt>
                <c:pt idx="11">
                  <c:v>154434.42</c:v>
                </c:pt>
                <c:pt idx="12">
                  <c:v>165430.3497</c:v>
                </c:pt>
                <c:pt idx="13">
                  <c:v>174904.5879</c:v>
                </c:pt>
                <c:pt idx="14">
                  <c:v>183861.5331</c:v>
                </c:pt>
                <c:pt idx="15">
                  <c:v>192642.6663</c:v>
                </c:pt>
                <c:pt idx="16">
                  <c:v>201251.3685</c:v>
                </c:pt>
                <c:pt idx="17">
                  <c:v>209684.2587</c:v>
                </c:pt>
                <c:pt idx="18">
                  <c:v>218819.5758</c:v>
                </c:pt>
                <c:pt idx="19">
                  <c:v>226810.9074</c:v>
                </c:pt>
                <c:pt idx="20">
                  <c:v>234619.665</c:v>
                </c:pt>
                <c:pt idx="21">
                  <c:v>242090.3226</c:v>
                </c:pt>
                <c:pt idx="22">
                  <c:v>249212.7372</c:v>
                </c:pt>
                <c:pt idx="23">
                  <c:v>255993.6708</c:v>
                </c:pt>
                <c:pt idx="24">
                  <c:v>263520.936</c:v>
                </c:pt>
                <c:pt idx="25">
                  <c:v>270168.6582</c:v>
                </c:pt>
                <c:pt idx="26">
                  <c:v>276704.1312</c:v>
                </c:pt>
                <c:pt idx="27">
                  <c:v>283111.1262</c:v>
                </c:pt>
                <c:pt idx="28">
                  <c:v>289423.4532</c:v>
                </c:pt>
                <c:pt idx="29">
                  <c:v>295651.2552</c:v>
                </c:pt>
                <c:pt idx="30">
                  <c:v>302588.6807999999</c:v>
                </c:pt>
                <c:pt idx="31">
                  <c:v>308683.2714</c:v>
                </c:pt>
                <c:pt idx="32">
                  <c:v>314616.9264</c:v>
                </c:pt>
                <c:pt idx="33">
                  <c:v>320370.036</c:v>
                </c:pt>
                <c:pt idx="34">
                  <c:v>326003.4581999999</c:v>
                </c:pt>
                <c:pt idx="35">
                  <c:v>331507.7262</c:v>
                </c:pt>
                <c:pt idx="36">
                  <c:v>337600.3847999999</c:v>
                </c:pt>
                <c:pt idx="37">
                  <c:v>342920.0501999999</c:v>
                </c:pt>
                <c:pt idx="38">
                  <c:v>348107.1804</c:v>
                </c:pt>
                <c:pt idx="39">
                  <c:v>353182.0613999999</c:v>
                </c:pt>
                <c:pt idx="40">
                  <c:v>358152.1314</c:v>
                </c:pt>
                <c:pt idx="41">
                  <c:v>363034.2954</c:v>
                </c:pt>
                <c:pt idx="42">
                  <c:v>368375.5025999999</c:v>
                </c:pt>
                <c:pt idx="43">
                  <c:v>373021.6727999999</c:v>
                </c:pt>
                <c:pt idx="44">
                  <c:v>377575.8797999999</c:v>
                </c:pt>
                <c:pt idx="45">
                  <c:v>382001.6087999999</c:v>
                </c:pt>
                <c:pt idx="46">
                  <c:v>386359.7177999999</c:v>
                </c:pt>
                <c:pt idx="47">
                  <c:v>390592.7298</c:v>
                </c:pt>
              </c:numCache>
            </c:numRef>
          </c:val>
          <c:smooth val="0"/>
        </c:ser>
        <c:ser>
          <c:idx val="0"/>
          <c:order val="1"/>
          <c:tx>
            <c:v>Yearly Upgrade</c:v>
          </c:tx>
          <c:marker>
            <c:symbol val="none"/>
          </c:marker>
          <c:val>
            <c:numRef>
              <c:f>'Data 12 Month'!$G$9:$G$56</c:f>
              <c:numCache>
                <c:formatCode>_-"£"* #,##0.00_-;\-"£"* #,##0.00_-;_-"£"* "-"??_-;_-@_-</c:formatCode>
                <c:ptCount val="48"/>
                <c:pt idx="0">
                  <c:v>16905.0</c:v>
                </c:pt>
                <c:pt idx="1">
                  <c:v>32457.6</c:v>
                </c:pt>
                <c:pt idx="2">
                  <c:v>46995.9</c:v>
                </c:pt>
                <c:pt idx="3">
                  <c:v>61027.05</c:v>
                </c:pt>
                <c:pt idx="4">
                  <c:v>74212.95</c:v>
                </c:pt>
                <c:pt idx="5">
                  <c:v>86722.65</c:v>
                </c:pt>
                <c:pt idx="6">
                  <c:v>98894.25</c:v>
                </c:pt>
                <c:pt idx="7">
                  <c:v>110389.65</c:v>
                </c:pt>
                <c:pt idx="8">
                  <c:v>121377.9</c:v>
                </c:pt>
                <c:pt idx="9">
                  <c:v>132028.05</c:v>
                </c:pt>
                <c:pt idx="10">
                  <c:v>142340.1</c:v>
                </c:pt>
                <c:pt idx="11">
                  <c:v>152314.05</c:v>
                </c:pt>
                <c:pt idx="12">
                  <c:v>162051.33</c:v>
                </c:pt>
                <c:pt idx="13">
                  <c:v>171443.748</c:v>
                </c:pt>
                <c:pt idx="14">
                  <c:v>180322.254</c:v>
                </c:pt>
                <c:pt idx="15">
                  <c:v>189028.329</c:v>
                </c:pt>
                <c:pt idx="16">
                  <c:v>197558.592</c:v>
                </c:pt>
                <c:pt idx="17">
                  <c:v>205916.424</c:v>
                </c:pt>
                <c:pt idx="18">
                  <c:v>213936.156</c:v>
                </c:pt>
                <c:pt idx="19">
                  <c:v>221780.076</c:v>
                </c:pt>
                <c:pt idx="20">
                  <c:v>229454.946</c:v>
                </c:pt>
                <c:pt idx="21">
                  <c:v>236788.3350000001</c:v>
                </c:pt>
                <c:pt idx="22">
                  <c:v>243780.243</c:v>
                </c:pt>
                <c:pt idx="23">
                  <c:v>250434.051</c:v>
                </c:pt>
                <c:pt idx="24">
                  <c:v>257051.3442000001</c:v>
                </c:pt>
                <c:pt idx="25">
                  <c:v>263560.4454</c:v>
                </c:pt>
                <c:pt idx="26">
                  <c:v>269961.3546</c:v>
                </c:pt>
                <c:pt idx="27">
                  <c:v>276257.4528</c:v>
                </c:pt>
                <c:pt idx="28">
                  <c:v>282448.74</c:v>
                </c:pt>
                <c:pt idx="29">
                  <c:v>288535.2162</c:v>
                </c:pt>
                <c:pt idx="30">
                  <c:v>294516.8813999999</c:v>
                </c:pt>
                <c:pt idx="31">
                  <c:v>300393.7355999998</c:v>
                </c:pt>
                <c:pt idx="32">
                  <c:v>306165.7787999999</c:v>
                </c:pt>
                <c:pt idx="33">
                  <c:v>311833.0109999998</c:v>
                </c:pt>
                <c:pt idx="34">
                  <c:v>317395.4321999998</c:v>
                </c:pt>
                <c:pt idx="35">
                  <c:v>322853.0423999998</c:v>
                </c:pt>
                <c:pt idx="36">
                  <c:v>328260.6137999998</c:v>
                </c:pt>
                <c:pt idx="37">
                  <c:v>333556.6121999998</c:v>
                </c:pt>
                <c:pt idx="38">
                  <c:v>338747.7995999997</c:v>
                </c:pt>
                <c:pt idx="39">
                  <c:v>343834.1759999998</c:v>
                </c:pt>
                <c:pt idx="40">
                  <c:v>348819.1223999998</c:v>
                </c:pt>
                <c:pt idx="41">
                  <c:v>353691.8195999998</c:v>
                </c:pt>
                <c:pt idx="42">
                  <c:v>358459.7057999998</c:v>
                </c:pt>
                <c:pt idx="43">
                  <c:v>363122.7809999998</c:v>
                </c:pt>
                <c:pt idx="44">
                  <c:v>367684.4261999998</c:v>
                </c:pt>
                <c:pt idx="45">
                  <c:v>372137.8793999998</c:v>
                </c:pt>
                <c:pt idx="46">
                  <c:v>376489.9025999998</c:v>
                </c:pt>
                <c:pt idx="47">
                  <c:v>380737.1147999999</c:v>
                </c:pt>
              </c:numCache>
            </c:numRef>
          </c:val>
          <c:smooth val="0"/>
        </c:ser>
        <c:ser>
          <c:idx val="2"/>
          <c:order val="2"/>
          <c:tx>
            <c:v>No Upgrade</c:v>
          </c:tx>
          <c:marker>
            <c:symbol val="none"/>
          </c:marker>
          <c:val>
            <c:numRef>
              <c:f>'Data No Upgrade'!$G$9:$G$56</c:f>
              <c:numCache>
                <c:formatCode>_-"£"* #,##0.00_-;\-"£"* #,##0.00_-;_-"£"* "-"??_-;_-@_-</c:formatCode>
                <c:ptCount val="48"/>
                <c:pt idx="0">
                  <c:v>16905.0</c:v>
                </c:pt>
                <c:pt idx="1">
                  <c:v>32457.6</c:v>
                </c:pt>
                <c:pt idx="2">
                  <c:v>46995.9</c:v>
                </c:pt>
                <c:pt idx="3">
                  <c:v>61027.05</c:v>
                </c:pt>
                <c:pt idx="4">
                  <c:v>74212.95</c:v>
                </c:pt>
                <c:pt idx="5">
                  <c:v>86722.65</c:v>
                </c:pt>
                <c:pt idx="6">
                  <c:v>98894.25</c:v>
                </c:pt>
                <c:pt idx="7">
                  <c:v>110389.65</c:v>
                </c:pt>
                <c:pt idx="8">
                  <c:v>121377.9</c:v>
                </c:pt>
                <c:pt idx="9">
                  <c:v>132028.05</c:v>
                </c:pt>
                <c:pt idx="10">
                  <c:v>142340.1</c:v>
                </c:pt>
                <c:pt idx="11">
                  <c:v>152314.05</c:v>
                </c:pt>
                <c:pt idx="12">
                  <c:v>161949.9</c:v>
                </c:pt>
                <c:pt idx="13">
                  <c:v>171247.65</c:v>
                </c:pt>
                <c:pt idx="14">
                  <c:v>180038.25</c:v>
                </c:pt>
                <c:pt idx="15">
                  <c:v>188659.8</c:v>
                </c:pt>
                <c:pt idx="16">
                  <c:v>197112.3</c:v>
                </c:pt>
                <c:pt idx="17">
                  <c:v>205395.75</c:v>
                </c:pt>
                <c:pt idx="18">
                  <c:v>213341.1</c:v>
                </c:pt>
                <c:pt idx="19">
                  <c:v>221117.4</c:v>
                </c:pt>
                <c:pt idx="20">
                  <c:v>228724.65</c:v>
                </c:pt>
                <c:pt idx="21">
                  <c:v>235993.8</c:v>
                </c:pt>
                <c:pt idx="22">
                  <c:v>242924.85</c:v>
                </c:pt>
                <c:pt idx="23">
                  <c:v>249517.8</c:v>
                </c:pt>
                <c:pt idx="24">
                  <c:v>256009.32</c:v>
                </c:pt>
                <c:pt idx="25">
                  <c:v>262399.41</c:v>
                </c:pt>
                <c:pt idx="26">
                  <c:v>268688.0699999999</c:v>
                </c:pt>
                <c:pt idx="27">
                  <c:v>274875.3</c:v>
                </c:pt>
                <c:pt idx="28">
                  <c:v>280961.1</c:v>
                </c:pt>
                <c:pt idx="29">
                  <c:v>286945.47</c:v>
                </c:pt>
                <c:pt idx="30">
                  <c:v>292828.41</c:v>
                </c:pt>
                <c:pt idx="31">
                  <c:v>298609.92</c:v>
                </c:pt>
                <c:pt idx="32">
                  <c:v>30429</c:v>
                </c:pt>
                <c:pt idx="33">
                  <c:v>309868.65</c:v>
                </c:pt>
                <c:pt idx="34">
                  <c:v>315345.8699999999</c:v>
                </c:pt>
                <c:pt idx="35">
                  <c:v>320721.6599999999</c:v>
                </c:pt>
                <c:pt idx="36">
                  <c:v>325996.02</c:v>
                </c:pt>
                <c:pt idx="37">
                  <c:v>331168.9499999999</c:v>
                </c:pt>
                <c:pt idx="38">
                  <c:v>336240.4499999999</c:v>
                </c:pt>
                <c:pt idx="39">
                  <c:v>341210.52</c:v>
                </c:pt>
                <c:pt idx="40">
                  <c:v>346079.1599999999</c:v>
                </c:pt>
                <c:pt idx="41">
                  <c:v>350846.3699999999</c:v>
                </c:pt>
                <c:pt idx="42">
                  <c:v>355512.15</c:v>
                </c:pt>
                <c:pt idx="43">
                  <c:v>360076.5</c:v>
                </c:pt>
                <c:pt idx="44">
                  <c:v>364539.42</c:v>
                </c:pt>
                <c:pt idx="45">
                  <c:v>368900.91</c:v>
                </c:pt>
                <c:pt idx="46">
                  <c:v>373160.97</c:v>
                </c:pt>
                <c:pt idx="47">
                  <c:v>377319.6</c:v>
                </c:pt>
              </c:numCache>
            </c:numRef>
          </c:val>
          <c:smooth val="0"/>
        </c:ser>
        <c:dLbls>
          <c:showLegendKey val="0"/>
          <c:showVal val="0"/>
          <c:showCatName val="0"/>
          <c:showSerName val="0"/>
          <c:showPercent val="0"/>
          <c:showBubbleSize val="0"/>
        </c:dLbls>
        <c:smooth val="0"/>
        <c:axId val="-2021976752"/>
        <c:axId val="-2021971184"/>
      </c:lineChart>
      <c:catAx>
        <c:axId val="-2021976752"/>
        <c:scaling>
          <c:orientation val="minMax"/>
        </c:scaling>
        <c:delete val="0"/>
        <c:axPos val="b"/>
        <c:title>
          <c:tx>
            <c:rich>
              <a:bodyPr/>
              <a:lstStyle/>
              <a:p>
                <a:pPr>
                  <a:defRPr/>
                </a:pPr>
                <a:r>
                  <a:rPr lang="en-US"/>
                  <a:t>Month</a:t>
                </a:r>
              </a:p>
            </c:rich>
          </c:tx>
          <c:layout/>
          <c:overlay val="0"/>
        </c:title>
        <c:majorTickMark val="out"/>
        <c:minorTickMark val="none"/>
        <c:tickLblPos val="nextTo"/>
        <c:crossAx val="-2021971184"/>
        <c:crosses val="autoZero"/>
        <c:auto val="1"/>
        <c:lblAlgn val="ctr"/>
        <c:lblOffset val="100"/>
        <c:tickLblSkip val="1"/>
        <c:noMultiLvlLbl val="0"/>
      </c:catAx>
      <c:valAx>
        <c:axId val="-2021971184"/>
        <c:scaling>
          <c:orientation val="minMax"/>
        </c:scaling>
        <c:delete val="0"/>
        <c:axPos val="l"/>
        <c:majorGridlines/>
        <c:numFmt formatCode="_-&quot;£&quot;* #,##0.00_-;\-&quot;£&quot;* #,##0.00_-;_-&quot;£&quot;* &quot;-&quot;??_-;_-@_-" sourceLinked="1"/>
        <c:majorTickMark val="out"/>
        <c:minorTickMark val="none"/>
        <c:tickLblPos val="nextTo"/>
        <c:crossAx val="-2021976752"/>
        <c:crosses val="autoZero"/>
        <c:crossBetween val="between"/>
      </c:valAx>
    </c:plotArea>
    <c:legend>
      <c:legendPos val="r"/>
      <c:layout/>
      <c:overlay val="0"/>
    </c:legend>
    <c:plotVisOnly val="1"/>
    <c:dispBlanksAs val="gap"/>
    <c:showDLblsOverMax val="0"/>
  </c:chart>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vs Costs Chart (with 6 monthly RG upgrades)</a:t>
            </a:r>
          </a:p>
        </c:rich>
      </c:tx>
      <c:layout/>
      <c:overlay val="0"/>
    </c:title>
    <c:autoTitleDeleted val="0"/>
    <c:plotArea>
      <c:layout/>
      <c:lineChart>
        <c:grouping val="standard"/>
        <c:varyColors val="0"/>
        <c:ser>
          <c:idx val="0"/>
          <c:order val="0"/>
          <c:tx>
            <c:v>Income</c:v>
          </c:tx>
          <c:marker>
            <c:symbol val="none"/>
          </c:marker>
          <c:val>
            <c:numRef>
              <c:f>'Data 6 Month'!$G$9:$G$56</c:f>
              <c:numCache>
                <c:formatCode>_-"£"* #,##0.00_-;\-"£"* #,##0.00_-;_-"£"* "-"??_-;_-@_-</c:formatCode>
                <c:ptCount val="48"/>
                <c:pt idx="0">
                  <c:v>16905.0</c:v>
                </c:pt>
                <c:pt idx="1">
                  <c:v>32457.6</c:v>
                </c:pt>
                <c:pt idx="2">
                  <c:v>46995.9</c:v>
                </c:pt>
                <c:pt idx="3">
                  <c:v>61027.05</c:v>
                </c:pt>
                <c:pt idx="4">
                  <c:v>74212.95</c:v>
                </c:pt>
                <c:pt idx="5">
                  <c:v>86722.65</c:v>
                </c:pt>
                <c:pt idx="6">
                  <c:v>100497.327</c:v>
                </c:pt>
                <c:pt idx="7">
                  <c:v>112107.681</c:v>
                </c:pt>
                <c:pt idx="8">
                  <c:v>123204.123</c:v>
                </c:pt>
                <c:pt idx="9">
                  <c:v>133959.084</c:v>
                </c:pt>
                <c:pt idx="10">
                  <c:v>144369.183</c:v>
                </c:pt>
                <c:pt idx="11">
                  <c:v>154434.42</c:v>
                </c:pt>
                <c:pt idx="12">
                  <c:v>165430.3497</c:v>
                </c:pt>
                <c:pt idx="13">
                  <c:v>174904.5879</c:v>
                </c:pt>
                <c:pt idx="14">
                  <c:v>183861.5331</c:v>
                </c:pt>
                <c:pt idx="15">
                  <c:v>192642.6663</c:v>
                </c:pt>
                <c:pt idx="16">
                  <c:v>201251.3685</c:v>
                </c:pt>
                <c:pt idx="17">
                  <c:v>209684.2587</c:v>
                </c:pt>
                <c:pt idx="18">
                  <c:v>218819.5758</c:v>
                </c:pt>
                <c:pt idx="19">
                  <c:v>226810.9074</c:v>
                </c:pt>
                <c:pt idx="20">
                  <c:v>234619.665</c:v>
                </c:pt>
                <c:pt idx="21">
                  <c:v>242090.3226</c:v>
                </c:pt>
                <c:pt idx="22">
                  <c:v>249212.7372</c:v>
                </c:pt>
                <c:pt idx="23">
                  <c:v>255993.6708</c:v>
                </c:pt>
                <c:pt idx="24">
                  <c:v>263520.936</c:v>
                </c:pt>
                <c:pt idx="25">
                  <c:v>270168.6582</c:v>
                </c:pt>
                <c:pt idx="26">
                  <c:v>276704.1312</c:v>
                </c:pt>
                <c:pt idx="27">
                  <c:v>283111.1262</c:v>
                </c:pt>
                <c:pt idx="28">
                  <c:v>289423.4532</c:v>
                </c:pt>
                <c:pt idx="29">
                  <c:v>295651.2552</c:v>
                </c:pt>
                <c:pt idx="30">
                  <c:v>302588.6807999999</c:v>
                </c:pt>
                <c:pt idx="31">
                  <c:v>308683.2714</c:v>
                </c:pt>
                <c:pt idx="32">
                  <c:v>314616.9264</c:v>
                </c:pt>
                <c:pt idx="33">
                  <c:v>320370.036</c:v>
                </c:pt>
                <c:pt idx="34">
                  <c:v>326003.4581999999</c:v>
                </c:pt>
                <c:pt idx="35">
                  <c:v>331507.7262</c:v>
                </c:pt>
                <c:pt idx="36">
                  <c:v>337600.3847999999</c:v>
                </c:pt>
                <c:pt idx="37">
                  <c:v>342920.0501999999</c:v>
                </c:pt>
                <c:pt idx="38">
                  <c:v>348107.1804</c:v>
                </c:pt>
                <c:pt idx="39">
                  <c:v>353182.0613999999</c:v>
                </c:pt>
                <c:pt idx="40">
                  <c:v>358152.1314</c:v>
                </c:pt>
                <c:pt idx="41">
                  <c:v>363034.2954</c:v>
                </c:pt>
                <c:pt idx="42">
                  <c:v>368375.5025999999</c:v>
                </c:pt>
                <c:pt idx="43">
                  <c:v>373021.6727999999</c:v>
                </c:pt>
                <c:pt idx="44">
                  <c:v>377575.8797999999</c:v>
                </c:pt>
                <c:pt idx="45">
                  <c:v>382001.6087999999</c:v>
                </c:pt>
                <c:pt idx="46">
                  <c:v>386359.7177999999</c:v>
                </c:pt>
                <c:pt idx="47">
                  <c:v>390592.7298</c:v>
                </c:pt>
              </c:numCache>
            </c:numRef>
          </c:val>
          <c:smooth val="0"/>
        </c:ser>
        <c:ser>
          <c:idx val="1"/>
          <c:order val="1"/>
          <c:tx>
            <c:v>Costs</c:v>
          </c:tx>
          <c:marker>
            <c:symbol val="none"/>
          </c:marker>
          <c:val>
            <c:numRef>
              <c:f>Costs!$J$3:$J$50</c:f>
              <c:numCache>
                <c:formatCode>_-"£"* #,##0.00_-;\-"£"* #,##0.00_-;_-"£"* "-"??_-;_-@_-</c:formatCode>
                <c:ptCount val="48"/>
                <c:pt idx="0">
                  <c:v>106562.5</c:v>
                </c:pt>
                <c:pt idx="1">
                  <c:v>108125.0</c:v>
                </c:pt>
                <c:pt idx="2">
                  <c:v>109687.5</c:v>
                </c:pt>
                <c:pt idx="3">
                  <c:v>111250.0</c:v>
                </c:pt>
                <c:pt idx="4">
                  <c:v>112812.5</c:v>
                </c:pt>
                <c:pt idx="5">
                  <c:v>114375.0</c:v>
                </c:pt>
                <c:pt idx="6">
                  <c:v>119860.5</c:v>
                </c:pt>
                <c:pt idx="7">
                  <c:v>121423.0</c:v>
                </c:pt>
                <c:pt idx="8">
                  <c:v>122985.5</c:v>
                </c:pt>
                <c:pt idx="9">
                  <c:v>124548.0</c:v>
                </c:pt>
                <c:pt idx="10">
                  <c:v>126110.5</c:v>
                </c:pt>
                <c:pt idx="11">
                  <c:v>127673.0</c:v>
                </c:pt>
                <c:pt idx="12">
                  <c:v>132377.875</c:v>
                </c:pt>
                <c:pt idx="13">
                  <c:v>133987.25</c:v>
                </c:pt>
                <c:pt idx="14">
                  <c:v>135596.625</c:v>
                </c:pt>
                <c:pt idx="15">
                  <c:v>137206.0</c:v>
                </c:pt>
                <c:pt idx="16">
                  <c:v>138815.375</c:v>
                </c:pt>
                <c:pt idx="17">
                  <c:v>140424.75</c:v>
                </c:pt>
                <c:pt idx="18">
                  <c:v>144589.625</c:v>
                </c:pt>
                <c:pt idx="19">
                  <c:v>146199.0</c:v>
                </c:pt>
                <c:pt idx="20">
                  <c:v>147808.375</c:v>
                </c:pt>
                <c:pt idx="21">
                  <c:v>149417.75</c:v>
                </c:pt>
                <c:pt idx="22">
                  <c:v>151027.125</c:v>
                </c:pt>
                <c:pt idx="23">
                  <c:v>152636.5</c:v>
                </c:pt>
                <c:pt idx="24">
                  <c:v>156395.75625</c:v>
                </c:pt>
                <c:pt idx="25">
                  <c:v>158053.4125</c:v>
                </c:pt>
                <c:pt idx="26">
                  <c:v>159711.06875</c:v>
                </c:pt>
                <c:pt idx="27">
                  <c:v>161368.725</c:v>
                </c:pt>
                <c:pt idx="28">
                  <c:v>163026.38125</c:v>
                </c:pt>
                <c:pt idx="29">
                  <c:v>164684.0375</c:v>
                </c:pt>
                <c:pt idx="30">
                  <c:v>168276.89375</c:v>
                </c:pt>
                <c:pt idx="31">
                  <c:v>169934.55</c:v>
                </c:pt>
                <c:pt idx="32">
                  <c:v>171592.20625</c:v>
                </c:pt>
                <c:pt idx="33">
                  <c:v>173249.8625</c:v>
                </c:pt>
                <c:pt idx="34">
                  <c:v>174907.51875</c:v>
                </c:pt>
                <c:pt idx="35">
                  <c:v>176565.175</c:v>
                </c:pt>
                <c:pt idx="36">
                  <c:v>179971.3609375</c:v>
                </c:pt>
                <c:pt idx="37">
                  <c:v>181678.746875</c:v>
                </c:pt>
                <c:pt idx="38">
                  <c:v>183386.1328125</c:v>
                </c:pt>
                <c:pt idx="39">
                  <c:v>185093.51875</c:v>
                </c:pt>
                <c:pt idx="40">
                  <c:v>186800.9046875</c:v>
                </c:pt>
                <c:pt idx="41">
                  <c:v>188508.290625</c:v>
                </c:pt>
                <c:pt idx="42">
                  <c:v>191643.0765625</c:v>
                </c:pt>
                <c:pt idx="43">
                  <c:v>193350.4625</c:v>
                </c:pt>
                <c:pt idx="44">
                  <c:v>195057.8484375</c:v>
                </c:pt>
                <c:pt idx="45">
                  <c:v>196765.2343749999</c:v>
                </c:pt>
                <c:pt idx="46">
                  <c:v>198472.6203124999</c:v>
                </c:pt>
                <c:pt idx="47">
                  <c:v>200180.00625</c:v>
                </c:pt>
              </c:numCache>
            </c:numRef>
          </c:val>
          <c:smooth val="0"/>
        </c:ser>
        <c:dLbls>
          <c:showLegendKey val="0"/>
          <c:showVal val="0"/>
          <c:showCatName val="0"/>
          <c:showSerName val="0"/>
          <c:showPercent val="0"/>
          <c:showBubbleSize val="0"/>
        </c:dLbls>
        <c:smooth val="0"/>
        <c:axId val="-2023043120"/>
        <c:axId val="-2023039088"/>
      </c:lineChart>
      <c:catAx>
        <c:axId val="-2023043120"/>
        <c:scaling>
          <c:orientation val="minMax"/>
        </c:scaling>
        <c:delete val="0"/>
        <c:axPos val="b"/>
        <c:title>
          <c:tx>
            <c:rich>
              <a:bodyPr/>
              <a:lstStyle/>
              <a:p>
                <a:pPr>
                  <a:defRPr/>
                </a:pPr>
                <a:r>
                  <a:rPr lang="en-US"/>
                  <a:t>Month</a:t>
                </a:r>
              </a:p>
            </c:rich>
          </c:tx>
          <c:layout/>
          <c:overlay val="0"/>
        </c:title>
        <c:majorTickMark val="out"/>
        <c:minorTickMark val="none"/>
        <c:tickLblPos val="nextTo"/>
        <c:crossAx val="-2023039088"/>
        <c:crosses val="autoZero"/>
        <c:auto val="1"/>
        <c:lblAlgn val="ctr"/>
        <c:lblOffset val="100"/>
        <c:tickLblSkip val="1"/>
        <c:noMultiLvlLbl val="0"/>
      </c:catAx>
      <c:valAx>
        <c:axId val="-2023039088"/>
        <c:scaling>
          <c:orientation val="minMax"/>
        </c:scaling>
        <c:delete val="0"/>
        <c:axPos val="l"/>
        <c:majorGridlines/>
        <c:numFmt formatCode="_-&quot;£&quot;* #,##0.00_-;\-&quot;£&quot;* #,##0.00_-;_-&quot;£&quot;* &quot;-&quot;??_-;_-@_-" sourceLinked="1"/>
        <c:majorTickMark val="out"/>
        <c:minorTickMark val="none"/>
        <c:tickLblPos val="nextTo"/>
        <c:crossAx val="-2023043120"/>
        <c:crosses val="autoZero"/>
        <c:crossBetween val="between"/>
      </c:valAx>
      <c:spPr>
        <a:solidFill>
          <a:schemeClr val="bg1">
            <a:lumMod val="85000"/>
          </a:schemeClr>
        </a:solidFill>
      </c:spPr>
    </c:plotArea>
    <c:legend>
      <c:legendPos val="r"/>
      <c:layout/>
      <c:overlay val="0"/>
    </c:legend>
    <c:plotVisOnly val="1"/>
    <c:dispBlanksAs val="gap"/>
    <c:showDLblsOverMax val="0"/>
  </c:chart>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vs Costs Chart (with 12 monthly RG upgrades)</a:t>
            </a:r>
          </a:p>
        </c:rich>
      </c:tx>
      <c:layout/>
      <c:overlay val="0"/>
    </c:title>
    <c:autoTitleDeleted val="0"/>
    <c:plotArea>
      <c:layout/>
      <c:lineChart>
        <c:grouping val="standard"/>
        <c:varyColors val="0"/>
        <c:ser>
          <c:idx val="0"/>
          <c:order val="0"/>
          <c:tx>
            <c:v>Income</c:v>
          </c:tx>
          <c:marker>
            <c:symbol val="none"/>
          </c:marker>
          <c:val>
            <c:numRef>
              <c:f>'Data 12 Month'!$G$9:$G$56</c:f>
              <c:numCache>
                <c:formatCode>_-"£"* #,##0.00_-;\-"£"* #,##0.00_-;_-"£"* "-"??_-;_-@_-</c:formatCode>
                <c:ptCount val="48"/>
                <c:pt idx="0">
                  <c:v>16905.0</c:v>
                </c:pt>
                <c:pt idx="1">
                  <c:v>32457.6</c:v>
                </c:pt>
                <c:pt idx="2">
                  <c:v>46995.9</c:v>
                </c:pt>
                <c:pt idx="3">
                  <c:v>61027.05</c:v>
                </c:pt>
                <c:pt idx="4">
                  <c:v>74212.95</c:v>
                </c:pt>
                <c:pt idx="5">
                  <c:v>86722.65</c:v>
                </c:pt>
                <c:pt idx="6">
                  <c:v>98894.25</c:v>
                </c:pt>
                <c:pt idx="7">
                  <c:v>110389.65</c:v>
                </c:pt>
                <c:pt idx="8">
                  <c:v>121377.9</c:v>
                </c:pt>
                <c:pt idx="9">
                  <c:v>132028.05</c:v>
                </c:pt>
                <c:pt idx="10">
                  <c:v>142340.1</c:v>
                </c:pt>
                <c:pt idx="11">
                  <c:v>152314.05</c:v>
                </c:pt>
                <c:pt idx="12">
                  <c:v>162051.33</c:v>
                </c:pt>
                <c:pt idx="13">
                  <c:v>171443.748</c:v>
                </c:pt>
                <c:pt idx="14">
                  <c:v>180322.254</c:v>
                </c:pt>
                <c:pt idx="15">
                  <c:v>189028.329</c:v>
                </c:pt>
                <c:pt idx="16">
                  <c:v>197558.592</c:v>
                </c:pt>
                <c:pt idx="17">
                  <c:v>205916.424</c:v>
                </c:pt>
                <c:pt idx="18">
                  <c:v>213936.156</c:v>
                </c:pt>
                <c:pt idx="19">
                  <c:v>221780.076</c:v>
                </c:pt>
                <c:pt idx="20">
                  <c:v>229454.946</c:v>
                </c:pt>
                <c:pt idx="21">
                  <c:v>236788.3350000001</c:v>
                </c:pt>
                <c:pt idx="22">
                  <c:v>243780.243</c:v>
                </c:pt>
                <c:pt idx="23">
                  <c:v>250434.051</c:v>
                </c:pt>
                <c:pt idx="24">
                  <c:v>257051.3442000001</c:v>
                </c:pt>
                <c:pt idx="25">
                  <c:v>263560.4454</c:v>
                </c:pt>
                <c:pt idx="26">
                  <c:v>269961.3546</c:v>
                </c:pt>
                <c:pt idx="27">
                  <c:v>276257.4528</c:v>
                </c:pt>
                <c:pt idx="28">
                  <c:v>282448.74</c:v>
                </c:pt>
                <c:pt idx="29">
                  <c:v>288535.2162</c:v>
                </c:pt>
                <c:pt idx="30">
                  <c:v>294516.8813999999</c:v>
                </c:pt>
                <c:pt idx="31">
                  <c:v>300393.7355999998</c:v>
                </c:pt>
                <c:pt idx="32">
                  <c:v>306165.7787999999</c:v>
                </c:pt>
                <c:pt idx="33">
                  <c:v>311833.0109999998</c:v>
                </c:pt>
                <c:pt idx="34">
                  <c:v>317395.4321999998</c:v>
                </c:pt>
                <c:pt idx="35">
                  <c:v>322853.0423999998</c:v>
                </c:pt>
                <c:pt idx="36">
                  <c:v>328260.6137999998</c:v>
                </c:pt>
                <c:pt idx="37">
                  <c:v>333556.6121999998</c:v>
                </c:pt>
                <c:pt idx="38">
                  <c:v>338747.7995999997</c:v>
                </c:pt>
                <c:pt idx="39">
                  <c:v>343834.1759999998</c:v>
                </c:pt>
                <c:pt idx="40">
                  <c:v>348819.1223999998</c:v>
                </c:pt>
                <c:pt idx="41">
                  <c:v>353691.8195999998</c:v>
                </c:pt>
                <c:pt idx="42">
                  <c:v>358459.7057999998</c:v>
                </c:pt>
                <c:pt idx="43">
                  <c:v>363122.7809999998</c:v>
                </c:pt>
                <c:pt idx="44">
                  <c:v>367684.4261999998</c:v>
                </c:pt>
                <c:pt idx="45">
                  <c:v>372137.8793999998</c:v>
                </c:pt>
                <c:pt idx="46">
                  <c:v>376489.9025999998</c:v>
                </c:pt>
                <c:pt idx="47">
                  <c:v>380737.1147999999</c:v>
                </c:pt>
              </c:numCache>
            </c:numRef>
          </c:val>
          <c:smooth val="0"/>
        </c:ser>
        <c:ser>
          <c:idx val="1"/>
          <c:order val="1"/>
          <c:tx>
            <c:v>Costs</c:v>
          </c:tx>
          <c:marker>
            <c:symbol val="none"/>
          </c:marker>
          <c:val>
            <c:numRef>
              <c:f>Costs!$U$3:$U$50</c:f>
              <c:numCache>
                <c:formatCode>_-"£"* #,##0.00_-;\-"£"* #,##0.00_-;_-"£"* "-"??_-;_-@_-</c:formatCode>
                <c:ptCount val="48"/>
                <c:pt idx="0">
                  <c:v>106562.5</c:v>
                </c:pt>
                <c:pt idx="1">
                  <c:v>108125.0</c:v>
                </c:pt>
                <c:pt idx="2">
                  <c:v>109687.5</c:v>
                </c:pt>
                <c:pt idx="3">
                  <c:v>111250.0</c:v>
                </c:pt>
                <c:pt idx="4">
                  <c:v>112812.5</c:v>
                </c:pt>
                <c:pt idx="5">
                  <c:v>114375.0</c:v>
                </c:pt>
                <c:pt idx="6">
                  <c:v>118565.5</c:v>
                </c:pt>
                <c:pt idx="7">
                  <c:v>120128.0</c:v>
                </c:pt>
                <c:pt idx="8">
                  <c:v>121690.5</c:v>
                </c:pt>
                <c:pt idx="9">
                  <c:v>123253.0</c:v>
                </c:pt>
                <c:pt idx="10">
                  <c:v>124815.5</c:v>
                </c:pt>
                <c:pt idx="11">
                  <c:v>126378.0</c:v>
                </c:pt>
                <c:pt idx="12">
                  <c:v>131117.875</c:v>
                </c:pt>
                <c:pt idx="13">
                  <c:v>132727.25</c:v>
                </c:pt>
                <c:pt idx="14">
                  <c:v>134336.625</c:v>
                </c:pt>
                <c:pt idx="15">
                  <c:v>135946.0</c:v>
                </c:pt>
                <c:pt idx="16">
                  <c:v>137555.375</c:v>
                </c:pt>
                <c:pt idx="17">
                  <c:v>139164.75</c:v>
                </c:pt>
                <c:pt idx="18">
                  <c:v>142489.625</c:v>
                </c:pt>
                <c:pt idx="19">
                  <c:v>144099.0</c:v>
                </c:pt>
                <c:pt idx="20">
                  <c:v>145708.375</c:v>
                </c:pt>
                <c:pt idx="21">
                  <c:v>147317.75</c:v>
                </c:pt>
                <c:pt idx="22">
                  <c:v>148927.125</c:v>
                </c:pt>
                <c:pt idx="23">
                  <c:v>150536.5</c:v>
                </c:pt>
                <c:pt idx="24">
                  <c:v>154295.75625</c:v>
                </c:pt>
                <c:pt idx="25">
                  <c:v>155953.4125</c:v>
                </c:pt>
                <c:pt idx="26">
                  <c:v>157611.06875</c:v>
                </c:pt>
                <c:pt idx="27">
                  <c:v>159268.725</c:v>
                </c:pt>
                <c:pt idx="28">
                  <c:v>160926.38125</c:v>
                </c:pt>
                <c:pt idx="29">
                  <c:v>162584.0375</c:v>
                </c:pt>
                <c:pt idx="30">
                  <c:v>165511.89375</c:v>
                </c:pt>
                <c:pt idx="31">
                  <c:v>167169.55</c:v>
                </c:pt>
                <c:pt idx="32">
                  <c:v>168827.20625</c:v>
                </c:pt>
                <c:pt idx="33">
                  <c:v>170484.8625</c:v>
                </c:pt>
                <c:pt idx="34">
                  <c:v>172142.51875</c:v>
                </c:pt>
                <c:pt idx="35">
                  <c:v>173800.175</c:v>
                </c:pt>
                <c:pt idx="36">
                  <c:v>177206.3609375</c:v>
                </c:pt>
                <c:pt idx="37">
                  <c:v>178913.746875</c:v>
                </c:pt>
                <c:pt idx="38">
                  <c:v>180621.1328125</c:v>
                </c:pt>
                <c:pt idx="39">
                  <c:v>182328.51875</c:v>
                </c:pt>
                <c:pt idx="40">
                  <c:v>184035.9046875</c:v>
                </c:pt>
                <c:pt idx="41">
                  <c:v>185743.290625</c:v>
                </c:pt>
                <c:pt idx="42">
                  <c:v>188458.0765625</c:v>
                </c:pt>
                <c:pt idx="43">
                  <c:v>190165.4625</c:v>
                </c:pt>
                <c:pt idx="44">
                  <c:v>191872.8484375</c:v>
                </c:pt>
                <c:pt idx="45">
                  <c:v>193580.2343749999</c:v>
                </c:pt>
                <c:pt idx="46">
                  <c:v>195287.6203124999</c:v>
                </c:pt>
                <c:pt idx="47">
                  <c:v>196995.00625</c:v>
                </c:pt>
              </c:numCache>
            </c:numRef>
          </c:val>
          <c:smooth val="0"/>
        </c:ser>
        <c:dLbls>
          <c:showLegendKey val="0"/>
          <c:showVal val="0"/>
          <c:showCatName val="0"/>
          <c:showSerName val="0"/>
          <c:showPercent val="0"/>
          <c:showBubbleSize val="0"/>
        </c:dLbls>
        <c:smooth val="0"/>
        <c:axId val="-2023013520"/>
        <c:axId val="-2023009488"/>
      </c:lineChart>
      <c:catAx>
        <c:axId val="-2023013520"/>
        <c:scaling>
          <c:orientation val="minMax"/>
        </c:scaling>
        <c:delete val="0"/>
        <c:axPos val="b"/>
        <c:title>
          <c:tx>
            <c:rich>
              <a:bodyPr/>
              <a:lstStyle/>
              <a:p>
                <a:pPr>
                  <a:defRPr/>
                </a:pPr>
                <a:r>
                  <a:rPr lang="en-US"/>
                  <a:t>Month</a:t>
                </a:r>
              </a:p>
            </c:rich>
          </c:tx>
          <c:layout/>
          <c:overlay val="0"/>
        </c:title>
        <c:majorTickMark val="out"/>
        <c:minorTickMark val="none"/>
        <c:tickLblPos val="nextTo"/>
        <c:crossAx val="-2023009488"/>
        <c:crosses val="autoZero"/>
        <c:auto val="1"/>
        <c:lblAlgn val="ctr"/>
        <c:lblOffset val="100"/>
        <c:tickLblSkip val="1"/>
        <c:noMultiLvlLbl val="0"/>
      </c:catAx>
      <c:valAx>
        <c:axId val="-2023009488"/>
        <c:scaling>
          <c:orientation val="minMax"/>
        </c:scaling>
        <c:delete val="0"/>
        <c:axPos val="l"/>
        <c:majorGridlines/>
        <c:numFmt formatCode="_-&quot;£&quot;* #,##0.00_-;\-&quot;£&quot;* #,##0.00_-;_-&quot;£&quot;* &quot;-&quot;??_-;_-@_-" sourceLinked="1"/>
        <c:majorTickMark val="out"/>
        <c:minorTickMark val="none"/>
        <c:tickLblPos val="nextTo"/>
        <c:crossAx val="-2023013520"/>
        <c:crosses val="autoZero"/>
        <c:crossBetween val="between"/>
      </c:valAx>
      <c:spPr>
        <a:solidFill>
          <a:srgbClr val="D9D9D9"/>
        </a:solidFill>
      </c:spPr>
    </c:plotArea>
    <c:legend>
      <c:legendPos val="r"/>
      <c:layout/>
      <c:overlay val="0"/>
    </c:legend>
    <c:plotVisOnly val="1"/>
    <c:dispBlanksAs val="gap"/>
    <c:showDLblsOverMax val="0"/>
  </c:chart>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Income vs Costs Chart (With No RG upgrades)</a:t>
            </a:r>
          </a:p>
        </c:rich>
      </c:tx>
      <c:layout/>
      <c:overlay val="0"/>
    </c:title>
    <c:autoTitleDeleted val="0"/>
    <c:plotArea>
      <c:layout/>
      <c:lineChart>
        <c:grouping val="standard"/>
        <c:varyColors val="0"/>
        <c:ser>
          <c:idx val="0"/>
          <c:order val="0"/>
          <c:tx>
            <c:v>Income</c:v>
          </c:tx>
          <c:marker>
            <c:symbol val="none"/>
          </c:marker>
          <c:val>
            <c:numRef>
              <c:f>'Data No Upgrade'!$G$9:$G$56</c:f>
              <c:numCache>
                <c:formatCode>_-"£"* #,##0.00_-;\-"£"* #,##0.00_-;_-"£"* "-"??_-;_-@_-</c:formatCode>
                <c:ptCount val="48"/>
                <c:pt idx="0">
                  <c:v>16905.0</c:v>
                </c:pt>
                <c:pt idx="1">
                  <c:v>32457.6</c:v>
                </c:pt>
                <c:pt idx="2">
                  <c:v>46995.9</c:v>
                </c:pt>
                <c:pt idx="3">
                  <c:v>61027.05</c:v>
                </c:pt>
                <c:pt idx="4">
                  <c:v>74212.95</c:v>
                </c:pt>
                <c:pt idx="5">
                  <c:v>86722.65</c:v>
                </c:pt>
                <c:pt idx="6">
                  <c:v>98894.25</c:v>
                </c:pt>
                <c:pt idx="7">
                  <c:v>110389.65</c:v>
                </c:pt>
                <c:pt idx="8">
                  <c:v>121377.9</c:v>
                </c:pt>
                <c:pt idx="9">
                  <c:v>132028.05</c:v>
                </c:pt>
                <c:pt idx="10">
                  <c:v>142340.1</c:v>
                </c:pt>
                <c:pt idx="11">
                  <c:v>152314.05</c:v>
                </c:pt>
                <c:pt idx="12">
                  <c:v>161949.9</c:v>
                </c:pt>
                <c:pt idx="13">
                  <c:v>171247.65</c:v>
                </c:pt>
                <c:pt idx="14">
                  <c:v>180038.25</c:v>
                </c:pt>
                <c:pt idx="15">
                  <c:v>188659.8</c:v>
                </c:pt>
                <c:pt idx="16">
                  <c:v>197112.3</c:v>
                </c:pt>
                <c:pt idx="17">
                  <c:v>205395.75</c:v>
                </c:pt>
                <c:pt idx="18">
                  <c:v>213341.1</c:v>
                </c:pt>
                <c:pt idx="19">
                  <c:v>221117.4</c:v>
                </c:pt>
                <c:pt idx="20">
                  <c:v>228724.65</c:v>
                </c:pt>
                <c:pt idx="21">
                  <c:v>235993.8</c:v>
                </c:pt>
                <c:pt idx="22">
                  <c:v>242924.85</c:v>
                </c:pt>
                <c:pt idx="23">
                  <c:v>249517.8</c:v>
                </c:pt>
                <c:pt idx="24">
                  <c:v>256009.32</c:v>
                </c:pt>
                <c:pt idx="25">
                  <c:v>262399.41</c:v>
                </c:pt>
                <c:pt idx="26">
                  <c:v>268688.0699999999</c:v>
                </c:pt>
                <c:pt idx="27">
                  <c:v>274875.3</c:v>
                </c:pt>
                <c:pt idx="28">
                  <c:v>280961.1</c:v>
                </c:pt>
                <c:pt idx="29">
                  <c:v>286945.47</c:v>
                </c:pt>
                <c:pt idx="30">
                  <c:v>292828.41</c:v>
                </c:pt>
                <c:pt idx="31">
                  <c:v>298609.92</c:v>
                </c:pt>
                <c:pt idx="32">
                  <c:v>30429</c:v>
                </c:pt>
                <c:pt idx="33">
                  <c:v>309868.65</c:v>
                </c:pt>
                <c:pt idx="34">
                  <c:v>315345.8699999999</c:v>
                </c:pt>
                <c:pt idx="35">
                  <c:v>320721.6599999999</c:v>
                </c:pt>
                <c:pt idx="36">
                  <c:v>325996.02</c:v>
                </c:pt>
                <c:pt idx="37">
                  <c:v>331168.9499999999</c:v>
                </c:pt>
                <c:pt idx="38">
                  <c:v>336240.4499999999</c:v>
                </c:pt>
                <c:pt idx="39">
                  <c:v>341210.52</c:v>
                </c:pt>
                <c:pt idx="40">
                  <c:v>346079.1599999999</c:v>
                </c:pt>
                <c:pt idx="41">
                  <c:v>350846.3699999999</c:v>
                </c:pt>
                <c:pt idx="42">
                  <c:v>355512.15</c:v>
                </c:pt>
                <c:pt idx="43">
                  <c:v>360076.5</c:v>
                </c:pt>
                <c:pt idx="44">
                  <c:v>364539.42</c:v>
                </c:pt>
                <c:pt idx="45">
                  <c:v>368900.91</c:v>
                </c:pt>
                <c:pt idx="46">
                  <c:v>373160.97</c:v>
                </c:pt>
                <c:pt idx="47">
                  <c:v>377319.6</c:v>
                </c:pt>
              </c:numCache>
            </c:numRef>
          </c:val>
          <c:smooth val="0"/>
        </c:ser>
        <c:ser>
          <c:idx val="1"/>
          <c:order val="1"/>
          <c:tx>
            <c:v>Costs</c:v>
          </c:tx>
          <c:marker>
            <c:symbol val="none"/>
          </c:marker>
          <c:val>
            <c:numRef>
              <c:f>Costs!$AF$3:$AF$50</c:f>
              <c:numCache>
                <c:formatCode>_-"£"* #,##0.00_-;\-"£"* #,##0.00_-;_-"£"* "-"??_-;_-@_-</c:formatCode>
                <c:ptCount val="48"/>
                <c:pt idx="0">
                  <c:v>106562.5</c:v>
                </c:pt>
                <c:pt idx="1">
                  <c:v>108125.0</c:v>
                </c:pt>
                <c:pt idx="2">
                  <c:v>109687.5</c:v>
                </c:pt>
                <c:pt idx="3">
                  <c:v>111250.0</c:v>
                </c:pt>
                <c:pt idx="4">
                  <c:v>112812.5</c:v>
                </c:pt>
                <c:pt idx="5">
                  <c:v>114375.0</c:v>
                </c:pt>
                <c:pt idx="6">
                  <c:v>118565.5</c:v>
                </c:pt>
                <c:pt idx="7">
                  <c:v>120128.0</c:v>
                </c:pt>
                <c:pt idx="8">
                  <c:v>121690.5</c:v>
                </c:pt>
                <c:pt idx="9">
                  <c:v>123253.0</c:v>
                </c:pt>
                <c:pt idx="10">
                  <c:v>124815.5</c:v>
                </c:pt>
                <c:pt idx="11">
                  <c:v>126378.0</c:v>
                </c:pt>
                <c:pt idx="12">
                  <c:v>130067.875</c:v>
                </c:pt>
                <c:pt idx="13">
                  <c:v>131677.25</c:v>
                </c:pt>
                <c:pt idx="14">
                  <c:v>133286.625</c:v>
                </c:pt>
                <c:pt idx="15">
                  <c:v>134896.0</c:v>
                </c:pt>
                <c:pt idx="16">
                  <c:v>136505.375</c:v>
                </c:pt>
                <c:pt idx="17">
                  <c:v>138114.75</c:v>
                </c:pt>
                <c:pt idx="18">
                  <c:v>141439.625</c:v>
                </c:pt>
                <c:pt idx="19">
                  <c:v>143049.0</c:v>
                </c:pt>
                <c:pt idx="20">
                  <c:v>144658.375</c:v>
                </c:pt>
                <c:pt idx="21">
                  <c:v>146267.75</c:v>
                </c:pt>
                <c:pt idx="22">
                  <c:v>147877.125</c:v>
                </c:pt>
                <c:pt idx="23">
                  <c:v>149486.5</c:v>
                </c:pt>
                <c:pt idx="24">
                  <c:v>152545.75625</c:v>
                </c:pt>
                <c:pt idx="25">
                  <c:v>154203.4125</c:v>
                </c:pt>
                <c:pt idx="26">
                  <c:v>155861.06875</c:v>
                </c:pt>
                <c:pt idx="27">
                  <c:v>157518.725</c:v>
                </c:pt>
                <c:pt idx="28">
                  <c:v>159176.38125</c:v>
                </c:pt>
                <c:pt idx="29">
                  <c:v>160834.0375</c:v>
                </c:pt>
                <c:pt idx="30">
                  <c:v>163761.89375</c:v>
                </c:pt>
                <c:pt idx="31">
                  <c:v>165419.55</c:v>
                </c:pt>
                <c:pt idx="32">
                  <c:v>167077.20625</c:v>
                </c:pt>
                <c:pt idx="33">
                  <c:v>168734.8625</c:v>
                </c:pt>
                <c:pt idx="34">
                  <c:v>170392.51875</c:v>
                </c:pt>
                <c:pt idx="35">
                  <c:v>172050.175</c:v>
                </c:pt>
                <c:pt idx="36">
                  <c:v>174896.3609375</c:v>
                </c:pt>
                <c:pt idx="37">
                  <c:v>176603.746875</c:v>
                </c:pt>
                <c:pt idx="38">
                  <c:v>178311.1328125</c:v>
                </c:pt>
                <c:pt idx="39">
                  <c:v>180018.51875</c:v>
                </c:pt>
                <c:pt idx="40">
                  <c:v>181725.9046875</c:v>
                </c:pt>
                <c:pt idx="41">
                  <c:v>183433.290625</c:v>
                </c:pt>
                <c:pt idx="42">
                  <c:v>186148.0765625</c:v>
                </c:pt>
                <c:pt idx="43">
                  <c:v>187855.4625</c:v>
                </c:pt>
                <c:pt idx="44">
                  <c:v>189562.8484375</c:v>
                </c:pt>
                <c:pt idx="45">
                  <c:v>191270.2343749999</c:v>
                </c:pt>
                <c:pt idx="46">
                  <c:v>192977.6203124999</c:v>
                </c:pt>
                <c:pt idx="47">
                  <c:v>194685.00625</c:v>
                </c:pt>
              </c:numCache>
            </c:numRef>
          </c:val>
          <c:smooth val="0"/>
        </c:ser>
        <c:dLbls>
          <c:showLegendKey val="0"/>
          <c:showVal val="0"/>
          <c:showCatName val="0"/>
          <c:showSerName val="0"/>
          <c:showPercent val="0"/>
          <c:showBubbleSize val="0"/>
        </c:dLbls>
        <c:smooth val="0"/>
        <c:axId val="-2022983360"/>
        <c:axId val="-2022979328"/>
      </c:lineChart>
      <c:catAx>
        <c:axId val="-2022983360"/>
        <c:scaling>
          <c:orientation val="minMax"/>
        </c:scaling>
        <c:delete val="0"/>
        <c:axPos val="b"/>
        <c:title>
          <c:tx>
            <c:rich>
              <a:bodyPr/>
              <a:lstStyle/>
              <a:p>
                <a:pPr>
                  <a:defRPr/>
                </a:pPr>
                <a:r>
                  <a:rPr lang="en-US"/>
                  <a:t>Month</a:t>
                </a:r>
              </a:p>
            </c:rich>
          </c:tx>
          <c:layout/>
          <c:overlay val="0"/>
        </c:title>
        <c:majorTickMark val="out"/>
        <c:minorTickMark val="none"/>
        <c:tickLblPos val="nextTo"/>
        <c:crossAx val="-2022979328"/>
        <c:crosses val="autoZero"/>
        <c:auto val="1"/>
        <c:lblAlgn val="ctr"/>
        <c:lblOffset val="100"/>
        <c:tickLblSkip val="1"/>
        <c:noMultiLvlLbl val="0"/>
      </c:catAx>
      <c:valAx>
        <c:axId val="-2022979328"/>
        <c:scaling>
          <c:orientation val="minMax"/>
        </c:scaling>
        <c:delete val="0"/>
        <c:axPos val="l"/>
        <c:majorGridlines/>
        <c:numFmt formatCode="_-&quot;£&quot;* #,##0.00_-;\-&quot;£&quot;* #,##0.00_-;_-&quot;£&quot;* &quot;-&quot;??_-;_-@_-" sourceLinked="1"/>
        <c:majorTickMark val="out"/>
        <c:minorTickMark val="none"/>
        <c:tickLblPos val="nextTo"/>
        <c:crossAx val="-2022983360"/>
        <c:crosses val="autoZero"/>
        <c:crossBetween val="between"/>
      </c:valAx>
      <c:spPr>
        <a:solidFill>
          <a:srgbClr val="D9D9D9"/>
        </a:solidFill>
      </c:spPr>
    </c:plotArea>
    <c:legend>
      <c:legendPos val="r"/>
      <c:layout/>
      <c:overlay val="0"/>
    </c:legend>
    <c:plotVisOnly val="1"/>
    <c:dispBlanksAs val="gap"/>
    <c:showDLblsOverMax val="0"/>
  </c:chart>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Chart</a:t>
            </a:r>
          </a:p>
        </c:rich>
      </c:tx>
      <c:layout/>
      <c:overlay val="0"/>
    </c:title>
    <c:autoTitleDeleted val="0"/>
    <c:plotArea>
      <c:layout/>
      <c:lineChart>
        <c:grouping val="standard"/>
        <c:varyColors val="0"/>
        <c:ser>
          <c:idx val="1"/>
          <c:order val="0"/>
          <c:tx>
            <c:v>6 Month Upgrade</c:v>
          </c:tx>
          <c:marker>
            <c:symbol val="none"/>
          </c:marker>
          <c:val>
            <c:numRef>
              <c:f>Costs!$AH$3:$AH$50</c:f>
              <c:numCache>
                <c:formatCode>_-"£"* #,##0.00_-;\-"£"* #,##0.00_-;_-"£"* "-"??_-;_-@_-</c:formatCode>
                <c:ptCount val="48"/>
                <c:pt idx="0">
                  <c:v>-89657.5</c:v>
                </c:pt>
                <c:pt idx="1">
                  <c:v>-75667.4</c:v>
                </c:pt>
                <c:pt idx="2">
                  <c:v>-62691.6</c:v>
                </c:pt>
                <c:pt idx="3">
                  <c:v>-50222.95</c:v>
                </c:pt>
                <c:pt idx="4">
                  <c:v>-38599.55</c:v>
                </c:pt>
                <c:pt idx="5">
                  <c:v>-27652.35000000001</c:v>
                </c:pt>
                <c:pt idx="6">
                  <c:v>-19363.17300000001</c:v>
                </c:pt>
                <c:pt idx="7">
                  <c:v>-9315.319000000018</c:v>
                </c:pt>
                <c:pt idx="8">
                  <c:v>218.6229999999923</c:v>
                </c:pt>
                <c:pt idx="9">
                  <c:v>9411.083999999973</c:v>
                </c:pt>
                <c:pt idx="10">
                  <c:v>18258.68299999999</c:v>
                </c:pt>
                <c:pt idx="11">
                  <c:v>26761.41999999998</c:v>
                </c:pt>
                <c:pt idx="12">
                  <c:v>33052.47469999996</c:v>
                </c:pt>
                <c:pt idx="13">
                  <c:v>40917.33789999995</c:v>
                </c:pt>
                <c:pt idx="14">
                  <c:v>48264.90809999997</c:v>
                </c:pt>
                <c:pt idx="15">
                  <c:v>55436.66629999998</c:v>
                </c:pt>
                <c:pt idx="16">
                  <c:v>62435.99349999998</c:v>
                </c:pt>
                <c:pt idx="17">
                  <c:v>69259.5087</c:v>
                </c:pt>
                <c:pt idx="18">
                  <c:v>74229.95080000002</c:v>
                </c:pt>
                <c:pt idx="19">
                  <c:v>80611.9074</c:v>
                </c:pt>
                <c:pt idx="20">
                  <c:v>86811.29000000001</c:v>
                </c:pt>
                <c:pt idx="21">
                  <c:v>92672.57260000001</c:v>
                </c:pt>
                <c:pt idx="22">
                  <c:v>98185.61220000003</c:v>
                </c:pt>
                <c:pt idx="23">
                  <c:v>103357.1708</c:v>
                </c:pt>
                <c:pt idx="24">
                  <c:v>107125.17975</c:v>
                </c:pt>
                <c:pt idx="25">
                  <c:v>112115.2457</c:v>
                </c:pt>
                <c:pt idx="26">
                  <c:v>116993.06245</c:v>
                </c:pt>
                <c:pt idx="27">
                  <c:v>121742.4012</c:v>
                </c:pt>
                <c:pt idx="28">
                  <c:v>126397.07195</c:v>
                </c:pt>
                <c:pt idx="29">
                  <c:v>130967.2177</c:v>
                </c:pt>
                <c:pt idx="30">
                  <c:v>134311.7870499999</c:v>
                </c:pt>
                <c:pt idx="31">
                  <c:v>138748.7213999999</c:v>
                </c:pt>
                <c:pt idx="32">
                  <c:v>143024.72015</c:v>
                </c:pt>
                <c:pt idx="33">
                  <c:v>147120.1734999999</c:v>
                </c:pt>
                <c:pt idx="34">
                  <c:v>151095.9394499999</c:v>
                </c:pt>
                <c:pt idx="35">
                  <c:v>154942.5511999999</c:v>
                </c:pt>
                <c:pt idx="36">
                  <c:v>157629.0238624999</c:v>
                </c:pt>
                <c:pt idx="37">
                  <c:v>161241.3033249999</c:v>
                </c:pt>
                <c:pt idx="38">
                  <c:v>164721.0475875</c:v>
                </c:pt>
                <c:pt idx="39">
                  <c:v>168088.54265</c:v>
                </c:pt>
                <c:pt idx="40">
                  <c:v>171351.2267125</c:v>
                </c:pt>
                <c:pt idx="41">
                  <c:v>174526.004775</c:v>
                </c:pt>
                <c:pt idx="42">
                  <c:v>176732.4260375</c:v>
                </c:pt>
                <c:pt idx="43">
                  <c:v>179671.2103</c:v>
                </c:pt>
                <c:pt idx="44">
                  <c:v>182518.0313625</c:v>
                </c:pt>
                <c:pt idx="45">
                  <c:v>185236.374425</c:v>
                </c:pt>
                <c:pt idx="46">
                  <c:v>187887.0974875</c:v>
                </c:pt>
                <c:pt idx="47">
                  <c:v>190412.72355</c:v>
                </c:pt>
              </c:numCache>
            </c:numRef>
          </c:val>
          <c:smooth val="0"/>
        </c:ser>
        <c:ser>
          <c:idx val="0"/>
          <c:order val="1"/>
          <c:tx>
            <c:v>Yearly Upgrade</c:v>
          </c:tx>
          <c:marker>
            <c:symbol val="none"/>
          </c:marker>
          <c:val>
            <c:numRef>
              <c:f>Costs!$AI$3:$AI$50</c:f>
              <c:numCache>
                <c:formatCode>_-"£"* #,##0.00_-;\-"£"* #,##0.00_-;_-"£"* "-"??_-;_-@_-</c:formatCode>
                <c:ptCount val="48"/>
                <c:pt idx="0">
                  <c:v>-89657.5</c:v>
                </c:pt>
                <c:pt idx="1">
                  <c:v>-75667.4</c:v>
                </c:pt>
                <c:pt idx="2">
                  <c:v>-62691.6</c:v>
                </c:pt>
                <c:pt idx="3">
                  <c:v>-50222.95</c:v>
                </c:pt>
                <c:pt idx="4">
                  <c:v>-38599.55</c:v>
                </c:pt>
                <c:pt idx="5">
                  <c:v>-27652.35000000001</c:v>
                </c:pt>
                <c:pt idx="6">
                  <c:v>-19671.25</c:v>
                </c:pt>
                <c:pt idx="7">
                  <c:v>-9738.350000000006</c:v>
                </c:pt>
                <c:pt idx="8">
                  <c:v>-312.6000000000058</c:v>
                </c:pt>
                <c:pt idx="9">
                  <c:v>8775.049999999988</c:v>
                </c:pt>
                <c:pt idx="10">
                  <c:v>17524.59999999998</c:v>
                </c:pt>
                <c:pt idx="11">
                  <c:v>25936.04999999999</c:v>
                </c:pt>
                <c:pt idx="12">
                  <c:v>30933.45499999999</c:v>
                </c:pt>
                <c:pt idx="13">
                  <c:v>38716.498</c:v>
                </c:pt>
                <c:pt idx="14">
                  <c:v>45985.62899999998</c:v>
                </c:pt>
                <c:pt idx="15">
                  <c:v>53082.329</c:v>
                </c:pt>
                <c:pt idx="16">
                  <c:v>60003.217</c:v>
                </c:pt>
                <c:pt idx="17">
                  <c:v>66751.674</c:v>
                </c:pt>
                <c:pt idx="18">
                  <c:v>71446.53100000001</c:v>
                </c:pt>
                <c:pt idx="19">
                  <c:v>77681.07600000003</c:v>
                </c:pt>
                <c:pt idx="20">
                  <c:v>83746.57100000002</c:v>
                </c:pt>
                <c:pt idx="21">
                  <c:v>89470.58500000005</c:v>
                </c:pt>
                <c:pt idx="22">
                  <c:v>94853.11800000004</c:v>
                </c:pt>
                <c:pt idx="23">
                  <c:v>99897.55100000003</c:v>
                </c:pt>
                <c:pt idx="24">
                  <c:v>102755.58795</c:v>
                </c:pt>
                <c:pt idx="25">
                  <c:v>107607.0329</c:v>
                </c:pt>
                <c:pt idx="26">
                  <c:v>112350.28585</c:v>
                </c:pt>
                <c:pt idx="27">
                  <c:v>116988.7278</c:v>
                </c:pt>
                <c:pt idx="28">
                  <c:v>121522.3587499999</c:v>
                </c:pt>
                <c:pt idx="29">
                  <c:v>125951.1787</c:v>
                </c:pt>
                <c:pt idx="30">
                  <c:v>129004.9876499999</c:v>
                </c:pt>
                <c:pt idx="31">
                  <c:v>133224.1855999999</c:v>
                </c:pt>
                <c:pt idx="32">
                  <c:v>137338.5725499998</c:v>
                </c:pt>
                <c:pt idx="33">
                  <c:v>141348.1484999998</c:v>
                </c:pt>
                <c:pt idx="34">
                  <c:v>145252.9134499998</c:v>
                </c:pt>
                <c:pt idx="35">
                  <c:v>149052.8673999998</c:v>
                </c:pt>
                <c:pt idx="36">
                  <c:v>151054.2528624998</c:v>
                </c:pt>
                <c:pt idx="37">
                  <c:v>154642.8653249998</c:v>
                </c:pt>
                <c:pt idx="38">
                  <c:v>158126.6667874998</c:v>
                </c:pt>
                <c:pt idx="39">
                  <c:v>161505.6572499998</c:v>
                </c:pt>
                <c:pt idx="40">
                  <c:v>164783.2177124998</c:v>
                </c:pt>
                <c:pt idx="41">
                  <c:v>167948.5289749998</c:v>
                </c:pt>
                <c:pt idx="42">
                  <c:v>170001.6292374998</c:v>
                </c:pt>
                <c:pt idx="43">
                  <c:v>172957.3184999999</c:v>
                </c:pt>
                <c:pt idx="44">
                  <c:v>175811.5777624999</c:v>
                </c:pt>
                <c:pt idx="45">
                  <c:v>178557.645025</c:v>
                </c:pt>
                <c:pt idx="46">
                  <c:v>181202.2822874999</c:v>
                </c:pt>
                <c:pt idx="47">
                  <c:v>183742.1085499999</c:v>
                </c:pt>
              </c:numCache>
            </c:numRef>
          </c:val>
          <c:smooth val="0"/>
        </c:ser>
        <c:ser>
          <c:idx val="2"/>
          <c:order val="2"/>
          <c:tx>
            <c:v>No Upgrade</c:v>
          </c:tx>
          <c:marker>
            <c:symbol val="none"/>
          </c:marker>
          <c:val>
            <c:numRef>
              <c:f>Costs!$AJ$3:$AJ$50</c:f>
              <c:numCache>
                <c:formatCode>_-"£"* #,##0.00_-;\-"£"* #,##0.00_-;_-"£"* "-"??_-;_-@_-</c:formatCode>
                <c:ptCount val="48"/>
                <c:pt idx="0">
                  <c:v>-89657.5</c:v>
                </c:pt>
                <c:pt idx="1">
                  <c:v>-75667.4</c:v>
                </c:pt>
                <c:pt idx="2">
                  <c:v>-62691.6</c:v>
                </c:pt>
                <c:pt idx="3">
                  <c:v>-50222.95</c:v>
                </c:pt>
                <c:pt idx="4">
                  <c:v>-38599.55</c:v>
                </c:pt>
                <c:pt idx="5">
                  <c:v>-27652.35000000001</c:v>
                </c:pt>
                <c:pt idx="6">
                  <c:v>-19671.25</c:v>
                </c:pt>
                <c:pt idx="7">
                  <c:v>-9738.350000000006</c:v>
                </c:pt>
                <c:pt idx="8">
                  <c:v>-312.6000000000058</c:v>
                </c:pt>
                <c:pt idx="9">
                  <c:v>8775.049999999988</c:v>
                </c:pt>
                <c:pt idx="10">
                  <c:v>17524.59999999998</c:v>
                </c:pt>
                <c:pt idx="11">
                  <c:v>25936.04999999999</c:v>
                </c:pt>
                <c:pt idx="12">
                  <c:v>31882.02499999999</c:v>
                </c:pt>
                <c:pt idx="13">
                  <c:v>39570.4</c:v>
                </c:pt>
                <c:pt idx="14">
                  <c:v>46751.625</c:v>
                </c:pt>
                <c:pt idx="15">
                  <c:v>53763.79999999999</c:v>
                </c:pt>
                <c:pt idx="16">
                  <c:v>60606.92499999998</c:v>
                </c:pt>
                <c:pt idx="17">
                  <c:v>67281.0</c:v>
                </c:pt>
                <c:pt idx="18">
                  <c:v>71901.475</c:v>
                </c:pt>
                <c:pt idx="19">
                  <c:v>78068.4</c:v>
                </c:pt>
                <c:pt idx="20">
                  <c:v>84066.275</c:v>
                </c:pt>
                <c:pt idx="21">
                  <c:v>89726.04999999999</c:v>
                </c:pt>
                <c:pt idx="22">
                  <c:v>95047.72499999997</c:v>
                </c:pt>
                <c:pt idx="23">
                  <c:v>100031.3</c:v>
                </c:pt>
                <c:pt idx="24">
                  <c:v>103463.56375</c:v>
                </c:pt>
                <c:pt idx="25">
                  <c:v>108195.9975</c:v>
                </c:pt>
                <c:pt idx="26">
                  <c:v>112827.0012499999</c:v>
                </c:pt>
                <c:pt idx="27">
                  <c:v>117356.5749999999</c:v>
                </c:pt>
                <c:pt idx="28">
                  <c:v>121784.7187499999</c:v>
                </c:pt>
                <c:pt idx="29">
                  <c:v>126111.4324999999</c:v>
                </c:pt>
                <c:pt idx="30">
                  <c:v>129066.5162499999</c:v>
                </c:pt>
                <c:pt idx="31">
                  <c:v>133190.3699999999</c:v>
                </c:pt>
                <c:pt idx="32">
                  <c:v>137212.79375</c:v>
                </c:pt>
                <c:pt idx="33">
                  <c:v>141133.7874999999</c:v>
                </c:pt>
                <c:pt idx="34">
                  <c:v>144953.3512499999</c:v>
                </c:pt>
                <c:pt idx="35">
                  <c:v>148671.4849999999</c:v>
                </c:pt>
                <c:pt idx="36">
                  <c:v>151099.6590624999</c:v>
                </c:pt>
                <c:pt idx="37">
                  <c:v>154565.2031249999</c:v>
                </c:pt>
                <c:pt idx="38">
                  <c:v>157929.3171874999</c:v>
                </c:pt>
                <c:pt idx="39">
                  <c:v>161192.00125</c:v>
                </c:pt>
                <c:pt idx="40">
                  <c:v>164353.2553124999</c:v>
                </c:pt>
                <c:pt idx="41">
                  <c:v>167413.079375</c:v>
                </c:pt>
                <c:pt idx="42">
                  <c:v>169364.0734375</c:v>
                </c:pt>
                <c:pt idx="43">
                  <c:v>172221.0375</c:v>
                </c:pt>
                <c:pt idx="44">
                  <c:v>174976.5715625</c:v>
                </c:pt>
                <c:pt idx="45">
                  <c:v>177630.675625</c:v>
                </c:pt>
                <c:pt idx="46">
                  <c:v>180183.3496875</c:v>
                </c:pt>
                <c:pt idx="47">
                  <c:v>182634.59375</c:v>
                </c:pt>
              </c:numCache>
            </c:numRef>
          </c:val>
          <c:smooth val="0"/>
        </c:ser>
        <c:dLbls>
          <c:showLegendKey val="0"/>
          <c:showVal val="0"/>
          <c:showCatName val="0"/>
          <c:showSerName val="0"/>
          <c:showPercent val="0"/>
          <c:showBubbleSize val="0"/>
        </c:dLbls>
        <c:smooth val="0"/>
        <c:axId val="-1987387824"/>
        <c:axId val="-1987383792"/>
      </c:lineChart>
      <c:catAx>
        <c:axId val="-1987387824"/>
        <c:scaling>
          <c:orientation val="minMax"/>
        </c:scaling>
        <c:delete val="0"/>
        <c:axPos val="b"/>
        <c:title>
          <c:tx>
            <c:rich>
              <a:bodyPr/>
              <a:lstStyle/>
              <a:p>
                <a:pPr>
                  <a:defRPr/>
                </a:pPr>
                <a:r>
                  <a:rPr lang="en-US"/>
                  <a:t>Month</a:t>
                </a:r>
              </a:p>
            </c:rich>
          </c:tx>
          <c:layout/>
          <c:overlay val="0"/>
        </c:title>
        <c:majorTickMark val="out"/>
        <c:minorTickMark val="none"/>
        <c:tickLblPos val="nextTo"/>
        <c:crossAx val="-1987383792"/>
        <c:crosses val="autoZero"/>
        <c:auto val="1"/>
        <c:lblAlgn val="ctr"/>
        <c:lblOffset val="100"/>
        <c:tickLblSkip val="1"/>
        <c:noMultiLvlLbl val="0"/>
      </c:catAx>
      <c:valAx>
        <c:axId val="-1987383792"/>
        <c:scaling>
          <c:orientation val="minMax"/>
        </c:scaling>
        <c:delete val="0"/>
        <c:axPos val="l"/>
        <c:majorGridlines/>
        <c:numFmt formatCode="_-&quot;£&quot;* #,##0.00_-;\-&quot;£&quot;* #,##0.00_-;_-&quot;£&quot;* &quot;-&quot;??_-;_-@_-" sourceLinked="1"/>
        <c:majorTickMark val="out"/>
        <c:minorTickMark val="none"/>
        <c:tickLblPos val="nextTo"/>
        <c:crossAx val="-1987387824"/>
        <c:crosses val="autoZero"/>
        <c:crossBetween val="between"/>
      </c:valAx>
    </c:plotArea>
    <c:legend>
      <c:legendPos val="r"/>
      <c:layout/>
      <c:overlay val="0"/>
    </c:legend>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image" Target="../media/image1.png"/><Relationship Id="rId1" Type="http://schemas.openxmlformats.org/officeDocument/2006/relationships/chart" Target="../charts/chart1.xml"/><Relationship Id="rId2"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4" Type="http://schemas.openxmlformats.org/officeDocument/2006/relationships/chart" Target="../charts/chart9.xml"/><Relationship Id="rId5" Type="http://schemas.openxmlformats.org/officeDocument/2006/relationships/chart" Target="../charts/chart10.xml"/><Relationship Id="rId6" Type="http://schemas.openxmlformats.org/officeDocument/2006/relationships/image" Target="../media/image1.png"/><Relationship Id="rId1" Type="http://schemas.openxmlformats.org/officeDocument/2006/relationships/chart" Target="../charts/chart6.xml"/><Relationship Id="rId2"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482600</xdr:colOff>
      <xdr:row>6</xdr:row>
      <xdr:rowOff>69660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2387600" cy="1644460"/>
        </a:xfrm>
        <a:prstGeom prst="rect">
          <a:avLst/>
        </a:prstGeom>
      </xdr:spPr>
    </xdr:pic>
    <xdr:clientData/>
  </xdr:twoCellAnchor>
  <xdr:twoCellAnchor editAs="oneCell">
    <xdr:from>
      <xdr:col>3</xdr:col>
      <xdr:colOff>101600</xdr:colOff>
      <xdr:row>11</xdr:row>
      <xdr:rowOff>177800</xdr:rowOff>
    </xdr:from>
    <xdr:to>
      <xdr:col>7</xdr:col>
      <xdr:colOff>546100</xdr:colOff>
      <xdr:row>34</xdr:row>
      <xdr:rowOff>50800</xdr:rowOff>
    </xdr:to>
    <xdr:pic>
      <xdr:nvPicPr>
        <xdr:cNvPr id="3" name="Picture 2"/>
        <xdr:cNvPicPr>
          <a:picLocks noChangeAspect="1"/>
        </xdr:cNvPicPr>
      </xdr:nvPicPr>
      <xdr:blipFill>
        <a:blip xmlns:r="http://schemas.openxmlformats.org/officeDocument/2006/relationships" r:embed="rId2"/>
        <a:stretch>
          <a:fillRect/>
        </a:stretch>
      </xdr:blipFill>
      <xdr:spPr>
        <a:xfrm>
          <a:off x="2006600" y="2895600"/>
          <a:ext cx="3746500" cy="4610100"/>
        </a:xfrm>
        <a:prstGeom prst="rect">
          <a:avLst/>
        </a:prstGeom>
      </xdr:spPr>
    </xdr:pic>
    <xdr:clientData/>
  </xdr:twoCellAnchor>
  <xdr:twoCellAnchor editAs="oneCell">
    <xdr:from>
      <xdr:col>3</xdr:col>
      <xdr:colOff>101600</xdr:colOff>
      <xdr:row>35</xdr:row>
      <xdr:rowOff>25400</xdr:rowOff>
    </xdr:from>
    <xdr:to>
      <xdr:col>10</xdr:col>
      <xdr:colOff>660400</xdr:colOff>
      <xdr:row>46</xdr:row>
      <xdr:rowOff>88900</xdr:rowOff>
    </xdr:to>
    <xdr:pic>
      <xdr:nvPicPr>
        <xdr:cNvPr id="4" name="Picture 3"/>
        <xdr:cNvPicPr>
          <a:picLocks noChangeAspect="1"/>
        </xdr:cNvPicPr>
      </xdr:nvPicPr>
      <xdr:blipFill>
        <a:blip xmlns:r="http://schemas.openxmlformats.org/officeDocument/2006/relationships" r:embed="rId3"/>
        <a:stretch>
          <a:fillRect/>
        </a:stretch>
      </xdr:blipFill>
      <xdr:spPr>
        <a:xfrm>
          <a:off x="2006600" y="7683500"/>
          <a:ext cx="6337300" cy="2298700"/>
        </a:xfrm>
        <a:prstGeom prst="rect">
          <a:avLst/>
        </a:prstGeom>
      </xdr:spPr>
    </xdr:pic>
    <xdr:clientData/>
  </xdr:twoCellAnchor>
  <xdr:twoCellAnchor editAs="oneCell">
    <xdr:from>
      <xdr:col>3</xdr:col>
      <xdr:colOff>168176</xdr:colOff>
      <xdr:row>47</xdr:row>
      <xdr:rowOff>127000</xdr:rowOff>
    </xdr:from>
    <xdr:to>
      <xdr:col>9</xdr:col>
      <xdr:colOff>698499</xdr:colOff>
      <xdr:row>67</xdr:row>
      <xdr:rowOff>152400</xdr:rowOff>
    </xdr:to>
    <xdr:pic>
      <xdr:nvPicPr>
        <xdr:cNvPr id="5" name="Picture 4"/>
        <xdr:cNvPicPr>
          <a:picLocks noChangeAspect="1"/>
        </xdr:cNvPicPr>
      </xdr:nvPicPr>
      <xdr:blipFill>
        <a:blip xmlns:r="http://schemas.openxmlformats.org/officeDocument/2006/relationships" r:embed="rId4"/>
        <a:stretch>
          <a:fillRect/>
        </a:stretch>
      </xdr:blipFill>
      <xdr:spPr>
        <a:xfrm>
          <a:off x="2073176" y="10223500"/>
          <a:ext cx="5483323" cy="4089400"/>
        </a:xfrm>
        <a:prstGeom prst="rect">
          <a:avLst/>
        </a:prstGeom>
      </xdr:spPr>
    </xdr:pic>
    <xdr:clientData/>
  </xdr:twoCellAnchor>
  <xdr:twoCellAnchor editAs="oneCell">
    <xdr:from>
      <xdr:col>3</xdr:col>
      <xdr:colOff>203200</xdr:colOff>
      <xdr:row>69</xdr:row>
      <xdr:rowOff>38100</xdr:rowOff>
    </xdr:from>
    <xdr:to>
      <xdr:col>8</xdr:col>
      <xdr:colOff>749300</xdr:colOff>
      <xdr:row>88</xdr:row>
      <xdr:rowOff>127000</xdr:rowOff>
    </xdr:to>
    <xdr:pic>
      <xdr:nvPicPr>
        <xdr:cNvPr id="8" name="Picture 7"/>
        <xdr:cNvPicPr>
          <a:picLocks noChangeAspect="1"/>
        </xdr:cNvPicPr>
      </xdr:nvPicPr>
      <xdr:blipFill>
        <a:blip xmlns:r="http://schemas.openxmlformats.org/officeDocument/2006/relationships" r:embed="rId5"/>
        <a:stretch>
          <a:fillRect/>
        </a:stretch>
      </xdr:blipFill>
      <xdr:spPr>
        <a:xfrm>
          <a:off x="2108200" y="14605000"/>
          <a:ext cx="4673600" cy="3949700"/>
        </a:xfrm>
        <a:prstGeom prst="rect">
          <a:avLst/>
        </a:prstGeom>
      </xdr:spPr>
    </xdr:pic>
    <xdr:clientData/>
  </xdr:twoCellAnchor>
  <xdr:twoCellAnchor editAs="oneCell">
    <xdr:from>
      <xdr:col>8</xdr:col>
      <xdr:colOff>774700</xdr:colOff>
      <xdr:row>69</xdr:row>
      <xdr:rowOff>38100</xdr:rowOff>
    </xdr:from>
    <xdr:to>
      <xdr:col>11</xdr:col>
      <xdr:colOff>63500</xdr:colOff>
      <xdr:row>79</xdr:row>
      <xdr:rowOff>63500</xdr:rowOff>
    </xdr:to>
    <xdr:pic>
      <xdr:nvPicPr>
        <xdr:cNvPr id="9" name="Picture 8"/>
        <xdr:cNvPicPr>
          <a:picLocks noChangeAspect="1"/>
        </xdr:cNvPicPr>
      </xdr:nvPicPr>
      <xdr:blipFill>
        <a:blip xmlns:r="http://schemas.openxmlformats.org/officeDocument/2006/relationships" r:embed="rId6"/>
        <a:stretch>
          <a:fillRect/>
        </a:stretch>
      </xdr:blipFill>
      <xdr:spPr>
        <a:xfrm>
          <a:off x="6807200" y="14605000"/>
          <a:ext cx="1765300" cy="205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177800</xdr:colOff>
      <xdr:row>7</xdr:row>
      <xdr:rowOff>190500</xdr:rowOff>
    </xdr:from>
    <xdr:to>
      <xdr:col>13</xdr:col>
      <xdr:colOff>609600</xdr:colOff>
      <xdr:row>36</xdr:row>
      <xdr:rowOff>190500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114300</xdr:colOff>
      <xdr:row>8</xdr:row>
      <xdr:rowOff>0</xdr:rowOff>
    </xdr:from>
    <xdr:to>
      <xdr:col>26</xdr:col>
      <xdr:colOff>736600</xdr:colOff>
      <xdr:row>37</xdr:row>
      <xdr:rowOff>25400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101600</xdr:colOff>
      <xdr:row>7</xdr:row>
      <xdr:rowOff>190500</xdr:rowOff>
    </xdr:from>
    <xdr:to>
      <xdr:col>39</xdr:col>
      <xdr:colOff>774700</xdr:colOff>
      <xdr:row>36</xdr:row>
      <xdr:rowOff>177800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165100</xdr:colOff>
      <xdr:row>37</xdr:row>
      <xdr:rowOff>114300</xdr:rowOff>
    </xdr:from>
    <xdr:to>
      <xdr:col>13</xdr:col>
      <xdr:colOff>596900</xdr:colOff>
      <xdr:row>67</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127000</xdr:colOff>
      <xdr:row>37</xdr:row>
      <xdr:rowOff>127000</xdr:rowOff>
    </xdr:from>
    <xdr:to>
      <xdr:col>26</xdr:col>
      <xdr:colOff>723900</xdr:colOff>
      <xdr:row>66</xdr:row>
      <xdr:rowOff>50800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1</xdr:col>
      <xdr:colOff>2108200</xdr:colOff>
      <xdr:row>8</xdr:row>
      <xdr:rowOff>6161</xdr:rowOff>
    </xdr:to>
    <xdr:pic>
      <xdr:nvPicPr>
        <xdr:cNvPr id="6" name="Picture 5"/>
        <xdr:cNvPicPr>
          <a:picLocks noChangeAspect="1"/>
        </xdr:cNvPicPr>
      </xdr:nvPicPr>
      <xdr:blipFill>
        <a:blip xmlns:r="http://schemas.openxmlformats.org/officeDocument/2006/relationships" r:embed="rId6"/>
        <a:stretch>
          <a:fillRect/>
        </a:stretch>
      </xdr:blipFill>
      <xdr:spPr>
        <a:xfrm>
          <a:off x="0" y="1"/>
          <a:ext cx="2387600" cy="16444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2387600</xdr:colOff>
      <xdr:row>8</xdr:row>
      <xdr:rowOff>6160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2387600" cy="16444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2133600</xdr:colOff>
      <xdr:row>8</xdr:row>
      <xdr:rowOff>6160</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 y="0"/>
          <a:ext cx="2387600" cy="16444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8</xdr:row>
      <xdr:rowOff>0</xdr:rowOff>
    </xdr:from>
    <xdr:to>
      <xdr:col>11</xdr:col>
      <xdr:colOff>609600</xdr:colOff>
      <xdr:row>37</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11</xdr:col>
      <xdr:colOff>622300</xdr:colOff>
      <xdr:row>68</xdr:row>
      <xdr:rowOff>165100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70</xdr:row>
      <xdr:rowOff>0</xdr:rowOff>
    </xdr:from>
    <xdr:to>
      <xdr:col>11</xdr:col>
      <xdr:colOff>635000</xdr:colOff>
      <xdr:row>99</xdr:row>
      <xdr:rowOff>139700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8</xdr:row>
      <xdr:rowOff>0</xdr:rowOff>
    </xdr:from>
    <xdr:to>
      <xdr:col>22</xdr:col>
      <xdr:colOff>571500</xdr:colOff>
      <xdr:row>37</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39</xdr:row>
      <xdr:rowOff>0</xdr:rowOff>
    </xdr:from>
    <xdr:to>
      <xdr:col>22</xdr:col>
      <xdr:colOff>596900</xdr:colOff>
      <xdr:row>67</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3</xdr:col>
      <xdr:colOff>457200</xdr:colOff>
      <xdr:row>8</xdr:row>
      <xdr:rowOff>18860</xdr:rowOff>
    </xdr:to>
    <xdr:pic>
      <xdr:nvPicPr>
        <xdr:cNvPr id="7" name="Picture 6"/>
        <xdr:cNvPicPr>
          <a:picLocks noChangeAspect="1"/>
        </xdr:cNvPicPr>
      </xdr:nvPicPr>
      <xdr:blipFill>
        <a:blip xmlns:r="http://schemas.openxmlformats.org/officeDocument/2006/relationships" r:embed="rId6"/>
        <a:stretch>
          <a:fillRect/>
        </a:stretch>
      </xdr:blipFill>
      <xdr:spPr>
        <a:xfrm>
          <a:off x="0" y="0"/>
          <a:ext cx="2387600" cy="16444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177800</xdr:colOff>
      <xdr:row>24</xdr:row>
      <xdr:rowOff>152400</xdr:rowOff>
    </xdr:from>
    <xdr:to>
      <xdr:col>24</xdr:col>
      <xdr:colOff>571500</xdr:colOff>
      <xdr:row>48</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insight-ful.co.uk/"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80"/>
  <sheetViews>
    <sheetView tabSelected="1" workbookViewId="0">
      <selection sqref="A1:XFD1048576"/>
    </sheetView>
  </sheetViews>
  <sheetFormatPr baseColWidth="10" defaultRowHeight="16" x14ac:dyDescent="0.2"/>
  <cols>
    <col min="1" max="1" width="3.33203125" style="153" customWidth="1"/>
    <col min="2" max="16384" width="10.83203125" style="153"/>
  </cols>
  <sheetData>
    <row r="3" spans="2:11" ht="34" x14ac:dyDescent="0.4">
      <c r="E3" s="247" t="s">
        <v>108</v>
      </c>
    </row>
    <row r="5" spans="2:11" ht="26" x14ac:dyDescent="0.3">
      <c r="E5" s="246" t="s">
        <v>105</v>
      </c>
    </row>
    <row r="9" spans="2:11" ht="21" x14ac:dyDescent="0.2">
      <c r="B9" s="249" t="s">
        <v>106</v>
      </c>
      <c r="C9" s="250"/>
      <c r="D9" s="250"/>
      <c r="E9" s="250"/>
      <c r="F9" s="250"/>
      <c r="G9" s="250"/>
      <c r="H9" s="250"/>
      <c r="I9" s="250"/>
      <c r="J9" s="250"/>
      <c r="K9" s="250"/>
    </row>
    <row r="10" spans="2:11" ht="21" customHeight="1" x14ac:dyDescent="0.2">
      <c r="B10" s="248" t="s">
        <v>107</v>
      </c>
      <c r="C10" s="248"/>
      <c r="D10" s="248"/>
      <c r="E10" s="248"/>
      <c r="F10" s="248"/>
      <c r="G10" s="248"/>
      <c r="H10" s="248"/>
      <c r="I10" s="248"/>
      <c r="J10" s="248"/>
      <c r="K10" s="248"/>
    </row>
    <row r="11" spans="2:11" x14ac:dyDescent="0.2">
      <c r="B11" s="248"/>
      <c r="C11" s="248"/>
      <c r="D11" s="248"/>
      <c r="E11" s="248"/>
      <c r="F11" s="248"/>
      <c r="G11" s="248"/>
      <c r="H11" s="248"/>
      <c r="I11" s="248"/>
      <c r="J11" s="248"/>
      <c r="K11" s="248"/>
    </row>
    <row r="12" spans="2:11" x14ac:dyDescent="0.2">
      <c r="C12" s="250"/>
      <c r="D12" s="250"/>
      <c r="E12" s="250"/>
      <c r="F12" s="250"/>
      <c r="G12" s="250"/>
      <c r="H12" s="250"/>
      <c r="I12" s="250"/>
      <c r="J12" s="250"/>
      <c r="K12" s="250"/>
    </row>
    <row r="13" spans="2:11" ht="21" x14ac:dyDescent="0.2">
      <c r="B13" s="249" t="s">
        <v>109</v>
      </c>
    </row>
    <row r="16" spans="2:11" ht="16" customHeight="1" x14ac:dyDescent="0.2">
      <c r="B16" s="252" t="s">
        <v>113</v>
      </c>
      <c r="C16" s="252"/>
    </row>
    <row r="17" spans="2:3" x14ac:dyDescent="0.2">
      <c r="B17" s="252"/>
      <c r="C17" s="252"/>
    </row>
    <row r="18" spans="2:3" x14ac:dyDescent="0.2">
      <c r="B18" s="252"/>
      <c r="C18" s="252"/>
    </row>
    <row r="19" spans="2:3" x14ac:dyDescent="0.2">
      <c r="B19" s="252"/>
      <c r="C19" s="252"/>
    </row>
    <row r="20" spans="2:3" x14ac:dyDescent="0.2">
      <c r="B20" s="252"/>
      <c r="C20" s="252"/>
    </row>
    <row r="21" spans="2:3" x14ac:dyDescent="0.2">
      <c r="B21" s="252"/>
      <c r="C21" s="252"/>
    </row>
    <row r="25" spans="2:3" ht="16" customHeight="1" x14ac:dyDescent="0.2">
      <c r="B25" s="252" t="s">
        <v>110</v>
      </c>
      <c r="C25" s="252"/>
    </row>
    <row r="26" spans="2:3" x14ac:dyDescent="0.2">
      <c r="B26" s="252"/>
      <c r="C26" s="252"/>
    </row>
    <row r="27" spans="2:3" ht="16" customHeight="1" x14ac:dyDescent="0.2">
      <c r="B27" s="252"/>
      <c r="C27" s="252"/>
    </row>
    <row r="28" spans="2:3" x14ac:dyDescent="0.2">
      <c r="B28" s="252"/>
      <c r="C28" s="252"/>
    </row>
    <row r="29" spans="2:3" x14ac:dyDescent="0.2">
      <c r="B29" s="252"/>
      <c r="C29" s="252"/>
    </row>
    <row r="32" spans="2:3" x14ac:dyDescent="0.2">
      <c r="B32" s="252" t="s">
        <v>111</v>
      </c>
      <c r="C32" s="252"/>
    </row>
    <row r="33" spans="2:3" x14ac:dyDescent="0.2">
      <c r="B33" s="252"/>
      <c r="C33" s="252"/>
    </row>
    <row r="34" spans="2:3" x14ac:dyDescent="0.2">
      <c r="B34" s="252"/>
      <c r="C34" s="252"/>
    </row>
    <row r="37" spans="2:3" x14ac:dyDescent="0.2">
      <c r="B37" s="251" t="s">
        <v>112</v>
      </c>
      <c r="C37" s="251"/>
    </row>
    <row r="38" spans="2:3" x14ac:dyDescent="0.2">
      <c r="B38" s="251"/>
      <c r="C38" s="251"/>
    </row>
    <row r="39" spans="2:3" x14ac:dyDescent="0.2">
      <c r="B39" s="251"/>
      <c r="C39" s="251"/>
    </row>
    <row r="49" spans="2:3" x14ac:dyDescent="0.2">
      <c r="B49" s="252" t="s">
        <v>114</v>
      </c>
      <c r="C49" s="252"/>
    </row>
    <row r="50" spans="2:3" x14ac:dyDescent="0.2">
      <c r="B50" s="252"/>
      <c r="C50" s="252"/>
    </row>
    <row r="51" spans="2:3" x14ac:dyDescent="0.2">
      <c r="B51" s="252"/>
      <c r="C51" s="252"/>
    </row>
    <row r="52" spans="2:3" x14ac:dyDescent="0.2">
      <c r="B52" s="252"/>
      <c r="C52" s="252"/>
    </row>
    <row r="53" spans="2:3" x14ac:dyDescent="0.2">
      <c r="B53" s="252"/>
      <c r="C53" s="252"/>
    </row>
    <row r="54" spans="2:3" x14ac:dyDescent="0.2">
      <c r="B54" s="252"/>
      <c r="C54" s="252"/>
    </row>
    <row r="71" spans="2:3" ht="16" customHeight="1" x14ac:dyDescent="0.2">
      <c r="B71" s="252" t="s">
        <v>115</v>
      </c>
      <c r="C71" s="252"/>
    </row>
    <row r="72" spans="2:3" x14ac:dyDescent="0.2">
      <c r="B72" s="252"/>
      <c r="C72" s="252"/>
    </row>
    <row r="73" spans="2:3" x14ac:dyDescent="0.2">
      <c r="B73" s="252"/>
      <c r="C73" s="252"/>
    </row>
    <row r="74" spans="2:3" x14ac:dyDescent="0.2">
      <c r="B74" s="252"/>
      <c r="C74" s="252"/>
    </row>
    <row r="75" spans="2:3" x14ac:dyDescent="0.2">
      <c r="B75" s="252"/>
      <c r="C75" s="252"/>
    </row>
    <row r="76" spans="2:3" x14ac:dyDescent="0.2">
      <c r="B76" s="252"/>
      <c r="C76" s="252"/>
    </row>
    <row r="77" spans="2:3" x14ac:dyDescent="0.2">
      <c r="B77" s="252"/>
      <c r="C77" s="252"/>
    </row>
    <row r="78" spans="2:3" x14ac:dyDescent="0.2">
      <c r="B78" s="252"/>
      <c r="C78" s="252"/>
    </row>
    <row r="79" spans="2:3" x14ac:dyDescent="0.2">
      <c r="B79" s="252"/>
      <c r="C79" s="252"/>
    </row>
    <row r="80" spans="2:3" x14ac:dyDescent="0.2">
      <c r="B80" s="252"/>
      <c r="C80" s="252"/>
    </row>
  </sheetData>
  <sheetProtection password="DB61" sheet="1" objects="1" scenarios="1" selectLockedCells="1"/>
  <mergeCells count="7">
    <mergeCell ref="B71:C80"/>
    <mergeCell ref="B10:K11"/>
    <mergeCell ref="B25:C29"/>
    <mergeCell ref="B32:C34"/>
    <mergeCell ref="B37:C39"/>
    <mergeCell ref="B16:C21"/>
    <mergeCell ref="B49:C54"/>
  </mergeCells>
  <hyperlinks>
    <hyperlink ref="E5"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R51"/>
  <sheetViews>
    <sheetView workbookViewId="0">
      <selection activeCell="A14" sqref="A14"/>
    </sheetView>
  </sheetViews>
  <sheetFormatPr baseColWidth="10" defaultRowHeight="16" x14ac:dyDescent="0.2"/>
  <cols>
    <col min="1" max="1" width="21" bestFit="1" customWidth="1"/>
    <col min="3" max="3" width="21" bestFit="1" customWidth="1"/>
    <col min="4" max="4" width="14.33203125" style="50" bestFit="1" customWidth="1"/>
    <col min="5" max="5" width="15.33203125" style="62" bestFit="1" customWidth="1"/>
    <col min="6" max="6" width="13.83203125" style="62" bestFit="1" customWidth="1"/>
    <col min="7" max="7" width="15.33203125" style="62" bestFit="1" customWidth="1"/>
    <col min="8" max="8" width="13.83203125" style="51" bestFit="1" customWidth="1"/>
    <col min="9" max="9" width="15.33203125" style="51" bestFit="1" customWidth="1"/>
    <col min="13" max="13" width="18.5" bestFit="1" customWidth="1"/>
  </cols>
  <sheetData>
    <row r="1" spans="1:18" x14ac:dyDescent="0.2">
      <c r="A1" t="s">
        <v>60</v>
      </c>
      <c r="D1" s="50">
        <v>0.22</v>
      </c>
      <c r="E1" s="62">
        <v>0.28999999999999998</v>
      </c>
      <c r="F1"/>
      <c r="G1"/>
      <c r="Q1" t="s">
        <v>70</v>
      </c>
    </row>
    <row r="2" spans="1:18" x14ac:dyDescent="0.2">
      <c r="F2"/>
      <c r="G2"/>
      <c r="M2" t="s">
        <v>61</v>
      </c>
      <c r="N2" t="s">
        <v>62</v>
      </c>
      <c r="O2" t="s">
        <v>63</v>
      </c>
    </row>
    <row r="3" spans="1:18" x14ac:dyDescent="0.2">
      <c r="A3" t="s">
        <v>58</v>
      </c>
      <c r="B3" t="s">
        <v>1</v>
      </c>
      <c r="C3" t="s">
        <v>65</v>
      </c>
      <c r="D3" s="50" t="s">
        <v>59</v>
      </c>
      <c r="E3" s="62" t="s">
        <v>56</v>
      </c>
      <c r="F3" t="s">
        <v>68</v>
      </c>
      <c r="G3" t="s">
        <v>69</v>
      </c>
      <c r="H3" s="51" t="s">
        <v>91</v>
      </c>
      <c r="I3" s="51" t="s">
        <v>90</v>
      </c>
      <c r="J3" t="str">
        <f>+'Your Charity''s Attrition'!B9</f>
        <v>Save the Darleks</v>
      </c>
      <c r="M3">
        <v>2010</v>
      </c>
      <c r="N3" s="1">
        <v>8.85</v>
      </c>
      <c r="O3" s="1">
        <v>8.09</v>
      </c>
      <c r="Q3" t="s">
        <v>71</v>
      </c>
      <c r="R3" t="s">
        <v>72</v>
      </c>
    </row>
    <row r="4" spans="1:18" x14ac:dyDescent="0.2">
      <c r="A4" s="51" t="str">
        <f>+D3</f>
        <v>PFRA D2D 2006</v>
      </c>
      <c r="B4">
        <v>1</v>
      </c>
      <c r="C4" s="50">
        <v>1</v>
      </c>
      <c r="D4" s="50">
        <v>1</v>
      </c>
      <c r="E4" s="50">
        <v>1</v>
      </c>
      <c r="F4" s="50">
        <v>1</v>
      </c>
      <c r="G4" s="50">
        <v>1</v>
      </c>
      <c r="H4" s="50">
        <v>1</v>
      </c>
      <c r="I4" s="50">
        <v>1</v>
      </c>
      <c r="J4" s="50">
        <f>+'Your Charity''s Attrition'!B13</f>
        <v>1</v>
      </c>
      <c r="K4" s="50"/>
      <c r="L4" s="50"/>
      <c r="M4">
        <v>2009</v>
      </c>
      <c r="N4" s="1">
        <v>8.42</v>
      </c>
      <c r="O4" s="1">
        <v>7.36</v>
      </c>
      <c r="R4" t="s">
        <v>73</v>
      </c>
    </row>
    <row r="5" spans="1:18" x14ac:dyDescent="0.2">
      <c r="A5" s="159" t="str">
        <f>+E3</f>
        <v>PFRA Street 2006</v>
      </c>
      <c r="B5">
        <v>2</v>
      </c>
      <c r="C5" s="50">
        <v>0.95</v>
      </c>
      <c r="D5" s="50">
        <v>0.92</v>
      </c>
      <c r="E5" s="50">
        <v>0.89</v>
      </c>
      <c r="F5" s="50">
        <v>0.89</v>
      </c>
      <c r="G5" s="50">
        <v>0.89</v>
      </c>
      <c r="H5" s="51">
        <v>0.86</v>
      </c>
      <c r="I5" s="51">
        <v>0.81</v>
      </c>
      <c r="J5" s="50">
        <f>+'Your Charity''s Attrition'!B14</f>
        <v>0.99</v>
      </c>
      <c r="K5" s="159"/>
      <c r="L5" s="159"/>
      <c r="M5">
        <v>2008</v>
      </c>
      <c r="N5" s="1">
        <v>8.56</v>
      </c>
      <c r="O5" s="1">
        <v>7.56</v>
      </c>
      <c r="R5" t="s">
        <v>74</v>
      </c>
    </row>
    <row r="6" spans="1:18" x14ac:dyDescent="0.2">
      <c r="A6" t="str">
        <f>+F3</f>
        <v>PFRA D2D 2007</v>
      </c>
      <c r="B6">
        <v>3</v>
      </c>
      <c r="C6" s="50">
        <v>0.93</v>
      </c>
      <c r="D6" s="50">
        <v>0.86</v>
      </c>
      <c r="E6" s="50">
        <v>0.81</v>
      </c>
      <c r="F6" s="50">
        <v>0.81</v>
      </c>
      <c r="G6" s="50">
        <v>0.8</v>
      </c>
      <c r="H6" s="51">
        <v>0.79</v>
      </c>
      <c r="I6" s="51">
        <v>0.71</v>
      </c>
      <c r="J6" s="50">
        <f>+'Your Charity''s Attrition'!B15</f>
        <v>0.98</v>
      </c>
      <c r="K6" s="159"/>
      <c r="L6" s="159"/>
      <c r="M6" t="s">
        <v>67</v>
      </c>
      <c r="N6" s="2">
        <f>AVERAGE(N3:N5)</f>
        <v>8.61</v>
      </c>
      <c r="O6" s="2">
        <f>AVERAGE(O3:O5)</f>
        <v>7.669999999999999</v>
      </c>
      <c r="R6" t="s">
        <v>75</v>
      </c>
    </row>
    <row r="7" spans="1:18" x14ac:dyDescent="0.2">
      <c r="A7" t="str">
        <f>+G3</f>
        <v>PFRA Street 2007</v>
      </c>
      <c r="B7">
        <v>4</v>
      </c>
      <c r="C7" s="50">
        <v>0.89</v>
      </c>
      <c r="D7" s="50">
        <v>0.83</v>
      </c>
      <c r="E7" s="50">
        <v>0.76</v>
      </c>
      <c r="F7" s="50">
        <v>0.78</v>
      </c>
      <c r="G7" s="50">
        <v>0.74</v>
      </c>
      <c r="H7" s="51">
        <v>0.73</v>
      </c>
      <c r="I7" s="51">
        <v>0.63</v>
      </c>
      <c r="J7" s="50">
        <f>+'Your Charity''s Attrition'!B16</f>
        <v>0.97</v>
      </c>
      <c r="K7" s="159"/>
      <c r="L7" s="159"/>
    </row>
    <row r="8" spans="1:18" x14ac:dyDescent="0.2">
      <c r="A8" s="51" t="str">
        <f>+H3</f>
        <v>PFRA D2D 2011</v>
      </c>
      <c r="B8">
        <v>5</v>
      </c>
      <c r="C8" s="50">
        <v>0.82</v>
      </c>
      <c r="D8" s="50">
        <v>0.78</v>
      </c>
      <c r="E8" s="50">
        <v>0.71</v>
      </c>
      <c r="F8" s="50">
        <v>0.71</v>
      </c>
      <c r="G8" s="50">
        <v>0.67999999999999994</v>
      </c>
      <c r="H8" s="51">
        <v>0.69</v>
      </c>
      <c r="I8" s="51">
        <v>0.58000000000000007</v>
      </c>
      <c r="J8" s="50">
        <f>+'Your Charity''s Attrition'!B17</f>
        <v>0.96</v>
      </c>
      <c r="K8" s="159"/>
      <c r="L8" s="159"/>
      <c r="N8" t="s">
        <v>62</v>
      </c>
      <c r="O8" t="s">
        <v>63</v>
      </c>
    </row>
    <row r="9" spans="1:18" x14ac:dyDescent="0.2">
      <c r="A9" s="51" t="str">
        <f>+I3</f>
        <v>PFRA Street 2011</v>
      </c>
      <c r="B9">
        <v>6</v>
      </c>
      <c r="C9" s="50">
        <v>0.78</v>
      </c>
      <c r="D9" s="50">
        <v>0.74</v>
      </c>
      <c r="E9" s="50">
        <v>0.67999999999999994</v>
      </c>
      <c r="F9" s="50">
        <v>0.66999999999999993</v>
      </c>
      <c r="G9" s="50">
        <v>0.64</v>
      </c>
      <c r="H9" s="51">
        <v>0.65</v>
      </c>
      <c r="I9" s="51">
        <v>0.52</v>
      </c>
      <c r="J9" s="50">
        <f>+'Your Charity''s Attrition'!B18</f>
        <v>0.95</v>
      </c>
      <c r="K9" s="159"/>
      <c r="L9" s="159"/>
      <c r="M9" t="s">
        <v>64</v>
      </c>
    </row>
    <row r="10" spans="1:18" x14ac:dyDescent="0.2">
      <c r="A10" t="str">
        <f>IF('Your Charity''s Attrition'!B9="","Enter your attrition rates on the next worksheet",'Your Charity''s Attrition'!B9)</f>
        <v>Save the Darleks</v>
      </c>
      <c r="B10">
        <v>7</v>
      </c>
      <c r="C10" s="50">
        <v>0.72</v>
      </c>
      <c r="D10" s="50">
        <v>0.72</v>
      </c>
      <c r="E10" s="50">
        <v>0.65</v>
      </c>
      <c r="F10" s="50">
        <v>0.63</v>
      </c>
      <c r="G10" s="50">
        <v>0.61</v>
      </c>
      <c r="H10" s="51">
        <v>0.62</v>
      </c>
      <c r="I10" s="51">
        <v>0.49</v>
      </c>
      <c r="J10" s="50">
        <f>+'Your Charity''s Attrition'!B19</f>
        <v>0.94</v>
      </c>
      <c r="K10" s="159"/>
      <c r="L10" s="159"/>
      <c r="M10">
        <v>2010</v>
      </c>
      <c r="N10" s="62">
        <v>0.84</v>
      </c>
      <c r="O10" s="62">
        <v>0.77500000000000002</v>
      </c>
    </row>
    <row r="11" spans="1:18" x14ac:dyDescent="0.2">
      <c r="B11">
        <v>8</v>
      </c>
      <c r="C11" s="50">
        <v>0.71499999999999997</v>
      </c>
      <c r="D11" s="50">
        <v>0.67999999999999994</v>
      </c>
      <c r="E11" s="50">
        <v>0.62</v>
      </c>
      <c r="F11" s="50">
        <v>0.61</v>
      </c>
      <c r="G11" s="50">
        <v>0.57000000000000006</v>
      </c>
      <c r="H11" s="51">
        <v>0.6</v>
      </c>
      <c r="I11" s="51">
        <v>0.45999999999999996</v>
      </c>
      <c r="J11" s="50">
        <f>+'Your Charity''s Attrition'!B20</f>
        <v>0.93</v>
      </c>
      <c r="K11" s="159"/>
      <c r="L11" s="159"/>
      <c r="M11">
        <v>2009</v>
      </c>
      <c r="N11" s="62">
        <v>0.85299999999999998</v>
      </c>
      <c r="O11" s="62">
        <v>0.86</v>
      </c>
    </row>
    <row r="12" spans="1:18" x14ac:dyDescent="0.2">
      <c r="B12">
        <v>9</v>
      </c>
      <c r="C12" s="50">
        <v>0.71</v>
      </c>
      <c r="D12" s="50">
        <v>0.65</v>
      </c>
      <c r="E12" s="50">
        <v>0.6</v>
      </c>
      <c r="F12" s="50">
        <v>0.59000000000000008</v>
      </c>
      <c r="G12" s="50">
        <v>0.55000000000000004</v>
      </c>
      <c r="H12" s="51">
        <v>0.58000000000000007</v>
      </c>
      <c r="I12" s="51">
        <v>0.42000000000000004</v>
      </c>
      <c r="J12" s="50">
        <f>+'Your Charity''s Attrition'!B21</f>
        <v>0.92</v>
      </c>
      <c r="K12" s="159"/>
      <c r="L12" s="159"/>
      <c r="M12">
        <v>2008</v>
      </c>
      <c r="N12" s="62">
        <v>0.81</v>
      </c>
      <c r="O12" s="62">
        <v>0.8</v>
      </c>
    </row>
    <row r="13" spans="1:18" x14ac:dyDescent="0.2">
      <c r="B13">
        <v>10</v>
      </c>
      <c r="C13" s="50">
        <v>0.7</v>
      </c>
      <c r="D13" s="50">
        <v>0.63</v>
      </c>
      <c r="E13" s="50">
        <v>0.57000000000000006</v>
      </c>
      <c r="F13" s="50">
        <v>0.58000000000000007</v>
      </c>
      <c r="G13" s="50">
        <v>0.52</v>
      </c>
      <c r="H13" s="51">
        <v>0.55000000000000004</v>
      </c>
      <c r="I13" s="51">
        <v>0.4</v>
      </c>
      <c r="J13" s="50">
        <f>+'Your Charity''s Attrition'!B22</f>
        <v>0.91</v>
      </c>
      <c r="K13" s="159"/>
      <c r="L13" s="159"/>
      <c r="M13" t="s">
        <v>67</v>
      </c>
      <c r="N13" s="62">
        <f>AVERAGE(N10:N12)</f>
        <v>0.83433333333333337</v>
      </c>
      <c r="O13" s="62">
        <f>AVERAGE(O10:O12)</f>
        <v>0.81166666666666665</v>
      </c>
    </row>
    <row r="14" spans="1:18" x14ac:dyDescent="0.2">
      <c r="B14">
        <v>11</v>
      </c>
      <c r="C14" s="50">
        <v>0.69</v>
      </c>
      <c r="D14" s="50">
        <v>0.61</v>
      </c>
      <c r="E14" s="50">
        <v>0.55000000000000004</v>
      </c>
      <c r="F14" s="50">
        <v>0.55000000000000004</v>
      </c>
      <c r="G14" s="50">
        <v>0.5</v>
      </c>
      <c r="H14" s="51">
        <v>0.52</v>
      </c>
      <c r="I14" s="51">
        <v>0.38461538461538458</v>
      </c>
      <c r="J14" s="50">
        <f>+'Your Charity''s Attrition'!B23</f>
        <v>0.9</v>
      </c>
      <c r="K14" s="159"/>
      <c r="L14" s="159"/>
    </row>
    <row r="15" spans="1:18" x14ac:dyDescent="0.2">
      <c r="B15">
        <v>12</v>
      </c>
      <c r="C15" s="50">
        <v>0.68</v>
      </c>
      <c r="D15" s="50">
        <v>0.59000000000000008</v>
      </c>
      <c r="E15" s="50">
        <v>0.52</v>
      </c>
      <c r="F15" s="50">
        <v>0.53</v>
      </c>
      <c r="G15" s="50">
        <v>0.47</v>
      </c>
      <c r="H15" s="51">
        <v>0.51</v>
      </c>
      <c r="I15" s="51">
        <v>0.36153846153846148</v>
      </c>
      <c r="J15" s="50">
        <f>+'Your Charity''s Attrition'!B24</f>
        <v>0.89</v>
      </c>
      <c r="K15" s="159"/>
      <c r="L15" s="159"/>
      <c r="M15" t="s">
        <v>66</v>
      </c>
      <c r="N15" t="s">
        <v>62</v>
      </c>
      <c r="O15" t="s">
        <v>63</v>
      </c>
    </row>
    <row r="16" spans="1:18" x14ac:dyDescent="0.2">
      <c r="B16">
        <v>13</v>
      </c>
      <c r="C16" s="50">
        <v>0.63</v>
      </c>
      <c r="D16" s="50">
        <v>0.57000000000000006</v>
      </c>
      <c r="E16" s="50">
        <v>0.5</v>
      </c>
      <c r="F16" s="50">
        <v>0.5</v>
      </c>
      <c r="G16" s="50">
        <v>0.44999999999999996</v>
      </c>
      <c r="H16" s="51">
        <v>0.48</v>
      </c>
      <c r="I16" s="51">
        <v>0.34153846153846146</v>
      </c>
      <c r="J16" s="50">
        <f>+'Your Charity''s Attrition'!B25</f>
        <v>0.88</v>
      </c>
      <c r="K16" s="159"/>
      <c r="L16" s="159"/>
      <c r="M16">
        <v>2012</v>
      </c>
      <c r="N16" s="50">
        <v>0.22500000000000001</v>
      </c>
      <c r="O16" s="178">
        <v>0.26</v>
      </c>
    </row>
    <row r="17" spans="2:15" x14ac:dyDescent="0.2">
      <c r="B17">
        <v>14</v>
      </c>
      <c r="C17" s="50">
        <v>0.61</v>
      </c>
      <c r="D17" s="50">
        <v>0.55000000000000004</v>
      </c>
      <c r="E17" s="50">
        <v>0.48</v>
      </c>
      <c r="F17" s="50">
        <v>0.49</v>
      </c>
      <c r="G17" s="50">
        <v>0.42000000000000004</v>
      </c>
      <c r="H17" s="51">
        <v>0.47</v>
      </c>
      <c r="I17" s="51">
        <v>0.31153846153846154</v>
      </c>
      <c r="J17" s="50">
        <f>+'Your Charity''s Attrition'!B26</f>
        <v>0.87</v>
      </c>
      <c r="K17" s="159"/>
      <c r="L17" s="159"/>
      <c r="M17">
        <v>2011</v>
      </c>
      <c r="N17" s="62">
        <v>0.23</v>
      </c>
      <c r="O17" s="62">
        <v>0.28999999999999998</v>
      </c>
    </row>
    <row r="18" spans="2:15" x14ac:dyDescent="0.2">
      <c r="B18">
        <v>15</v>
      </c>
      <c r="C18" s="50">
        <v>0.57999999999999996</v>
      </c>
      <c r="D18" s="50">
        <v>0.52</v>
      </c>
      <c r="E18" s="50">
        <v>0.47</v>
      </c>
      <c r="F18" s="50">
        <v>0.47</v>
      </c>
      <c r="G18" s="50">
        <v>0.41000000000000003</v>
      </c>
      <c r="H18" s="51">
        <v>0.44999999999999996</v>
      </c>
      <c r="I18" s="51">
        <v>0.30153846153846153</v>
      </c>
      <c r="J18" s="50">
        <f>+'Your Charity''s Attrition'!B27</f>
        <v>0.86</v>
      </c>
      <c r="K18" s="159"/>
      <c r="L18" s="159"/>
      <c r="M18">
        <v>2010</v>
      </c>
      <c r="N18" s="62">
        <v>0.18</v>
      </c>
      <c r="O18" s="62">
        <v>0.21</v>
      </c>
    </row>
    <row r="19" spans="2:15" x14ac:dyDescent="0.2">
      <c r="B19">
        <v>16</v>
      </c>
      <c r="C19" s="50">
        <v>0.52</v>
      </c>
      <c r="D19" s="50">
        <v>0.51</v>
      </c>
      <c r="E19" s="50">
        <v>0.45999999999999996</v>
      </c>
      <c r="F19" s="50">
        <v>0.44999999999999996</v>
      </c>
      <c r="G19" s="50">
        <v>0.4</v>
      </c>
      <c r="H19" s="51">
        <v>0.42999999999999994</v>
      </c>
      <c r="I19" s="51">
        <v>0.29153846153846152</v>
      </c>
      <c r="J19" s="50">
        <f>+'Your Charity''s Attrition'!B28</f>
        <v>0</v>
      </c>
      <c r="K19" s="159"/>
      <c r="L19" s="159"/>
      <c r="M19">
        <v>2009</v>
      </c>
      <c r="N19" s="62">
        <v>0.17</v>
      </c>
      <c r="O19" s="62">
        <v>0.21</v>
      </c>
    </row>
    <row r="20" spans="2:15" x14ac:dyDescent="0.2">
      <c r="B20">
        <v>17</v>
      </c>
      <c r="C20" s="50">
        <v>0.43</v>
      </c>
      <c r="D20" s="50">
        <v>0.5</v>
      </c>
      <c r="E20" s="50">
        <v>0.43999999999999995</v>
      </c>
      <c r="F20" s="50">
        <v>0.43000000000000005</v>
      </c>
      <c r="G20" s="50">
        <v>0.38</v>
      </c>
      <c r="H20" s="51">
        <v>0.41000000000000003</v>
      </c>
      <c r="I20" s="51">
        <v>0.27153846153846151</v>
      </c>
      <c r="J20" s="50">
        <f>+'Your Charity''s Attrition'!B29</f>
        <v>0</v>
      </c>
      <c r="K20" s="159"/>
      <c r="L20" s="159"/>
      <c r="M20">
        <v>2008</v>
      </c>
      <c r="N20" s="62">
        <v>0.2</v>
      </c>
      <c r="O20" s="62">
        <v>0.18</v>
      </c>
    </row>
    <row r="21" spans="2:15" x14ac:dyDescent="0.2">
      <c r="B21">
        <v>18</v>
      </c>
      <c r="C21" s="50">
        <v>0.34</v>
      </c>
      <c r="D21" s="50">
        <v>0.49</v>
      </c>
      <c r="E21" s="50">
        <v>0.42000000000000004</v>
      </c>
      <c r="F21" s="50">
        <v>0.42000000000000004</v>
      </c>
      <c r="G21" s="50">
        <v>0.37</v>
      </c>
      <c r="H21" s="51">
        <v>0.4</v>
      </c>
      <c r="I21" s="51">
        <v>0.2615384615384615</v>
      </c>
      <c r="J21" s="50">
        <f>+'Your Charity''s Attrition'!B30</f>
        <v>0</v>
      </c>
      <c r="K21" s="159"/>
      <c r="L21" s="159"/>
      <c r="M21">
        <v>2007</v>
      </c>
      <c r="N21" s="62">
        <v>0.18</v>
      </c>
      <c r="O21" s="62">
        <v>0.21</v>
      </c>
    </row>
    <row r="22" spans="2:15" x14ac:dyDescent="0.2">
      <c r="B22">
        <v>19</v>
      </c>
      <c r="C22" s="50">
        <v>0.3</v>
      </c>
      <c r="D22" s="50">
        <v>0.47</v>
      </c>
      <c r="E22" s="50">
        <v>0.41000000000000003</v>
      </c>
      <c r="F22" s="50">
        <v>0.41000000000000003</v>
      </c>
      <c r="G22" s="50">
        <v>0.36</v>
      </c>
      <c r="H22" s="51">
        <v>0.39</v>
      </c>
      <c r="I22" s="51">
        <v>0.25153846153846149</v>
      </c>
      <c r="J22" s="50">
        <f>+'Your Charity''s Attrition'!B31</f>
        <v>0</v>
      </c>
      <c r="K22" s="159"/>
      <c r="L22" s="159"/>
      <c r="M22">
        <v>2006</v>
      </c>
      <c r="N22" s="62">
        <v>0.17</v>
      </c>
      <c r="O22" s="62">
        <v>0.21</v>
      </c>
    </row>
    <row r="23" spans="2:15" x14ac:dyDescent="0.2">
      <c r="B23">
        <v>20</v>
      </c>
      <c r="C23" s="50">
        <v>0.28999999999999998</v>
      </c>
      <c r="D23" s="50">
        <v>0.45999999999999996</v>
      </c>
      <c r="E23" s="50">
        <v>0.4</v>
      </c>
      <c r="F23" s="50">
        <v>0.4</v>
      </c>
      <c r="G23" s="50">
        <v>0.35</v>
      </c>
      <c r="H23" s="51">
        <v>0.38</v>
      </c>
      <c r="I23" s="51">
        <v>0.24153846153846148</v>
      </c>
      <c r="J23" s="50">
        <f>+'Your Charity''s Attrition'!B32</f>
        <v>0</v>
      </c>
      <c r="K23" s="159"/>
      <c r="L23" s="159"/>
      <c r="M23" t="s">
        <v>67</v>
      </c>
      <c r="N23" s="62">
        <f>AVERAGE(N17:N22)</f>
        <v>0.18833333333333332</v>
      </c>
      <c r="O23" s="62">
        <f>AVERAGE(O17:O22)</f>
        <v>0.2183333333333333</v>
      </c>
    </row>
    <row r="24" spans="2:15" x14ac:dyDescent="0.2">
      <c r="B24">
        <v>21</v>
      </c>
      <c r="C24" s="50">
        <v>0.28000000000000003</v>
      </c>
      <c r="D24" s="50">
        <v>0.44999999999999996</v>
      </c>
      <c r="E24" s="50">
        <v>0.39</v>
      </c>
      <c r="F24" s="50">
        <v>0.39</v>
      </c>
      <c r="G24" s="50">
        <v>0.33999999999999997</v>
      </c>
      <c r="H24" s="51">
        <v>0.37</v>
      </c>
      <c r="I24" s="51">
        <v>0.23153846153846147</v>
      </c>
      <c r="J24" s="50">
        <f>+'Your Charity''s Attrition'!B33</f>
        <v>0</v>
      </c>
      <c r="K24" s="159"/>
      <c r="L24" s="159"/>
    </row>
    <row r="25" spans="2:15" x14ac:dyDescent="0.2">
      <c r="B25">
        <v>22</v>
      </c>
      <c r="C25" s="50">
        <v>0.27</v>
      </c>
      <c r="D25" s="50">
        <v>0.43000000000000005</v>
      </c>
      <c r="E25" s="50">
        <v>0.38</v>
      </c>
      <c r="F25" s="50">
        <v>0.38</v>
      </c>
      <c r="G25" s="50">
        <v>0.32999999999999996</v>
      </c>
      <c r="H25" s="51">
        <v>0.36</v>
      </c>
      <c r="I25" s="51">
        <v>0.22153846153846146</v>
      </c>
      <c r="J25" s="50">
        <f>+'Your Charity''s Attrition'!B34</f>
        <v>0</v>
      </c>
      <c r="K25" s="159"/>
      <c r="L25" s="159"/>
    </row>
    <row r="26" spans="2:15" x14ac:dyDescent="0.2">
      <c r="B26">
        <v>23</v>
      </c>
      <c r="C26" s="50">
        <v>0.26500000000000001</v>
      </c>
      <c r="D26" s="50">
        <v>0.41000000000000003</v>
      </c>
      <c r="E26" s="50">
        <v>0.37</v>
      </c>
      <c r="F26" s="50">
        <v>0.37</v>
      </c>
      <c r="G26" s="50">
        <v>0.32</v>
      </c>
      <c r="H26" s="51">
        <v>0.35</v>
      </c>
      <c r="I26" s="51">
        <v>0.21153846153846151</v>
      </c>
      <c r="J26" s="50">
        <f>+'Your Charity''s Attrition'!B35</f>
        <v>0</v>
      </c>
      <c r="K26" s="159"/>
      <c r="L26" s="159"/>
    </row>
    <row r="27" spans="2:15" x14ac:dyDescent="0.2">
      <c r="B27">
        <v>24</v>
      </c>
      <c r="C27" s="50">
        <v>0.26</v>
      </c>
      <c r="D27" s="50">
        <v>0.39</v>
      </c>
      <c r="E27" s="50">
        <v>0.36</v>
      </c>
      <c r="F27" s="50">
        <v>0.36</v>
      </c>
      <c r="G27" s="50">
        <v>0.31000000000000005</v>
      </c>
      <c r="H27" s="51">
        <v>0.33999999999999997</v>
      </c>
      <c r="I27" s="51">
        <v>0.20153846153846156</v>
      </c>
      <c r="J27" s="50">
        <f>+'Your Charity''s Attrition'!B36</f>
        <v>0</v>
      </c>
      <c r="K27" s="159"/>
      <c r="L27" s="159"/>
    </row>
    <row r="28" spans="2:15" x14ac:dyDescent="0.2">
      <c r="B28">
        <v>25</v>
      </c>
      <c r="C28" s="50">
        <v>0.255</v>
      </c>
      <c r="D28" s="50">
        <v>0.38400000000000001</v>
      </c>
      <c r="E28" s="50">
        <v>0.35</v>
      </c>
      <c r="F28" s="50">
        <v>0.35</v>
      </c>
      <c r="G28" s="50">
        <v>0.30000000000000004</v>
      </c>
      <c r="H28" s="51">
        <v>0.32999999999999996</v>
      </c>
      <c r="I28" s="51">
        <v>0.19153846153846155</v>
      </c>
      <c r="J28" s="50">
        <f>+'Your Charity''s Attrition'!B37</f>
        <v>0</v>
      </c>
      <c r="K28" s="159"/>
      <c r="L28" s="159"/>
    </row>
    <row r="29" spans="2:15" x14ac:dyDescent="0.2">
      <c r="B29">
        <v>26</v>
      </c>
      <c r="C29" s="50">
        <v>0.25</v>
      </c>
      <c r="D29" s="50">
        <v>0.378</v>
      </c>
      <c r="E29" s="50">
        <v>0.33999999999999997</v>
      </c>
      <c r="F29" s="50">
        <v>0.33999999999999997</v>
      </c>
      <c r="G29" s="50">
        <v>0.29000000000000004</v>
      </c>
      <c r="H29" s="51">
        <v>0.31999999999999995</v>
      </c>
      <c r="I29" s="51">
        <v>0.18153846153846154</v>
      </c>
      <c r="J29" s="50">
        <f>+'Your Charity''s Attrition'!B38</f>
        <v>0</v>
      </c>
      <c r="K29" s="159"/>
      <c r="L29" s="159"/>
    </row>
    <row r="30" spans="2:15" x14ac:dyDescent="0.2">
      <c r="B30">
        <v>27</v>
      </c>
      <c r="C30" s="50">
        <v>0.245</v>
      </c>
      <c r="D30" s="50">
        <v>0.372</v>
      </c>
      <c r="E30" s="50">
        <v>0.32999999999999996</v>
      </c>
      <c r="F30" s="50">
        <v>0.32999999999999996</v>
      </c>
      <c r="G30" s="50">
        <v>0.28000000000000003</v>
      </c>
      <c r="H30" s="51">
        <v>0.30999999999999994</v>
      </c>
      <c r="I30" s="51">
        <v>0.17153846153846153</v>
      </c>
      <c r="J30" s="50">
        <f>+'Your Charity''s Attrition'!B39</f>
        <v>0</v>
      </c>
      <c r="K30" s="159"/>
      <c r="L30" s="159"/>
    </row>
    <row r="31" spans="2:15" x14ac:dyDescent="0.2">
      <c r="B31">
        <v>28</v>
      </c>
      <c r="C31" s="50">
        <v>0.24</v>
      </c>
      <c r="D31" s="50">
        <v>0.36599999999999999</v>
      </c>
      <c r="E31" s="50">
        <v>0.31999999999999995</v>
      </c>
      <c r="F31" s="50">
        <v>0.31999999999999995</v>
      </c>
      <c r="G31" s="50">
        <v>0.27500000000000002</v>
      </c>
      <c r="H31" s="51">
        <v>0.29999999999999993</v>
      </c>
      <c r="I31" s="51">
        <v>0.16653846153846152</v>
      </c>
      <c r="J31" s="50">
        <f>+'Your Charity''s Attrition'!B40</f>
        <v>0</v>
      </c>
      <c r="K31" s="159"/>
      <c r="L31" s="159"/>
    </row>
    <row r="32" spans="2:15" x14ac:dyDescent="0.2">
      <c r="B32">
        <v>29</v>
      </c>
      <c r="C32" s="50">
        <v>0.23499999999999999</v>
      </c>
      <c r="D32" s="50">
        <v>0.36</v>
      </c>
      <c r="E32" s="50">
        <v>0.31000000000000005</v>
      </c>
      <c r="F32" s="50">
        <v>0.315</v>
      </c>
      <c r="G32" s="50">
        <v>0.27</v>
      </c>
      <c r="H32" s="51">
        <v>0.29499999999999998</v>
      </c>
      <c r="I32" s="51">
        <v>0.16153846153846152</v>
      </c>
      <c r="J32" s="50">
        <f>+'Your Charity''s Attrition'!B41</f>
        <v>0</v>
      </c>
      <c r="K32" s="159"/>
      <c r="L32" s="159"/>
    </row>
    <row r="33" spans="2:12" x14ac:dyDescent="0.2">
      <c r="B33">
        <v>30</v>
      </c>
      <c r="C33" s="50">
        <v>0.2</v>
      </c>
      <c r="D33" s="50">
        <v>0.35399999999999998</v>
      </c>
      <c r="E33" s="50">
        <v>0.30000000000000004</v>
      </c>
      <c r="F33" s="50">
        <v>0.31000000000000005</v>
      </c>
      <c r="G33" s="50">
        <v>0.26</v>
      </c>
      <c r="H33" s="51">
        <v>0.29000000000000004</v>
      </c>
      <c r="I33" s="51">
        <v>0.15153846153846151</v>
      </c>
      <c r="J33" s="50">
        <f>+'Your Charity''s Attrition'!B42</f>
        <v>0</v>
      </c>
      <c r="K33" s="159"/>
      <c r="L33" s="159"/>
    </row>
    <row r="34" spans="2:12" x14ac:dyDescent="0.2">
      <c r="B34">
        <v>31</v>
      </c>
      <c r="C34" s="50">
        <v>0.19</v>
      </c>
      <c r="D34" s="50">
        <v>0.34799999999999998</v>
      </c>
      <c r="E34" s="50">
        <v>0.29444444444444451</v>
      </c>
      <c r="F34" s="50">
        <v>0.30499999999999999</v>
      </c>
      <c r="G34" s="50">
        <v>0.255</v>
      </c>
      <c r="H34" s="51">
        <v>0.28499999999999998</v>
      </c>
      <c r="I34" s="51">
        <v>0.14653846153846151</v>
      </c>
      <c r="J34" s="50">
        <f>+'Your Charity''s Attrition'!B43</f>
        <v>0</v>
      </c>
      <c r="K34" s="159"/>
      <c r="L34" s="159"/>
    </row>
    <row r="35" spans="2:12" x14ac:dyDescent="0.2">
      <c r="B35">
        <v>32</v>
      </c>
      <c r="C35" s="50">
        <v>0.18</v>
      </c>
      <c r="D35" s="50">
        <v>0.34199999999999997</v>
      </c>
      <c r="E35" s="50">
        <v>0.28888888888888897</v>
      </c>
      <c r="F35" s="50">
        <v>0.30000000000000004</v>
      </c>
      <c r="G35" s="50">
        <v>0.25</v>
      </c>
      <c r="H35" s="51">
        <v>0.28000000000000003</v>
      </c>
      <c r="I35" s="51">
        <v>0.1415384615384615</v>
      </c>
      <c r="J35" s="50">
        <f>+'Your Charity''s Attrition'!B44</f>
        <v>0</v>
      </c>
      <c r="K35" s="159"/>
      <c r="L35" s="159"/>
    </row>
    <row r="36" spans="2:12" x14ac:dyDescent="0.2">
      <c r="B36">
        <v>33</v>
      </c>
      <c r="C36" s="50">
        <v>0.17660000000000001</v>
      </c>
      <c r="D36" s="50">
        <v>0.33599999999999997</v>
      </c>
      <c r="E36" s="50">
        <v>0.28333333333333344</v>
      </c>
      <c r="F36" s="50">
        <v>0.29499999999999998</v>
      </c>
      <c r="G36" s="50">
        <v>0.245</v>
      </c>
      <c r="H36" s="51">
        <v>0.27499999999999997</v>
      </c>
      <c r="I36" s="51">
        <v>0.1365384615384615</v>
      </c>
      <c r="J36" s="50">
        <f>+'Your Charity''s Attrition'!B45</f>
        <v>0</v>
      </c>
      <c r="K36" s="159"/>
      <c r="L36" s="159"/>
    </row>
    <row r="37" spans="2:12" x14ac:dyDescent="0.2">
      <c r="B37">
        <v>34</v>
      </c>
      <c r="C37" s="50">
        <v>0.17330000000000001</v>
      </c>
      <c r="D37" s="50">
        <v>0.32999999999999996</v>
      </c>
      <c r="E37" s="50">
        <v>0.2777777777777779</v>
      </c>
      <c r="F37" s="50">
        <v>0.29000000000000004</v>
      </c>
      <c r="G37" s="50">
        <v>0.24</v>
      </c>
      <c r="H37" s="51">
        <v>0.27</v>
      </c>
      <c r="I37" s="51">
        <v>0.13153846153846149</v>
      </c>
      <c r="J37" s="50">
        <f>+'Your Charity''s Attrition'!B46</f>
        <v>0</v>
      </c>
      <c r="K37" s="159"/>
      <c r="L37" s="159"/>
    </row>
    <row r="38" spans="2:12" x14ac:dyDescent="0.2">
      <c r="B38">
        <v>35</v>
      </c>
      <c r="C38" s="50">
        <v>0.17</v>
      </c>
      <c r="D38" s="50">
        <v>0.32399999999999995</v>
      </c>
      <c r="E38" s="50">
        <v>0.27222222222222237</v>
      </c>
      <c r="F38" s="50">
        <v>0.28599999999999998</v>
      </c>
      <c r="G38" s="50">
        <v>0.23499999999999999</v>
      </c>
      <c r="H38" s="51">
        <v>0.26599999999999996</v>
      </c>
      <c r="I38" s="51">
        <v>0.12653846153846149</v>
      </c>
      <c r="J38" s="50">
        <f>+'Your Charity''s Attrition'!B47</f>
        <v>0</v>
      </c>
      <c r="K38" s="159"/>
      <c r="L38" s="159"/>
    </row>
    <row r="39" spans="2:12" x14ac:dyDescent="0.2">
      <c r="B39">
        <v>36</v>
      </c>
      <c r="C39" s="50">
        <v>0.16750000000000001</v>
      </c>
      <c r="D39" s="50">
        <v>0.31799999999999995</v>
      </c>
      <c r="E39" s="50">
        <v>0.26666666666666683</v>
      </c>
      <c r="F39" s="50">
        <v>0.28299999999999997</v>
      </c>
      <c r="G39" s="50">
        <v>0.22999999999999998</v>
      </c>
      <c r="H39" s="51">
        <v>0.26299999999999996</v>
      </c>
      <c r="I39" s="51">
        <v>0.12153846153846148</v>
      </c>
      <c r="J39" s="50">
        <f>+'Your Charity''s Attrition'!B48</f>
        <v>0</v>
      </c>
      <c r="K39" s="159"/>
      <c r="L39" s="159"/>
    </row>
    <row r="40" spans="2:12" x14ac:dyDescent="0.2">
      <c r="B40">
        <v>37</v>
      </c>
      <c r="C40" s="50">
        <v>0.16500000000000001</v>
      </c>
      <c r="D40" s="50">
        <v>0.31199999999999994</v>
      </c>
      <c r="E40" s="50">
        <v>0.26111111111111129</v>
      </c>
      <c r="F40" s="50">
        <v>0.28000000000000003</v>
      </c>
      <c r="G40" s="50">
        <v>0.22500000000000001</v>
      </c>
      <c r="H40" s="51">
        <v>0.26</v>
      </c>
      <c r="I40" s="51">
        <v>0.11653846153846151</v>
      </c>
      <c r="J40" s="50">
        <f>+'Your Charity''s Attrition'!B49</f>
        <v>0</v>
      </c>
      <c r="K40" s="159"/>
      <c r="L40" s="159"/>
    </row>
    <row r="41" spans="2:12" x14ac:dyDescent="0.2">
      <c r="B41">
        <v>38</v>
      </c>
      <c r="C41" s="50">
        <v>0.16250000000000001</v>
      </c>
      <c r="D41" s="50">
        <v>0.30599999999999994</v>
      </c>
      <c r="E41" s="50">
        <v>0.25555555555555576</v>
      </c>
      <c r="F41" s="50">
        <v>0.27600000000000002</v>
      </c>
      <c r="G41" s="50">
        <v>0.21999999999999997</v>
      </c>
      <c r="H41" s="51">
        <v>0.25600000000000001</v>
      </c>
      <c r="I41" s="51">
        <v>0.11153846153846148</v>
      </c>
      <c r="J41" s="50">
        <f>+'Your Charity''s Attrition'!B50</f>
        <v>0</v>
      </c>
      <c r="K41" s="159"/>
      <c r="L41" s="159"/>
    </row>
    <row r="42" spans="2:12" x14ac:dyDescent="0.2">
      <c r="B42">
        <v>39</v>
      </c>
      <c r="C42" s="50">
        <v>0.16</v>
      </c>
      <c r="D42" s="50">
        <v>0.29999999999999993</v>
      </c>
      <c r="E42" s="50">
        <v>0.25000000000000022</v>
      </c>
      <c r="F42" s="50">
        <v>0.27300000000000002</v>
      </c>
      <c r="G42" s="50">
        <v>0.215</v>
      </c>
      <c r="H42" s="51">
        <v>0.253</v>
      </c>
      <c r="I42" s="51">
        <v>0.1065384615384615</v>
      </c>
      <c r="J42" s="50">
        <f>+'Your Charity''s Attrition'!B51</f>
        <v>0</v>
      </c>
      <c r="K42" s="159"/>
      <c r="L42" s="159"/>
    </row>
    <row r="43" spans="2:12" x14ac:dyDescent="0.2">
      <c r="B43">
        <v>40</v>
      </c>
      <c r="C43" s="50">
        <v>0.1575</v>
      </c>
      <c r="D43" s="50">
        <v>0.29399999999999993</v>
      </c>
      <c r="E43" s="50">
        <v>0.24444444444444469</v>
      </c>
      <c r="F43" s="50">
        <v>0.27</v>
      </c>
      <c r="G43" s="50">
        <v>0.20999999999999996</v>
      </c>
      <c r="H43" s="51">
        <v>0.25</v>
      </c>
      <c r="I43" s="51">
        <v>0.10153846153846147</v>
      </c>
      <c r="J43" s="50">
        <f>+'Your Charity''s Attrition'!B52</f>
        <v>0</v>
      </c>
      <c r="K43" s="159"/>
      <c r="L43" s="159"/>
    </row>
    <row r="44" spans="2:12" x14ac:dyDescent="0.2">
      <c r="B44">
        <v>41</v>
      </c>
      <c r="C44" s="50">
        <v>0.156</v>
      </c>
      <c r="D44" s="50">
        <v>0.28799999999999992</v>
      </c>
      <c r="E44" s="50">
        <v>0.23888888888888915</v>
      </c>
      <c r="F44" s="50">
        <v>0.26600000000000001</v>
      </c>
      <c r="G44" s="50">
        <v>0.20499999999999999</v>
      </c>
      <c r="H44" s="51">
        <v>0.246</v>
      </c>
      <c r="I44" s="51">
        <v>9.653846153846149E-2</v>
      </c>
      <c r="J44" s="50">
        <f>+'Your Charity''s Attrition'!B53</f>
        <v>0</v>
      </c>
      <c r="K44" s="159"/>
      <c r="L44" s="159"/>
    </row>
    <row r="45" spans="2:12" x14ac:dyDescent="0.2">
      <c r="B45">
        <v>42</v>
      </c>
      <c r="C45" s="50">
        <v>0.1545</v>
      </c>
      <c r="D45" s="50">
        <v>0.28199999999999992</v>
      </c>
      <c r="E45" s="50">
        <v>0.23333333333333361</v>
      </c>
      <c r="F45" s="50">
        <v>0.26300000000000001</v>
      </c>
      <c r="G45" s="50">
        <v>0.19999999999999996</v>
      </c>
      <c r="H45" s="51">
        <v>0.24299999999999999</v>
      </c>
      <c r="I45" s="51">
        <v>9.1538461538461458E-2</v>
      </c>
      <c r="J45" s="50">
        <f>+'Your Charity''s Attrition'!B54</f>
        <v>0</v>
      </c>
      <c r="K45" s="159"/>
      <c r="L45" s="159"/>
    </row>
    <row r="46" spans="2:12" x14ac:dyDescent="0.2">
      <c r="B46">
        <v>43</v>
      </c>
      <c r="C46" s="50">
        <v>0.153</v>
      </c>
      <c r="D46" s="50">
        <v>0.27599999999999991</v>
      </c>
      <c r="E46" s="50">
        <v>0.22777777777777808</v>
      </c>
      <c r="F46" s="50">
        <v>0.25750000000000001</v>
      </c>
      <c r="G46" s="50">
        <v>0.19750000000000001</v>
      </c>
      <c r="H46" s="51">
        <v>0.23749999999999999</v>
      </c>
      <c r="I46" s="51">
        <v>8.9038461538461511E-2</v>
      </c>
      <c r="J46" s="50">
        <f>+'Your Charity''s Attrition'!B55</f>
        <v>0</v>
      </c>
      <c r="K46" s="159"/>
      <c r="L46" s="159"/>
    </row>
    <row r="47" spans="2:12" x14ac:dyDescent="0.2">
      <c r="B47">
        <v>44</v>
      </c>
      <c r="C47" s="50">
        <v>0.1515</v>
      </c>
      <c r="D47" s="50">
        <v>0.26999999999999991</v>
      </c>
      <c r="E47" s="50">
        <v>0.22222222222222254</v>
      </c>
      <c r="F47" s="50">
        <v>0.255</v>
      </c>
      <c r="G47" s="50">
        <v>0.19500000000000001</v>
      </c>
      <c r="H47" s="51">
        <v>0.23499999999999999</v>
      </c>
      <c r="I47" s="51">
        <v>8.6538461538461509E-2</v>
      </c>
      <c r="J47" s="50">
        <f>+'Your Charity''s Attrition'!B56</f>
        <v>0</v>
      </c>
      <c r="K47" s="159"/>
      <c r="L47" s="159"/>
    </row>
    <row r="48" spans="2:12" x14ac:dyDescent="0.2">
      <c r="B48">
        <v>45</v>
      </c>
      <c r="C48" s="50">
        <v>0.15</v>
      </c>
      <c r="D48" s="50">
        <v>0.2639999999999999</v>
      </c>
      <c r="E48" s="50">
        <v>0.21666666666666701</v>
      </c>
      <c r="F48" s="50">
        <v>0.2525</v>
      </c>
      <c r="G48" s="50">
        <v>0.1925</v>
      </c>
      <c r="H48" s="51">
        <v>0.23249999999999998</v>
      </c>
      <c r="I48" s="51">
        <v>8.4038461538461506E-2</v>
      </c>
      <c r="J48" s="50">
        <f>+'Your Charity''s Attrition'!B57</f>
        <v>0</v>
      </c>
      <c r="K48" s="159"/>
      <c r="L48" s="159"/>
    </row>
    <row r="49" spans="2:12" x14ac:dyDescent="0.2">
      <c r="B49">
        <v>46</v>
      </c>
      <c r="C49" s="50">
        <v>0.14749999999999999</v>
      </c>
      <c r="D49" s="50">
        <v>0.2579999999999999</v>
      </c>
      <c r="E49" s="50">
        <v>0.21111111111111147</v>
      </c>
      <c r="F49" s="50">
        <v>0.25</v>
      </c>
      <c r="G49" s="50">
        <v>0.18999999999999995</v>
      </c>
      <c r="H49" s="51">
        <v>0.22999999999999998</v>
      </c>
      <c r="I49" s="51">
        <v>8.1538461538461449E-2</v>
      </c>
      <c r="J49" s="50">
        <f>+'Your Charity''s Attrition'!B58</f>
        <v>0</v>
      </c>
      <c r="K49" s="159"/>
      <c r="L49" s="159"/>
    </row>
    <row r="50" spans="2:12" x14ac:dyDescent="0.2">
      <c r="B50">
        <v>47</v>
      </c>
      <c r="C50" s="50">
        <v>0.14499999999999999</v>
      </c>
      <c r="D50" s="50">
        <v>0.25199999999999989</v>
      </c>
      <c r="E50" s="50">
        <v>0.20555555555555594</v>
      </c>
      <c r="F50" s="50">
        <v>0.245</v>
      </c>
      <c r="G50" s="50">
        <v>0.1875</v>
      </c>
      <c r="H50" s="51">
        <v>0.22499999999999998</v>
      </c>
      <c r="I50" s="51">
        <v>7.9038461538461502E-2</v>
      </c>
      <c r="J50" s="50">
        <f>+'Your Charity''s Attrition'!B59</f>
        <v>0</v>
      </c>
      <c r="K50" s="159"/>
      <c r="L50" s="159"/>
    </row>
    <row r="51" spans="2:12" x14ac:dyDescent="0.2">
      <c r="B51">
        <v>48</v>
      </c>
      <c r="C51" s="50">
        <v>0.14249999999999999</v>
      </c>
      <c r="D51" s="50">
        <v>0.24599999999999989</v>
      </c>
      <c r="E51" s="50">
        <v>0.19999999999999996</v>
      </c>
      <c r="F51" s="50">
        <v>0.24</v>
      </c>
      <c r="G51" s="50">
        <v>0.185</v>
      </c>
      <c r="H51" s="51">
        <v>0.21999999999999997</v>
      </c>
      <c r="I51" s="51">
        <v>7.65384615384615E-2</v>
      </c>
      <c r="J51" s="50">
        <f>+'Your Charity''s Attrition'!B60</f>
        <v>0</v>
      </c>
      <c r="K51" s="159"/>
      <c r="L51" s="159"/>
    </row>
  </sheetData>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B8:AP29"/>
  <sheetViews>
    <sheetView topLeftCell="A4" workbookViewId="0">
      <selection activeCell="C9" sqref="C9"/>
    </sheetView>
  </sheetViews>
  <sheetFormatPr baseColWidth="10" defaultRowHeight="16" x14ac:dyDescent="0.2"/>
  <cols>
    <col min="1" max="1" width="3.6640625" style="216" customWidth="1"/>
    <col min="2" max="2" width="30.1640625" style="216" bestFit="1" customWidth="1"/>
    <col min="3" max="3" width="16.5" style="216" bestFit="1" customWidth="1"/>
    <col min="4" max="14" width="10.1640625" style="216" customWidth="1"/>
    <col min="15" max="15" width="30.1640625" style="216" bestFit="1" customWidth="1"/>
    <col min="16" max="16" width="14.1640625" style="216" bestFit="1" customWidth="1"/>
    <col min="17" max="27" width="10.83203125" style="216"/>
    <col min="28" max="28" width="30.1640625" style="216" bestFit="1" customWidth="1"/>
    <col min="29" max="29" width="15.33203125" style="216" customWidth="1"/>
    <col min="30" max="40" width="10.83203125" style="216" customWidth="1"/>
    <col min="41" max="41" width="30.1640625" style="216" bestFit="1" customWidth="1"/>
    <col min="42" max="42" width="14.1640625" style="216" bestFit="1" customWidth="1"/>
    <col min="43" max="16384" width="10.83203125" style="216"/>
  </cols>
  <sheetData>
    <row r="8" spans="2:42" ht="17" thickBot="1" x14ac:dyDescent="0.25"/>
    <row r="9" spans="2:42" ht="17" thickBot="1" x14ac:dyDescent="0.25">
      <c r="B9" s="217" t="s">
        <v>57</v>
      </c>
      <c r="C9" s="239" t="s">
        <v>59</v>
      </c>
      <c r="O9" s="218" t="s">
        <v>29</v>
      </c>
      <c r="P9" s="219">
        <f>SUM('Data 6 Month'!G20/Costs!J15)</f>
        <v>1.1666180621195195</v>
      </c>
      <c r="AB9" s="218" t="s">
        <v>29</v>
      </c>
      <c r="AC9" s="219">
        <f>SUM('Data 12 Month'!G20/Costs!J15)</f>
        <v>1.1506005063157267</v>
      </c>
      <c r="AD9" s="220"/>
      <c r="AE9" s="220"/>
      <c r="AF9" s="220"/>
      <c r="AG9" s="220"/>
      <c r="AH9" s="220"/>
      <c r="AI9" s="220"/>
      <c r="AJ9" s="220"/>
      <c r="AK9" s="220"/>
      <c r="AL9" s="220"/>
      <c r="AO9" s="218" t="s">
        <v>29</v>
      </c>
      <c r="AP9" s="219">
        <f>SUM('Data No Upgrade'!G20/Costs!J15)</f>
        <v>1.1506005063157267</v>
      </c>
    </row>
    <row r="10" spans="2:42" ht="17" thickBot="1" x14ac:dyDescent="0.25">
      <c r="O10" s="221" t="s">
        <v>31</v>
      </c>
      <c r="P10" s="222">
        <f>SUM('Data 6 Month'!G20-Costs!J15)</f>
        <v>22056.544999999984</v>
      </c>
      <c r="AB10" s="221" t="s">
        <v>31</v>
      </c>
      <c r="AC10" s="222">
        <f>SUM('Data 12 Month'!G20-Costs!J15)</f>
        <v>19936.174999999988</v>
      </c>
      <c r="AD10" s="223"/>
      <c r="AE10" s="223"/>
      <c r="AF10" s="223"/>
      <c r="AG10" s="223"/>
      <c r="AH10" s="223"/>
      <c r="AI10" s="223"/>
      <c r="AJ10" s="223"/>
      <c r="AK10" s="223"/>
      <c r="AL10" s="223"/>
      <c r="AO10" s="221" t="s">
        <v>31</v>
      </c>
      <c r="AP10" s="222">
        <f>SUM('Data No Upgrade'!G20-Costs!J15)</f>
        <v>19936.174999999988</v>
      </c>
    </row>
    <row r="11" spans="2:42" x14ac:dyDescent="0.2">
      <c r="B11" s="218" t="s">
        <v>7</v>
      </c>
      <c r="C11" s="168">
        <v>1000</v>
      </c>
      <c r="O11" s="221" t="s">
        <v>38</v>
      </c>
      <c r="P11" s="224">
        <f>+Costs!J14</f>
        <v>127673</v>
      </c>
      <c r="AB11" s="221" t="s">
        <v>38</v>
      </c>
      <c r="AC11" s="224">
        <f>+Costs!J14</f>
        <v>127673</v>
      </c>
      <c r="AD11" s="225"/>
      <c r="AE11" s="225"/>
      <c r="AF11" s="225"/>
      <c r="AG11" s="225"/>
      <c r="AH11" s="225"/>
      <c r="AI11" s="225"/>
      <c r="AJ11" s="225"/>
      <c r="AK11" s="225"/>
      <c r="AL11" s="225"/>
      <c r="AO11" s="221" t="s">
        <v>38</v>
      </c>
      <c r="AP11" s="224">
        <f>+Costs!J14</f>
        <v>127673</v>
      </c>
    </row>
    <row r="12" spans="2:42" ht="17" thickBot="1" x14ac:dyDescent="0.25">
      <c r="B12" s="226" t="s">
        <v>54</v>
      </c>
      <c r="C12" s="169">
        <v>5000</v>
      </c>
      <c r="O12" s="227" t="s">
        <v>39</v>
      </c>
      <c r="P12" s="228">
        <f>+'Data 6 Month'!G20</f>
        <v>154434.41999999998</v>
      </c>
      <c r="AB12" s="227" t="s">
        <v>39</v>
      </c>
      <c r="AC12" s="228">
        <f>+'Data 12 Month'!G20</f>
        <v>152314.04999999999</v>
      </c>
      <c r="AD12" s="229"/>
      <c r="AE12" s="229"/>
      <c r="AF12" s="229"/>
      <c r="AG12" s="229"/>
      <c r="AH12" s="229"/>
      <c r="AI12" s="229"/>
      <c r="AJ12" s="229"/>
      <c r="AK12" s="229"/>
      <c r="AL12" s="229"/>
      <c r="AO12" s="227" t="s">
        <v>39</v>
      </c>
      <c r="AP12" s="228">
        <f>+'Data No Upgrade'!G20</f>
        <v>152314.04999999999</v>
      </c>
    </row>
    <row r="13" spans="2:42" x14ac:dyDescent="0.2">
      <c r="B13" s="221" t="s">
        <v>33</v>
      </c>
      <c r="C13" s="170">
        <v>14</v>
      </c>
      <c r="O13" s="218" t="s">
        <v>40</v>
      </c>
      <c r="P13" s="219">
        <f>SUM('Data 6 Month'!G32/Costs!J26)</f>
        <v>1.6771458386427887</v>
      </c>
      <c r="AB13" s="218" t="s">
        <v>40</v>
      </c>
      <c r="AC13" s="219">
        <f>SUM('Data 12 Month'!G32/Costs!J26)</f>
        <v>1.6407219177588588</v>
      </c>
      <c r="AD13" s="220"/>
      <c r="AE13" s="220"/>
      <c r="AF13" s="220"/>
      <c r="AG13" s="220"/>
      <c r="AH13" s="220"/>
      <c r="AI13" s="220"/>
      <c r="AJ13" s="220"/>
      <c r="AK13" s="220"/>
      <c r="AL13" s="220"/>
      <c r="AO13" s="218" t="s">
        <v>40</v>
      </c>
      <c r="AP13" s="219">
        <f>SUM('Data No Upgrade'!G32/Costs!J26)</f>
        <v>1.6347190875052822</v>
      </c>
    </row>
    <row r="14" spans="2:42" x14ac:dyDescent="0.2">
      <c r="B14" s="221" t="s">
        <v>18</v>
      </c>
      <c r="C14" s="170">
        <v>100</v>
      </c>
      <c r="O14" s="221" t="s">
        <v>34</v>
      </c>
      <c r="P14" s="222">
        <f>SUM('Data 6 Month'!G32-Costs!J26)</f>
        <v>103357.17080000002</v>
      </c>
      <c r="AB14" s="221" t="s">
        <v>34</v>
      </c>
      <c r="AC14" s="222">
        <f>SUM('Data 12 Month'!G32-Costs!J26)</f>
        <v>97797.551000000036</v>
      </c>
      <c r="AD14" s="223"/>
      <c r="AE14" s="223"/>
      <c r="AF14" s="223"/>
      <c r="AG14" s="223"/>
      <c r="AH14" s="223"/>
      <c r="AI14" s="223"/>
      <c r="AJ14" s="223"/>
      <c r="AK14" s="223"/>
      <c r="AL14" s="223"/>
      <c r="AO14" s="221" t="s">
        <v>34</v>
      </c>
      <c r="AP14" s="222">
        <f>SUM('Data No Upgrade'!G32-Costs!J26)</f>
        <v>96881.299999999988</v>
      </c>
    </row>
    <row r="15" spans="2:42" x14ac:dyDescent="0.2">
      <c r="B15" s="221" t="s">
        <v>19</v>
      </c>
      <c r="C15" s="170">
        <v>35</v>
      </c>
      <c r="O15" s="221" t="s">
        <v>41</v>
      </c>
      <c r="P15" s="224">
        <f>+Costs!J26</f>
        <v>152636.5</v>
      </c>
      <c r="AB15" s="221" t="s">
        <v>41</v>
      </c>
      <c r="AC15" s="224">
        <f>+Costs!J26</f>
        <v>152636.5</v>
      </c>
      <c r="AD15" s="225"/>
      <c r="AE15" s="225"/>
      <c r="AF15" s="225"/>
      <c r="AG15" s="225"/>
      <c r="AH15" s="225"/>
      <c r="AI15" s="225"/>
      <c r="AJ15" s="225"/>
      <c r="AK15" s="225"/>
      <c r="AL15" s="225"/>
      <c r="AO15" s="221" t="s">
        <v>41</v>
      </c>
      <c r="AP15" s="224">
        <f>+Costs!J26</f>
        <v>152636.5</v>
      </c>
    </row>
    <row r="16" spans="2:42" ht="17" thickBot="1" x14ac:dyDescent="0.25">
      <c r="B16" s="221" t="s">
        <v>37</v>
      </c>
      <c r="C16" s="171">
        <v>0.05</v>
      </c>
      <c r="O16" s="227" t="s">
        <v>42</v>
      </c>
      <c r="P16" s="228">
        <f>+'Data 6 Month'!G32</f>
        <v>255993.67080000002</v>
      </c>
      <c r="AB16" s="227" t="s">
        <v>42</v>
      </c>
      <c r="AC16" s="228">
        <f>+'Data 12 Month'!G32</f>
        <v>250434.05100000004</v>
      </c>
      <c r="AD16" s="229"/>
      <c r="AE16" s="229"/>
      <c r="AF16" s="229"/>
      <c r="AG16" s="229"/>
      <c r="AH16" s="229"/>
      <c r="AI16" s="229"/>
      <c r="AJ16" s="229"/>
      <c r="AK16" s="229"/>
      <c r="AL16" s="229"/>
      <c r="AO16" s="227" t="s">
        <v>42</v>
      </c>
      <c r="AP16" s="228">
        <f>+'Data No Upgrade'!G32</f>
        <v>249517.8</v>
      </c>
    </row>
    <row r="17" spans="2:42" x14ac:dyDescent="0.2">
      <c r="B17" s="155" t="s">
        <v>104</v>
      </c>
      <c r="C17" s="171">
        <v>0.2</v>
      </c>
      <c r="O17" s="218" t="s">
        <v>35</v>
      </c>
      <c r="P17" s="219">
        <f>SUM('Data 6 Month'!G44/Costs!J38)</f>
        <v>1.8775374373797091</v>
      </c>
      <c r="AB17" s="218" t="s">
        <v>35</v>
      </c>
      <c r="AC17" s="219">
        <f>SUM('Data 12 Month'!G44/Costs!J38)</f>
        <v>1.8285205018486788</v>
      </c>
      <c r="AD17" s="220"/>
      <c r="AE17" s="220"/>
      <c r="AF17" s="220"/>
      <c r="AG17" s="220"/>
      <c r="AH17" s="220"/>
      <c r="AI17" s="220"/>
      <c r="AJ17" s="220"/>
      <c r="AK17" s="220"/>
      <c r="AL17" s="220"/>
      <c r="AO17" s="218" t="s">
        <v>35</v>
      </c>
      <c r="AP17" s="219">
        <f>SUM('Data No Upgrade'!G44/Costs!J38)</f>
        <v>1.8164491383988937</v>
      </c>
    </row>
    <row r="18" spans="2:42" ht="17" thickBot="1" x14ac:dyDescent="0.25">
      <c r="B18" s="227" t="s">
        <v>26</v>
      </c>
      <c r="C18" s="172">
        <v>0.83</v>
      </c>
      <c r="O18" s="221" t="s">
        <v>36</v>
      </c>
      <c r="P18" s="222">
        <f>SUM('Data 6 Month'!G44-Costs!J38)</f>
        <v>154942.5511999999</v>
      </c>
      <c r="AB18" s="221" t="s">
        <v>36</v>
      </c>
      <c r="AC18" s="222">
        <f>SUM('Data 12 Month'!G44-Costs!J38)</f>
        <v>146287.86739999978</v>
      </c>
      <c r="AD18" s="223"/>
      <c r="AE18" s="223"/>
      <c r="AF18" s="223"/>
      <c r="AG18" s="223"/>
      <c r="AH18" s="223"/>
      <c r="AI18" s="223"/>
      <c r="AJ18" s="223"/>
      <c r="AK18" s="223"/>
      <c r="AL18" s="223"/>
      <c r="AO18" s="221" t="s">
        <v>36</v>
      </c>
      <c r="AP18" s="222">
        <f>SUM('Data No Upgrade'!G44-Costs!J38)</f>
        <v>144156.4849999999</v>
      </c>
    </row>
    <row r="19" spans="2:42" ht="17" thickBot="1" x14ac:dyDescent="0.25">
      <c r="O19" s="221" t="s">
        <v>43</v>
      </c>
      <c r="P19" s="224">
        <f>+Costs!J38</f>
        <v>176565.17500000002</v>
      </c>
      <c r="AB19" s="221" t="s">
        <v>43</v>
      </c>
      <c r="AC19" s="224">
        <f>+Costs!J38</f>
        <v>176565.17500000002</v>
      </c>
      <c r="AD19" s="225"/>
      <c r="AE19" s="225"/>
      <c r="AF19" s="225"/>
      <c r="AG19" s="225"/>
      <c r="AH19" s="225"/>
      <c r="AI19" s="225"/>
      <c r="AJ19" s="225"/>
      <c r="AK19" s="225"/>
      <c r="AL19" s="225"/>
      <c r="AO19" s="221" t="s">
        <v>43</v>
      </c>
      <c r="AP19" s="224">
        <f>+Costs!J38</f>
        <v>176565.17500000002</v>
      </c>
    </row>
    <row r="20" spans="2:42" ht="17" thickBot="1" x14ac:dyDescent="0.25">
      <c r="B20" s="218" t="s">
        <v>76</v>
      </c>
      <c r="C20" s="173" t="s">
        <v>74</v>
      </c>
      <c r="O20" s="227" t="s">
        <v>44</v>
      </c>
      <c r="P20" s="228">
        <f>+'Data 6 Month'!G44</f>
        <v>331507.72619999992</v>
      </c>
      <c r="AB20" s="227" t="s">
        <v>44</v>
      </c>
      <c r="AC20" s="228">
        <f>+'Data 12 Month'!G44</f>
        <v>322853.0423999998</v>
      </c>
      <c r="AD20" s="229"/>
      <c r="AE20" s="229"/>
      <c r="AF20" s="229"/>
      <c r="AG20" s="229"/>
      <c r="AH20" s="229"/>
      <c r="AI20" s="229"/>
      <c r="AJ20" s="229"/>
      <c r="AK20" s="229"/>
      <c r="AL20" s="229"/>
      <c r="AO20" s="227" t="s">
        <v>44</v>
      </c>
      <c r="AP20" s="228">
        <f>+'Data No Upgrade'!G44</f>
        <v>320721.65999999992</v>
      </c>
    </row>
    <row r="21" spans="2:42" x14ac:dyDescent="0.2">
      <c r="B21" s="226" t="s">
        <v>100</v>
      </c>
      <c r="C21" s="174">
        <v>1</v>
      </c>
      <c r="O21" s="218" t="s">
        <v>30</v>
      </c>
      <c r="P21" s="219">
        <f>SUM('Data 6 Month'!G56/Costs!J50)</f>
        <v>1.9512075012736196</v>
      </c>
      <c r="AB21" s="218" t="s">
        <v>30</v>
      </c>
      <c r="AC21" s="219">
        <f>SUM('Data 12 Month'!G56/Costs!J50)</f>
        <v>1.9019737381989417</v>
      </c>
      <c r="AD21" s="220"/>
      <c r="AE21" s="220"/>
      <c r="AF21" s="220"/>
      <c r="AG21" s="220"/>
      <c r="AH21" s="220"/>
      <c r="AI21" s="220"/>
      <c r="AJ21" s="220"/>
      <c r="AK21" s="220"/>
      <c r="AL21" s="220"/>
      <c r="AO21" s="218" t="s">
        <v>30</v>
      </c>
      <c r="AP21" s="219">
        <f>SUM('Data No Upgrade'!G56/Costs!J50)</f>
        <v>1.8849015297200795</v>
      </c>
    </row>
    <row r="22" spans="2:42" x14ac:dyDescent="0.2">
      <c r="B22" s="221" t="s">
        <v>78</v>
      </c>
      <c r="C22" s="171">
        <v>0.1</v>
      </c>
      <c r="O22" s="221" t="s">
        <v>32</v>
      </c>
      <c r="P22" s="222">
        <f>SUM('Data 6 Month'!G56-Costs!J50)</f>
        <v>190412.72355</v>
      </c>
      <c r="AB22" s="221" t="s">
        <v>32</v>
      </c>
      <c r="AC22" s="222">
        <f>SUM('Data 12 Month'!G56-Costs!J50)</f>
        <v>180557.10854999995</v>
      </c>
      <c r="AD22" s="223"/>
      <c r="AE22" s="223"/>
      <c r="AF22" s="223"/>
      <c r="AG22" s="223"/>
      <c r="AH22" s="223"/>
      <c r="AI22" s="223"/>
      <c r="AJ22" s="223"/>
      <c r="AK22" s="223"/>
      <c r="AL22" s="223"/>
      <c r="AO22" s="221" t="s">
        <v>32</v>
      </c>
      <c r="AP22" s="222">
        <f>SUM('Data No Upgrade'!G56-Costs!J50)</f>
        <v>177139.59375</v>
      </c>
    </row>
    <row r="23" spans="2:42" x14ac:dyDescent="0.2">
      <c r="B23" s="221" t="s">
        <v>101</v>
      </c>
      <c r="C23" s="170">
        <v>17</v>
      </c>
      <c r="O23" s="221" t="s">
        <v>45</v>
      </c>
      <c r="P23" s="224">
        <f>+Costs!J50</f>
        <v>200180.00624999992</v>
      </c>
      <c r="AB23" s="221" t="s">
        <v>45</v>
      </c>
      <c r="AC23" s="224">
        <f>+Costs!J50</f>
        <v>200180.00624999992</v>
      </c>
      <c r="AD23" s="225"/>
      <c r="AE23" s="225"/>
      <c r="AF23" s="225"/>
      <c r="AG23" s="225"/>
      <c r="AH23" s="225"/>
      <c r="AI23" s="225"/>
      <c r="AJ23" s="225"/>
      <c r="AK23" s="225"/>
      <c r="AL23" s="225"/>
      <c r="AO23" s="221" t="s">
        <v>45</v>
      </c>
      <c r="AP23" s="224">
        <f>+Costs!J50</f>
        <v>200180.00624999992</v>
      </c>
    </row>
    <row r="24" spans="2:42" ht="17" thickBot="1" x14ac:dyDescent="0.25">
      <c r="B24" s="221" t="s">
        <v>77</v>
      </c>
      <c r="C24" s="170">
        <v>3.5</v>
      </c>
      <c r="O24" s="227" t="s">
        <v>46</v>
      </c>
      <c r="P24" s="228">
        <f>+'Data 6 Month'!G56</f>
        <v>390592.72979999991</v>
      </c>
      <c r="AB24" s="227" t="s">
        <v>46</v>
      </c>
      <c r="AC24" s="228">
        <f>+'Data 12 Month'!G56</f>
        <v>380737.11479999986</v>
      </c>
      <c r="AD24" s="229"/>
      <c r="AE24" s="229"/>
      <c r="AF24" s="229"/>
      <c r="AG24" s="229"/>
      <c r="AH24" s="229"/>
      <c r="AI24" s="229"/>
      <c r="AJ24" s="229"/>
      <c r="AK24" s="229"/>
      <c r="AL24" s="229"/>
      <c r="AO24" s="227" t="s">
        <v>46</v>
      </c>
      <c r="AP24" s="228">
        <f>+'Data No Upgrade'!G56</f>
        <v>377319.59999999992</v>
      </c>
    </row>
    <row r="25" spans="2:42" ht="17" thickBot="1" x14ac:dyDescent="0.25">
      <c r="B25" s="227" t="s">
        <v>103</v>
      </c>
      <c r="C25" s="175">
        <v>1.5</v>
      </c>
    </row>
    <row r="26" spans="2:42" ht="17" thickBot="1" x14ac:dyDescent="0.25">
      <c r="O26" s="231" t="s">
        <v>85</v>
      </c>
      <c r="P26" s="232" t="str">
        <f>+Costs!AL3</f>
        <v>Month 9</v>
      </c>
      <c r="AB26" s="231" t="s">
        <v>85</v>
      </c>
      <c r="AC26" s="232" t="str">
        <f>+Costs!AM3</f>
        <v>Month 10</v>
      </c>
      <c r="AD26" s="233"/>
      <c r="AE26" s="233"/>
      <c r="AF26" s="233"/>
      <c r="AG26" s="233"/>
      <c r="AH26" s="233"/>
      <c r="AI26" s="233"/>
      <c r="AJ26" s="233"/>
      <c r="AK26" s="233"/>
      <c r="AL26" s="233"/>
      <c r="AO26" s="231" t="s">
        <v>85</v>
      </c>
      <c r="AP26" s="232" t="str">
        <f>+Costs!AN3</f>
        <v>Month 10</v>
      </c>
    </row>
    <row r="27" spans="2:42" x14ac:dyDescent="0.2">
      <c r="B27" s="218" t="s">
        <v>102</v>
      </c>
      <c r="C27" s="176">
        <v>15000</v>
      </c>
      <c r="O27" s="234" t="s">
        <v>86</v>
      </c>
      <c r="P27" s="235">
        <f>SUM(P24/C11)</f>
        <v>390.59272979999992</v>
      </c>
      <c r="AB27" s="234" t="s">
        <v>86</v>
      </c>
      <c r="AC27" s="235">
        <f>SUM(AC24/$C$11)</f>
        <v>380.73711479999986</v>
      </c>
      <c r="AD27" s="236"/>
      <c r="AE27" s="236"/>
      <c r="AF27" s="236"/>
      <c r="AG27" s="236"/>
      <c r="AH27" s="236"/>
      <c r="AI27" s="236"/>
      <c r="AJ27" s="236"/>
      <c r="AK27" s="236"/>
      <c r="AL27" s="236"/>
      <c r="AO27" s="234" t="s">
        <v>86</v>
      </c>
      <c r="AP27" s="235">
        <f>SUM(AP24/$C$11)</f>
        <v>377.31959999999992</v>
      </c>
    </row>
    <row r="28" spans="2:42" x14ac:dyDescent="0.2">
      <c r="B28" s="221" t="s">
        <v>23</v>
      </c>
      <c r="C28" s="177">
        <v>0.25</v>
      </c>
      <c r="O28" s="221" t="s">
        <v>87</v>
      </c>
      <c r="P28" s="237">
        <f>SUM(P23/C11)</f>
        <v>200.18000624999991</v>
      </c>
      <c r="AB28" s="221" t="s">
        <v>87</v>
      </c>
      <c r="AC28" s="237">
        <f>SUM(AC23/$C$11)</f>
        <v>200.18000624999991</v>
      </c>
      <c r="AD28" s="238"/>
      <c r="AE28" s="238"/>
      <c r="AF28" s="238"/>
      <c r="AG28" s="238"/>
      <c r="AH28" s="238"/>
      <c r="AI28" s="238"/>
      <c r="AJ28" s="238"/>
      <c r="AK28" s="238"/>
      <c r="AL28" s="238"/>
      <c r="AO28" s="221" t="s">
        <v>87</v>
      </c>
      <c r="AP28" s="237">
        <f>SUM(AP23/$C$11)</f>
        <v>200.18000624999991</v>
      </c>
    </row>
    <row r="29" spans="2:42" ht="17" thickBot="1" x14ac:dyDescent="0.25">
      <c r="B29" s="227" t="s">
        <v>27</v>
      </c>
      <c r="C29" s="172">
        <v>0.03</v>
      </c>
      <c r="O29" s="227" t="s">
        <v>88</v>
      </c>
      <c r="P29" s="230">
        <f>SUM(P27-P28)</f>
        <v>190.41272355000001</v>
      </c>
      <c r="AB29" s="227" t="s">
        <v>88</v>
      </c>
      <c r="AC29" s="230">
        <f>SUM(AC27-AC28)</f>
        <v>180.55710854999995</v>
      </c>
      <c r="AD29" s="223"/>
      <c r="AE29" s="223"/>
      <c r="AF29" s="223"/>
      <c r="AG29" s="223"/>
      <c r="AH29" s="223"/>
      <c r="AI29" s="223"/>
      <c r="AJ29" s="223"/>
      <c r="AK29" s="223"/>
      <c r="AL29" s="223"/>
      <c r="AO29" s="227" t="s">
        <v>88</v>
      </c>
      <c r="AP29" s="230">
        <f>SUM(AP27-AP28)</f>
        <v>177.13959375000002</v>
      </c>
    </row>
  </sheetData>
  <sheetProtection password="DB61" sheet="1" objects="1" scenarios="1" selectLockedCells="1"/>
  <conditionalFormatting sqref="P10">
    <cfRule type="expression" dxfId="39" priority="25">
      <formula>P10&gt;0</formula>
    </cfRule>
    <cfRule type="expression" dxfId="38" priority="26">
      <formula>P10&lt;0</formula>
    </cfRule>
  </conditionalFormatting>
  <conditionalFormatting sqref="P22">
    <cfRule type="expression" dxfId="37" priority="19">
      <formula>P22&gt;0</formula>
    </cfRule>
    <cfRule type="expression" dxfId="36" priority="20">
      <formula>P22&lt;0</formula>
    </cfRule>
  </conditionalFormatting>
  <conditionalFormatting sqref="P14 P18">
    <cfRule type="expression" dxfId="35" priority="17">
      <formula>P14&gt;0</formula>
    </cfRule>
    <cfRule type="expression" dxfId="34" priority="18">
      <formula>P14&lt;0</formula>
    </cfRule>
  </conditionalFormatting>
  <conditionalFormatting sqref="AP22 AP18 AP14 AP10">
    <cfRule type="expression" dxfId="33" priority="15">
      <formula>AP10&gt;0</formula>
    </cfRule>
    <cfRule type="expression" dxfId="32" priority="16">
      <formula>AP10&lt;0</formula>
    </cfRule>
  </conditionalFormatting>
  <conditionalFormatting sqref="P29">
    <cfRule type="expression" dxfId="31" priority="13">
      <formula>P29&gt;0</formula>
    </cfRule>
    <cfRule type="expression" dxfId="30" priority="14">
      <formula>P29&lt;0</formula>
    </cfRule>
  </conditionalFormatting>
  <conditionalFormatting sqref="AP29">
    <cfRule type="expression" dxfId="29" priority="5">
      <formula>AP29&gt;0</formula>
    </cfRule>
    <cfRule type="expression" dxfId="28" priority="6">
      <formula>AP29&lt;0</formula>
    </cfRule>
  </conditionalFormatting>
  <conditionalFormatting sqref="AC22:AL22 AC18:AL18 AC14:AL14 AC10:AL10">
    <cfRule type="expression" dxfId="27" priority="3">
      <formula>AC10&gt;0</formula>
    </cfRule>
    <cfRule type="expression" dxfId="26" priority="4">
      <formula>AC10&lt;0</formula>
    </cfRule>
  </conditionalFormatting>
  <conditionalFormatting sqref="AC29:AL29">
    <cfRule type="expression" dxfId="25" priority="1">
      <formula>AC29&gt;0</formula>
    </cfRule>
    <cfRule type="expression" dxfId="24" priority="2">
      <formula>AC29&lt;0</formula>
    </cfRule>
  </conditionalFormatting>
  <pageMargins left="0.75" right="0.75" top="1" bottom="1" header="0.5" footer="0.5"/>
  <pageSetup paperSize="9"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'Attrition Rates'!$R$3:$R$6</xm:f>
          </x14:formula1>
          <xm:sqref>C20</xm:sqref>
        </x14:dataValidation>
        <x14:dataValidation type="list" allowBlank="1" showInputMessage="1" showErrorMessage="1">
          <x14:formula1>
            <xm:f>'Attrition Rates'!$A$4:$A$10</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B60"/>
  <sheetViews>
    <sheetView workbookViewId="0">
      <selection activeCell="B22" sqref="B22"/>
    </sheetView>
  </sheetViews>
  <sheetFormatPr baseColWidth="10" defaultRowHeight="16" x14ac:dyDescent="0.2"/>
  <cols>
    <col min="1" max="1" width="34.1640625" style="153" bestFit="1" customWidth="1"/>
    <col min="2" max="2" width="24.83203125" style="153" bestFit="1" customWidth="1"/>
    <col min="3" max="16384" width="10.83203125" style="153"/>
  </cols>
  <sheetData>
    <row r="1" spans="1:2" s="216" customFormat="1" x14ac:dyDescent="0.2"/>
    <row r="2" spans="1:2" s="216" customFormat="1" x14ac:dyDescent="0.2"/>
    <row r="3" spans="1:2" s="216" customFormat="1" x14ac:dyDescent="0.2"/>
    <row r="4" spans="1:2" s="216" customFormat="1" x14ac:dyDescent="0.2"/>
    <row r="5" spans="1:2" s="216" customFormat="1" x14ac:dyDescent="0.2"/>
    <row r="6" spans="1:2" s="216" customFormat="1" x14ac:dyDescent="0.2"/>
    <row r="7" spans="1:2" s="216" customFormat="1" x14ac:dyDescent="0.2"/>
    <row r="8" spans="1:2" ht="17" thickBot="1" x14ac:dyDescent="0.25"/>
    <row r="9" spans="1:2" ht="17" thickBot="1" x14ac:dyDescent="0.25">
      <c r="A9" s="209" t="s">
        <v>94</v>
      </c>
      <c r="B9" s="210" t="s">
        <v>116</v>
      </c>
    </row>
    <row r="10" spans="1:2" ht="17" thickBot="1" x14ac:dyDescent="0.25"/>
    <row r="11" spans="1:2" ht="17" thickBot="1" x14ac:dyDescent="0.25">
      <c r="A11" s="213" t="s">
        <v>95</v>
      </c>
      <c r="B11" s="215"/>
    </row>
    <row r="12" spans="1:2" x14ac:dyDescent="0.2">
      <c r="A12" s="211" t="s">
        <v>92</v>
      </c>
      <c r="B12" s="214" t="s">
        <v>93</v>
      </c>
    </row>
    <row r="13" spans="1:2" x14ac:dyDescent="0.2">
      <c r="A13" s="211">
        <v>1</v>
      </c>
      <c r="B13" s="243">
        <v>1</v>
      </c>
    </row>
    <row r="14" spans="1:2" x14ac:dyDescent="0.2">
      <c r="A14" s="211">
        <v>2</v>
      </c>
      <c r="B14" s="244">
        <v>0.99</v>
      </c>
    </row>
    <row r="15" spans="1:2" x14ac:dyDescent="0.2">
      <c r="A15" s="211">
        <v>3</v>
      </c>
      <c r="B15" s="244">
        <v>0.98</v>
      </c>
    </row>
    <row r="16" spans="1:2" x14ac:dyDescent="0.2">
      <c r="A16" s="211">
        <v>4</v>
      </c>
      <c r="B16" s="244">
        <v>0.97</v>
      </c>
    </row>
    <row r="17" spans="1:2" x14ac:dyDescent="0.2">
      <c r="A17" s="211">
        <v>5</v>
      </c>
      <c r="B17" s="244">
        <v>0.96</v>
      </c>
    </row>
    <row r="18" spans="1:2" x14ac:dyDescent="0.2">
      <c r="A18" s="211">
        <v>6</v>
      </c>
      <c r="B18" s="244">
        <v>0.95</v>
      </c>
    </row>
    <row r="19" spans="1:2" x14ac:dyDescent="0.2">
      <c r="A19" s="211">
        <v>7</v>
      </c>
      <c r="B19" s="244">
        <v>0.94</v>
      </c>
    </row>
    <row r="20" spans="1:2" x14ac:dyDescent="0.2">
      <c r="A20" s="211">
        <v>8</v>
      </c>
      <c r="B20" s="244">
        <v>0.93</v>
      </c>
    </row>
    <row r="21" spans="1:2" x14ac:dyDescent="0.2">
      <c r="A21" s="211">
        <v>9</v>
      </c>
      <c r="B21" s="244">
        <v>0.92</v>
      </c>
    </row>
    <row r="22" spans="1:2" x14ac:dyDescent="0.2">
      <c r="A22" s="211">
        <v>10</v>
      </c>
      <c r="B22" s="244">
        <v>0.91</v>
      </c>
    </row>
    <row r="23" spans="1:2" x14ac:dyDescent="0.2">
      <c r="A23" s="211">
        <v>11</v>
      </c>
      <c r="B23" s="244">
        <v>0.9</v>
      </c>
    </row>
    <row r="24" spans="1:2" x14ac:dyDescent="0.2">
      <c r="A24" s="211">
        <v>12</v>
      </c>
      <c r="B24" s="244">
        <v>0.89</v>
      </c>
    </row>
    <row r="25" spans="1:2" x14ac:dyDescent="0.2">
      <c r="A25" s="211">
        <v>13</v>
      </c>
      <c r="B25" s="244">
        <v>0.88</v>
      </c>
    </row>
    <row r="26" spans="1:2" x14ac:dyDescent="0.2">
      <c r="A26" s="211">
        <v>14</v>
      </c>
      <c r="B26" s="244">
        <v>0.87</v>
      </c>
    </row>
    <row r="27" spans="1:2" x14ac:dyDescent="0.2">
      <c r="A27" s="211">
        <v>15</v>
      </c>
      <c r="B27" s="244">
        <v>0.86</v>
      </c>
    </row>
    <row r="28" spans="1:2" x14ac:dyDescent="0.2">
      <c r="A28" s="211">
        <v>16</v>
      </c>
      <c r="B28" s="244"/>
    </row>
    <row r="29" spans="1:2" x14ac:dyDescent="0.2">
      <c r="A29" s="211">
        <v>17</v>
      </c>
      <c r="B29" s="244"/>
    </row>
    <row r="30" spans="1:2" x14ac:dyDescent="0.2">
      <c r="A30" s="211">
        <v>18</v>
      </c>
      <c r="B30" s="244"/>
    </row>
    <row r="31" spans="1:2" x14ac:dyDescent="0.2">
      <c r="A31" s="211">
        <v>19</v>
      </c>
      <c r="B31" s="244"/>
    </row>
    <row r="32" spans="1:2" x14ac:dyDescent="0.2">
      <c r="A32" s="211">
        <v>20</v>
      </c>
      <c r="B32" s="244"/>
    </row>
    <row r="33" spans="1:2" x14ac:dyDescent="0.2">
      <c r="A33" s="211">
        <v>21</v>
      </c>
      <c r="B33" s="244"/>
    </row>
    <row r="34" spans="1:2" x14ac:dyDescent="0.2">
      <c r="A34" s="211">
        <v>22</v>
      </c>
      <c r="B34" s="244"/>
    </row>
    <row r="35" spans="1:2" x14ac:dyDescent="0.2">
      <c r="A35" s="211">
        <v>23</v>
      </c>
      <c r="B35" s="244"/>
    </row>
    <row r="36" spans="1:2" x14ac:dyDescent="0.2">
      <c r="A36" s="211">
        <v>24</v>
      </c>
      <c r="B36" s="244"/>
    </row>
    <row r="37" spans="1:2" x14ac:dyDescent="0.2">
      <c r="A37" s="211">
        <v>25</v>
      </c>
      <c r="B37" s="244"/>
    </row>
    <row r="38" spans="1:2" x14ac:dyDescent="0.2">
      <c r="A38" s="211">
        <v>26</v>
      </c>
      <c r="B38" s="244"/>
    </row>
    <row r="39" spans="1:2" x14ac:dyDescent="0.2">
      <c r="A39" s="211">
        <v>27</v>
      </c>
      <c r="B39" s="244"/>
    </row>
    <row r="40" spans="1:2" x14ac:dyDescent="0.2">
      <c r="A40" s="211">
        <v>28</v>
      </c>
      <c r="B40" s="244"/>
    </row>
    <row r="41" spans="1:2" x14ac:dyDescent="0.2">
      <c r="A41" s="211">
        <v>29</v>
      </c>
      <c r="B41" s="244"/>
    </row>
    <row r="42" spans="1:2" x14ac:dyDescent="0.2">
      <c r="A42" s="211">
        <v>30</v>
      </c>
      <c r="B42" s="244"/>
    </row>
    <row r="43" spans="1:2" x14ac:dyDescent="0.2">
      <c r="A43" s="211">
        <v>31</v>
      </c>
      <c r="B43" s="244"/>
    </row>
    <row r="44" spans="1:2" x14ac:dyDescent="0.2">
      <c r="A44" s="211">
        <v>32</v>
      </c>
      <c r="B44" s="244"/>
    </row>
    <row r="45" spans="1:2" x14ac:dyDescent="0.2">
      <c r="A45" s="211">
        <v>33</v>
      </c>
      <c r="B45" s="244"/>
    </row>
    <row r="46" spans="1:2" x14ac:dyDescent="0.2">
      <c r="A46" s="211">
        <v>34</v>
      </c>
      <c r="B46" s="244"/>
    </row>
    <row r="47" spans="1:2" x14ac:dyDescent="0.2">
      <c r="A47" s="211">
        <v>35</v>
      </c>
      <c r="B47" s="244"/>
    </row>
    <row r="48" spans="1:2" x14ac:dyDescent="0.2">
      <c r="A48" s="211">
        <v>36</v>
      </c>
      <c r="B48" s="244"/>
    </row>
    <row r="49" spans="1:2" x14ac:dyDescent="0.2">
      <c r="A49" s="211">
        <v>37</v>
      </c>
      <c r="B49" s="244"/>
    </row>
    <row r="50" spans="1:2" x14ac:dyDescent="0.2">
      <c r="A50" s="211">
        <v>38</v>
      </c>
      <c r="B50" s="244"/>
    </row>
    <row r="51" spans="1:2" x14ac:dyDescent="0.2">
      <c r="A51" s="211">
        <v>39</v>
      </c>
      <c r="B51" s="244"/>
    </row>
    <row r="52" spans="1:2" x14ac:dyDescent="0.2">
      <c r="A52" s="211">
        <v>40</v>
      </c>
      <c r="B52" s="244"/>
    </row>
    <row r="53" spans="1:2" x14ac:dyDescent="0.2">
      <c r="A53" s="211">
        <v>41</v>
      </c>
      <c r="B53" s="244"/>
    </row>
    <row r="54" spans="1:2" x14ac:dyDescent="0.2">
      <c r="A54" s="211">
        <v>42</v>
      </c>
      <c r="B54" s="244"/>
    </row>
    <row r="55" spans="1:2" x14ac:dyDescent="0.2">
      <c r="A55" s="211">
        <v>43</v>
      </c>
      <c r="B55" s="244"/>
    </row>
    <row r="56" spans="1:2" x14ac:dyDescent="0.2">
      <c r="A56" s="211">
        <v>44</v>
      </c>
      <c r="B56" s="244"/>
    </row>
    <row r="57" spans="1:2" x14ac:dyDescent="0.2">
      <c r="A57" s="211">
        <v>45</v>
      </c>
      <c r="B57" s="244"/>
    </row>
    <row r="58" spans="1:2" x14ac:dyDescent="0.2">
      <c r="A58" s="211">
        <v>46</v>
      </c>
      <c r="B58" s="244"/>
    </row>
    <row r="59" spans="1:2" x14ac:dyDescent="0.2">
      <c r="A59" s="211">
        <v>47</v>
      </c>
      <c r="B59" s="244"/>
    </row>
    <row r="60" spans="1:2" ht="17" thickBot="1" x14ac:dyDescent="0.25">
      <c r="A60" s="212">
        <v>48</v>
      </c>
      <c r="B60" s="245"/>
    </row>
  </sheetData>
  <sheetProtection password="DB61" sheet="1" objects="1" scenarios="1" selectLockedCells="1"/>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B8:E30"/>
  <sheetViews>
    <sheetView workbookViewId="0">
      <selection activeCell="E7" sqref="E7"/>
    </sheetView>
  </sheetViews>
  <sheetFormatPr baseColWidth="10" defaultRowHeight="16" x14ac:dyDescent="0.2"/>
  <cols>
    <col min="1" max="1" width="3.83203125" style="153" customWidth="1"/>
    <col min="2" max="2" width="30.1640625" style="153" bestFit="1" customWidth="1"/>
    <col min="3" max="5" width="18.1640625" style="153" customWidth="1"/>
    <col min="6" max="16384" width="10.83203125" style="153"/>
  </cols>
  <sheetData>
    <row r="8" spans="2:5" ht="17" thickBot="1" x14ac:dyDescent="0.25"/>
    <row r="9" spans="2:5" ht="17" thickBot="1" x14ac:dyDescent="0.25">
      <c r="C9" s="180" t="s">
        <v>96</v>
      </c>
      <c r="D9" s="179" t="s">
        <v>97</v>
      </c>
      <c r="E9" s="181" t="s">
        <v>53</v>
      </c>
    </row>
    <row r="10" spans="2:5" x14ac:dyDescent="0.2">
      <c r="B10" s="154" t="s">
        <v>29</v>
      </c>
      <c r="C10" s="182">
        <f>+'Data Entry'!P9</f>
        <v>1.1666180621195195</v>
      </c>
      <c r="D10" s="192">
        <f>+'Data Entry'!AC9</f>
        <v>1.1506005063157267</v>
      </c>
      <c r="E10" s="187">
        <f>+'Data Entry'!AP9</f>
        <v>1.1506005063157267</v>
      </c>
    </row>
    <row r="11" spans="2:5" x14ac:dyDescent="0.2">
      <c r="B11" s="155" t="s">
        <v>31</v>
      </c>
      <c r="C11" s="183">
        <f>+'Data Entry'!P10</f>
        <v>22056.544999999984</v>
      </c>
      <c r="D11" s="193">
        <f>+'Data Entry'!AC10</f>
        <v>19936.174999999988</v>
      </c>
      <c r="E11" s="188">
        <f>+'Data Entry'!AP10</f>
        <v>19936.174999999988</v>
      </c>
    </row>
    <row r="12" spans="2:5" x14ac:dyDescent="0.2">
      <c r="B12" s="155" t="s">
        <v>38</v>
      </c>
      <c r="C12" s="184">
        <f>+'Data Entry'!P11</f>
        <v>127673</v>
      </c>
      <c r="D12" s="194">
        <f>+'Data Entry'!AC11</f>
        <v>127673</v>
      </c>
      <c r="E12" s="189">
        <f>+'Data Entry'!AP11</f>
        <v>127673</v>
      </c>
    </row>
    <row r="13" spans="2:5" ht="17" thickBot="1" x14ac:dyDescent="0.25">
      <c r="B13" s="156" t="s">
        <v>39</v>
      </c>
      <c r="C13" s="185">
        <f>+'Data Entry'!P12</f>
        <v>154434.41999999998</v>
      </c>
      <c r="D13" s="195">
        <f>+'Data Entry'!AC12</f>
        <v>152314.04999999999</v>
      </c>
      <c r="E13" s="190">
        <f>+'Data Entry'!AP12</f>
        <v>152314.04999999999</v>
      </c>
    </row>
    <row r="14" spans="2:5" x14ac:dyDescent="0.2">
      <c r="B14" s="154" t="s">
        <v>40</v>
      </c>
      <c r="C14" s="186">
        <f>+'Data Entry'!P13</f>
        <v>1.6771458386427887</v>
      </c>
      <c r="D14" s="196">
        <f>+'Data Entry'!AC13</f>
        <v>1.6407219177588588</v>
      </c>
      <c r="E14" s="191">
        <f>+'Data Entry'!AP13</f>
        <v>1.6347190875052822</v>
      </c>
    </row>
    <row r="15" spans="2:5" x14ac:dyDescent="0.2">
      <c r="B15" s="155" t="s">
        <v>34</v>
      </c>
      <c r="C15" s="183">
        <f>+'Data Entry'!P14</f>
        <v>103357.17080000002</v>
      </c>
      <c r="D15" s="193">
        <f>+'Data Entry'!AC14</f>
        <v>97797.551000000036</v>
      </c>
      <c r="E15" s="188">
        <f>+'Data Entry'!AP14</f>
        <v>96881.299999999988</v>
      </c>
    </row>
    <row r="16" spans="2:5" x14ac:dyDescent="0.2">
      <c r="B16" s="155" t="s">
        <v>41</v>
      </c>
      <c r="C16" s="184">
        <f>+'Data Entry'!P15</f>
        <v>152636.5</v>
      </c>
      <c r="D16" s="194">
        <f>+'Data Entry'!AC15</f>
        <v>152636.5</v>
      </c>
      <c r="E16" s="189">
        <f>+'Data Entry'!AP15</f>
        <v>152636.5</v>
      </c>
    </row>
    <row r="17" spans="2:5" ht="17" thickBot="1" x14ac:dyDescent="0.25">
      <c r="B17" s="156" t="s">
        <v>42</v>
      </c>
      <c r="C17" s="185">
        <f>+'Data Entry'!P16</f>
        <v>255993.67080000002</v>
      </c>
      <c r="D17" s="195">
        <f>+'Data Entry'!AC16</f>
        <v>250434.05100000004</v>
      </c>
      <c r="E17" s="190">
        <f>+'Data Entry'!AP16</f>
        <v>249517.8</v>
      </c>
    </row>
    <row r="18" spans="2:5" x14ac:dyDescent="0.2">
      <c r="B18" s="154" t="s">
        <v>35</v>
      </c>
      <c r="C18" s="186">
        <f>+'Data Entry'!P17</f>
        <v>1.8775374373797091</v>
      </c>
      <c r="D18" s="196">
        <f>+'Data Entry'!AC17</f>
        <v>1.8285205018486788</v>
      </c>
      <c r="E18" s="191">
        <f>+'Data Entry'!AP17</f>
        <v>1.8164491383988937</v>
      </c>
    </row>
    <row r="19" spans="2:5" x14ac:dyDescent="0.2">
      <c r="B19" s="155" t="s">
        <v>36</v>
      </c>
      <c r="C19" s="183">
        <f>+'Data Entry'!P18</f>
        <v>154942.5511999999</v>
      </c>
      <c r="D19" s="193">
        <f>+'Data Entry'!AC18</f>
        <v>146287.86739999978</v>
      </c>
      <c r="E19" s="188">
        <f>+'Data Entry'!AP18</f>
        <v>144156.4849999999</v>
      </c>
    </row>
    <row r="20" spans="2:5" x14ac:dyDescent="0.2">
      <c r="B20" s="155" t="s">
        <v>43</v>
      </c>
      <c r="C20" s="184">
        <f>+'Data Entry'!P19</f>
        <v>176565.17500000002</v>
      </c>
      <c r="D20" s="194">
        <f>+'Data Entry'!AC19</f>
        <v>176565.17500000002</v>
      </c>
      <c r="E20" s="189">
        <f>+'Data Entry'!AP19</f>
        <v>176565.17500000002</v>
      </c>
    </row>
    <row r="21" spans="2:5" ht="17" thickBot="1" x14ac:dyDescent="0.25">
      <c r="B21" s="156" t="s">
        <v>44</v>
      </c>
      <c r="C21" s="185">
        <f>+'Data Entry'!P20</f>
        <v>331507.72619999992</v>
      </c>
      <c r="D21" s="195">
        <f>+'Data Entry'!AC20</f>
        <v>322853.0423999998</v>
      </c>
      <c r="E21" s="190">
        <f>+'Data Entry'!AP20</f>
        <v>320721.65999999992</v>
      </c>
    </row>
    <row r="22" spans="2:5" x14ac:dyDescent="0.2">
      <c r="B22" s="154" t="s">
        <v>30</v>
      </c>
      <c r="C22" s="186">
        <f>+'Data Entry'!P21</f>
        <v>1.9512075012736196</v>
      </c>
      <c r="D22" s="196">
        <f>+'Data Entry'!AC21</f>
        <v>1.9019737381989417</v>
      </c>
      <c r="E22" s="191">
        <f>+'Data Entry'!AP21</f>
        <v>1.8849015297200795</v>
      </c>
    </row>
    <row r="23" spans="2:5" x14ac:dyDescent="0.2">
      <c r="B23" s="155" t="s">
        <v>32</v>
      </c>
      <c r="C23" s="183">
        <f>+'Data Entry'!P22</f>
        <v>190412.72355</v>
      </c>
      <c r="D23" s="193">
        <f>+'Data Entry'!AC22</f>
        <v>180557.10854999995</v>
      </c>
      <c r="E23" s="188">
        <f>+'Data Entry'!AP22</f>
        <v>177139.59375</v>
      </c>
    </row>
    <row r="24" spans="2:5" x14ac:dyDescent="0.2">
      <c r="B24" s="155" t="s">
        <v>45</v>
      </c>
      <c r="C24" s="184">
        <f>+'Data Entry'!P23</f>
        <v>200180.00624999992</v>
      </c>
      <c r="D24" s="194">
        <f>+'Data Entry'!AC23</f>
        <v>200180.00624999992</v>
      </c>
      <c r="E24" s="189">
        <f>+'Data Entry'!AP23</f>
        <v>200180.00624999992</v>
      </c>
    </row>
    <row r="25" spans="2:5" ht="17" thickBot="1" x14ac:dyDescent="0.25">
      <c r="B25" s="156" t="s">
        <v>46</v>
      </c>
      <c r="C25" s="185">
        <f>+'Data Entry'!P24</f>
        <v>390592.72979999991</v>
      </c>
      <c r="D25" s="195">
        <f>+'Data Entry'!AC24</f>
        <v>380737.11479999986</v>
      </c>
      <c r="E25" s="190">
        <f>+'Data Entry'!AP24</f>
        <v>377319.59999999992</v>
      </c>
    </row>
    <row r="26" spans="2:5" ht="17" thickBot="1" x14ac:dyDescent="0.25"/>
    <row r="27" spans="2:5" x14ac:dyDescent="0.2">
      <c r="B27" s="166" t="s">
        <v>85</v>
      </c>
      <c r="C27" s="197" t="str">
        <f>+'Data Entry'!P26</f>
        <v>Month 9</v>
      </c>
      <c r="D27" s="205" t="str">
        <f>+'Data Entry'!AC26</f>
        <v>Month 10</v>
      </c>
      <c r="E27" s="201" t="str">
        <f>+'Data Entry'!AP26</f>
        <v>Month 10</v>
      </c>
    </row>
    <row r="28" spans="2:5" x14ac:dyDescent="0.2">
      <c r="B28" s="167" t="s">
        <v>86</v>
      </c>
      <c r="C28" s="198">
        <f>+'Data Entry'!P27</f>
        <v>390.59272979999992</v>
      </c>
      <c r="D28" s="206">
        <f>+'Data Entry'!AC27</f>
        <v>380.73711479999986</v>
      </c>
      <c r="E28" s="202">
        <f>+'Data Entry'!AP27</f>
        <v>377.31959999999992</v>
      </c>
    </row>
    <row r="29" spans="2:5" x14ac:dyDescent="0.2">
      <c r="B29" s="155" t="s">
        <v>87</v>
      </c>
      <c r="C29" s="199">
        <f>+'Data Entry'!P28</f>
        <v>200.18000624999991</v>
      </c>
      <c r="D29" s="207">
        <f>+'Data Entry'!AC28</f>
        <v>200.18000624999991</v>
      </c>
      <c r="E29" s="203">
        <f>+'Data Entry'!AP28</f>
        <v>200.18000624999991</v>
      </c>
    </row>
    <row r="30" spans="2:5" ht="17" thickBot="1" x14ac:dyDescent="0.25">
      <c r="B30" s="156" t="s">
        <v>88</v>
      </c>
      <c r="C30" s="200">
        <f>+'Data Entry'!P29</f>
        <v>190.41272355000001</v>
      </c>
      <c r="D30" s="208">
        <f>+'Data Entry'!AC29</f>
        <v>180.55710854999995</v>
      </c>
      <c r="E30" s="204">
        <f>+'Data Entry'!AP29</f>
        <v>177.13959375000002</v>
      </c>
    </row>
  </sheetData>
  <sheetProtection password="DB61" sheet="1" objects="1" scenarios="1" selectLockedCells="1"/>
  <conditionalFormatting sqref="C11">
    <cfRule type="expression" dxfId="23" priority="23">
      <formula>C11&gt;0</formula>
    </cfRule>
    <cfRule type="expression" dxfId="22" priority="24">
      <formula>C11&lt;0</formula>
    </cfRule>
  </conditionalFormatting>
  <conditionalFormatting sqref="C23">
    <cfRule type="expression" dxfId="21" priority="21">
      <formula>C23&gt;0</formula>
    </cfRule>
    <cfRule type="expression" dxfId="20" priority="22">
      <formula>C23&lt;0</formula>
    </cfRule>
  </conditionalFormatting>
  <conditionalFormatting sqref="C15 C19">
    <cfRule type="expression" dxfId="19" priority="19">
      <formula>C15&gt;0</formula>
    </cfRule>
    <cfRule type="expression" dxfId="18" priority="20">
      <formula>C15&lt;0</formula>
    </cfRule>
  </conditionalFormatting>
  <conditionalFormatting sqref="C30">
    <cfRule type="expression" dxfId="17" priority="17">
      <formula>C30&gt;0</formula>
    </cfRule>
    <cfRule type="expression" dxfId="16" priority="18">
      <formula>C30&lt;0</formula>
    </cfRule>
  </conditionalFormatting>
  <conditionalFormatting sqref="D11">
    <cfRule type="expression" dxfId="15" priority="15">
      <formula>D11&gt;0</formula>
    </cfRule>
    <cfRule type="expression" dxfId="14" priority="16">
      <formula>D11&lt;0</formula>
    </cfRule>
  </conditionalFormatting>
  <conditionalFormatting sqref="D23">
    <cfRule type="expression" dxfId="13" priority="13">
      <formula>D23&gt;0</formula>
    </cfRule>
    <cfRule type="expression" dxfId="12" priority="14">
      <formula>D23&lt;0</formula>
    </cfRule>
  </conditionalFormatting>
  <conditionalFormatting sqref="D15 D19">
    <cfRule type="expression" dxfId="11" priority="11">
      <formula>D15&gt;0</formula>
    </cfRule>
    <cfRule type="expression" dxfId="10" priority="12">
      <formula>D15&lt;0</formula>
    </cfRule>
  </conditionalFormatting>
  <conditionalFormatting sqref="D30">
    <cfRule type="expression" dxfId="9" priority="9">
      <formula>D30&gt;0</formula>
    </cfRule>
    <cfRule type="expression" dxfId="8" priority="10">
      <formula>D30&lt;0</formula>
    </cfRule>
  </conditionalFormatting>
  <conditionalFormatting sqref="E11">
    <cfRule type="expression" dxfId="7" priority="7">
      <formula>E11&gt;0</formula>
    </cfRule>
    <cfRule type="expression" dxfId="6" priority="8">
      <formula>E11&lt;0</formula>
    </cfRule>
  </conditionalFormatting>
  <conditionalFormatting sqref="E23">
    <cfRule type="expression" dxfId="5" priority="5">
      <formula>E23&gt;0</formula>
    </cfRule>
    <cfRule type="expression" dxfId="4" priority="6">
      <formula>E23&lt;0</formula>
    </cfRule>
  </conditionalFormatting>
  <conditionalFormatting sqref="E15 E19">
    <cfRule type="expression" dxfId="3" priority="3">
      <formula>E15&gt;0</formula>
    </cfRule>
    <cfRule type="expression" dxfId="2" priority="4">
      <formula>E15&lt;0</formula>
    </cfRule>
  </conditionalFormatting>
  <conditionalFormatting sqref="E30">
    <cfRule type="expression" dxfId="1" priority="1">
      <formula>E30&gt;0</formula>
    </cfRule>
    <cfRule type="expression" dxfId="0" priority="2">
      <formula>E30&lt;0</formula>
    </cfRule>
  </conditionalFormatting>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
  <sheetViews>
    <sheetView workbookViewId="0">
      <selection activeCell="AD36" sqref="AD36"/>
    </sheetView>
  </sheetViews>
  <sheetFormatPr baseColWidth="10" defaultRowHeight="16" x14ac:dyDescent="0.2"/>
  <cols>
    <col min="1" max="1" width="3.6640625" style="153" customWidth="1"/>
    <col min="2" max="16384" width="10.83203125" style="153"/>
  </cols>
  <sheetData/>
  <sheetProtection password="DB61" sheet="1" objects="1" scenarios="1" selectLockedCells="1"/>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YM734"/>
  <sheetViews>
    <sheetView topLeftCell="E1" workbookViewId="0">
      <selection activeCell="I27" sqref="I27"/>
    </sheetView>
  </sheetViews>
  <sheetFormatPr baseColWidth="10" defaultRowHeight="16" x14ac:dyDescent="0.2"/>
  <cols>
    <col min="2" max="2" width="18.6640625" style="240" bestFit="1" customWidth="1"/>
    <col min="3" max="3" width="18.6640625" style="162" customWidth="1"/>
    <col min="4" max="4" width="18.6640625" style="52" customWidth="1"/>
    <col min="5" max="5" width="19.6640625" customWidth="1"/>
    <col min="6" max="6" width="18.6640625" customWidth="1"/>
    <col min="7" max="7" width="21.1640625" customWidth="1"/>
    <col min="8" max="8" width="20.33203125" customWidth="1"/>
    <col min="9" max="9" width="21.1640625" customWidth="1"/>
    <col min="10" max="10" width="15" style="47" customWidth="1"/>
    <col min="11" max="11" width="12.83203125" style="50" customWidth="1"/>
    <col min="12" max="12" width="31.5" style="53" bestFit="1" customWidth="1"/>
    <col min="13" max="13" width="21.1640625" style="1" customWidth="1"/>
    <col min="14" max="14" width="16.6640625" style="49" customWidth="1"/>
    <col min="15" max="15" width="17.6640625" style="5" customWidth="1"/>
    <col min="16" max="16" width="15.6640625" style="55" customWidth="1"/>
    <col min="17" max="18" width="18.6640625" style="4" customWidth="1"/>
    <col min="19" max="19" width="16.6640625" style="49" customWidth="1"/>
    <col min="20" max="20" width="15.1640625" style="5" customWidth="1"/>
    <col min="21" max="21" width="15.6640625" style="55" customWidth="1"/>
    <col min="22" max="22" width="17.6640625" style="5" customWidth="1"/>
    <col min="23" max="23" width="18.6640625" style="4" customWidth="1"/>
    <col min="24" max="24" width="16.6640625" style="7" customWidth="1"/>
    <col min="25" max="25" width="14.1640625" style="5" customWidth="1"/>
    <col min="26" max="26" width="15.6640625" style="55" customWidth="1"/>
    <col min="27" max="28" width="16.1640625" style="5" customWidth="1"/>
    <col min="29" max="29" width="16.6640625" style="7" customWidth="1"/>
    <col min="30" max="30" width="12.83203125" style="5" customWidth="1"/>
    <col min="31" max="31" width="15.6640625" style="55" bestFit="1" customWidth="1"/>
    <col min="32" max="32" width="15.1640625" style="5" bestFit="1" customWidth="1"/>
    <col min="33" max="33" width="15.1640625" style="5" customWidth="1"/>
    <col min="34" max="34" width="16.6640625" style="7" bestFit="1" customWidth="1"/>
    <col min="35" max="35" width="12.83203125" style="5" bestFit="1" customWidth="1"/>
    <col min="36" max="36" width="15.6640625" style="55" bestFit="1" customWidth="1"/>
    <col min="37" max="37" width="15.1640625" style="5" bestFit="1" customWidth="1"/>
    <col min="38" max="38" width="15.1640625" style="10" customWidth="1"/>
    <col min="39" max="39" width="16.6640625" style="7" bestFit="1" customWidth="1"/>
    <col min="40" max="40" width="12.83203125" style="5" bestFit="1" customWidth="1"/>
    <col min="41" max="41" width="15.6640625" style="55" bestFit="1" customWidth="1"/>
    <col min="42" max="42" width="14.1640625" style="5" bestFit="1" customWidth="1"/>
    <col min="43" max="43" width="14.1640625" style="10" customWidth="1"/>
    <col min="44" max="44" width="16.6640625" style="7" bestFit="1" customWidth="1"/>
    <col min="45" max="45" width="12.83203125" style="5" bestFit="1" customWidth="1"/>
    <col min="46" max="46" width="15.6640625" style="55" bestFit="1" customWidth="1"/>
    <col min="47" max="47" width="12.5" style="5" bestFit="1" customWidth="1"/>
    <col min="48" max="48" width="12.5" style="10" customWidth="1"/>
    <col min="49" max="49" width="16.6640625" style="12" bestFit="1" customWidth="1"/>
    <col min="50" max="50" width="16.1640625" style="13" bestFit="1" customWidth="1"/>
    <col min="51" max="51" width="15.6640625" style="56" bestFit="1" customWidth="1"/>
    <col min="52" max="52" width="18.6640625" style="14" bestFit="1" customWidth="1"/>
    <col min="53" max="53" width="18.6640625" style="18" customWidth="1"/>
    <col min="54" max="54" width="16.6640625" style="15" bestFit="1" customWidth="1"/>
    <col min="55" max="55" width="15.1640625" style="13" bestFit="1" customWidth="1"/>
    <col min="56" max="56" width="15.6640625" style="56" bestFit="1" customWidth="1"/>
    <col min="57" max="57" width="17.6640625" style="13" bestFit="1" customWidth="1"/>
    <col min="58" max="58" width="17.6640625" style="16" customWidth="1"/>
    <col min="59" max="59" width="16.6640625" style="15" bestFit="1" customWidth="1"/>
    <col min="60" max="60" width="14.1640625" style="13" bestFit="1" customWidth="1"/>
    <col min="61" max="61" width="15.6640625" style="56" bestFit="1" customWidth="1"/>
    <col min="62" max="62" width="16.1640625" style="13" bestFit="1" customWidth="1"/>
    <col min="63" max="63" width="16.1640625" style="16" customWidth="1"/>
    <col min="64" max="64" width="16.6640625" style="15" bestFit="1" customWidth="1"/>
    <col min="65" max="65" width="12.83203125" style="13" bestFit="1" customWidth="1"/>
    <col min="66" max="66" width="15.6640625" style="56" bestFit="1" customWidth="1"/>
    <col min="67" max="67" width="15.1640625" style="13" bestFit="1" customWidth="1"/>
    <col min="68" max="68" width="15.1640625" style="16" customWidth="1"/>
    <col min="69" max="69" width="16.6640625" style="15" bestFit="1" customWidth="1"/>
    <col min="70" max="70" width="12.83203125" style="13" bestFit="1" customWidth="1"/>
    <col min="71" max="71" width="15.6640625" style="56" bestFit="1" customWidth="1"/>
    <col min="72" max="72" width="14.1640625" style="13" bestFit="1" customWidth="1"/>
    <col min="73" max="73" width="14.1640625" style="16" customWidth="1"/>
    <col min="74" max="74" width="16.6640625" style="15" bestFit="1" customWidth="1"/>
    <col min="75" max="75" width="12.83203125" style="13" bestFit="1" customWidth="1"/>
    <col min="76" max="76" width="15.6640625" style="56" bestFit="1" customWidth="1"/>
    <col min="77" max="77" width="12.5" style="13" bestFit="1" customWidth="1"/>
    <col min="78" max="78" width="12.5" style="16" customWidth="1"/>
    <col min="79" max="79" width="16.6640625" style="19" bestFit="1" customWidth="1"/>
    <col min="80" max="80" width="16.1640625" style="20" bestFit="1" customWidth="1"/>
    <col min="81" max="81" width="15.6640625" style="57" bestFit="1" customWidth="1"/>
    <col min="82" max="82" width="17.6640625" style="21" bestFit="1" customWidth="1"/>
    <col min="83" max="83" width="17.6640625" style="21" customWidth="1"/>
    <col min="84" max="84" width="16.6640625" style="22" bestFit="1" customWidth="1"/>
    <col min="85" max="85" width="15.1640625" style="20" bestFit="1" customWidth="1"/>
    <col min="86" max="86" width="15.6640625" style="57" bestFit="1" customWidth="1"/>
    <col min="87" max="87" width="17.6640625" style="20" bestFit="1" customWidth="1"/>
    <col min="88" max="88" width="17.6640625" style="20" customWidth="1"/>
    <col min="89" max="89" width="16.6640625" style="22" bestFit="1" customWidth="1"/>
    <col min="90" max="90" width="14.1640625" style="20" bestFit="1" customWidth="1"/>
    <col min="91" max="91" width="15.6640625" style="57" bestFit="1" customWidth="1"/>
    <col min="92" max="92" width="16.1640625" style="20" bestFit="1" customWidth="1"/>
    <col min="93" max="93" width="16.1640625" style="20" customWidth="1"/>
    <col min="94" max="94" width="16.6640625" style="22" bestFit="1" customWidth="1"/>
    <col min="95" max="95" width="12.83203125" style="20" bestFit="1" customWidth="1"/>
    <col min="96" max="96" width="15.6640625" style="57" bestFit="1" customWidth="1"/>
    <col min="97" max="97" width="15.1640625" style="20" bestFit="1" customWidth="1"/>
    <col min="98" max="98" width="15.1640625" style="20" customWidth="1"/>
    <col min="99" max="99" width="16.6640625" style="22" bestFit="1" customWidth="1"/>
    <col min="100" max="100" width="12.83203125" style="20" bestFit="1" customWidth="1"/>
    <col min="101" max="101" width="15.6640625" style="57" bestFit="1" customWidth="1"/>
    <col min="102" max="102" width="14.1640625" style="20" bestFit="1" customWidth="1"/>
    <col min="103" max="103" width="14.1640625" style="20" customWidth="1"/>
    <col min="104" max="104" width="16.6640625" style="23" bestFit="1" customWidth="1"/>
    <col min="105" max="105" width="16.1640625" style="24" bestFit="1" customWidth="1"/>
    <col min="106" max="106" width="15.6640625" style="58" bestFit="1" customWidth="1"/>
    <col min="107" max="107" width="17.6640625" style="25" bestFit="1" customWidth="1"/>
    <col min="108" max="108" width="17.6640625" style="25" customWidth="1"/>
    <col min="109" max="109" width="16.6640625" style="26" bestFit="1" customWidth="1"/>
    <col min="110" max="110" width="15.1640625" style="24" bestFit="1" customWidth="1"/>
    <col min="111" max="111" width="15.6640625" style="58" bestFit="1" customWidth="1"/>
    <col min="112" max="112" width="16.1640625" style="24" bestFit="1" customWidth="1"/>
    <col min="113" max="113" width="16.1640625" style="24" customWidth="1"/>
    <col min="114" max="114" width="16.6640625" style="26" bestFit="1" customWidth="1"/>
    <col min="115" max="115" width="14.1640625" style="24" bestFit="1" customWidth="1"/>
    <col min="116" max="116" width="15.6640625" style="58" bestFit="1" customWidth="1"/>
    <col min="117" max="117" width="16.1640625" style="24" bestFit="1" customWidth="1"/>
    <col min="118" max="118" width="16.1640625" style="24" customWidth="1"/>
    <col min="119" max="119" width="16.6640625" style="26" bestFit="1" customWidth="1"/>
    <col min="120" max="120" width="12.83203125" style="24" bestFit="1" customWidth="1"/>
    <col min="121" max="121" width="15.6640625" style="58" bestFit="1" customWidth="1"/>
    <col min="122" max="122" width="14.1640625" style="24" bestFit="1" customWidth="1"/>
    <col min="123" max="123" width="14.1640625" style="24" customWidth="1"/>
    <col min="124" max="124" width="16.6640625" style="27" bestFit="1" customWidth="1"/>
    <col min="125" max="125" width="16.1640625" style="28" bestFit="1" customWidth="1"/>
    <col min="126" max="126" width="15.6640625" style="59" bestFit="1" customWidth="1"/>
    <col min="127" max="127" width="17.6640625" style="29" bestFit="1" customWidth="1"/>
    <col min="128" max="128" width="17.6640625" style="29" customWidth="1"/>
    <col min="129" max="129" width="16.6640625" style="30" bestFit="1" customWidth="1"/>
    <col min="130" max="130" width="15.1640625" style="28" bestFit="1" customWidth="1"/>
    <col min="131" max="131" width="15.6640625" style="59" bestFit="1" customWidth="1"/>
    <col min="132" max="132" width="16.1640625" style="28" bestFit="1" customWidth="1"/>
    <col min="133" max="133" width="16.1640625" style="28" customWidth="1"/>
    <col min="134" max="134" width="16.6640625" style="30" bestFit="1" customWidth="1"/>
    <col min="135" max="135" width="14.1640625" style="28" bestFit="1" customWidth="1"/>
    <col min="136" max="136" width="15.6640625" style="59" bestFit="1" customWidth="1"/>
    <col min="137" max="137" width="15.1640625" style="28" bestFit="1" customWidth="1"/>
    <col min="138" max="138" width="15.1640625" style="28" customWidth="1"/>
    <col min="139" max="139" width="16.6640625" style="31" bestFit="1" customWidth="1"/>
    <col min="140" max="140" width="16.1640625" style="32" bestFit="1" customWidth="1"/>
    <col min="141" max="141" width="15.6640625" style="60" bestFit="1" customWidth="1"/>
    <col min="142" max="142" width="17.6640625" style="33" bestFit="1" customWidth="1"/>
    <col min="143" max="143" width="17.6640625" style="33" customWidth="1"/>
    <col min="144" max="144" width="16.6640625" style="34" bestFit="1" customWidth="1"/>
    <col min="145" max="145" width="15.1640625" style="32" bestFit="1" customWidth="1"/>
    <col min="146" max="146" width="15.6640625" style="60" bestFit="1" customWidth="1"/>
    <col min="147" max="147" width="16.1640625" style="32" bestFit="1" customWidth="1"/>
    <col min="148" max="148" width="16.1640625" style="32" customWidth="1"/>
    <col min="149" max="149" width="16.6640625" style="35" bestFit="1" customWidth="1"/>
    <col min="150" max="150" width="16.1640625" style="36" bestFit="1" customWidth="1"/>
    <col min="151" max="151" width="15.6640625" style="61" bestFit="1" customWidth="1"/>
    <col min="152" max="152" width="17.6640625" style="37" bestFit="1" customWidth="1"/>
    <col min="153" max="153" width="17.6640625" style="37" customWidth="1"/>
    <col min="154" max="154" width="16.6640625" style="3" bestFit="1" customWidth="1"/>
    <col min="155" max="155" width="14.1640625" style="5" bestFit="1" customWidth="1"/>
    <col min="156" max="156" width="15.6640625" style="55" bestFit="1" customWidth="1"/>
    <col min="157" max="157" width="16.1640625" style="4" bestFit="1" customWidth="1"/>
    <col min="158" max="158" width="16.1640625" style="4" customWidth="1"/>
    <col min="159" max="159" width="16.6640625" style="7" bestFit="1" customWidth="1"/>
    <col min="160" max="160" width="12.83203125" style="5" bestFit="1" customWidth="1"/>
    <col min="161" max="161" width="15.6640625" style="55" bestFit="1" customWidth="1"/>
    <col min="162" max="162" width="15.1640625" style="5" bestFit="1" customWidth="1"/>
    <col min="163" max="163" width="15.1640625" style="5" customWidth="1"/>
    <col min="164" max="164" width="16.6640625" style="7" bestFit="1" customWidth="1"/>
    <col min="165" max="165" width="12.83203125" style="5" bestFit="1" customWidth="1"/>
    <col min="166" max="166" width="15.6640625" style="55" bestFit="1" customWidth="1"/>
    <col min="167" max="167" width="15.1640625" style="5" bestFit="1" customWidth="1"/>
    <col min="168" max="168" width="15.1640625" style="5" customWidth="1"/>
    <col min="169" max="169" width="16.6640625" style="7" bestFit="1" customWidth="1"/>
    <col min="170" max="170" width="12.83203125" style="5" bestFit="1" customWidth="1"/>
    <col min="171" max="171" width="15.6640625" style="55" bestFit="1" customWidth="1"/>
    <col min="172" max="172" width="14.1640625" style="5" bestFit="1" customWidth="1"/>
    <col min="173" max="173" width="14.1640625" style="5" customWidth="1"/>
    <col min="174" max="174" width="16.6640625" style="7" bestFit="1" customWidth="1"/>
    <col min="175" max="175" width="12.83203125" style="5" bestFit="1" customWidth="1"/>
    <col min="176" max="176" width="15.6640625" style="55" bestFit="1" customWidth="1"/>
    <col min="177" max="177" width="12.5" style="5" bestFit="1" customWidth="1"/>
    <col min="178" max="178" width="12.5" style="5" customWidth="1"/>
    <col min="179" max="179" width="16.6640625" style="12" bestFit="1" customWidth="1"/>
    <col min="180" max="180" width="14.1640625" style="13" bestFit="1" customWidth="1"/>
    <col min="181" max="181" width="15.6640625" style="56" bestFit="1" customWidth="1"/>
    <col min="182" max="182" width="16.1640625" style="14" bestFit="1" customWidth="1"/>
    <col min="183" max="183" width="16.1640625" style="14" customWidth="1"/>
    <col min="184" max="184" width="16.6640625" style="15" bestFit="1" customWidth="1"/>
    <col min="185" max="185" width="12.83203125" style="13" bestFit="1" customWidth="1"/>
    <col min="186" max="186" width="15.6640625" style="56" bestFit="1" customWidth="1"/>
    <col min="187" max="187" width="15.1640625" style="13" bestFit="1" customWidth="1"/>
    <col min="188" max="188" width="15.1640625" style="13" customWidth="1"/>
    <col min="189" max="189" width="16.6640625" style="15" bestFit="1" customWidth="1"/>
    <col min="190" max="190" width="12.83203125" style="13" bestFit="1" customWidth="1"/>
    <col min="191" max="191" width="15.6640625" style="56" bestFit="1" customWidth="1"/>
    <col min="192" max="192" width="14.1640625" style="13" bestFit="1" customWidth="1"/>
    <col min="193" max="193" width="14.1640625" style="13" customWidth="1"/>
    <col min="194" max="194" width="16.6640625" style="15" bestFit="1" customWidth="1"/>
    <col min="195" max="195" width="12.83203125" style="13" bestFit="1" customWidth="1"/>
    <col min="196" max="196" width="15.6640625" style="56" bestFit="1" customWidth="1"/>
    <col min="197" max="197" width="12.5" style="13" bestFit="1" customWidth="1"/>
    <col min="198" max="198" width="12.5" style="13" customWidth="1"/>
    <col min="199" max="199" width="16.6640625" style="19" bestFit="1" customWidth="1"/>
    <col min="200" max="200" width="14.1640625" style="20" bestFit="1" customWidth="1"/>
    <col min="201" max="201" width="15.6640625" style="57" bestFit="1" customWidth="1"/>
    <col min="202" max="202" width="16.1640625" style="21" bestFit="1" customWidth="1"/>
    <col min="203" max="203" width="16.1640625" style="21" customWidth="1"/>
    <col min="204" max="204" width="16.6640625" style="22" bestFit="1" customWidth="1"/>
    <col min="205" max="205" width="12.83203125" style="20" bestFit="1" customWidth="1"/>
    <col min="206" max="206" width="15.6640625" style="57" bestFit="1" customWidth="1"/>
    <col min="207" max="207" width="15.1640625" style="20" bestFit="1" customWidth="1"/>
    <col min="208" max="208" width="15.1640625" style="20" customWidth="1"/>
    <col min="209" max="209" width="16.6640625" style="22" bestFit="1" customWidth="1"/>
    <col min="210" max="210" width="12.83203125" style="20" bestFit="1" customWidth="1"/>
    <col min="211" max="211" width="15.6640625" style="57" bestFit="1" customWidth="1"/>
    <col min="212" max="212" width="14.1640625" style="20" bestFit="1" customWidth="1"/>
    <col min="213" max="213" width="14.1640625" style="20" customWidth="1"/>
    <col min="214" max="214" width="16.6640625" style="23" bestFit="1" customWidth="1"/>
    <col min="215" max="215" width="15.1640625" style="24" bestFit="1" customWidth="1"/>
    <col min="216" max="216" width="15.6640625" style="58" bestFit="1" customWidth="1"/>
    <col min="217" max="217" width="17.6640625" style="25" bestFit="1" customWidth="1"/>
    <col min="218" max="218" width="17.6640625" style="25" customWidth="1"/>
    <col min="219" max="219" width="16.6640625" style="26" bestFit="1" customWidth="1"/>
    <col min="220" max="220" width="14.1640625" style="24" bestFit="1" customWidth="1"/>
    <col min="221" max="221" width="15.6640625" style="58" bestFit="1" customWidth="1"/>
    <col min="222" max="222" width="15.1640625" style="24" bestFit="1" customWidth="1"/>
    <col min="223" max="223" width="15.1640625" style="24" customWidth="1"/>
    <col min="224" max="224" width="16.6640625" style="27" bestFit="1" customWidth="1"/>
    <col min="225" max="225" width="14.1640625" style="28" bestFit="1" customWidth="1"/>
    <col min="226" max="226" width="15.6640625" style="59" bestFit="1" customWidth="1"/>
    <col min="227" max="227" width="15.1640625" style="29" bestFit="1" customWidth="1"/>
    <col min="228" max="228" width="15.1640625" style="29" customWidth="1"/>
    <col min="229" max="229" width="16.6640625" style="3" bestFit="1" customWidth="1"/>
    <col min="230" max="230" width="14.1640625" style="5" bestFit="1" customWidth="1"/>
    <col min="231" max="231" width="15.6640625" style="55" bestFit="1" customWidth="1"/>
    <col min="232" max="232" width="16.1640625" style="4" bestFit="1" customWidth="1"/>
    <col min="233" max="233" width="16.1640625" style="4" customWidth="1"/>
    <col min="234" max="234" width="16.6640625" style="7" bestFit="1" customWidth="1"/>
    <col min="235" max="235" width="12.83203125" style="5" bestFit="1" customWidth="1"/>
    <col min="236" max="236" width="15.6640625" style="55" bestFit="1" customWidth="1"/>
    <col min="237" max="237" width="16.1640625" style="5" bestFit="1" customWidth="1"/>
    <col min="238" max="238" width="16.1640625" style="5" customWidth="1"/>
    <col min="239" max="239" width="16.6640625" style="7" bestFit="1" customWidth="1"/>
    <col min="240" max="240" width="12.83203125" style="5" bestFit="1" customWidth="1"/>
    <col min="241" max="241" width="15.6640625" style="55" bestFit="1" customWidth="1"/>
    <col min="242" max="242" width="15.1640625" style="5" bestFit="1" customWidth="1"/>
    <col min="243" max="243" width="15.1640625" style="5" customWidth="1"/>
    <col min="244" max="244" width="16.6640625" style="7" bestFit="1" customWidth="1"/>
    <col min="245" max="245" width="12.83203125" style="5" bestFit="1" customWidth="1"/>
    <col min="246" max="246" width="15.6640625" style="55" bestFit="1" customWidth="1"/>
    <col min="247" max="247" width="14.1640625" style="5" bestFit="1" customWidth="1"/>
    <col min="248" max="248" width="14.1640625" style="5" customWidth="1"/>
    <col min="249" max="249" width="16.6640625" style="12" bestFit="1" customWidth="1"/>
    <col min="250" max="250" width="12.83203125" style="13" bestFit="1" customWidth="1"/>
    <col min="251" max="251" width="15.6640625" style="56" bestFit="1" customWidth="1"/>
    <col min="252" max="252" width="16.1640625" style="14" bestFit="1" customWidth="1"/>
    <col min="253" max="253" width="16.1640625" style="14" customWidth="1"/>
    <col min="254" max="254" width="16.6640625" style="15" bestFit="1" customWidth="1"/>
    <col min="255" max="255" width="12.83203125" style="13" bestFit="1" customWidth="1"/>
    <col min="256" max="256" width="15.6640625" style="56" bestFit="1" customWidth="1"/>
    <col min="257" max="257" width="15.1640625" style="13" bestFit="1" customWidth="1"/>
    <col min="258" max="258" width="15.1640625" style="13" customWidth="1"/>
    <col min="259" max="259" width="16.6640625" style="15" bestFit="1" customWidth="1"/>
    <col min="260" max="260" width="12.83203125" style="13" bestFit="1" customWidth="1"/>
    <col min="261" max="261" width="15.6640625" style="56" bestFit="1" customWidth="1"/>
    <col min="262" max="262" width="14.1640625" style="13" bestFit="1" customWidth="1"/>
    <col min="263" max="263" width="14.1640625" style="13" customWidth="1"/>
    <col min="264" max="264" width="16.6640625" style="19" bestFit="1" customWidth="1"/>
    <col min="265" max="265" width="12.83203125" style="20" bestFit="1" customWidth="1"/>
    <col min="266" max="266" width="15.6640625" style="57" bestFit="1" customWidth="1"/>
    <col min="267" max="267" width="15.1640625" style="21" bestFit="1" customWidth="1"/>
    <col min="268" max="268" width="15.1640625" style="21" customWidth="1"/>
    <col min="269" max="269" width="16.6640625" style="22" bestFit="1" customWidth="1"/>
    <col min="270" max="270" width="12.83203125" style="20" bestFit="1" customWidth="1"/>
    <col min="271" max="271" width="15.6640625" style="57" bestFit="1" customWidth="1"/>
    <col min="272" max="272" width="14.1640625" style="20" bestFit="1" customWidth="1"/>
    <col min="273" max="273" width="14.1640625" style="20" customWidth="1"/>
    <col min="274" max="274" width="16.6640625" style="23" bestFit="1" customWidth="1"/>
    <col min="275" max="275" width="12.83203125" style="24" bestFit="1" customWidth="1"/>
    <col min="276" max="276" width="15.6640625" style="58" bestFit="1" customWidth="1"/>
    <col min="277" max="277" width="15.1640625" style="25" bestFit="1" customWidth="1"/>
    <col min="278" max="278" width="15.1640625" style="25" customWidth="1"/>
    <col min="279" max="279" width="16.6640625" style="3" bestFit="1" customWidth="1"/>
    <col min="280" max="280" width="12.83203125" style="5" bestFit="1" customWidth="1"/>
    <col min="281" max="281" width="15.6640625" style="55" bestFit="1" customWidth="1"/>
    <col min="282" max="282" width="15.1640625" style="4" bestFit="1" customWidth="1"/>
    <col min="283" max="283" width="15.1640625" style="4" customWidth="1"/>
    <col min="284" max="284" width="16.6640625" style="7" bestFit="1" customWidth="1"/>
    <col min="285" max="285" width="12.83203125" style="5" bestFit="1" customWidth="1"/>
    <col min="286" max="286" width="15.6640625" style="55" bestFit="1" customWidth="1"/>
    <col min="287" max="287" width="14.1640625" style="5" bestFit="1" customWidth="1"/>
    <col min="288" max="288" width="14.1640625" style="5" customWidth="1"/>
    <col min="289" max="289" width="16.6640625" style="7" bestFit="1" customWidth="1"/>
    <col min="290" max="290" width="12.83203125" style="5" bestFit="1" customWidth="1"/>
    <col min="291" max="291" width="15.6640625" style="55" bestFit="1" customWidth="1"/>
    <col min="292" max="292" width="12.5" style="5" bestFit="1" customWidth="1"/>
    <col min="293" max="293" width="12.5" style="5" customWidth="1"/>
    <col min="294" max="294" width="16.6640625" style="12" bestFit="1" customWidth="1"/>
    <col min="295" max="295" width="12.83203125" style="13" bestFit="1" customWidth="1"/>
    <col min="296" max="296" width="15.6640625" style="56" bestFit="1" customWidth="1"/>
    <col min="297" max="297" width="15.1640625" style="14" bestFit="1" customWidth="1"/>
    <col min="298" max="298" width="15.1640625" style="14" customWidth="1"/>
    <col min="299" max="299" width="16.6640625" style="15" bestFit="1" customWidth="1"/>
    <col min="300" max="300" width="12.83203125" style="13" bestFit="1" customWidth="1"/>
    <col min="301" max="301" width="15.6640625" style="56" bestFit="1" customWidth="1"/>
    <col min="302" max="302" width="14.1640625" style="13" bestFit="1" customWidth="1"/>
    <col min="303" max="303" width="14.1640625" style="13" customWidth="1"/>
    <col min="304" max="304" width="16.6640625" style="19" bestFit="1" customWidth="1"/>
    <col min="305" max="305" width="12.83203125" style="20" bestFit="1" customWidth="1"/>
    <col min="306" max="306" width="15.6640625" style="57" bestFit="1" customWidth="1"/>
    <col min="307" max="307" width="15.1640625" style="21" bestFit="1" customWidth="1"/>
    <col min="308" max="308" width="15.1640625" style="21" customWidth="1"/>
    <col min="309" max="309" width="16.6640625" style="3" bestFit="1" customWidth="1"/>
    <col min="310" max="310" width="14.1640625" style="5" bestFit="1" customWidth="1"/>
    <col min="311" max="311" width="16.83203125" style="55" bestFit="1" customWidth="1"/>
    <col min="312" max="312" width="16.1640625" style="4" bestFit="1" customWidth="1"/>
    <col min="313" max="313" width="16.1640625" style="4" customWidth="1"/>
    <col min="314" max="314" width="16.6640625" style="7" bestFit="1" customWidth="1"/>
    <col min="315" max="315" width="12.83203125" style="5" bestFit="1" customWidth="1"/>
    <col min="316" max="316" width="16.83203125" style="55" bestFit="1" customWidth="1"/>
    <col min="317" max="317" width="15.1640625" style="5" bestFit="1" customWidth="1"/>
    <col min="318" max="318" width="15.1640625" style="5" customWidth="1"/>
    <col min="319" max="319" width="16.6640625" style="12" bestFit="1" customWidth="1"/>
    <col min="320" max="320" width="14.1640625" style="13" bestFit="1" customWidth="1"/>
    <col min="321" max="321" width="16.83203125" style="56" bestFit="1" customWidth="1"/>
    <col min="322" max="322" width="16.1640625" style="14" bestFit="1" customWidth="1"/>
    <col min="323" max="323" width="16.1640625" style="14" customWidth="1"/>
    <col min="324" max="324" width="16.6640625" style="3" bestFit="1" customWidth="1"/>
    <col min="325" max="325" width="14.1640625" style="5" bestFit="1" customWidth="1"/>
    <col min="326" max="326" width="16.83203125" style="55" bestFit="1" customWidth="1"/>
    <col min="327" max="327" width="16.1640625" style="4" bestFit="1" customWidth="1"/>
    <col min="328" max="328" width="16.1640625" style="4" customWidth="1"/>
    <col min="329" max="329" width="16.6640625" style="3" bestFit="1" customWidth="1"/>
    <col min="330" max="330" width="14.1640625" style="5" bestFit="1" customWidth="1"/>
    <col min="331" max="331" width="15.6640625" style="55" bestFit="1" customWidth="1"/>
    <col min="332" max="332" width="16.1640625" style="4" bestFit="1" customWidth="1"/>
    <col min="333" max="333" width="16.1640625" style="4" customWidth="1"/>
    <col min="334" max="334" width="16.6640625" style="7" bestFit="1" customWidth="1"/>
    <col min="335" max="335" width="12.83203125" style="5" bestFit="1" customWidth="1"/>
    <col min="336" max="336" width="15.6640625" style="55" bestFit="1" customWidth="1"/>
    <col min="337" max="337" width="15.1640625" style="5" bestFit="1" customWidth="1"/>
    <col min="338" max="338" width="15.1640625" style="5" customWidth="1"/>
    <col min="339" max="339" width="16.6640625" style="7" bestFit="1" customWidth="1"/>
    <col min="340" max="340" width="12.83203125" style="5" bestFit="1" customWidth="1"/>
    <col min="341" max="341" width="15.6640625" style="55" bestFit="1" customWidth="1"/>
    <col min="342" max="342" width="15.1640625" style="5" bestFit="1" customWidth="1"/>
    <col min="343" max="343" width="15.1640625" style="5" customWidth="1"/>
    <col min="344" max="344" width="16.6640625" style="7" bestFit="1" customWidth="1"/>
    <col min="345" max="345" width="12.83203125" style="5" bestFit="1" customWidth="1"/>
    <col min="346" max="346" width="15.6640625" style="55" bestFit="1" customWidth="1"/>
    <col min="347" max="347" width="14.1640625" style="5" bestFit="1" customWidth="1"/>
    <col min="348" max="348" width="14.1640625" style="5" customWidth="1"/>
    <col min="349" max="349" width="16.6640625" style="12" bestFit="1" customWidth="1"/>
    <col min="350" max="350" width="14.1640625" style="13" bestFit="1" customWidth="1"/>
    <col min="351" max="351" width="15.6640625" style="56" bestFit="1" customWidth="1"/>
    <col min="352" max="352" width="16.1640625" style="14" bestFit="1" customWidth="1"/>
    <col min="353" max="353" width="16.1640625" style="14" customWidth="1"/>
    <col min="354" max="354" width="16.6640625" style="15" bestFit="1" customWidth="1"/>
    <col min="355" max="355" width="12.83203125" style="13" bestFit="1" customWidth="1"/>
    <col min="356" max="356" width="15.6640625" style="56" bestFit="1" customWidth="1"/>
    <col min="357" max="357" width="15.1640625" style="13" bestFit="1" customWidth="1"/>
    <col min="358" max="358" width="15.1640625" style="13" customWidth="1"/>
    <col min="359" max="359" width="16.6640625" style="15" bestFit="1" customWidth="1"/>
    <col min="360" max="360" width="12.83203125" style="13" bestFit="1" customWidth="1"/>
    <col min="361" max="361" width="15.6640625" style="56" bestFit="1" customWidth="1"/>
    <col min="362" max="362" width="14.1640625" style="13" bestFit="1" customWidth="1"/>
    <col min="363" max="363" width="14.1640625" style="13" customWidth="1"/>
    <col min="364" max="364" width="16.6640625" style="19" bestFit="1" customWidth="1"/>
    <col min="365" max="365" width="14.1640625" style="20" bestFit="1" customWidth="1"/>
    <col min="366" max="366" width="15.6640625" style="57" bestFit="1" customWidth="1"/>
    <col min="367" max="367" width="16.1640625" style="21" bestFit="1" customWidth="1"/>
    <col min="368" max="368" width="16.1640625" style="21" customWidth="1"/>
    <col min="369" max="369" width="16.6640625" style="22" bestFit="1" customWidth="1"/>
    <col min="370" max="370" width="12.83203125" style="20" bestFit="1" customWidth="1"/>
    <col min="371" max="371" width="15.6640625" style="57" bestFit="1" customWidth="1"/>
    <col min="372" max="372" width="15.1640625" style="20" bestFit="1" customWidth="1"/>
    <col min="373" max="373" width="15.1640625" style="20" customWidth="1"/>
    <col min="374" max="374" width="16.6640625" style="23" bestFit="1" customWidth="1"/>
    <col min="375" max="375" width="15.1640625" style="24" bestFit="1" customWidth="1"/>
    <col min="376" max="376" width="15.6640625" style="58" bestFit="1" customWidth="1"/>
    <col min="377" max="377" width="17.6640625" style="25" bestFit="1" customWidth="1"/>
    <col min="378" max="378" width="17.6640625" style="25" customWidth="1"/>
    <col min="379" max="379" width="16.6640625" style="3" bestFit="1" customWidth="1"/>
    <col min="380" max="380" width="14.1640625" style="5" bestFit="1" customWidth="1"/>
    <col min="381" max="381" width="15.6640625" style="55" bestFit="1" customWidth="1"/>
    <col min="382" max="382" width="16.1640625" style="4" bestFit="1" customWidth="1"/>
    <col min="383" max="383" width="16.1640625" style="4" customWidth="1"/>
    <col min="384" max="384" width="16.6640625" style="7" bestFit="1" customWidth="1"/>
    <col min="385" max="385" width="12.83203125" style="5" bestFit="1" customWidth="1"/>
    <col min="386" max="386" width="15.6640625" style="55" bestFit="1" customWidth="1"/>
    <col min="387" max="387" width="15.1640625" style="5" bestFit="1" customWidth="1"/>
    <col min="388" max="388" width="15.1640625" style="5" customWidth="1"/>
    <col min="389" max="389" width="16.6640625" style="7" bestFit="1" customWidth="1"/>
    <col min="390" max="390" width="12.83203125" style="5" bestFit="1" customWidth="1"/>
    <col min="391" max="391" width="15.6640625" style="55" bestFit="1" customWidth="1"/>
    <col min="392" max="392" width="15.1640625" style="5" bestFit="1" customWidth="1"/>
    <col min="393" max="393" width="15.1640625" style="5" customWidth="1"/>
    <col min="394" max="394" width="16.6640625" style="12" bestFit="1" customWidth="1"/>
    <col min="395" max="395" width="14.1640625" style="13" bestFit="1" customWidth="1"/>
    <col min="396" max="396" width="15.6640625" style="56" bestFit="1" customWidth="1"/>
    <col min="397" max="397" width="16.1640625" style="14" bestFit="1" customWidth="1"/>
    <col min="398" max="398" width="16.1640625" style="14" customWidth="1"/>
    <col min="399" max="399" width="16.6640625" style="15" bestFit="1" customWidth="1"/>
    <col min="400" max="400" width="12.83203125" style="13" bestFit="1" customWidth="1"/>
    <col min="401" max="401" width="15.6640625" style="56" bestFit="1" customWidth="1"/>
    <col min="402" max="402" width="15.1640625" style="13" bestFit="1" customWidth="1"/>
    <col min="403" max="403" width="15.1640625" style="13" customWidth="1"/>
    <col min="404" max="404" width="16.6640625" style="19" bestFit="1" customWidth="1"/>
    <col min="405" max="405" width="14.1640625" style="20" bestFit="1" customWidth="1"/>
    <col min="406" max="406" width="15.6640625" style="57" bestFit="1" customWidth="1"/>
    <col min="407" max="407" width="16.1640625" style="21" bestFit="1" customWidth="1"/>
    <col min="408" max="408" width="16.1640625" style="21" customWidth="1"/>
    <col min="409" max="409" width="16.6640625" style="3" bestFit="1" customWidth="1"/>
    <col min="410" max="410" width="14.1640625" style="5" bestFit="1" customWidth="1"/>
    <col min="411" max="411" width="15.6640625" style="55" bestFit="1" customWidth="1"/>
    <col min="412" max="412" width="16.1640625" style="4" bestFit="1" customWidth="1"/>
    <col min="413" max="413" width="16.1640625" style="4" customWidth="1"/>
    <col min="414" max="414" width="16.6640625" style="7" bestFit="1" customWidth="1"/>
    <col min="415" max="415" width="12.83203125" style="5" bestFit="1" customWidth="1"/>
    <col min="416" max="416" width="15.6640625" style="55" bestFit="1" customWidth="1"/>
    <col min="417" max="417" width="15.1640625" style="5" bestFit="1" customWidth="1"/>
    <col min="418" max="418" width="15.1640625" style="5" customWidth="1"/>
    <col min="419" max="419" width="16.6640625" style="12" bestFit="1" customWidth="1"/>
    <col min="420" max="420" width="14.1640625" style="13" bestFit="1" customWidth="1"/>
    <col min="421" max="421" width="15.6640625" style="56" bestFit="1" customWidth="1"/>
    <col min="422" max="422" width="16.1640625" style="14" bestFit="1" customWidth="1"/>
    <col min="423" max="423" width="16.1640625" style="14" customWidth="1"/>
    <col min="424" max="424" width="16.6640625" style="3" bestFit="1" customWidth="1"/>
    <col min="425" max="425" width="14.1640625" style="5" bestFit="1" customWidth="1"/>
    <col min="426" max="426" width="15.6640625" style="55" bestFit="1" customWidth="1"/>
    <col min="427" max="427" width="16.1640625" style="4" bestFit="1" customWidth="1"/>
    <col min="428" max="428" width="16.1640625" style="4" customWidth="1"/>
    <col min="429" max="429" width="16.6640625" style="3" bestFit="1" customWidth="1"/>
    <col min="430" max="430" width="14.1640625" style="5" bestFit="1" customWidth="1"/>
    <col min="431" max="431" width="15.6640625" style="55" bestFit="1" customWidth="1"/>
    <col min="432" max="432" width="16.1640625" style="4" bestFit="1" customWidth="1"/>
    <col min="433" max="433" width="16.1640625" style="4" customWidth="1"/>
    <col min="434" max="434" width="16.6640625" style="7" bestFit="1" customWidth="1"/>
    <col min="435" max="435" width="12.83203125" style="5" bestFit="1" customWidth="1"/>
    <col min="436" max="436" width="15.6640625" style="55" bestFit="1" customWidth="1"/>
    <col min="437" max="437" width="15.1640625" style="5" bestFit="1" customWidth="1"/>
    <col min="438" max="438" width="15.1640625" style="5" customWidth="1"/>
    <col min="439" max="439" width="16.6640625" style="7" bestFit="1" customWidth="1"/>
    <col min="440" max="440" width="12.83203125" style="5" bestFit="1" customWidth="1"/>
    <col min="441" max="441" width="15.6640625" style="55" bestFit="1" customWidth="1"/>
    <col min="442" max="442" width="15.1640625" style="5" bestFit="1" customWidth="1"/>
    <col min="443" max="443" width="15.1640625" style="5" customWidth="1"/>
    <col min="444" max="444" width="16.6640625" style="12" bestFit="1" customWidth="1"/>
    <col min="445" max="445" width="14.1640625" style="13" bestFit="1" customWidth="1"/>
    <col min="446" max="446" width="15.6640625" style="56" bestFit="1" customWidth="1"/>
    <col min="447" max="447" width="16.1640625" style="14" bestFit="1" customWidth="1"/>
    <col min="448" max="448" width="16.1640625" style="14" customWidth="1"/>
    <col min="449" max="449" width="16.6640625" style="15" bestFit="1" customWidth="1"/>
    <col min="450" max="450" width="12.83203125" style="13" bestFit="1" customWidth="1"/>
    <col min="451" max="451" width="15.6640625" style="56" bestFit="1" customWidth="1"/>
    <col min="452" max="452" width="15.1640625" style="13" bestFit="1" customWidth="1"/>
    <col min="453" max="453" width="15.1640625" style="13" customWidth="1"/>
    <col min="454" max="454" width="16.6640625" style="19" bestFit="1" customWidth="1"/>
    <col min="455" max="455" width="14.1640625" style="20" bestFit="1" customWidth="1"/>
    <col min="456" max="456" width="15.6640625" style="57" bestFit="1" customWidth="1"/>
    <col min="457" max="457" width="16.1640625" style="21" bestFit="1" customWidth="1"/>
    <col min="458" max="458" width="16.1640625" style="21" customWidth="1"/>
    <col min="459" max="459" width="16.6640625" style="3" bestFit="1" customWidth="1"/>
    <col min="460" max="460" width="14.1640625" style="5" bestFit="1" customWidth="1"/>
    <col min="461" max="461" width="15.6640625" style="55" bestFit="1" customWidth="1"/>
    <col min="462" max="462" width="16.1640625" style="4" bestFit="1" customWidth="1"/>
    <col min="463" max="463" width="16.1640625" style="4" customWidth="1"/>
    <col min="464" max="464" width="16.6640625" style="7" bestFit="1" customWidth="1"/>
    <col min="465" max="465" width="12.83203125" style="5" bestFit="1" customWidth="1"/>
    <col min="466" max="466" width="15.6640625" style="55" bestFit="1" customWidth="1"/>
    <col min="467" max="467" width="15.1640625" style="5" bestFit="1" customWidth="1"/>
    <col min="468" max="468" width="15.1640625" style="5" customWidth="1"/>
    <col min="469" max="469" width="16.6640625" style="12" bestFit="1" customWidth="1"/>
    <col min="470" max="470" width="14.1640625" style="13" bestFit="1" customWidth="1"/>
    <col min="471" max="471" width="15.6640625" style="56" bestFit="1" customWidth="1"/>
    <col min="472" max="472" width="16.1640625" style="14" bestFit="1" customWidth="1"/>
    <col min="473" max="473" width="16.1640625" style="14" customWidth="1"/>
    <col min="474" max="474" width="16.6640625" style="3" bestFit="1" customWidth="1"/>
    <col min="475" max="475" width="14.1640625" style="5" bestFit="1" customWidth="1"/>
    <col min="476" max="476" width="15.6640625" style="55" bestFit="1" customWidth="1"/>
    <col min="477" max="477" width="16.1640625" style="4" bestFit="1" customWidth="1"/>
    <col min="478" max="478" width="16.1640625" style="4" customWidth="1"/>
    <col min="479" max="479" width="16.6640625" style="3" bestFit="1" customWidth="1"/>
    <col min="480" max="480" width="14.1640625" style="5" bestFit="1" customWidth="1"/>
    <col min="481" max="481" width="15.6640625" style="55" bestFit="1" customWidth="1"/>
    <col min="482" max="482" width="16.1640625" style="4" bestFit="1" customWidth="1"/>
    <col min="483" max="483" width="16.1640625" style="4" customWidth="1"/>
    <col min="484" max="484" width="16.6640625" style="7" bestFit="1" customWidth="1"/>
    <col min="485" max="485" width="12.83203125" style="5" bestFit="1" customWidth="1"/>
    <col min="486" max="486" width="15.6640625" style="55" bestFit="1" customWidth="1"/>
    <col min="487" max="487" width="15.1640625" style="5" bestFit="1" customWidth="1"/>
    <col min="488" max="488" width="15.1640625" style="5" customWidth="1"/>
    <col min="489" max="489" width="16.6640625" style="12" bestFit="1" customWidth="1"/>
    <col min="490" max="490" width="14.1640625" style="13" bestFit="1" customWidth="1"/>
    <col min="491" max="491" width="15.6640625" style="56" bestFit="1" customWidth="1"/>
    <col min="492" max="492" width="16.1640625" style="14" bestFit="1" customWidth="1"/>
    <col min="493" max="493" width="16.1640625" style="14" customWidth="1"/>
    <col min="494" max="494" width="16.6640625" style="3" bestFit="1" customWidth="1"/>
    <col min="495" max="495" width="14.1640625" style="5" bestFit="1" customWidth="1"/>
    <col min="496" max="496" width="15.6640625" style="55" bestFit="1" customWidth="1"/>
    <col min="497" max="497" width="16.1640625" style="4" bestFit="1" customWidth="1"/>
    <col min="498" max="498" width="16.1640625" style="4" customWidth="1"/>
    <col min="499" max="499" width="16.6640625" style="3" bestFit="1" customWidth="1"/>
    <col min="500" max="500" width="14.1640625" style="5" bestFit="1" customWidth="1"/>
    <col min="501" max="501" width="15.6640625" style="55" bestFit="1" customWidth="1"/>
    <col min="502" max="502" width="16.1640625" style="4" bestFit="1" customWidth="1"/>
    <col min="503" max="503" width="16.1640625" style="4" customWidth="1"/>
    <col min="504" max="504" width="16.6640625" style="3" bestFit="1" customWidth="1"/>
    <col min="505" max="505" width="14.1640625" style="5" bestFit="1" customWidth="1"/>
    <col min="506" max="506" width="15.6640625" style="55" bestFit="1" customWidth="1"/>
    <col min="507" max="507" width="16.1640625" style="4" bestFit="1" customWidth="1"/>
    <col min="508" max="508" width="16.1640625" style="4" customWidth="1"/>
    <col min="509" max="509" width="16.6640625" style="7" bestFit="1" customWidth="1"/>
    <col min="510" max="510" width="12.83203125" style="5" bestFit="1" customWidth="1"/>
    <col min="511" max="511" width="15.6640625" style="55" bestFit="1" customWidth="1"/>
    <col min="512" max="512" width="15.1640625" style="5" bestFit="1" customWidth="1"/>
    <col min="513" max="513" width="15.1640625" style="5" customWidth="1"/>
    <col min="514" max="514" width="16.6640625" style="7" bestFit="1" customWidth="1"/>
    <col min="515" max="515" width="12.83203125" style="5" bestFit="1" customWidth="1"/>
    <col min="516" max="516" width="15.6640625" style="55" bestFit="1" customWidth="1"/>
    <col min="517" max="517" width="15.1640625" style="5" bestFit="1" customWidth="1"/>
    <col min="518" max="518" width="15.1640625" style="5" customWidth="1"/>
    <col min="519" max="519" width="16.6640625" style="12" bestFit="1" customWidth="1"/>
    <col min="520" max="520" width="14.1640625" style="13" bestFit="1" customWidth="1"/>
    <col min="521" max="521" width="15.6640625" style="56" bestFit="1" customWidth="1"/>
    <col min="522" max="522" width="16.1640625" style="14" bestFit="1" customWidth="1"/>
    <col min="523" max="523" width="16.1640625" style="14" customWidth="1"/>
    <col min="524" max="524" width="16.6640625" style="15" bestFit="1" customWidth="1"/>
    <col min="525" max="525" width="12.83203125" style="13" bestFit="1" customWidth="1"/>
    <col min="526" max="526" width="15.6640625" style="56" bestFit="1" customWidth="1"/>
    <col min="527" max="527" width="15.1640625" style="13" bestFit="1" customWidth="1"/>
    <col min="528" max="528" width="15.1640625" style="13" customWidth="1"/>
    <col min="529" max="529" width="16.6640625" style="19" bestFit="1" customWidth="1"/>
    <col min="530" max="530" width="14.1640625" style="20" bestFit="1" customWidth="1"/>
    <col min="531" max="531" width="15.6640625" style="57" bestFit="1" customWidth="1"/>
    <col min="532" max="532" width="16.1640625" style="21" bestFit="1" customWidth="1"/>
    <col min="533" max="533" width="16.1640625" style="21" customWidth="1"/>
    <col min="534" max="534" width="16.6640625" style="3" bestFit="1" customWidth="1"/>
    <col min="535" max="535" width="14.1640625" style="5" bestFit="1" customWidth="1"/>
    <col min="536" max="536" width="15.6640625" style="55" bestFit="1" customWidth="1"/>
    <col min="537" max="537" width="16.1640625" style="4" bestFit="1" customWidth="1"/>
    <col min="538" max="538" width="16.1640625" style="4" customWidth="1"/>
    <col min="539" max="539" width="16.6640625" style="7" bestFit="1" customWidth="1"/>
    <col min="540" max="540" width="12.83203125" style="5" bestFit="1" customWidth="1"/>
    <col min="541" max="541" width="15.6640625" style="55" bestFit="1" customWidth="1"/>
    <col min="542" max="542" width="15.1640625" style="5" bestFit="1" customWidth="1"/>
    <col min="543" max="543" width="15.1640625" style="5" customWidth="1"/>
    <col min="544" max="544" width="16.6640625" style="12" bestFit="1" customWidth="1"/>
    <col min="545" max="545" width="14.1640625" style="13" bestFit="1" customWidth="1"/>
    <col min="546" max="546" width="15.6640625" style="56" bestFit="1" customWidth="1"/>
    <col min="547" max="547" width="16.1640625" style="14" bestFit="1" customWidth="1"/>
    <col min="548" max="548" width="16.1640625" style="14" customWidth="1"/>
    <col min="549" max="549" width="16.6640625" style="3" bestFit="1" customWidth="1"/>
    <col min="550" max="550" width="14.1640625" style="5" bestFit="1" customWidth="1"/>
    <col min="551" max="551" width="15.6640625" style="55" bestFit="1" customWidth="1"/>
    <col min="552" max="552" width="16.1640625" style="4" bestFit="1" customWidth="1"/>
    <col min="553" max="553" width="16.1640625" style="4" customWidth="1"/>
    <col min="554" max="554" width="16.6640625" style="3" bestFit="1" customWidth="1"/>
    <col min="555" max="555" width="14.1640625" style="5" bestFit="1" customWidth="1"/>
    <col min="556" max="556" width="15.6640625" style="55" bestFit="1" customWidth="1"/>
    <col min="557" max="557" width="16.1640625" style="4" bestFit="1" customWidth="1"/>
    <col min="558" max="558" width="16.1640625" style="4" customWidth="1"/>
    <col min="559" max="559" width="16.6640625" style="7" bestFit="1" customWidth="1"/>
    <col min="560" max="560" width="12.83203125" style="5" bestFit="1" customWidth="1"/>
    <col min="561" max="561" width="15.6640625" style="55" bestFit="1" customWidth="1"/>
    <col min="562" max="562" width="15.1640625" style="5" bestFit="1" customWidth="1"/>
    <col min="563" max="563" width="15.1640625" style="5" customWidth="1"/>
    <col min="564" max="564" width="16.6640625" style="12" bestFit="1" customWidth="1"/>
    <col min="565" max="565" width="14.1640625" style="13" bestFit="1" customWidth="1"/>
    <col min="566" max="566" width="15.6640625" style="56" bestFit="1" customWidth="1"/>
    <col min="567" max="567" width="16.1640625" style="14" bestFit="1" customWidth="1"/>
    <col min="568" max="568" width="16.1640625" style="14" customWidth="1"/>
    <col min="569" max="569" width="16.6640625" style="3" bestFit="1" customWidth="1"/>
    <col min="570" max="570" width="14.1640625" style="5" bestFit="1" customWidth="1"/>
    <col min="571" max="571" width="15.6640625" style="55" bestFit="1" customWidth="1"/>
    <col min="572" max="572" width="16.1640625" style="4" bestFit="1" customWidth="1"/>
    <col min="573" max="573" width="16.1640625" style="4" customWidth="1"/>
    <col min="574" max="574" width="16.6640625" style="3" bestFit="1" customWidth="1"/>
    <col min="575" max="575" width="14.1640625" style="5" bestFit="1" customWidth="1"/>
    <col min="576" max="576" width="15.6640625" style="55" bestFit="1" customWidth="1"/>
    <col min="577" max="577" width="16.1640625" style="4" bestFit="1" customWidth="1"/>
    <col min="578" max="578" width="16.1640625" style="4" customWidth="1"/>
    <col min="579" max="579" width="16.6640625" style="3" bestFit="1" customWidth="1"/>
    <col min="580" max="580" width="14.1640625" style="5" bestFit="1" customWidth="1"/>
    <col min="581" max="581" width="15.6640625" style="55" bestFit="1" customWidth="1"/>
    <col min="582" max="582" width="16.1640625" style="4" bestFit="1" customWidth="1"/>
    <col min="583" max="583" width="16.1640625" style="4" customWidth="1"/>
    <col min="584" max="584" width="16.6640625" style="7" bestFit="1" customWidth="1"/>
    <col min="585" max="585" width="12.83203125" style="5" bestFit="1" customWidth="1"/>
    <col min="586" max="586" width="15.6640625" style="55" bestFit="1" customWidth="1"/>
    <col min="587" max="587" width="15.1640625" style="5" bestFit="1" customWidth="1"/>
    <col min="588" max="588" width="15.1640625" style="5" customWidth="1"/>
    <col min="589" max="589" width="16.6640625" style="12" bestFit="1" customWidth="1"/>
    <col min="590" max="590" width="14.1640625" style="13" bestFit="1" customWidth="1"/>
    <col min="591" max="591" width="15.6640625" style="56" bestFit="1" customWidth="1"/>
    <col min="592" max="592" width="16.1640625" style="14" bestFit="1" customWidth="1"/>
    <col min="593" max="593" width="16.1640625" style="14" customWidth="1"/>
    <col min="594" max="594" width="16.6640625" style="3" bestFit="1" customWidth="1"/>
    <col min="595" max="595" width="14.1640625" style="5" bestFit="1" customWidth="1"/>
    <col min="596" max="596" width="15.6640625" style="55" bestFit="1" customWidth="1"/>
    <col min="597" max="597" width="16.1640625" style="4" bestFit="1" customWidth="1"/>
    <col min="598" max="598" width="16.1640625" style="4" customWidth="1"/>
    <col min="599" max="599" width="16.6640625" style="3" bestFit="1" customWidth="1"/>
    <col min="600" max="600" width="14.1640625" style="5" bestFit="1" customWidth="1"/>
    <col min="601" max="601" width="15.6640625" style="55" bestFit="1" customWidth="1"/>
    <col min="602" max="602" width="16.1640625" style="4" bestFit="1" customWidth="1"/>
    <col min="603" max="603" width="16.1640625" style="4" customWidth="1"/>
    <col min="604" max="604" width="16.6640625" style="3" bestFit="1" customWidth="1"/>
    <col min="605" max="605" width="14.1640625" style="5" bestFit="1" customWidth="1"/>
    <col min="606" max="606" width="15.6640625" style="55" bestFit="1" customWidth="1"/>
    <col min="607" max="607" width="16.1640625" style="4" bestFit="1" customWidth="1"/>
    <col min="608" max="608" width="16.1640625" style="4" customWidth="1"/>
    <col min="609" max="609" width="16.6640625" style="3" bestFit="1" customWidth="1"/>
    <col min="610" max="610" width="14.1640625" style="5" bestFit="1" customWidth="1"/>
    <col min="611" max="611" width="15.6640625" style="55" bestFit="1" customWidth="1"/>
    <col min="612" max="612" width="16.1640625" style="4" bestFit="1" customWidth="1"/>
    <col min="613" max="613" width="16.1640625" style="4" customWidth="1"/>
    <col min="614" max="614" width="16.6640625" style="7" bestFit="1" customWidth="1"/>
    <col min="615" max="615" width="12.83203125" style="5" bestFit="1" customWidth="1"/>
    <col min="616" max="616" width="15.6640625" style="55" bestFit="1" customWidth="1"/>
    <col min="617" max="617" width="15.1640625" style="5" bestFit="1" customWidth="1"/>
    <col min="618" max="618" width="15.1640625" style="5" customWidth="1"/>
    <col min="619" max="619" width="16.6640625" style="12" bestFit="1" customWidth="1"/>
    <col min="620" max="620" width="14.1640625" style="13" bestFit="1" customWidth="1"/>
    <col min="621" max="621" width="15.6640625" style="56" bestFit="1" customWidth="1"/>
    <col min="622" max="622" width="16.1640625" style="14" bestFit="1" customWidth="1"/>
    <col min="623" max="623" width="16.1640625" style="14" customWidth="1"/>
    <col min="624" max="624" width="16.6640625" style="3" bestFit="1" customWidth="1"/>
    <col min="625" max="625" width="14.1640625" style="5" bestFit="1" customWidth="1"/>
    <col min="626" max="626" width="15.6640625" style="55" bestFit="1" customWidth="1"/>
    <col min="627" max="627" width="16.1640625" style="4" bestFit="1" customWidth="1"/>
    <col min="628" max="628" width="16.1640625" style="4" customWidth="1"/>
    <col min="629" max="629" width="16.6640625" style="3" bestFit="1" customWidth="1"/>
    <col min="630" max="630" width="14.1640625" style="5" bestFit="1" customWidth="1"/>
    <col min="631" max="631" width="15.6640625" style="55" bestFit="1" customWidth="1"/>
    <col min="632" max="632" width="16.1640625" style="4" bestFit="1" customWidth="1"/>
    <col min="633" max="633" width="16.1640625" style="4" customWidth="1"/>
    <col min="634" max="634" width="16.6640625" style="3" bestFit="1" customWidth="1"/>
    <col min="635" max="635" width="14.1640625" style="5" bestFit="1" customWidth="1"/>
    <col min="636" max="636" width="15.6640625" style="55" bestFit="1" customWidth="1"/>
    <col min="637" max="637" width="16.1640625" style="4" bestFit="1" customWidth="1"/>
    <col min="638" max="638" width="16.1640625" style="4" customWidth="1"/>
    <col min="639" max="639" width="16.6640625" style="3" bestFit="1" customWidth="1"/>
    <col min="640" max="640" width="14.1640625" style="5" bestFit="1" customWidth="1"/>
    <col min="641" max="641" width="15.6640625" style="55" bestFit="1" customWidth="1"/>
    <col min="642" max="642" width="16.1640625" style="4" bestFit="1" customWidth="1"/>
    <col min="643" max="643" width="16.1640625" style="4" customWidth="1"/>
    <col min="644" max="644" width="16.6640625" style="3" bestFit="1" customWidth="1"/>
    <col min="645" max="645" width="14.1640625" style="5" bestFit="1" customWidth="1"/>
    <col min="646" max="646" width="15.6640625" style="55" bestFit="1" customWidth="1"/>
    <col min="647" max="647" width="16.1640625" style="4" bestFit="1" customWidth="1"/>
    <col min="648" max="648" width="16.1640625" style="4" customWidth="1"/>
    <col min="649" max="649" width="16.6640625" style="3" bestFit="1" customWidth="1"/>
    <col min="650" max="650" width="14.1640625" style="5" bestFit="1" customWidth="1"/>
    <col min="651" max="651" width="15.6640625" style="55" bestFit="1" customWidth="1"/>
    <col min="652" max="652" width="16.1640625" style="4" bestFit="1" customWidth="1"/>
    <col min="653" max="653" width="16.1640625" style="4" customWidth="1"/>
    <col min="654" max="654" width="16.6640625" style="3" bestFit="1" customWidth="1"/>
    <col min="655" max="655" width="14.1640625" style="5" bestFit="1" customWidth="1"/>
    <col min="656" max="656" width="15.6640625" style="55" bestFit="1" customWidth="1"/>
    <col min="657" max="657" width="16.1640625" style="4" bestFit="1" customWidth="1"/>
    <col min="658" max="658" width="16.1640625" style="4" customWidth="1"/>
    <col min="659" max="659" width="16.6640625" style="3" bestFit="1" customWidth="1"/>
    <col min="660" max="660" width="14.1640625" style="5" bestFit="1" customWidth="1"/>
    <col min="661" max="661" width="15.6640625" style="55" bestFit="1" customWidth="1"/>
    <col min="662" max="662" width="16.1640625" style="4" bestFit="1" customWidth="1"/>
    <col min="663" max="663" width="16.1640625" style="9" customWidth="1"/>
  </cols>
  <sheetData>
    <row r="1" spans="1:663" x14ac:dyDescent="0.2">
      <c r="N1" s="63" t="s">
        <v>15</v>
      </c>
      <c r="O1" s="64"/>
      <c r="P1" s="65"/>
      <c r="Q1" s="66"/>
      <c r="R1" s="66"/>
      <c r="S1" s="63"/>
      <c r="T1" s="64"/>
      <c r="U1" s="65"/>
      <c r="V1" s="64"/>
      <c r="W1" s="66"/>
      <c r="X1" s="68"/>
      <c r="Y1" s="64"/>
      <c r="Z1" s="65"/>
      <c r="AA1" s="64"/>
      <c r="AB1" s="64"/>
      <c r="AC1" s="68"/>
      <c r="AD1" s="64"/>
      <c r="AE1" s="65"/>
      <c r="AF1" s="64"/>
      <c r="AG1" s="64"/>
      <c r="AH1" s="68"/>
      <c r="AI1" s="64"/>
      <c r="AJ1" s="65"/>
      <c r="AK1" s="64"/>
      <c r="AL1" s="67"/>
      <c r="AM1" s="68"/>
      <c r="AN1" s="64"/>
      <c r="AO1" s="65"/>
      <c r="AP1" s="64"/>
      <c r="AQ1" s="67"/>
      <c r="AR1" s="68"/>
      <c r="AS1" s="64"/>
      <c r="AT1" s="65"/>
      <c r="AU1" s="64"/>
      <c r="AV1" s="67"/>
      <c r="AW1" s="69"/>
      <c r="AX1" s="64"/>
      <c r="AY1" s="65"/>
      <c r="AZ1" s="66"/>
      <c r="BA1" s="124"/>
      <c r="BB1" s="68"/>
      <c r="BC1" s="64"/>
      <c r="BD1" s="65"/>
      <c r="BE1" s="64"/>
      <c r="BF1" s="67"/>
      <c r="BG1" s="68"/>
      <c r="BH1" s="64"/>
      <c r="BI1" s="65"/>
      <c r="BJ1" s="64"/>
      <c r="BK1" s="67"/>
      <c r="BL1" s="68"/>
      <c r="BM1" s="64"/>
      <c r="BN1" s="65"/>
      <c r="BO1" s="64"/>
      <c r="BP1" s="67"/>
      <c r="BQ1" s="68"/>
      <c r="BR1" s="64"/>
      <c r="BS1" s="65"/>
      <c r="BT1" s="64"/>
      <c r="BU1" s="67"/>
      <c r="BV1" s="68"/>
      <c r="BW1" s="64"/>
      <c r="BX1" s="65"/>
      <c r="BY1" s="64"/>
      <c r="BZ1" s="67"/>
      <c r="CA1" s="69"/>
      <c r="CB1" s="64"/>
      <c r="CC1" s="65"/>
      <c r="CD1" s="66"/>
      <c r="CE1" s="66"/>
      <c r="CF1" s="68"/>
      <c r="CG1" s="64"/>
      <c r="CH1" s="65"/>
      <c r="CI1" s="64"/>
      <c r="CJ1" s="64"/>
      <c r="CK1" s="68"/>
      <c r="CL1" s="64"/>
      <c r="CM1" s="65"/>
      <c r="CN1" s="64"/>
      <c r="CO1" s="64"/>
      <c r="CP1" s="68"/>
      <c r="CQ1" s="64"/>
      <c r="CR1" s="65"/>
      <c r="CS1" s="64"/>
      <c r="CT1" s="64"/>
      <c r="CU1" s="68"/>
      <c r="CV1" s="64"/>
      <c r="CW1" s="65"/>
      <c r="CX1" s="64"/>
      <c r="CY1" s="64"/>
      <c r="CZ1" s="69"/>
      <c r="DA1" s="64"/>
      <c r="DB1" s="65"/>
      <c r="DC1" s="66"/>
      <c r="DD1" s="66"/>
      <c r="DE1" s="68"/>
      <c r="DF1" s="64"/>
      <c r="DG1" s="65"/>
      <c r="DH1" s="64"/>
      <c r="DI1" s="64"/>
      <c r="DJ1" s="68"/>
      <c r="DK1" s="64"/>
      <c r="DL1" s="65"/>
      <c r="DM1" s="64"/>
      <c r="DN1" s="64"/>
      <c r="DO1" s="68"/>
      <c r="DP1" s="64"/>
      <c r="DQ1" s="65"/>
      <c r="DR1" s="64"/>
      <c r="DS1" s="64"/>
      <c r="DT1" s="69"/>
      <c r="DU1" s="64"/>
      <c r="DV1" s="65"/>
      <c r="DW1" s="66"/>
      <c r="DX1" s="66"/>
      <c r="DY1" s="68"/>
      <c r="DZ1" s="64"/>
      <c r="EA1" s="65"/>
      <c r="EB1" s="64"/>
      <c r="EC1" s="64"/>
      <c r="ED1" s="68"/>
      <c r="EE1" s="64"/>
      <c r="EF1" s="65"/>
      <c r="EG1" s="64"/>
      <c r="EH1" s="64"/>
      <c r="EI1" s="69"/>
      <c r="EJ1" s="64"/>
      <c r="EK1" s="65"/>
      <c r="EL1" s="66"/>
      <c r="EM1" s="66"/>
      <c r="EN1" s="68"/>
      <c r="EO1" s="64"/>
      <c r="EP1" s="65"/>
      <c r="EQ1" s="64"/>
      <c r="ER1" s="64"/>
      <c r="ES1" s="69"/>
      <c r="ET1" s="64"/>
      <c r="EU1" s="65"/>
      <c r="EV1" s="66"/>
      <c r="EW1" s="66"/>
      <c r="EX1" s="70" t="s">
        <v>16</v>
      </c>
      <c r="EY1" s="71"/>
      <c r="EZ1" s="72"/>
      <c r="FA1" s="73"/>
      <c r="FB1" s="73"/>
      <c r="FC1" s="74"/>
      <c r="FD1" s="71"/>
      <c r="FE1" s="72"/>
      <c r="FF1" s="71"/>
      <c r="FG1" s="71"/>
      <c r="FH1" s="74"/>
      <c r="FI1" s="71"/>
      <c r="FJ1" s="72"/>
      <c r="FK1" s="71"/>
      <c r="FL1" s="71"/>
      <c r="FM1" s="74"/>
      <c r="FN1" s="71"/>
      <c r="FO1" s="72"/>
      <c r="FP1" s="71"/>
      <c r="FQ1" s="71"/>
      <c r="FR1" s="74"/>
      <c r="FS1" s="71"/>
      <c r="FT1" s="72"/>
      <c r="FU1" s="71"/>
      <c r="FV1" s="71"/>
      <c r="FW1" s="70"/>
      <c r="FX1" s="71"/>
      <c r="FY1" s="72"/>
      <c r="FZ1" s="73"/>
      <c r="GA1" s="73"/>
      <c r="GB1" s="74"/>
      <c r="GC1" s="71"/>
      <c r="GD1" s="72"/>
      <c r="GE1" s="71"/>
      <c r="GF1" s="71"/>
      <c r="GG1" s="74"/>
      <c r="GH1" s="71"/>
      <c r="GI1" s="72"/>
      <c r="GJ1" s="71"/>
      <c r="GK1" s="71"/>
      <c r="GL1" s="74"/>
      <c r="GM1" s="71"/>
      <c r="GN1" s="72"/>
      <c r="GO1" s="71"/>
      <c r="GP1" s="71"/>
      <c r="GQ1" s="70"/>
      <c r="GR1" s="71"/>
      <c r="GS1" s="72"/>
      <c r="GT1" s="73"/>
      <c r="GU1" s="73"/>
      <c r="GV1" s="74"/>
      <c r="GW1" s="71"/>
      <c r="GX1" s="72"/>
      <c r="GY1" s="71"/>
      <c r="GZ1" s="71"/>
      <c r="HA1" s="74"/>
      <c r="HB1" s="71"/>
      <c r="HC1" s="72"/>
      <c r="HD1" s="71"/>
      <c r="HE1" s="71"/>
      <c r="HF1" s="70"/>
      <c r="HG1" s="71"/>
      <c r="HH1" s="72"/>
      <c r="HI1" s="73"/>
      <c r="HJ1" s="73"/>
      <c r="HK1" s="74"/>
      <c r="HL1" s="71"/>
      <c r="HM1" s="72"/>
      <c r="HN1" s="71"/>
      <c r="HO1" s="71"/>
      <c r="HP1" s="70"/>
      <c r="HQ1" s="71"/>
      <c r="HR1" s="72"/>
      <c r="HS1" s="73"/>
      <c r="HT1" s="73"/>
      <c r="HU1" s="70"/>
      <c r="HV1" s="71"/>
      <c r="HW1" s="72"/>
      <c r="HX1" s="73"/>
      <c r="HY1" s="73"/>
      <c r="HZ1" s="74"/>
      <c r="IA1" s="71"/>
      <c r="IB1" s="72"/>
      <c r="IC1" s="71"/>
      <c r="ID1" s="71"/>
      <c r="IE1" s="74"/>
      <c r="IF1" s="71"/>
      <c r="IG1" s="72"/>
      <c r="IH1" s="71"/>
      <c r="II1" s="71"/>
      <c r="IJ1" s="74"/>
      <c r="IK1" s="71"/>
      <c r="IL1" s="72"/>
      <c r="IM1" s="71"/>
      <c r="IN1" s="71"/>
      <c r="IO1" s="70"/>
      <c r="IP1" s="71"/>
      <c r="IQ1" s="72"/>
      <c r="IR1" s="73"/>
      <c r="IS1" s="73"/>
      <c r="IT1" s="74"/>
      <c r="IU1" s="71"/>
      <c r="IV1" s="72"/>
      <c r="IW1" s="71"/>
      <c r="IX1" s="71"/>
      <c r="IY1" s="74"/>
      <c r="IZ1" s="71"/>
      <c r="JA1" s="72"/>
      <c r="JB1" s="71"/>
      <c r="JC1" s="71"/>
      <c r="JD1" s="70"/>
      <c r="JE1" s="71"/>
      <c r="JF1" s="72"/>
      <c r="JG1" s="73"/>
      <c r="JH1" s="73"/>
      <c r="JI1" s="74"/>
      <c r="JJ1" s="71"/>
      <c r="JK1" s="72"/>
      <c r="JL1" s="71"/>
      <c r="JM1" s="71"/>
      <c r="JN1" s="70"/>
      <c r="JO1" s="71"/>
      <c r="JP1" s="72"/>
      <c r="JQ1" s="73"/>
      <c r="JR1" s="73"/>
      <c r="LQ1" s="70" t="s">
        <v>16</v>
      </c>
      <c r="LR1" s="71"/>
      <c r="LS1" s="72"/>
      <c r="LT1" s="73"/>
      <c r="LU1" s="73"/>
      <c r="LV1" s="74"/>
      <c r="LW1" s="71"/>
      <c r="LX1" s="72"/>
      <c r="LY1" s="71"/>
      <c r="LZ1" s="71"/>
      <c r="MA1" s="74"/>
      <c r="MB1" s="71"/>
      <c r="MC1" s="72"/>
      <c r="MD1" s="71"/>
      <c r="ME1" s="71"/>
      <c r="MF1" s="74"/>
      <c r="MG1" s="71"/>
      <c r="MH1" s="72"/>
      <c r="MI1" s="71"/>
      <c r="MJ1" s="71"/>
      <c r="MK1" s="70"/>
      <c r="ML1" s="71"/>
      <c r="MM1" s="72"/>
      <c r="MN1" s="73"/>
      <c r="MO1" s="73"/>
      <c r="MP1" s="74"/>
      <c r="MQ1" s="71"/>
      <c r="MR1" s="72"/>
      <c r="MS1" s="71"/>
      <c r="MT1" s="71"/>
      <c r="MU1" s="74"/>
      <c r="MV1" s="71"/>
      <c r="MW1" s="72"/>
      <c r="MX1" s="71"/>
      <c r="MY1" s="71"/>
      <c r="MZ1" s="70"/>
      <c r="NA1" s="71"/>
      <c r="NB1" s="72"/>
      <c r="NC1" s="73"/>
      <c r="ND1" s="73"/>
      <c r="NE1" s="74"/>
      <c r="NF1" s="71"/>
      <c r="NG1" s="72"/>
      <c r="NH1" s="71"/>
      <c r="NI1" s="71"/>
      <c r="NJ1" s="70"/>
      <c r="NK1" s="71"/>
      <c r="NL1" s="72"/>
      <c r="NM1" s="73"/>
      <c r="NN1" s="73"/>
      <c r="NO1" s="70" t="s">
        <v>16</v>
      </c>
      <c r="NP1" s="71"/>
      <c r="NQ1" s="72"/>
      <c r="NR1" s="73"/>
      <c r="NS1" s="73"/>
      <c r="NT1" s="74"/>
      <c r="NU1" s="71"/>
      <c r="NV1" s="72"/>
      <c r="NW1" s="71"/>
      <c r="NX1" s="71"/>
      <c r="NY1" s="74"/>
      <c r="NZ1" s="71"/>
      <c r="OA1" s="72"/>
      <c r="OB1" s="71"/>
      <c r="OC1" s="71"/>
      <c r="OD1" s="70"/>
      <c r="OE1" s="71"/>
      <c r="OF1" s="72"/>
      <c r="OG1" s="73"/>
      <c r="OH1" s="73"/>
      <c r="OI1" s="74"/>
      <c r="OJ1" s="71"/>
      <c r="OK1" s="72"/>
      <c r="OL1" s="71"/>
      <c r="OM1" s="71"/>
      <c r="ON1" s="70"/>
      <c r="OO1" s="71"/>
      <c r="OP1" s="72"/>
      <c r="OQ1" s="73"/>
      <c r="OR1" s="73"/>
      <c r="OS1" s="70" t="s">
        <v>16</v>
      </c>
      <c r="OT1" s="71"/>
      <c r="OU1" s="72"/>
      <c r="OV1" s="73"/>
      <c r="OW1" s="73"/>
      <c r="OX1" s="74"/>
      <c r="OY1" s="71"/>
      <c r="OZ1" s="72"/>
      <c r="PA1" s="71"/>
      <c r="PB1" s="71"/>
      <c r="PC1" s="70"/>
      <c r="PD1" s="71"/>
      <c r="PE1" s="72"/>
      <c r="PF1" s="73"/>
      <c r="PG1" s="73"/>
      <c r="PH1" s="70" t="s">
        <v>16</v>
      </c>
      <c r="PI1" s="71"/>
      <c r="PJ1" s="72"/>
      <c r="PK1" s="73"/>
      <c r="PL1" s="73"/>
      <c r="PM1" s="70" t="s">
        <v>16</v>
      </c>
      <c r="PN1" s="71"/>
      <c r="PO1" s="72"/>
      <c r="PP1" s="73"/>
      <c r="PQ1" s="73"/>
      <c r="PR1" s="74"/>
      <c r="PS1" s="71"/>
      <c r="PT1" s="72"/>
      <c r="PU1" s="71"/>
      <c r="PV1" s="71"/>
      <c r="PW1" s="74"/>
      <c r="PX1" s="71"/>
      <c r="PY1" s="72"/>
      <c r="PZ1" s="71"/>
      <c r="QA1" s="71"/>
      <c r="QB1" s="70"/>
      <c r="QC1" s="71"/>
      <c r="QD1" s="72"/>
      <c r="QE1" s="73"/>
      <c r="QF1" s="73"/>
      <c r="QG1" s="74"/>
      <c r="QH1" s="71"/>
      <c r="QI1" s="72"/>
      <c r="QJ1" s="71"/>
      <c r="QK1" s="71"/>
      <c r="QL1" s="70"/>
      <c r="QM1" s="71"/>
      <c r="QN1" s="72"/>
      <c r="QO1" s="73"/>
      <c r="QP1" s="73"/>
      <c r="QQ1" s="70" t="s">
        <v>16</v>
      </c>
      <c r="QR1" s="71"/>
      <c r="QS1" s="72"/>
      <c r="QT1" s="73"/>
      <c r="QU1" s="73"/>
      <c r="QV1" s="74"/>
      <c r="QW1" s="71"/>
      <c r="QX1" s="72"/>
      <c r="QY1" s="71"/>
      <c r="QZ1" s="71"/>
      <c r="RA1" s="70"/>
      <c r="RB1" s="71"/>
      <c r="RC1" s="72"/>
      <c r="RD1" s="73"/>
      <c r="RE1" s="73"/>
      <c r="RF1" s="70" t="s">
        <v>16</v>
      </c>
      <c r="RG1" s="71"/>
      <c r="RH1" s="72"/>
      <c r="RI1" s="73"/>
      <c r="RJ1" s="73"/>
      <c r="RK1" s="70" t="s">
        <v>16</v>
      </c>
      <c r="RL1" s="71"/>
      <c r="RM1" s="72"/>
      <c r="RN1" s="73"/>
      <c r="RO1" s="73"/>
      <c r="RP1" s="74"/>
      <c r="RQ1" s="71"/>
      <c r="RR1" s="72"/>
      <c r="RS1" s="71"/>
      <c r="RT1" s="71"/>
      <c r="RU1" s="70"/>
      <c r="RV1" s="71"/>
      <c r="RW1" s="72"/>
      <c r="RX1" s="73"/>
      <c r="RY1" s="73"/>
      <c r="RZ1" s="70" t="s">
        <v>16</v>
      </c>
      <c r="SA1" s="71"/>
      <c r="SB1" s="72"/>
      <c r="SC1" s="73"/>
      <c r="SD1" s="73"/>
      <c r="SE1" s="70" t="s">
        <v>16</v>
      </c>
      <c r="SF1" s="71"/>
      <c r="SG1" s="72"/>
      <c r="SH1" s="73"/>
      <c r="SI1" s="73"/>
      <c r="SJ1" s="70" t="s">
        <v>16</v>
      </c>
      <c r="SK1" s="71"/>
      <c r="SL1" s="72"/>
      <c r="SM1" s="73"/>
      <c r="SN1" s="73"/>
      <c r="SO1" s="74"/>
      <c r="SP1" s="71"/>
      <c r="SQ1" s="72"/>
      <c r="SR1" s="71"/>
      <c r="SS1" s="71"/>
      <c r="ST1" s="74"/>
      <c r="SU1" s="71"/>
      <c r="SV1" s="72"/>
      <c r="SW1" s="71"/>
      <c r="SX1" s="71"/>
      <c r="SY1" s="70"/>
      <c r="SZ1" s="71"/>
      <c r="TA1" s="72"/>
      <c r="TB1" s="73"/>
      <c r="TC1" s="73"/>
      <c r="TD1" s="74"/>
      <c r="TE1" s="71"/>
      <c r="TF1" s="72"/>
      <c r="TG1" s="71"/>
      <c r="TH1" s="71"/>
      <c r="TI1" s="70"/>
      <c r="TJ1" s="71"/>
      <c r="TK1" s="72"/>
      <c r="TL1" s="73"/>
      <c r="TM1" s="73"/>
      <c r="TN1" s="70" t="s">
        <v>16</v>
      </c>
      <c r="TO1" s="71"/>
      <c r="TP1" s="72"/>
      <c r="TQ1" s="73"/>
      <c r="TR1" s="73"/>
      <c r="TS1" s="74"/>
      <c r="TT1" s="71"/>
      <c r="TU1" s="72"/>
      <c r="TV1" s="71"/>
      <c r="TW1" s="71"/>
      <c r="TX1" s="70"/>
      <c r="TY1" s="71"/>
      <c r="TZ1" s="72"/>
      <c r="UA1" s="73"/>
      <c r="UB1" s="73"/>
      <c r="UC1" s="70" t="s">
        <v>16</v>
      </c>
      <c r="UD1" s="71"/>
      <c r="UE1" s="72"/>
      <c r="UF1" s="73"/>
      <c r="UG1" s="73"/>
      <c r="UH1" s="70" t="s">
        <v>16</v>
      </c>
      <c r="UI1" s="71"/>
      <c r="UJ1" s="72"/>
      <c r="UK1" s="73"/>
      <c r="UL1" s="73"/>
      <c r="UM1" s="74"/>
      <c r="UN1" s="71"/>
      <c r="UO1" s="72"/>
      <c r="UP1" s="71"/>
      <c r="UQ1" s="71"/>
      <c r="UR1" s="70"/>
      <c r="US1" s="71"/>
      <c r="UT1" s="72"/>
      <c r="UU1" s="73"/>
      <c r="UV1" s="73"/>
      <c r="UW1" s="70" t="s">
        <v>16</v>
      </c>
      <c r="UX1" s="71"/>
      <c r="UY1" s="72"/>
      <c r="UZ1" s="73"/>
      <c r="VA1" s="73"/>
      <c r="VB1" s="70" t="s">
        <v>16</v>
      </c>
      <c r="VC1" s="71"/>
      <c r="VD1" s="72"/>
      <c r="VE1" s="73"/>
      <c r="VF1" s="73"/>
      <c r="VG1" s="70" t="s">
        <v>16</v>
      </c>
      <c r="VH1" s="71"/>
      <c r="VI1" s="72"/>
      <c r="VJ1" s="73"/>
      <c r="VK1" s="73"/>
      <c r="VL1" s="74"/>
      <c r="VM1" s="71"/>
      <c r="VN1" s="72"/>
      <c r="VO1" s="71"/>
      <c r="VP1" s="71"/>
      <c r="VQ1" s="70"/>
      <c r="VR1" s="71"/>
      <c r="VS1" s="72"/>
      <c r="VT1" s="73"/>
      <c r="VU1" s="73"/>
      <c r="VV1" s="70" t="s">
        <v>16</v>
      </c>
      <c r="VW1" s="71"/>
      <c r="VX1" s="72"/>
      <c r="VY1" s="73"/>
      <c r="VZ1" s="73"/>
      <c r="WA1" s="70" t="s">
        <v>16</v>
      </c>
      <c r="WB1" s="71"/>
      <c r="WC1" s="72"/>
      <c r="WD1" s="73"/>
      <c r="WE1" s="73"/>
      <c r="WF1" s="70" t="s">
        <v>16</v>
      </c>
      <c r="WG1" s="71"/>
      <c r="WH1" s="72"/>
      <c r="WI1" s="73"/>
      <c r="WJ1" s="73"/>
      <c r="WK1" s="70" t="s">
        <v>16</v>
      </c>
      <c r="WL1" s="71"/>
      <c r="WM1" s="72"/>
      <c r="WN1" s="73"/>
      <c r="WO1" s="73"/>
      <c r="WP1" s="74"/>
      <c r="WQ1" s="71"/>
      <c r="WR1" s="72"/>
      <c r="WS1" s="71"/>
      <c r="WT1" s="71"/>
      <c r="WU1" s="70"/>
      <c r="WV1" s="71"/>
      <c r="WW1" s="72"/>
      <c r="WX1" s="73"/>
      <c r="WY1" s="73"/>
      <c r="WZ1" s="70" t="s">
        <v>16</v>
      </c>
      <c r="XA1" s="71"/>
      <c r="XB1" s="72"/>
      <c r="XC1" s="73"/>
      <c r="XD1" s="73"/>
      <c r="XE1" s="70" t="s">
        <v>16</v>
      </c>
      <c r="XF1" s="71"/>
      <c r="XG1" s="72"/>
      <c r="XH1" s="73"/>
      <c r="XI1" s="73"/>
      <c r="XJ1" s="70" t="s">
        <v>16</v>
      </c>
      <c r="XK1" s="71"/>
      <c r="XL1" s="72"/>
      <c r="XM1" s="73"/>
      <c r="XN1" s="73"/>
      <c r="XO1" s="70" t="s">
        <v>16</v>
      </c>
      <c r="XP1" s="71"/>
      <c r="XQ1" s="72"/>
      <c r="XR1" s="73"/>
      <c r="XS1" s="73"/>
      <c r="XT1" s="70" t="s">
        <v>16</v>
      </c>
      <c r="XU1" s="71"/>
      <c r="XV1" s="72"/>
      <c r="XW1" s="73"/>
      <c r="XX1" s="73"/>
      <c r="XY1" s="70" t="s">
        <v>16</v>
      </c>
      <c r="XZ1" s="71"/>
      <c r="YA1" s="72"/>
      <c r="YB1" s="73"/>
      <c r="YC1" s="73"/>
      <c r="YD1" s="70" t="s">
        <v>16</v>
      </c>
      <c r="YE1" s="71"/>
      <c r="YF1" s="72"/>
      <c r="YG1" s="73"/>
      <c r="YH1" s="73"/>
      <c r="YI1" s="70" t="s">
        <v>16</v>
      </c>
      <c r="YJ1" s="71"/>
      <c r="YK1" s="72"/>
      <c r="YL1" s="73"/>
      <c r="YM1" s="126"/>
    </row>
    <row r="2" spans="1:663" s="11" customFormat="1" x14ac:dyDescent="0.2">
      <c r="B2" s="240"/>
      <c r="C2" s="162"/>
      <c r="D2" s="52"/>
      <c r="E2"/>
      <c r="F2"/>
      <c r="G2"/>
      <c r="H2" t="s">
        <v>14</v>
      </c>
      <c r="I2" s="45">
        <f>+'Data Entry'!C16</f>
        <v>0.05</v>
      </c>
      <c r="K2" s="50"/>
      <c r="L2" s="53"/>
      <c r="M2" s="1"/>
      <c r="N2" s="49"/>
      <c r="O2" s="5"/>
      <c r="P2" s="55"/>
      <c r="Q2" s="4"/>
      <c r="R2" s="4"/>
      <c r="S2" s="49"/>
      <c r="T2" s="5"/>
      <c r="U2" s="55"/>
      <c r="V2" s="5"/>
      <c r="W2" s="4"/>
      <c r="X2" s="7"/>
      <c r="Y2" s="5"/>
      <c r="Z2" s="55"/>
      <c r="AA2" s="5"/>
      <c r="AB2" s="5"/>
      <c r="AC2" s="7"/>
      <c r="AD2" s="5"/>
      <c r="AE2" s="55"/>
      <c r="AF2" s="5"/>
      <c r="AG2" s="5"/>
      <c r="AH2" s="7"/>
      <c r="AI2" s="5"/>
      <c r="AJ2" s="55"/>
      <c r="AK2" s="5"/>
      <c r="AL2" s="10"/>
      <c r="AM2" s="7"/>
      <c r="AN2" s="5"/>
      <c r="AO2" s="55"/>
      <c r="AP2" s="5"/>
      <c r="AQ2" s="10"/>
      <c r="AR2" s="7"/>
      <c r="AS2" s="5"/>
      <c r="AT2" s="55"/>
      <c r="AU2" s="5"/>
      <c r="AV2" s="10"/>
      <c r="AW2" s="12"/>
      <c r="AX2" s="13"/>
      <c r="AY2" s="56"/>
      <c r="AZ2" s="14"/>
      <c r="BA2" s="18"/>
      <c r="BB2" s="15"/>
      <c r="BC2" s="13"/>
      <c r="BD2" s="56"/>
      <c r="BE2" s="13"/>
      <c r="BF2" s="16"/>
      <c r="BG2" s="15"/>
      <c r="BH2" s="13"/>
      <c r="BI2" s="56"/>
      <c r="BJ2" s="13"/>
      <c r="BK2" s="16"/>
      <c r="BL2" s="15"/>
      <c r="BM2" s="13"/>
      <c r="BN2" s="56"/>
      <c r="BO2" s="13"/>
      <c r="BP2" s="16"/>
      <c r="BQ2" s="15"/>
      <c r="BR2" s="13"/>
      <c r="BS2" s="56"/>
      <c r="BT2" s="13"/>
      <c r="BU2" s="16"/>
      <c r="BV2" s="15"/>
      <c r="BW2" s="13"/>
      <c r="BX2" s="56"/>
      <c r="BY2" s="13"/>
      <c r="BZ2" s="16"/>
      <c r="CA2" s="19"/>
      <c r="CB2" s="20"/>
      <c r="CC2" s="57"/>
      <c r="CD2" s="21"/>
      <c r="CE2" s="21"/>
      <c r="CF2" s="22"/>
      <c r="CG2" s="20"/>
      <c r="CH2" s="57"/>
      <c r="CI2" s="20"/>
      <c r="CJ2" s="20"/>
      <c r="CK2" s="22"/>
      <c r="CL2" s="20"/>
      <c r="CM2" s="57"/>
      <c r="CN2" s="20"/>
      <c r="CO2" s="20"/>
      <c r="CP2" s="22"/>
      <c r="CQ2" s="20"/>
      <c r="CR2" s="57"/>
      <c r="CS2" s="20"/>
      <c r="CT2" s="20"/>
      <c r="CU2" s="22"/>
      <c r="CV2" s="20"/>
      <c r="CW2" s="57"/>
      <c r="CX2" s="20"/>
      <c r="CY2" s="20"/>
      <c r="CZ2" s="23"/>
      <c r="DA2" s="24"/>
      <c r="DB2" s="58"/>
      <c r="DC2" s="25"/>
      <c r="DD2" s="25"/>
      <c r="DE2" s="26"/>
      <c r="DF2" s="24"/>
      <c r="DG2" s="58"/>
      <c r="DH2" s="24"/>
      <c r="DI2" s="24"/>
      <c r="DJ2" s="26"/>
      <c r="DK2" s="24"/>
      <c r="DL2" s="58"/>
      <c r="DM2" s="24"/>
      <c r="DN2" s="24"/>
      <c r="DO2" s="26"/>
      <c r="DP2" s="24"/>
      <c r="DQ2" s="58"/>
      <c r="DR2" s="24"/>
      <c r="DS2" s="24"/>
      <c r="DT2" s="27"/>
      <c r="DU2" s="28"/>
      <c r="DV2" s="59"/>
      <c r="DW2" s="29"/>
      <c r="DX2" s="29"/>
      <c r="DY2" s="30"/>
      <c r="DZ2" s="28"/>
      <c r="EA2" s="59"/>
      <c r="EB2" s="28"/>
      <c r="EC2" s="28"/>
      <c r="ED2" s="30"/>
      <c r="EE2" s="28"/>
      <c r="EF2" s="59"/>
      <c r="EG2" s="28"/>
      <c r="EH2" s="28"/>
      <c r="EI2" s="31"/>
      <c r="EJ2" s="32"/>
      <c r="EK2" s="60"/>
      <c r="EL2" s="33"/>
      <c r="EM2" s="33"/>
      <c r="EN2" s="34"/>
      <c r="EO2" s="32"/>
      <c r="EP2" s="60"/>
      <c r="EQ2" s="32"/>
      <c r="ER2" s="32"/>
      <c r="ES2" s="35"/>
      <c r="ET2" s="36"/>
      <c r="EU2" s="61"/>
      <c r="EV2" s="37"/>
      <c r="EW2" s="37"/>
      <c r="EX2" s="3"/>
      <c r="EY2" s="5"/>
      <c r="EZ2" s="55"/>
      <c r="FA2" s="4"/>
      <c r="FB2" s="4"/>
      <c r="FC2" s="7"/>
      <c r="FD2" s="5"/>
      <c r="FE2" s="55"/>
      <c r="FF2" s="5"/>
      <c r="FG2" s="5"/>
      <c r="FH2" s="7"/>
      <c r="FI2" s="5"/>
      <c r="FJ2" s="55"/>
      <c r="FK2" s="5"/>
      <c r="FL2" s="5"/>
      <c r="FM2" s="7"/>
      <c r="FN2" s="5"/>
      <c r="FO2" s="55"/>
      <c r="FP2" s="5"/>
      <c r="FQ2" s="5"/>
      <c r="FR2" s="7"/>
      <c r="FS2" s="5"/>
      <c r="FT2" s="55"/>
      <c r="FU2" s="5"/>
      <c r="FV2" s="5"/>
      <c r="FW2" s="12"/>
      <c r="FX2" s="13"/>
      <c r="FY2" s="56"/>
      <c r="FZ2" s="14"/>
      <c r="GA2" s="14"/>
      <c r="GB2" s="15"/>
      <c r="GC2" s="13"/>
      <c r="GD2" s="56"/>
      <c r="GE2" s="13"/>
      <c r="GF2" s="13"/>
      <c r="GG2" s="15"/>
      <c r="GH2" s="13"/>
      <c r="GI2" s="56"/>
      <c r="GJ2" s="13"/>
      <c r="GK2" s="13"/>
      <c r="GL2" s="15"/>
      <c r="GM2" s="13"/>
      <c r="GN2" s="56"/>
      <c r="GO2" s="13"/>
      <c r="GP2" s="13"/>
      <c r="GQ2" s="19"/>
      <c r="GR2" s="20"/>
      <c r="GS2" s="57"/>
      <c r="GT2" s="21"/>
      <c r="GU2" s="21"/>
      <c r="GV2" s="22"/>
      <c r="GW2" s="20"/>
      <c r="GX2" s="57"/>
      <c r="GY2" s="20"/>
      <c r="GZ2" s="20"/>
      <c r="HA2" s="22"/>
      <c r="HB2" s="20"/>
      <c r="HC2" s="57"/>
      <c r="HD2" s="20"/>
      <c r="HE2" s="20"/>
      <c r="HF2" s="23"/>
      <c r="HG2" s="24"/>
      <c r="HH2" s="58"/>
      <c r="HI2" s="25"/>
      <c r="HJ2" s="25"/>
      <c r="HK2" s="26"/>
      <c r="HL2" s="24"/>
      <c r="HM2" s="58"/>
      <c r="HN2" s="24"/>
      <c r="HO2" s="24"/>
      <c r="HP2" s="27"/>
      <c r="HQ2" s="28"/>
      <c r="HR2" s="59"/>
      <c r="HS2" s="29"/>
      <c r="HT2" s="29"/>
      <c r="HU2" s="3"/>
      <c r="HV2" s="5"/>
      <c r="HW2" s="55"/>
      <c r="HX2" s="4"/>
      <c r="HY2" s="4"/>
      <c r="HZ2" s="7"/>
      <c r="IA2" s="5"/>
      <c r="IB2" s="55"/>
      <c r="IC2" s="5"/>
      <c r="ID2" s="5"/>
      <c r="IE2" s="7"/>
      <c r="IF2" s="5"/>
      <c r="IG2" s="55"/>
      <c r="IH2" s="5"/>
      <c r="II2" s="5"/>
      <c r="IJ2" s="7"/>
      <c r="IK2" s="5"/>
      <c r="IL2" s="55"/>
      <c r="IM2" s="5"/>
      <c r="IN2" s="5"/>
      <c r="IO2" s="12"/>
      <c r="IP2" s="13"/>
      <c r="IQ2" s="56"/>
      <c r="IR2" s="14"/>
      <c r="IS2" s="14"/>
      <c r="IT2" s="15"/>
      <c r="IU2" s="13"/>
      <c r="IV2" s="56"/>
      <c r="IW2" s="13"/>
      <c r="IX2" s="13"/>
      <c r="IY2" s="15"/>
      <c r="IZ2" s="13"/>
      <c r="JA2" s="56"/>
      <c r="JB2" s="13"/>
      <c r="JC2" s="13"/>
      <c r="JD2" s="19"/>
      <c r="JE2" s="20"/>
      <c r="JF2" s="57"/>
      <c r="JG2" s="21"/>
      <c r="JH2" s="21"/>
      <c r="JI2" s="22"/>
      <c r="JJ2" s="20"/>
      <c r="JK2" s="57"/>
      <c r="JL2" s="20"/>
      <c r="JM2" s="20"/>
      <c r="JN2" s="23"/>
      <c r="JO2" s="24"/>
      <c r="JP2" s="58"/>
      <c r="JQ2" s="25"/>
      <c r="JR2" s="25"/>
      <c r="JS2" s="3"/>
      <c r="JT2" s="5"/>
      <c r="JU2" s="55"/>
      <c r="JV2" s="4"/>
      <c r="JW2" s="4"/>
      <c r="JX2" s="7"/>
      <c r="JY2" s="5"/>
      <c r="JZ2" s="55"/>
      <c r="KA2" s="5"/>
      <c r="KB2" s="5"/>
      <c r="KC2" s="7"/>
      <c r="KD2" s="5"/>
      <c r="KE2" s="55"/>
      <c r="KF2" s="5"/>
      <c r="KG2" s="5"/>
      <c r="KH2" s="12"/>
      <c r="KI2" s="13"/>
      <c r="KJ2" s="56"/>
      <c r="KK2" s="14"/>
      <c r="KL2" s="14"/>
      <c r="KM2" s="15"/>
      <c r="KN2" s="13"/>
      <c r="KO2" s="56"/>
      <c r="KP2" s="13"/>
      <c r="KQ2" s="13"/>
      <c r="KR2" s="19"/>
      <c r="KS2" s="20"/>
      <c r="KT2" s="57"/>
      <c r="KU2" s="21"/>
      <c r="KV2" s="21"/>
      <c r="KW2" s="3"/>
      <c r="KX2" s="5"/>
      <c r="KY2" s="55"/>
      <c r="KZ2" s="4"/>
      <c r="LA2" s="4"/>
      <c r="LB2" s="7"/>
      <c r="LC2" s="5"/>
      <c r="LD2" s="55"/>
      <c r="LE2" s="5"/>
      <c r="LF2" s="5"/>
      <c r="LG2" s="12"/>
      <c r="LH2" s="13"/>
      <c r="LI2" s="56"/>
      <c r="LJ2" s="14"/>
      <c r="LK2" s="14"/>
      <c r="LL2" s="3"/>
      <c r="LM2" s="5"/>
      <c r="LN2" s="55"/>
      <c r="LO2" s="4"/>
      <c r="LP2" s="4"/>
      <c r="LQ2" s="3"/>
      <c r="LR2" s="5"/>
      <c r="LS2" s="55"/>
      <c r="LT2" s="4"/>
      <c r="LU2" s="4"/>
      <c r="LV2" s="7"/>
      <c r="LW2" s="5"/>
      <c r="LX2" s="55"/>
      <c r="LY2" s="5"/>
      <c r="LZ2" s="5"/>
      <c r="MA2" s="7"/>
      <c r="MB2" s="5"/>
      <c r="MC2" s="55"/>
      <c r="MD2" s="5"/>
      <c r="ME2" s="5"/>
      <c r="MF2" s="7"/>
      <c r="MG2" s="5"/>
      <c r="MH2" s="55"/>
      <c r="MI2" s="5"/>
      <c r="MJ2" s="5"/>
      <c r="MK2" s="12"/>
      <c r="ML2" s="13"/>
      <c r="MM2" s="56"/>
      <c r="MN2" s="14"/>
      <c r="MO2" s="14"/>
      <c r="MP2" s="15"/>
      <c r="MQ2" s="13"/>
      <c r="MR2" s="56"/>
      <c r="MS2" s="13"/>
      <c r="MT2" s="13"/>
      <c r="MU2" s="15"/>
      <c r="MV2" s="13"/>
      <c r="MW2" s="56"/>
      <c r="MX2" s="13"/>
      <c r="MY2" s="13"/>
      <c r="MZ2" s="19"/>
      <c r="NA2" s="20"/>
      <c r="NB2" s="57"/>
      <c r="NC2" s="21"/>
      <c r="ND2" s="21"/>
      <c r="NE2" s="22"/>
      <c r="NF2" s="20"/>
      <c r="NG2" s="57"/>
      <c r="NH2" s="20"/>
      <c r="NI2" s="20"/>
      <c r="NJ2" s="23"/>
      <c r="NK2" s="24"/>
      <c r="NL2" s="58"/>
      <c r="NM2" s="25"/>
      <c r="NN2" s="25"/>
      <c r="NO2" s="3"/>
      <c r="NP2" s="5"/>
      <c r="NQ2" s="55"/>
      <c r="NR2" s="4"/>
      <c r="NS2" s="4"/>
      <c r="NT2" s="7"/>
      <c r="NU2" s="5"/>
      <c r="NV2" s="55"/>
      <c r="NW2" s="5"/>
      <c r="NX2" s="5"/>
      <c r="NY2" s="7"/>
      <c r="NZ2" s="5"/>
      <c r="OA2" s="55"/>
      <c r="OB2" s="5"/>
      <c r="OC2" s="5"/>
      <c r="OD2" s="12"/>
      <c r="OE2" s="13"/>
      <c r="OF2" s="56"/>
      <c r="OG2" s="14"/>
      <c r="OH2" s="14"/>
      <c r="OI2" s="15"/>
      <c r="OJ2" s="13"/>
      <c r="OK2" s="56"/>
      <c r="OL2" s="13"/>
      <c r="OM2" s="13"/>
      <c r="ON2" s="19"/>
      <c r="OO2" s="20"/>
      <c r="OP2" s="57"/>
      <c r="OQ2" s="21"/>
      <c r="OR2" s="21"/>
      <c r="OS2" s="3"/>
      <c r="OT2" s="5"/>
      <c r="OU2" s="55"/>
      <c r="OV2" s="4"/>
      <c r="OW2" s="4"/>
      <c r="OX2" s="7"/>
      <c r="OY2" s="5"/>
      <c r="OZ2" s="55"/>
      <c r="PA2" s="5"/>
      <c r="PB2" s="5"/>
      <c r="PC2" s="12"/>
      <c r="PD2" s="13"/>
      <c r="PE2" s="56"/>
      <c r="PF2" s="14"/>
      <c r="PG2" s="14"/>
      <c r="PH2" s="3"/>
      <c r="PI2" s="5"/>
      <c r="PJ2" s="55"/>
      <c r="PK2" s="4"/>
      <c r="PL2" s="4"/>
      <c r="PM2" s="3"/>
      <c r="PN2" s="5"/>
      <c r="PO2" s="55"/>
      <c r="PP2" s="4"/>
      <c r="PQ2" s="4"/>
      <c r="PR2" s="7"/>
      <c r="PS2" s="5"/>
      <c r="PT2" s="55"/>
      <c r="PU2" s="5"/>
      <c r="PV2" s="5"/>
      <c r="PW2" s="7"/>
      <c r="PX2" s="5"/>
      <c r="PY2" s="55"/>
      <c r="PZ2" s="5"/>
      <c r="QA2" s="5"/>
      <c r="QB2" s="12"/>
      <c r="QC2" s="13"/>
      <c r="QD2" s="56"/>
      <c r="QE2" s="14"/>
      <c r="QF2" s="14"/>
      <c r="QG2" s="15"/>
      <c r="QH2" s="13"/>
      <c r="QI2" s="56"/>
      <c r="QJ2" s="13"/>
      <c r="QK2" s="13"/>
      <c r="QL2" s="19"/>
      <c r="QM2" s="20"/>
      <c r="QN2" s="57"/>
      <c r="QO2" s="21"/>
      <c r="QP2" s="21"/>
      <c r="QQ2" s="3"/>
      <c r="QR2" s="5"/>
      <c r="QS2" s="55"/>
      <c r="QT2" s="4"/>
      <c r="QU2" s="4"/>
      <c r="QV2" s="7"/>
      <c r="QW2" s="5"/>
      <c r="QX2" s="55"/>
      <c r="QY2" s="5"/>
      <c r="QZ2" s="5"/>
      <c r="RA2" s="12"/>
      <c r="RB2" s="13"/>
      <c r="RC2" s="56"/>
      <c r="RD2" s="14"/>
      <c r="RE2" s="14"/>
      <c r="RF2" s="3"/>
      <c r="RG2" s="5"/>
      <c r="RH2" s="55"/>
      <c r="RI2" s="4"/>
      <c r="RJ2" s="4"/>
      <c r="RK2" s="3"/>
      <c r="RL2" s="5"/>
      <c r="RM2" s="55"/>
      <c r="RN2" s="4"/>
      <c r="RO2" s="4"/>
      <c r="RP2" s="7"/>
      <c r="RQ2" s="5"/>
      <c r="RR2" s="55"/>
      <c r="RS2" s="5"/>
      <c r="RT2" s="5"/>
      <c r="RU2" s="12"/>
      <c r="RV2" s="13"/>
      <c r="RW2" s="56"/>
      <c r="RX2" s="14"/>
      <c r="RY2" s="14"/>
      <c r="RZ2" s="3"/>
      <c r="SA2" s="5"/>
      <c r="SB2" s="55"/>
      <c r="SC2" s="4"/>
      <c r="SD2" s="4"/>
      <c r="SE2" s="3"/>
      <c r="SF2" s="5"/>
      <c r="SG2" s="55"/>
      <c r="SH2" s="4"/>
      <c r="SI2" s="4"/>
      <c r="SJ2" s="3"/>
      <c r="SK2" s="5"/>
      <c r="SL2" s="55"/>
      <c r="SM2" s="4"/>
      <c r="SN2" s="4"/>
      <c r="SO2" s="7"/>
      <c r="SP2" s="5"/>
      <c r="SQ2" s="55"/>
      <c r="SR2" s="5"/>
      <c r="SS2" s="5"/>
      <c r="ST2" s="7"/>
      <c r="SU2" s="5"/>
      <c r="SV2" s="55"/>
      <c r="SW2" s="5"/>
      <c r="SX2" s="5"/>
      <c r="SY2" s="12"/>
      <c r="SZ2" s="13"/>
      <c r="TA2" s="56"/>
      <c r="TB2" s="14"/>
      <c r="TC2" s="14"/>
      <c r="TD2" s="15"/>
      <c r="TE2" s="13"/>
      <c r="TF2" s="56"/>
      <c r="TG2" s="13"/>
      <c r="TH2" s="13"/>
      <c r="TI2" s="19"/>
      <c r="TJ2" s="20"/>
      <c r="TK2" s="57"/>
      <c r="TL2" s="21"/>
      <c r="TM2" s="21"/>
      <c r="TN2" s="3"/>
      <c r="TO2" s="5"/>
      <c r="TP2" s="55"/>
      <c r="TQ2" s="4"/>
      <c r="TR2" s="4"/>
      <c r="TS2" s="7"/>
      <c r="TT2" s="5"/>
      <c r="TU2" s="55"/>
      <c r="TV2" s="5"/>
      <c r="TW2" s="5"/>
      <c r="TX2" s="12"/>
      <c r="TY2" s="13"/>
      <c r="TZ2" s="56"/>
      <c r="UA2" s="14"/>
      <c r="UB2" s="14"/>
      <c r="UC2" s="3"/>
      <c r="UD2" s="5"/>
      <c r="UE2" s="55"/>
      <c r="UF2" s="4"/>
      <c r="UG2" s="4"/>
      <c r="UH2" s="3"/>
      <c r="UI2" s="5"/>
      <c r="UJ2" s="55"/>
      <c r="UK2" s="4"/>
      <c r="UL2" s="4"/>
      <c r="UM2" s="7"/>
      <c r="UN2" s="5"/>
      <c r="UO2" s="55"/>
      <c r="UP2" s="5"/>
      <c r="UQ2" s="5"/>
      <c r="UR2" s="12"/>
      <c r="US2" s="13"/>
      <c r="UT2" s="56"/>
      <c r="UU2" s="14"/>
      <c r="UV2" s="14"/>
      <c r="UW2" s="3"/>
      <c r="UX2" s="5"/>
      <c r="UY2" s="55"/>
      <c r="UZ2" s="4"/>
      <c r="VA2" s="4"/>
      <c r="VB2" s="3"/>
      <c r="VC2" s="5"/>
      <c r="VD2" s="55"/>
      <c r="VE2" s="4"/>
      <c r="VF2" s="4"/>
      <c r="VG2" s="3"/>
      <c r="VH2" s="5"/>
      <c r="VI2" s="55"/>
      <c r="VJ2" s="4"/>
      <c r="VK2" s="4"/>
      <c r="VL2" s="7"/>
      <c r="VM2" s="5"/>
      <c r="VN2" s="55"/>
      <c r="VO2" s="5"/>
      <c r="VP2" s="5"/>
      <c r="VQ2" s="12"/>
      <c r="VR2" s="13"/>
      <c r="VS2" s="56"/>
      <c r="VT2" s="14"/>
      <c r="VU2" s="14"/>
      <c r="VV2" s="3"/>
      <c r="VW2" s="5"/>
      <c r="VX2" s="55"/>
      <c r="VY2" s="4"/>
      <c r="VZ2" s="4"/>
      <c r="WA2" s="3"/>
      <c r="WB2" s="5"/>
      <c r="WC2" s="55"/>
      <c r="WD2" s="4"/>
      <c r="WE2" s="4"/>
      <c r="WF2" s="3"/>
      <c r="WG2" s="5"/>
      <c r="WH2" s="55"/>
      <c r="WI2" s="4"/>
      <c r="WJ2" s="4"/>
      <c r="WK2" s="3"/>
      <c r="WL2" s="5"/>
      <c r="WM2" s="55"/>
      <c r="WN2" s="4"/>
      <c r="WO2" s="4"/>
      <c r="WP2" s="7"/>
      <c r="WQ2" s="5"/>
      <c r="WR2" s="55"/>
      <c r="WS2" s="5"/>
      <c r="WT2" s="5"/>
      <c r="WU2" s="12"/>
      <c r="WV2" s="13"/>
      <c r="WW2" s="56"/>
      <c r="WX2" s="14"/>
      <c r="WY2" s="14"/>
      <c r="WZ2" s="3"/>
      <c r="XA2" s="5"/>
      <c r="XB2" s="55"/>
      <c r="XC2" s="4"/>
      <c r="XD2" s="4"/>
      <c r="XE2" s="3"/>
      <c r="XF2" s="5"/>
      <c r="XG2" s="55"/>
      <c r="XH2" s="4"/>
      <c r="XI2" s="4"/>
      <c r="XJ2" s="3"/>
      <c r="XK2" s="5"/>
      <c r="XL2" s="55"/>
      <c r="XM2" s="4"/>
      <c r="XN2" s="4"/>
      <c r="XO2" s="3"/>
      <c r="XP2" s="5"/>
      <c r="XQ2" s="55"/>
      <c r="XR2" s="4"/>
      <c r="XS2" s="4"/>
      <c r="XT2" s="3"/>
      <c r="XU2" s="5"/>
      <c r="XV2" s="55"/>
      <c r="XW2" s="4"/>
      <c r="XX2" s="4"/>
      <c r="XY2" s="3"/>
      <c r="XZ2" s="5"/>
      <c r="YA2" s="55"/>
      <c r="YB2" s="4"/>
      <c r="YC2" s="4"/>
      <c r="YD2" s="3"/>
      <c r="YE2" s="5"/>
      <c r="YF2" s="55"/>
      <c r="YG2" s="4"/>
      <c r="YH2" s="4"/>
      <c r="YI2" s="3"/>
      <c r="YJ2" s="5"/>
      <c r="YK2" s="55"/>
      <c r="YL2" s="4"/>
      <c r="YM2" s="9"/>
    </row>
    <row r="3" spans="1:663" x14ac:dyDescent="0.2">
      <c r="H3" t="s">
        <v>7</v>
      </c>
      <c r="I3" s="46">
        <f>+'Data Entry'!C11</f>
        <v>1000</v>
      </c>
      <c r="K3" s="50" t="s">
        <v>10</v>
      </c>
      <c r="L3" s="1">
        <f>SUM(8:8)</f>
        <v>318236.24</v>
      </c>
    </row>
    <row r="4" spans="1:663" x14ac:dyDescent="0.2">
      <c r="H4" t="s">
        <v>6</v>
      </c>
      <c r="I4" s="47">
        <f>SUM(H9*'Data Entry'!C14)</f>
        <v>100000</v>
      </c>
      <c r="O4" s="4"/>
      <c r="T4" s="4"/>
      <c r="Y4" s="4"/>
      <c r="AD4" s="4"/>
      <c r="AI4" s="4"/>
      <c r="AN4" s="4"/>
      <c r="AS4" s="4"/>
      <c r="AX4" s="14"/>
      <c r="BC4" s="14"/>
      <c r="BH4" s="14"/>
      <c r="BM4" s="14"/>
      <c r="BR4" s="14"/>
      <c r="BW4" s="14"/>
      <c r="CB4" s="21"/>
      <c r="CG4" s="21"/>
      <c r="CL4" s="21"/>
      <c r="CQ4" s="21"/>
      <c r="CV4" s="21"/>
      <c r="DA4" s="25"/>
      <c r="DF4" s="25"/>
      <c r="DK4" s="25"/>
      <c r="DP4" s="25"/>
      <c r="DU4" s="29"/>
      <c r="DZ4" s="29"/>
      <c r="EE4" s="29"/>
      <c r="EJ4" s="33"/>
      <c r="EO4" s="33"/>
      <c r="ET4" s="37"/>
      <c r="EY4" s="4"/>
      <c r="FD4" s="4"/>
      <c r="FI4" s="4"/>
      <c r="FN4" s="4"/>
      <c r="FS4" s="4"/>
      <c r="FX4" s="14"/>
      <c r="GC4" s="14"/>
      <c r="GH4" s="14"/>
      <c r="GM4" s="14"/>
      <c r="GR4" s="21"/>
      <c r="GW4" s="21"/>
      <c r="HB4" s="21"/>
      <c r="HG4" s="25"/>
      <c r="HL4" s="25"/>
      <c r="HQ4" s="29"/>
      <c r="HV4" s="4"/>
      <c r="IA4" s="4"/>
      <c r="IF4" s="4"/>
      <c r="IK4" s="4"/>
      <c r="IP4" s="14"/>
      <c r="IU4" s="14"/>
      <c r="IZ4" s="14"/>
      <c r="JE4" s="21"/>
      <c r="JJ4" s="21"/>
      <c r="JO4" s="25"/>
      <c r="JT4" s="4"/>
      <c r="JY4" s="4"/>
      <c r="KD4" s="4"/>
      <c r="KI4" s="14"/>
      <c r="KN4" s="14"/>
      <c r="KS4" s="21"/>
      <c r="KX4" s="4"/>
      <c r="LC4" s="4"/>
      <c r="LH4" s="14"/>
      <c r="LM4" s="4"/>
      <c r="LR4" s="4"/>
      <c r="LW4" s="4"/>
      <c r="MB4" s="4"/>
      <c r="MG4" s="4"/>
      <c r="ML4" s="14"/>
      <c r="MQ4" s="14"/>
      <c r="MV4" s="14"/>
      <c r="NA4" s="21"/>
      <c r="NF4" s="21"/>
      <c r="NK4" s="25"/>
      <c r="NP4" s="4"/>
      <c r="NU4" s="4"/>
      <c r="NZ4" s="4"/>
      <c r="OE4" s="14"/>
      <c r="OJ4" s="14"/>
      <c r="OO4" s="21"/>
      <c r="OT4" s="4"/>
      <c r="OY4" s="4"/>
      <c r="PD4" s="14"/>
      <c r="PI4" s="4"/>
      <c r="PN4" s="4"/>
      <c r="PS4" s="4"/>
      <c r="PX4" s="4"/>
      <c r="QC4" s="14"/>
      <c r="QH4" s="14"/>
      <c r="QM4" s="21"/>
      <c r="QR4" s="4"/>
      <c r="QW4" s="4"/>
      <c r="RB4" s="14"/>
      <c r="RG4" s="4"/>
      <c r="RL4" s="4"/>
      <c r="RQ4" s="4"/>
      <c r="RV4" s="14"/>
      <c r="SA4" s="4"/>
      <c r="SF4" s="4"/>
      <c r="SK4" s="4"/>
      <c r="SP4" s="4"/>
      <c r="SU4" s="4"/>
      <c r="SZ4" s="14"/>
      <c r="TE4" s="14"/>
      <c r="TJ4" s="21"/>
      <c r="TO4" s="4"/>
      <c r="TT4" s="4"/>
      <c r="TY4" s="14"/>
      <c r="UD4" s="4"/>
      <c r="UI4" s="4"/>
      <c r="UN4" s="4"/>
      <c r="US4" s="14"/>
      <c r="UX4" s="4"/>
      <c r="VC4" s="4"/>
      <c r="VH4" s="4"/>
      <c r="VM4" s="4"/>
      <c r="VR4" s="14"/>
      <c r="VW4" s="4"/>
      <c r="WB4" s="4"/>
      <c r="WG4" s="4"/>
      <c r="WL4" s="4"/>
      <c r="WQ4" s="4"/>
      <c r="WV4" s="14"/>
      <c r="XA4" s="4"/>
      <c r="XF4" s="4"/>
      <c r="XK4" s="4"/>
      <c r="XP4" s="4"/>
      <c r="XU4" s="4"/>
      <c r="XZ4" s="4"/>
      <c r="YE4" s="4"/>
      <c r="YJ4" s="4"/>
    </row>
    <row r="5" spans="1:663" x14ac:dyDescent="0.2">
      <c r="H5" t="s">
        <v>13</v>
      </c>
      <c r="I5" s="45">
        <f>+'Data Entry'!C17</f>
        <v>0.2</v>
      </c>
      <c r="K5" s="50" t="s">
        <v>11</v>
      </c>
    </row>
    <row r="6" spans="1:663" s="62" customFormat="1" x14ac:dyDescent="0.2">
      <c r="B6" s="240"/>
      <c r="C6" s="162"/>
      <c r="D6" s="52"/>
      <c r="E6"/>
      <c r="F6"/>
      <c r="G6"/>
      <c r="H6"/>
      <c r="I6"/>
      <c r="J6" s="47"/>
      <c r="K6" s="50"/>
      <c r="L6" s="53"/>
      <c r="M6" s="1"/>
      <c r="N6" s="129" t="s">
        <v>9</v>
      </c>
      <c r="O6" s="92" t="s">
        <v>8</v>
      </c>
      <c r="P6" s="130">
        <f>+$I$2</f>
        <v>0.05</v>
      </c>
      <c r="Q6" s="82"/>
      <c r="R6" s="82"/>
      <c r="S6" s="129" t="s">
        <v>9</v>
      </c>
      <c r="T6" s="92" t="s">
        <v>8</v>
      </c>
      <c r="U6" s="77">
        <f>+$I$2</f>
        <v>0.05</v>
      </c>
      <c r="V6" s="82"/>
      <c r="W6" s="82"/>
      <c r="X6" s="129" t="s">
        <v>9</v>
      </c>
      <c r="Y6" s="92" t="s">
        <v>8</v>
      </c>
      <c r="Z6" s="130">
        <f>+$I$2</f>
        <v>0.05</v>
      </c>
      <c r="AA6" s="130"/>
      <c r="AB6" s="130"/>
      <c r="AC6" s="131" t="s">
        <v>9</v>
      </c>
      <c r="AD6" s="130" t="s">
        <v>8</v>
      </c>
      <c r="AE6" s="130">
        <f>+$I$2</f>
        <v>0.05</v>
      </c>
      <c r="AF6" s="130"/>
      <c r="AG6" s="130"/>
      <c r="AH6" s="131" t="s">
        <v>9</v>
      </c>
      <c r="AI6" s="130" t="s">
        <v>8</v>
      </c>
      <c r="AJ6" s="130">
        <f>+$I$2</f>
        <v>0.05</v>
      </c>
      <c r="AK6" s="130"/>
      <c r="AL6" s="132"/>
      <c r="AM6" s="131" t="s">
        <v>9</v>
      </c>
      <c r="AN6" s="130" t="s">
        <v>8</v>
      </c>
      <c r="AO6" s="130">
        <f>+$I$2</f>
        <v>0.05</v>
      </c>
      <c r="AP6" s="130"/>
      <c r="AQ6" s="132"/>
      <c r="AR6" s="131" t="s">
        <v>9</v>
      </c>
      <c r="AS6" s="130" t="s">
        <v>8</v>
      </c>
      <c r="AT6" s="130">
        <f>+$I$2</f>
        <v>0.05</v>
      </c>
      <c r="AU6" s="130"/>
      <c r="AV6" s="132"/>
      <c r="AW6" s="133" t="s">
        <v>9</v>
      </c>
      <c r="AX6" s="103" t="s">
        <v>8</v>
      </c>
      <c r="AY6" s="103">
        <f>+$I$2</f>
        <v>0.05</v>
      </c>
      <c r="AZ6" s="103"/>
      <c r="BA6" s="134"/>
      <c r="BB6" s="133" t="s">
        <v>9</v>
      </c>
      <c r="BC6" s="103" t="s">
        <v>8</v>
      </c>
      <c r="BD6" s="103">
        <f>+$I$2</f>
        <v>0.05</v>
      </c>
      <c r="BE6" s="103"/>
      <c r="BF6" s="134"/>
      <c r="BG6" s="133" t="s">
        <v>9</v>
      </c>
      <c r="BH6" s="103" t="s">
        <v>8</v>
      </c>
      <c r="BI6" s="103">
        <f>+$I$2</f>
        <v>0.05</v>
      </c>
      <c r="BJ6" s="103"/>
      <c r="BK6" s="134"/>
      <c r="BL6" s="133" t="s">
        <v>9</v>
      </c>
      <c r="BM6" s="103" t="s">
        <v>8</v>
      </c>
      <c r="BN6" s="103">
        <f>+$I$2</f>
        <v>0.05</v>
      </c>
      <c r="BO6" s="103"/>
      <c r="BP6" s="134"/>
      <c r="BQ6" s="133" t="s">
        <v>9</v>
      </c>
      <c r="BR6" s="103" t="s">
        <v>8</v>
      </c>
      <c r="BS6" s="103">
        <f>+$I$2</f>
        <v>0.05</v>
      </c>
      <c r="BT6" s="103"/>
      <c r="BU6" s="134"/>
      <c r="BV6" s="133" t="s">
        <v>9</v>
      </c>
      <c r="BW6" s="103" t="s">
        <v>8</v>
      </c>
      <c r="BX6" s="103">
        <f>+$I$2</f>
        <v>0.05</v>
      </c>
      <c r="BY6" s="103"/>
      <c r="BZ6" s="134"/>
      <c r="CA6" s="135" t="s">
        <v>9</v>
      </c>
      <c r="CB6" s="121" t="s">
        <v>8</v>
      </c>
      <c r="CC6" s="121">
        <f>+$I$2</f>
        <v>0.05</v>
      </c>
      <c r="CD6" s="121"/>
      <c r="CE6" s="121"/>
      <c r="CF6" s="135" t="s">
        <v>9</v>
      </c>
      <c r="CG6" s="121" t="s">
        <v>8</v>
      </c>
      <c r="CH6" s="121">
        <f>+$I$2</f>
        <v>0.05</v>
      </c>
      <c r="CI6" s="121"/>
      <c r="CJ6" s="121"/>
      <c r="CK6" s="135" t="s">
        <v>9</v>
      </c>
      <c r="CL6" s="121" t="s">
        <v>8</v>
      </c>
      <c r="CM6" s="121">
        <f>+$I$2</f>
        <v>0.05</v>
      </c>
      <c r="CN6" s="121"/>
      <c r="CO6" s="121"/>
      <c r="CP6" s="135" t="s">
        <v>9</v>
      </c>
      <c r="CQ6" s="121" t="s">
        <v>8</v>
      </c>
      <c r="CR6" s="121">
        <f>+$I$2</f>
        <v>0.05</v>
      </c>
      <c r="CS6" s="121"/>
      <c r="CT6" s="121"/>
      <c r="CU6" s="135" t="s">
        <v>9</v>
      </c>
      <c r="CV6" s="121" t="s">
        <v>8</v>
      </c>
      <c r="CW6" s="121">
        <f>+$I$2</f>
        <v>0.05</v>
      </c>
      <c r="CX6" s="121"/>
      <c r="CY6" s="121"/>
      <c r="CZ6" s="136" t="s">
        <v>9</v>
      </c>
      <c r="DA6" s="137" t="s">
        <v>8</v>
      </c>
      <c r="DB6" s="137">
        <f>+$I$2</f>
        <v>0.05</v>
      </c>
      <c r="DC6" s="137"/>
      <c r="DD6" s="137"/>
      <c r="DE6" s="136" t="s">
        <v>9</v>
      </c>
      <c r="DF6" s="137" t="s">
        <v>8</v>
      </c>
      <c r="DG6" s="137">
        <f>+$I$2</f>
        <v>0.05</v>
      </c>
      <c r="DH6" s="137"/>
      <c r="DI6" s="137"/>
      <c r="DJ6" s="136" t="s">
        <v>9</v>
      </c>
      <c r="DK6" s="137" t="s">
        <v>8</v>
      </c>
      <c r="DL6" s="137">
        <f>+$I$2</f>
        <v>0.05</v>
      </c>
      <c r="DM6" s="137"/>
      <c r="DN6" s="137"/>
      <c r="DO6" s="136" t="s">
        <v>9</v>
      </c>
      <c r="DP6" s="137" t="s">
        <v>8</v>
      </c>
      <c r="DQ6" s="137">
        <f>+$I$2</f>
        <v>0.05</v>
      </c>
      <c r="DR6" s="137"/>
      <c r="DS6" s="137"/>
      <c r="DT6" s="138" t="s">
        <v>9</v>
      </c>
      <c r="DU6" s="139" t="s">
        <v>8</v>
      </c>
      <c r="DV6" s="139">
        <f>+$I$2</f>
        <v>0.05</v>
      </c>
      <c r="DW6" s="139"/>
      <c r="DX6" s="139"/>
      <c r="DY6" s="138" t="s">
        <v>9</v>
      </c>
      <c r="DZ6" s="139" t="s">
        <v>8</v>
      </c>
      <c r="EA6" s="139">
        <f>+$I$2</f>
        <v>0.05</v>
      </c>
      <c r="EB6" s="139"/>
      <c r="EC6" s="139"/>
      <c r="ED6" s="138" t="s">
        <v>9</v>
      </c>
      <c r="EE6" s="139" t="s">
        <v>8</v>
      </c>
      <c r="EF6" s="139">
        <f>+$I$2</f>
        <v>0.05</v>
      </c>
      <c r="EG6" s="139"/>
      <c r="EH6" s="139"/>
      <c r="EI6" s="140" t="s">
        <v>9</v>
      </c>
      <c r="EJ6" s="141" t="s">
        <v>8</v>
      </c>
      <c r="EK6" s="141">
        <f>+$I$2</f>
        <v>0.05</v>
      </c>
      <c r="EL6" s="141"/>
      <c r="EM6" s="141"/>
      <c r="EN6" s="140" t="s">
        <v>9</v>
      </c>
      <c r="EO6" s="141" t="s">
        <v>8</v>
      </c>
      <c r="EP6" s="141">
        <f>+$I$2</f>
        <v>0.05</v>
      </c>
      <c r="EQ6" s="141"/>
      <c r="ER6" s="141"/>
      <c r="ES6" s="142" t="s">
        <v>9</v>
      </c>
      <c r="ET6" s="143" t="s">
        <v>8</v>
      </c>
      <c r="EU6" s="143">
        <f>+$I$2</f>
        <v>0.05</v>
      </c>
      <c r="EV6" s="143"/>
      <c r="EW6" s="143"/>
      <c r="EX6" s="131" t="s">
        <v>9</v>
      </c>
      <c r="EY6" s="130" t="s">
        <v>8</v>
      </c>
      <c r="EZ6" s="130">
        <f>+$I$2</f>
        <v>0.05</v>
      </c>
      <c r="FA6" s="130"/>
      <c r="FB6" s="130"/>
      <c r="FC6" s="131" t="s">
        <v>9</v>
      </c>
      <c r="FD6" s="130" t="s">
        <v>8</v>
      </c>
      <c r="FE6" s="130">
        <f>+$I$2</f>
        <v>0.05</v>
      </c>
      <c r="FF6" s="130"/>
      <c r="FG6" s="130"/>
      <c r="FH6" s="131" t="s">
        <v>9</v>
      </c>
      <c r="FI6" s="130" t="s">
        <v>8</v>
      </c>
      <c r="FJ6" s="130">
        <f>+$I$2</f>
        <v>0.05</v>
      </c>
      <c r="FK6" s="130"/>
      <c r="FL6" s="130"/>
      <c r="FM6" s="131" t="s">
        <v>9</v>
      </c>
      <c r="FN6" s="130" t="s">
        <v>8</v>
      </c>
      <c r="FO6" s="130">
        <f>+$I$2</f>
        <v>0.05</v>
      </c>
      <c r="FP6" s="130"/>
      <c r="FQ6" s="130"/>
      <c r="FR6" s="131" t="s">
        <v>9</v>
      </c>
      <c r="FS6" s="130" t="s">
        <v>8</v>
      </c>
      <c r="FT6" s="130">
        <f>+$I$2</f>
        <v>0.05</v>
      </c>
      <c r="FU6" s="130"/>
      <c r="FV6" s="130"/>
      <c r="FW6" s="133" t="s">
        <v>9</v>
      </c>
      <c r="FX6" s="103" t="s">
        <v>8</v>
      </c>
      <c r="FY6" s="103">
        <f>+$I$2</f>
        <v>0.05</v>
      </c>
      <c r="FZ6" s="103"/>
      <c r="GA6" s="103"/>
      <c r="GB6" s="133" t="s">
        <v>9</v>
      </c>
      <c r="GC6" s="103" t="s">
        <v>8</v>
      </c>
      <c r="GD6" s="103">
        <f>+$I$2</f>
        <v>0.05</v>
      </c>
      <c r="GE6" s="103"/>
      <c r="GF6" s="103"/>
      <c r="GG6" s="133" t="s">
        <v>9</v>
      </c>
      <c r="GH6" s="103" t="s">
        <v>8</v>
      </c>
      <c r="GI6" s="103">
        <f>+$I$2</f>
        <v>0.05</v>
      </c>
      <c r="GJ6" s="103"/>
      <c r="GK6" s="103"/>
      <c r="GL6" s="133" t="s">
        <v>9</v>
      </c>
      <c r="GM6" s="103" t="s">
        <v>8</v>
      </c>
      <c r="GN6" s="103">
        <f>+$I$2</f>
        <v>0.05</v>
      </c>
      <c r="GO6" s="103"/>
      <c r="GP6" s="103"/>
      <c r="GQ6" s="135" t="s">
        <v>9</v>
      </c>
      <c r="GR6" s="121" t="s">
        <v>8</v>
      </c>
      <c r="GS6" s="121">
        <f>+$I$2</f>
        <v>0.05</v>
      </c>
      <c r="GT6" s="121"/>
      <c r="GU6" s="121"/>
      <c r="GV6" s="135" t="s">
        <v>9</v>
      </c>
      <c r="GW6" s="121" t="s">
        <v>8</v>
      </c>
      <c r="GX6" s="121">
        <f>+$I$2</f>
        <v>0.05</v>
      </c>
      <c r="GY6" s="121"/>
      <c r="GZ6" s="121"/>
      <c r="HA6" s="135" t="s">
        <v>9</v>
      </c>
      <c r="HB6" s="121" t="s">
        <v>8</v>
      </c>
      <c r="HC6" s="121">
        <f>+$I$2</f>
        <v>0.05</v>
      </c>
      <c r="HD6" s="121"/>
      <c r="HE6" s="121"/>
      <c r="HF6" s="136" t="s">
        <v>9</v>
      </c>
      <c r="HG6" s="137" t="s">
        <v>8</v>
      </c>
      <c r="HH6" s="137">
        <f>+$I$2</f>
        <v>0.05</v>
      </c>
      <c r="HI6" s="137"/>
      <c r="HJ6" s="137"/>
      <c r="HK6" s="136" t="s">
        <v>9</v>
      </c>
      <c r="HL6" s="137" t="s">
        <v>8</v>
      </c>
      <c r="HM6" s="137">
        <f>+$I$2</f>
        <v>0.05</v>
      </c>
      <c r="HN6" s="137"/>
      <c r="HO6" s="137"/>
      <c r="HP6" s="138" t="s">
        <v>9</v>
      </c>
      <c r="HQ6" s="139" t="s">
        <v>8</v>
      </c>
      <c r="HR6" s="139">
        <f>+$I$2</f>
        <v>0.05</v>
      </c>
      <c r="HS6" s="139"/>
      <c r="HT6" s="139"/>
      <c r="HU6" s="131" t="s">
        <v>9</v>
      </c>
      <c r="HV6" s="130" t="s">
        <v>8</v>
      </c>
      <c r="HW6" s="130">
        <f>+$I$2</f>
        <v>0.05</v>
      </c>
      <c r="HX6" s="130"/>
      <c r="HY6" s="130"/>
      <c r="HZ6" s="131" t="s">
        <v>9</v>
      </c>
      <c r="IA6" s="130" t="s">
        <v>8</v>
      </c>
      <c r="IB6" s="130">
        <f>+$I$2</f>
        <v>0.05</v>
      </c>
      <c r="IC6" s="130"/>
      <c r="ID6" s="130"/>
      <c r="IE6" s="131" t="s">
        <v>9</v>
      </c>
      <c r="IF6" s="130" t="s">
        <v>8</v>
      </c>
      <c r="IG6" s="130">
        <f>+$I$2</f>
        <v>0.05</v>
      </c>
      <c r="IH6" s="130"/>
      <c r="II6" s="130"/>
      <c r="IJ6" s="131" t="s">
        <v>9</v>
      </c>
      <c r="IK6" s="130" t="s">
        <v>8</v>
      </c>
      <c r="IL6" s="130">
        <f>+$I$2</f>
        <v>0.05</v>
      </c>
      <c r="IM6" s="130"/>
      <c r="IN6" s="130"/>
      <c r="IO6" s="133" t="s">
        <v>9</v>
      </c>
      <c r="IP6" s="103" t="s">
        <v>8</v>
      </c>
      <c r="IQ6" s="103">
        <f>+$I$2</f>
        <v>0.05</v>
      </c>
      <c r="IR6" s="103"/>
      <c r="IS6" s="103"/>
      <c r="IT6" s="133" t="s">
        <v>9</v>
      </c>
      <c r="IU6" s="103" t="s">
        <v>8</v>
      </c>
      <c r="IV6" s="103">
        <f>+$I$2</f>
        <v>0.05</v>
      </c>
      <c r="IW6" s="103"/>
      <c r="IX6" s="103"/>
      <c r="IY6" s="133" t="s">
        <v>9</v>
      </c>
      <c r="IZ6" s="103" t="s">
        <v>8</v>
      </c>
      <c r="JA6" s="103">
        <f>+$I$2</f>
        <v>0.05</v>
      </c>
      <c r="JB6" s="103"/>
      <c r="JC6" s="103"/>
      <c r="JD6" s="135" t="s">
        <v>9</v>
      </c>
      <c r="JE6" s="121" t="s">
        <v>8</v>
      </c>
      <c r="JF6" s="121">
        <f>+$I$2</f>
        <v>0.05</v>
      </c>
      <c r="JG6" s="121"/>
      <c r="JH6" s="121"/>
      <c r="JI6" s="135" t="s">
        <v>9</v>
      </c>
      <c r="JJ6" s="121" t="s">
        <v>8</v>
      </c>
      <c r="JK6" s="121">
        <f>+$I$2</f>
        <v>0.05</v>
      </c>
      <c r="JL6" s="121"/>
      <c r="JM6" s="121"/>
      <c r="JN6" s="136" t="s">
        <v>9</v>
      </c>
      <c r="JO6" s="137" t="s">
        <v>8</v>
      </c>
      <c r="JP6" s="137">
        <f>+$I$2</f>
        <v>0.05</v>
      </c>
      <c r="JQ6" s="137"/>
      <c r="JR6" s="137"/>
      <c r="JS6" s="131" t="s">
        <v>9</v>
      </c>
      <c r="JT6" s="130" t="s">
        <v>8</v>
      </c>
      <c r="JU6" s="130">
        <f>+$I$2</f>
        <v>0.05</v>
      </c>
      <c r="JV6" s="130"/>
      <c r="JW6" s="130"/>
      <c r="JX6" s="131" t="s">
        <v>9</v>
      </c>
      <c r="JY6" s="130" t="s">
        <v>8</v>
      </c>
      <c r="JZ6" s="130">
        <f>+$I$2</f>
        <v>0.05</v>
      </c>
      <c r="KA6" s="130"/>
      <c r="KB6" s="130"/>
      <c r="KC6" s="131" t="s">
        <v>9</v>
      </c>
      <c r="KD6" s="130" t="s">
        <v>8</v>
      </c>
      <c r="KE6" s="130">
        <f>+$I$2</f>
        <v>0.05</v>
      </c>
      <c r="KF6" s="130"/>
      <c r="KG6" s="130"/>
      <c r="KH6" s="133" t="s">
        <v>9</v>
      </c>
      <c r="KI6" s="103" t="s">
        <v>8</v>
      </c>
      <c r="KJ6" s="103">
        <f>+$I$2</f>
        <v>0.05</v>
      </c>
      <c r="KK6" s="103"/>
      <c r="KL6" s="103"/>
      <c r="KM6" s="133" t="s">
        <v>9</v>
      </c>
      <c r="KN6" s="103" t="s">
        <v>8</v>
      </c>
      <c r="KO6" s="103">
        <f>+$I$2</f>
        <v>0.05</v>
      </c>
      <c r="KP6" s="103"/>
      <c r="KQ6" s="103"/>
      <c r="KR6" s="135" t="s">
        <v>9</v>
      </c>
      <c r="KS6" s="121" t="s">
        <v>8</v>
      </c>
      <c r="KT6" s="121">
        <f>+$I$2</f>
        <v>0.05</v>
      </c>
      <c r="KU6" s="121"/>
      <c r="KV6" s="121"/>
      <c r="KW6" s="131" t="s">
        <v>9</v>
      </c>
      <c r="KX6" s="130" t="s">
        <v>8</v>
      </c>
      <c r="KY6" s="130">
        <f>+$I$2</f>
        <v>0.05</v>
      </c>
      <c r="KZ6" s="130"/>
      <c r="LA6" s="130"/>
      <c r="LB6" s="131" t="s">
        <v>9</v>
      </c>
      <c r="LC6" s="130" t="s">
        <v>8</v>
      </c>
      <c r="LD6" s="130">
        <f>+$I$2</f>
        <v>0.05</v>
      </c>
      <c r="LE6" s="130"/>
      <c r="LF6" s="130"/>
      <c r="LG6" s="133" t="s">
        <v>9</v>
      </c>
      <c r="LH6" s="103" t="s">
        <v>8</v>
      </c>
      <c r="LI6" s="103">
        <f>+$I$2</f>
        <v>0.05</v>
      </c>
      <c r="LJ6" s="103"/>
      <c r="LK6" s="103"/>
      <c r="LL6" s="131" t="s">
        <v>9</v>
      </c>
      <c r="LM6" s="130" t="s">
        <v>8</v>
      </c>
      <c r="LN6" s="130">
        <f>+$I$2</f>
        <v>0.05</v>
      </c>
      <c r="LO6" s="130"/>
      <c r="LP6" s="130"/>
      <c r="LQ6" s="131" t="s">
        <v>9</v>
      </c>
      <c r="LR6" s="130" t="s">
        <v>8</v>
      </c>
      <c r="LS6" s="130">
        <f>+$I$2</f>
        <v>0.05</v>
      </c>
      <c r="LT6" s="130"/>
      <c r="LU6" s="130"/>
      <c r="LV6" s="131" t="s">
        <v>9</v>
      </c>
      <c r="LW6" s="130" t="s">
        <v>8</v>
      </c>
      <c r="LX6" s="130">
        <f>+$I$2</f>
        <v>0.05</v>
      </c>
      <c r="LY6" s="130"/>
      <c r="LZ6" s="130"/>
      <c r="MA6" s="131" t="s">
        <v>9</v>
      </c>
      <c r="MB6" s="130" t="s">
        <v>8</v>
      </c>
      <c r="MC6" s="130">
        <f>+$I$2</f>
        <v>0.05</v>
      </c>
      <c r="MD6" s="130"/>
      <c r="ME6" s="130"/>
      <c r="MF6" s="131" t="s">
        <v>9</v>
      </c>
      <c r="MG6" s="130" t="s">
        <v>8</v>
      </c>
      <c r="MH6" s="130">
        <f>+$I$2</f>
        <v>0.05</v>
      </c>
      <c r="MI6" s="130"/>
      <c r="MJ6" s="130"/>
      <c r="MK6" s="133" t="s">
        <v>9</v>
      </c>
      <c r="ML6" s="103" t="s">
        <v>8</v>
      </c>
      <c r="MM6" s="103">
        <f>+$I$2</f>
        <v>0.05</v>
      </c>
      <c r="MN6" s="103"/>
      <c r="MO6" s="103"/>
      <c r="MP6" s="133" t="s">
        <v>9</v>
      </c>
      <c r="MQ6" s="103" t="s">
        <v>8</v>
      </c>
      <c r="MR6" s="103">
        <f>+$I$2</f>
        <v>0.05</v>
      </c>
      <c r="MS6" s="103"/>
      <c r="MT6" s="103"/>
      <c r="MU6" s="133" t="s">
        <v>9</v>
      </c>
      <c r="MV6" s="103" t="s">
        <v>8</v>
      </c>
      <c r="MW6" s="103">
        <f>+$I$2</f>
        <v>0.05</v>
      </c>
      <c r="MX6" s="103"/>
      <c r="MY6" s="103"/>
      <c r="MZ6" s="135" t="s">
        <v>9</v>
      </c>
      <c r="NA6" s="121" t="s">
        <v>8</v>
      </c>
      <c r="NB6" s="121">
        <f>+$I$2</f>
        <v>0.05</v>
      </c>
      <c r="NC6" s="121"/>
      <c r="ND6" s="121"/>
      <c r="NE6" s="135" t="s">
        <v>9</v>
      </c>
      <c r="NF6" s="121" t="s">
        <v>8</v>
      </c>
      <c r="NG6" s="121">
        <f>+$I$2</f>
        <v>0.05</v>
      </c>
      <c r="NH6" s="121"/>
      <c r="NI6" s="121"/>
      <c r="NJ6" s="136" t="s">
        <v>9</v>
      </c>
      <c r="NK6" s="137" t="s">
        <v>8</v>
      </c>
      <c r="NL6" s="137">
        <f>+$I$2</f>
        <v>0.05</v>
      </c>
      <c r="NM6" s="137"/>
      <c r="NN6" s="137"/>
      <c r="NO6" s="131" t="s">
        <v>9</v>
      </c>
      <c r="NP6" s="130" t="s">
        <v>8</v>
      </c>
      <c r="NQ6" s="130">
        <f>+$I$2</f>
        <v>0.05</v>
      </c>
      <c r="NR6" s="130"/>
      <c r="NS6" s="130"/>
      <c r="NT6" s="131" t="s">
        <v>9</v>
      </c>
      <c r="NU6" s="130" t="s">
        <v>8</v>
      </c>
      <c r="NV6" s="130">
        <f>+$I$2</f>
        <v>0.05</v>
      </c>
      <c r="NW6" s="130"/>
      <c r="NX6" s="130"/>
      <c r="NY6" s="131" t="s">
        <v>9</v>
      </c>
      <c r="NZ6" s="130" t="s">
        <v>8</v>
      </c>
      <c r="OA6" s="130">
        <f>+$I$2</f>
        <v>0.05</v>
      </c>
      <c r="OB6" s="130"/>
      <c r="OC6" s="130"/>
      <c r="OD6" s="133" t="s">
        <v>9</v>
      </c>
      <c r="OE6" s="103" t="s">
        <v>8</v>
      </c>
      <c r="OF6" s="103">
        <f>+$I$2</f>
        <v>0.05</v>
      </c>
      <c r="OG6" s="103"/>
      <c r="OH6" s="103"/>
      <c r="OI6" s="133" t="s">
        <v>9</v>
      </c>
      <c r="OJ6" s="103" t="s">
        <v>8</v>
      </c>
      <c r="OK6" s="103">
        <f>+$I$2</f>
        <v>0.05</v>
      </c>
      <c r="OL6" s="103"/>
      <c r="OM6" s="103"/>
      <c r="ON6" s="135" t="s">
        <v>9</v>
      </c>
      <c r="OO6" s="121" t="s">
        <v>8</v>
      </c>
      <c r="OP6" s="121">
        <f>+$I$2</f>
        <v>0.05</v>
      </c>
      <c r="OQ6" s="121"/>
      <c r="OR6" s="121"/>
      <c r="OS6" s="131" t="s">
        <v>9</v>
      </c>
      <c r="OT6" s="130" t="s">
        <v>8</v>
      </c>
      <c r="OU6" s="130">
        <f>+$I$2</f>
        <v>0.05</v>
      </c>
      <c r="OV6" s="130"/>
      <c r="OW6" s="130"/>
      <c r="OX6" s="131" t="s">
        <v>9</v>
      </c>
      <c r="OY6" s="130" t="s">
        <v>8</v>
      </c>
      <c r="OZ6" s="130">
        <f>+$I$2</f>
        <v>0.05</v>
      </c>
      <c r="PA6" s="130"/>
      <c r="PB6" s="130"/>
      <c r="PC6" s="133" t="s">
        <v>9</v>
      </c>
      <c r="PD6" s="103" t="s">
        <v>8</v>
      </c>
      <c r="PE6" s="103">
        <f>+$I$2</f>
        <v>0.05</v>
      </c>
      <c r="PF6" s="103"/>
      <c r="PG6" s="103"/>
      <c r="PH6" s="131" t="s">
        <v>9</v>
      </c>
      <c r="PI6" s="130" t="s">
        <v>8</v>
      </c>
      <c r="PJ6" s="130">
        <f>+$I$2</f>
        <v>0.05</v>
      </c>
      <c r="PK6" s="130"/>
      <c r="PL6" s="130"/>
      <c r="PM6" s="131" t="s">
        <v>9</v>
      </c>
      <c r="PN6" s="130" t="s">
        <v>8</v>
      </c>
      <c r="PO6" s="130">
        <f>+$I$2</f>
        <v>0.05</v>
      </c>
      <c r="PP6" s="130"/>
      <c r="PQ6" s="130"/>
      <c r="PR6" s="131" t="s">
        <v>9</v>
      </c>
      <c r="PS6" s="130" t="s">
        <v>8</v>
      </c>
      <c r="PT6" s="130">
        <f>+$I$2</f>
        <v>0.05</v>
      </c>
      <c r="PU6" s="130"/>
      <c r="PV6" s="130"/>
      <c r="PW6" s="131" t="s">
        <v>9</v>
      </c>
      <c r="PX6" s="130" t="s">
        <v>8</v>
      </c>
      <c r="PY6" s="130">
        <f>+$I$2</f>
        <v>0.05</v>
      </c>
      <c r="PZ6" s="130"/>
      <c r="QA6" s="130"/>
      <c r="QB6" s="133" t="s">
        <v>9</v>
      </c>
      <c r="QC6" s="103" t="s">
        <v>8</v>
      </c>
      <c r="QD6" s="103">
        <f>+$I$2</f>
        <v>0.05</v>
      </c>
      <c r="QE6" s="103"/>
      <c r="QF6" s="103"/>
      <c r="QG6" s="133" t="s">
        <v>9</v>
      </c>
      <c r="QH6" s="103" t="s">
        <v>8</v>
      </c>
      <c r="QI6" s="103">
        <f>+$I$2</f>
        <v>0.05</v>
      </c>
      <c r="QJ6" s="103"/>
      <c r="QK6" s="103"/>
      <c r="QL6" s="135" t="s">
        <v>9</v>
      </c>
      <c r="QM6" s="121" t="s">
        <v>8</v>
      </c>
      <c r="QN6" s="121">
        <f>+$I$2</f>
        <v>0.05</v>
      </c>
      <c r="QO6" s="121"/>
      <c r="QP6" s="121"/>
      <c r="QQ6" s="131" t="s">
        <v>9</v>
      </c>
      <c r="QR6" s="130" t="s">
        <v>8</v>
      </c>
      <c r="QS6" s="130">
        <f>+$I$2</f>
        <v>0.05</v>
      </c>
      <c r="QT6" s="130"/>
      <c r="QU6" s="130"/>
      <c r="QV6" s="131" t="s">
        <v>9</v>
      </c>
      <c r="QW6" s="130" t="s">
        <v>8</v>
      </c>
      <c r="QX6" s="130">
        <f>+$I$2</f>
        <v>0.05</v>
      </c>
      <c r="QY6" s="130"/>
      <c r="QZ6" s="130"/>
      <c r="RA6" s="133" t="s">
        <v>9</v>
      </c>
      <c r="RB6" s="103" t="s">
        <v>8</v>
      </c>
      <c r="RC6" s="103">
        <f>+$I$2</f>
        <v>0.05</v>
      </c>
      <c r="RD6" s="103"/>
      <c r="RE6" s="103"/>
      <c r="RF6" s="131" t="s">
        <v>9</v>
      </c>
      <c r="RG6" s="130" t="s">
        <v>8</v>
      </c>
      <c r="RH6" s="130">
        <f>+$I$2</f>
        <v>0.05</v>
      </c>
      <c r="RI6" s="130"/>
      <c r="RJ6" s="130"/>
      <c r="RK6" s="131" t="s">
        <v>9</v>
      </c>
      <c r="RL6" s="130" t="s">
        <v>8</v>
      </c>
      <c r="RM6" s="130">
        <f>+$I$2</f>
        <v>0.05</v>
      </c>
      <c r="RN6" s="130"/>
      <c r="RO6" s="130"/>
      <c r="RP6" s="131" t="s">
        <v>9</v>
      </c>
      <c r="RQ6" s="130" t="s">
        <v>8</v>
      </c>
      <c r="RR6" s="130">
        <f>+$I$2</f>
        <v>0.05</v>
      </c>
      <c r="RS6" s="130"/>
      <c r="RT6" s="130"/>
      <c r="RU6" s="133" t="s">
        <v>9</v>
      </c>
      <c r="RV6" s="103" t="s">
        <v>8</v>
      </c>
      <c r="RW6" s="103">
        <f>+$I$2</f>
        <v>0.05</v>
      </c>
      <c r="RX6" s="103"/>
      <c r="RY6" s="103"/>
      <c r="RZ6" s="131" t="s">
        <v>9</v>
      </c>
      <c r="SA6" s="130" t="s">
        <v>8</v>
      </c>
      <c r="SB6" s="130">
        <f>+$I$2</f>
        <v>0.05</v>
      </c>
      <c r="SC6" s="130"/>
      <c r="SD6" s="130"/>
      <c r="SE6" s="131" t="s">
        <v>9</v>
      </c>
      <c r="SF6" s="130" t="s">
        <v>8</v>
      </c>
      <c r="SG6" s="130">
        <f>+$I$2</f>
        <v>0.05</v>
      </c>
      <c r="SH6" s="130"/>
      <c r="SI6" s="130"/>
      <c r="SJ6" s="131" t="s">
        <v>9</v>
      </c>
      <c r="SK6" s="130" t="s">
        <v>8</v>
      </c>
      <c r="SL6" s="130">
        <f>+$I$2</f>
        <v>0.05</v>
      </c>
      <c r="SM6" s="130"/>
      <c r="SN6" s="130"/>
      <c r="SO6" s="131" t="s">
        <v>9</v>
      </c>
      <c r="SP6" s="130" t="s">
        <v>8</v>
      </c>
      <c r="SQ6" s="130">
        <f>+$I$2</f>
        <v>0.05</v>
      </c>
      <c r="SR6" s="130"/>
      <c r="SS6" s="130"/>
      <c r="ST6" s="131" t="s">
        <v>9</v>
      </c>
      <c r="SU6" s="130" t="s">
        <v>8</v>
      </c>
      <c r="SV6" s="130">
        <f>+$I$2</f>
        <v>0.05</v>
      </c>
      <c r="SW6" s="130"/>
      <c r="SX6" s="130"/>
      <c r="SY6" s="133" t="s">
        <v>9</v>
      </c>
      <c r="SZ6" s="103" t="s">
        <v>8</v>
      </c>
      <c r="TA6" s="103">
        <f>+$I$2</f>
        <v>0.05</v>
      </c>
      <c r="TB6" s="103"/>
      <c r="TC6" s="103"/>
      <c r="TD6" s="133" t="s">
        <v>9</v>
      </c>
      <c r="TE6" s="103" t="s">
        <v>8</v>
      </c>
      <c r="TF6" s="103">
        <f>+$I$2</f>
        <v>0.05</v>
      </c>
      <c r="TG6" s="103"/>
      <c r="TH6" s="103"/>
      <c r="TI6" s="135" t="s">
        <v>9</v>
      </c>
      <c r="TJ6" s="121" t="s">
        <v>8</v>
      </c>
      <c r="TK6" s="121">
        <f>+$I$2</f>
        <v>0.05</v>
      </c>
      <c r="TL6" s="121"/>
      <c r="TM6" s="121"/>
      <c r="TN6" s="131" t="s">
        <v>9</v>
      </c>
      <c r="TO6" s="130" t="s">
        <v>8</v>
      </c>
      <c r="TP6" s="130">
        <f>+$I$2</f>
        <v>0.05</v>
      </c>
      <c r="TQ6" s="130"/>
      <c r="TR6" s="130"/>
      <c r="TS6" s="131" t="s">
        <v>9</v>
      </c>
      <c r="TT6" s="130" t="s">
        <v>8</v>
      </c>
      <c r="TU6" s="130">
        <f>+$I$2</f>
        <v>0.05</v>
      </c>
      <c r="TV6" s="130"/>
      <c r="TW6" s="130"/>
      <c r="TX6" s="133" t="s">
        <v>9</v>
      </c>
      <c r="TY6" s="103" t="s">
        <v>8</v>
      </c>
      <c r="TZ6" s="103">
        <f>+$I$2</f>
        <v>0.05</v>
      </c>
      <c r="UA6" s="103"/>
      <c r="UB6" s="103"/>
      <c r="UC6" s="131" t="s">
        <v>9</v>
      </c>
      <c r="UD6" s="130" t="s">
        <v>8</v>
      </c>
      <c r="UE6" s="130">
        <f>+$I$2</f>
        <v>0.05</v>
      </c>
      <c r="UF6" s="130"/>
      <c r="UG6" s="130"/>
      <c r="UH6" s="131" t="s">
        <v>9</v>
      </c>
      <c r="UI6" s="130" t="s">
        <v>8</v>
      </c>
      <c r="UJ6" s="130">
        <f>+$I$2</f>
        <v>0.05</v>
      </c>
      <c r="UK6" s="130"/>
      <c r="UL6" s="130"/>
      <c r="UM6" s="131" t="s">
        <v>9</v>
      </c>
      <c r="UN6" s="130" t="s">
        <v>8</v>
      </c>
      <c r="UO6" s="130">
        <f>+$I$2</f>
        <v>0.05</v>
      </c>
      <c r="UP6" s="130"/>
      <c r="UQ6" s="130"/>
      <c r="UR6" s="133" t="s">
        <v>9</v>
      </c>
      <c r="US6" s="103" t="s">
        <v>8</v>
      </c>
      <c r="UT6" s="103">
        <f>+$I$2</f>
        <v>0.05</v>
      </c>
      <c r="UU6" s="103"/>
      <c r="UV6" s="103"/>
      <c r="UW6" s="131" t="s">
        <v>9</v>
      </c>
      <c r="UX6" s="130" t="s">
        <v>8</v>
      </c>
      <c r="UY6" s="130">
        <f>+$I$2</f>
        <v>0.05</v>
      </c>
      <c r="UZ6" s="130"/>
      <c r="VA6" s="130"/>
      <c r="VB6" s="131" t="s">
        <v>9</v>
      </c>
      <c r="VC6" s="130" t="s">
        <v>8</v>
      </c>
      <c r="VD6" s="130">
        <f>+$I$2</f>
        <v>0.05</v>
      </c>
      <c r="VE6" s="130"/>
      <c r="VF6" s="130"/>
      <c r="VG6" s="131" t="s">
        <v>9</v>
      </c>
      <c r="VH6" s="130" t="s">
        <v>8</v>
      </c>
      <c r="VI6" s="130">
        <f>+$I$2</f>
        <v>0.05</v>
      </c>
      <c r="VJ6" s="130"/>
      <c r="VK6" s="130"/>
      <c r="VL6" s="131" t="s">
        <v>9</v>
      </c>
      <c r="VM6" s="130" t="s">
        <v>8</v>
      </c>
      <c r="VN6" s="130">
        <f>+$I$2</f>
        <v>0.05</v>
      </c>
      <c r="VO6" s="130"/>
      <c r="VP6" s="130"/>
      <c r="VQ6" s="133" t="s">
        <v>9</v>
      </c>
      <c r="VR6" s="103" t="s">
        <v>8</v>
      </c>
      <c r="VS6" s="103">
        <f>+$I$2</f>
        <v>0.05</v>
      </c>
      <c r="VT6" s="103"/>
      <c r="VU6" s="103"/>
      <c r="VV6" s="131" t="s">
        <v>9</v>
      </c>
      <c r="VW6" s="130" t="s">
        <v>8</v>
      </c>
      <c r="VX6" s="130">
        <f>+$I$2</f>
        <v>0.05</v>
      </c>
      <c r="VY6" s="130"/>
      <c r="VZ6" s="130"/>
      <c r="WA6" s="131" t="s">
        <v>9</v>
      </c>
      <c r="WB6" s="130" t="s">
        <v>8</v>
      </c>
      <c r="WC6" s="130">
        <f>+$I$2</f>
        <v>0.05</v>
      </c>
      <c r="WD6" s="130"/>
      <c r="WE6" s="130"/>
      <c r="WF6" s="131" t="s">
        <v>9</v>
      </c>
      <c r="WG6" s="130" t="s">
        <v>8</v>
      </c>
      <c r="WH6" s="130">
        <f>+$I$2</f>
        <v>0.05</v>
      </c>
      <c r="WI6" s="130"/>
      <c r="WJ6" s="130"/>
      <c r="WK6" s="131" t="s">
        <v>9</v>
      </c>
      <c r="WL6" s="130" t="s">
        <v>8</v>
      </c>
      <c r="WM6" s="130">
        <f>+$I$2</f>
        <v>0.05</v>
      </c>
      <c r="WN6" s="130"/>
      <c r="WO6" s="130"/>
      <c r="WP6" s="131" t="s">
        <v>9</v>
      </c>
      <c r="WQ6" s="130" t="s">
        <v>8</v>
      </c>
      <c r="WR6" s="130">
        <f>+$I$2</f>
        <v>0.05</v>
      </c>
      <c r="WS6" s="130"/>
      <c r="WT6" s="130"/>
      <c r="WU6" s="133" t="s">
        <v>9</v>
      </c>
      <c r="WV6" s="103" t="s">
        <v>8</v>
      </c>
      <c r="WW6" s="103">
        <f>+$I$2</f>
        <v>0.05</v>
      </c>
      <c r="WX6" s="103"/>
      <c r="WY6" s="103"/>
      <c r="WZ6" s="131" t="s">
        <v>9</v>
      </c>
      <c r="XA6" s="130" t="s">
        <v>8</v>
      </c>
      <c r="XB6" s="130">
        <f>+$I$2</f>
        <v>0.05</v>
      </c>
      <c r="XC6" s="130"/>
      <c r="XD6" s="130"/>
      <c r="XE6" s="131" t="s">
        <v>9</v>
      </c>
      <c r="XF6" s="130" t="s">
        <v>8</v>
      </c>
      <c r="XG6" s="130">
        <f>+$I$2</f>
        <v>0.05</v>
      </c>
      <c r="XH6" s="130"/>
      <c r="XI6" s="130"/>
      <c r="XJ6" s="131" t="s">
        <v>9</v>
      </c>
      <c r="XK6" s="130" t="s">
        <v>8</v>
      </c>
      <c r="XL6" s="130">
        <f>+$I$2</f>
        <v>0.05</v>
      </c>
      <c r="XM6" s="130"/>
      <c r="XN6" s="130"/>
      <c r="XO6" s="131" t="s">
        <v>9</v>
      </c>
      <c r="XP6" s="130" t="s">
        <v>8</v>
      </c>
      <c r="XQ6" s="130">
        <f>+$I$2</f>
        <v>0.05</v>
      </c>
      <c r="XR6" s="130"/>
      <c r="XS6" s="130"/>
      <c r="XT6" s="131" t="s">
        <v>9</v>
      </c>
      <c r="XU6" s="130" t="s">
        <v>8</v>
      </c>
      <c r="XV6" s="130">
        <f>+$I$2</f>
        <v>0.05</v>
      </c>
      <c r="XW6" s="130"/>
      <c r="XX6" s="130"/>
      <c r="XY6" s="131" t="s">
        <v>9</v>
      </c>
      <c r="XZ6" s="130" t="s">
        <v>8</v>
      </c>
      <c r="YA6" s="130">
        <f>+$I$2</f>
        <v>0.05</v>
      </c>
      <c r="YB6" s="130"/>
      <c r="YC6" s="130"/>
      <c r="YD6" s="131" t="s">
        <v>9</v>
      </c>
      <c r="YE6" s="130" t="s">
        <v>8</v>
      </c>
      <c r="YF6" s="130">
        <f>+$I$2</f>
        <v>0.05</v>
      </c>
      <c r="YG6" s="130"/>
      <c r="YH6" s="130"/>
      <c r="YI6" s="131" t="s">
        <v>9</v>
      </c>
      <c r="YJ6" s="130" t="s">
        <v>8</v>
      </c>
      <c r="YK6" s="130">
        <f>+$I$2</f>
        <v>0.05</v>
      </c>
      <c r="YL6" s="130"/>
      <c r="YM6" s="132"/>
    </row>
    <row r="7" spans="1:663" x14ac:dyDescent="0.2">
      <c r="B7" s="240" t="s">
        <v>98</v>
      </c>
      <c r="C7" s="162" t="s">
        <v>79</v>
      </c>
      <c r="D7" s="52" t="s">
        <v>80</v>
      </c>
      <c r="E7" t="s">
        <v>12</v>
      </c>
      <c r="F7" t="s">
        <v>81</v>
      </c>
      <c r="G7" t="s">
        <v>17</v>
      </c>
      <c r="H7" t="s">
        <v>0</v>
      </c>
      <c r="I7" t="s">
        <v>1</v>
      </c>
      <c r="J7" s="47" t="s">
        <v>5</v>
      </c>
      <c r="K7" s="50" t="s">
        <v>2</v>
      </c>
      <c r="L7" s="53" t="s">
        <v>99</v>
      </c>
      <c r="M7" s="1" t="s">
        <v>3</v>
      </c>
      <c r="N7" s="81" t="s">
        <v>5</v>
      </c>
      <c r="O7" s="130" t="s">
        <v>2</v>
      </c>
      <c r="P7" s="77" t="s">
        <v>4</v>
      </c>
      <c r="Q7" s="82" t="s">
        <v>3</v>
      </c>
      <c r="R7" s="82" t="s">
        <v>28</v>
      </c>
      <c r="S7" s="81" t="s">
        <v>5</v>
      </c>
      <c r="T7" s="130" t="s">
        <v>2</v>
      </c>
      <c r="U7" s="77" t="s">
        <v>4</v>
      </c>
      <c r="V7" s="82" t="s">
        <v>3</v>
      </c>
      <c r="W7" s="82" t="s">
        <v>28</v>
      </c>
      <c r="X7" s="81" t="s">
        <v>5</v>
      </c>
      <c r="Y7" s="130" t="s">
        <v>2</v>
      </c>
      <c r="Z7" s="77" t="s">
        <v>4</v>
      </c>
      <c r="AA7" s="82" t="s">
        <v>3</v>
      </c>
      <c r="AB7" s="82" t="s">
        <v>28</v>
      </c>
      <c r="AC7" s="81" t="s">
        <v>5</v>
      </c>
      <c r="AD7" s="130" t="s">
        <v>2</v>
      </c>
      <c r="AE7" s="77" t="s">
        <v>4</v>
      </c>
      <c r="AF7" s="82" t="s">
        <v>3</v>
      </c>
      <c r="AG7" s="82" t="s">
        <v>28</v>
      </c>
      <c r="AH7" s="81" t="s">
        <v>5</v>
      </c>
      <c r="AI7" s="130" t="s">
        <v>2</v>
      </c>
      <c r="AJ7" s="77" t="s">
        <v>4</v>
      </c>
      <c r="AK7" s="82" t="s">
        <v>3</v>
      </c>
      <c r="AL7" s="82" t="s">
        <v>28</v>
      </c>
      <c r="AM7" s="81" t="s">
        <v>5</v>
      </c>
      <c r="AN7" s="130" t="s">
        <v>2</v>
      </c>
      <c r="AO7" s="77" t="s">
        <v>4</v>
      </c>
      <c r="AP7" s="82" t="s">
        <v>3</v>
      </c>
      <c r="AQ7" s="82" t="s">
        <v>28</v>
      </c>
      <c r="AR7" s="81" t="s">
        <v>5</v>
      </c>
      <c r="AS7" s="130" t="s">
        <v>2</v>
      </c>
      <c r="AT7" s="77" t="s">
        <v>4</v>
      </c>
      <c r="AU7" s="82" t="s">
        <v>3</v>
      </c>
      <c r="AV7" s="82" t="s">
        <v>28</v>
      </c>
      <c r="AW7" s="83" t="s">
        <v>5</v>
      </c>
      <c r="AX7" s="103" t="s">
        <v>2</v>
      </c>
      <c r="AY7" s="85" t="s">
        <v>4</v>
      </c>
      <c r="AZ7" s="86" t="s">
        <v>3</v>
      </c>
      <c r="BA7" s="123"/>
      <c r="BB7" s="83" t="s">
        <v>5</v>
      </c>
      <c r="BC7" s="103" t="s">
        <v>2</v>
      </c>
      <c r="BD7" s="85" t="s">
        <v>4</v>
      </c>
      <c r="BE7" s="86" t="s">
        <v>3</v>
      </c>
      <c r="BF7" s="123"/>
      <c r="BG7" s="83" t="s">
        <v>5</v>
      </c>
      <c r="BH7" s="103" t="s">
        <v>2</v>
      </c>
      <c r="BI7" s="85" t="s">
        <v>4</v>
      </c>
      <c r="BJ7" s="86" t="s">
        <v>3</v>
      </c>
      <c r="BK7" s="123"/>
      <c r="BL7" s="83" t="s">
        <v>5</v>
      </c>
      <c r="BM7" s="103" t="s">
        <v>2</v>
      </c>
      <c r="BN7" s="85" t="s">
        <v>4</v>
      </c>
      <c r="BO7" s="86" t="s">
        <v>3</v>
      </c>
      <c r="BP7" s="123"/>
      <c r="BQ7" s="83" t="s">
        <v>5</v>
      </c>
      <c r="BR7" s="103" t="s">
        <v>2</v>
      </c>
      <c r="BS7" s="85" t="s">
        <v>4</v>
      </c>
      <c r="BT7" s="86" t="s">
        <v>3</v>
      </c>
      <c r="BU7" s="123"/>
      <c r="BV7" s="83" t="s">
        <v>5</v>
      </c>
      <c r="BW7" s="103" t="s">
        <v>2</v>
      </c>
      <c r="BX7" s="85" t="s">
        <v>4</v>
      </c>
      <c r="BY7" s="86" t="s">
        <v>3</v>
      </c>
      <c r="BZ7" s="123"/>
      <c r="CA7" s="87" t="s">
        <v>5</v>
      </c>
      <c r="CB7" s="121" t="s">
        <v>2</v>
      </c>
      <c r="CC7" s="89" t="s">
        <v>4</v>
      </c>
      <c r="CD7" s="90" t="s">
        <v>3</v>
      </c>
      <c r="CE7" s="90"/>
      <c r="CF7" s="87" t="s">
        <v>5</v>
      </c>
      <c r="CG7" s="121" t="s">
        <v>2</v>
      </c>
      <c r="CH7" s="89" t="s">
        <v>4</v>
      </c>
      <c r="CI7" s="90" t="s">
        <v>3</v>
      </c>
      <c r="CJ7" s="90"/>
      <c r="CK7" s="87" t="s">
        <v>5</v>
      </c>
      <c r="CL7" s="121" t="s">
        <v>2</v>
      </c>
      <c r="CM7" s="89" t="s">
        <v>4</v>
      </c>
      <c r="CN7" s="90" t="s">
        <v>3</v>
      </c>
      <c r="CO7" s="90"/>
      <c r="CP7" s="87" t="s">
        <v>5</v>
      </c>
      <c r="CQ7" s="121" t="s">
        <v>2</v>
      </c>
      <c r="CR7" s="89" t="s">
        <v>4</v>
      </c>
      <c r="CS7" s="90" t="s">
        <v>3</v>
      </c>
      <c r="CT7" s="90"/>
      <c r="CU7" s="87" t="s">
        <v>5</v>
      </c>
      <c r="CV7" s="121" t="s">
        <v>2</v>
      </c>
      <c r="CW7" s="89" t="s">
        <v>4</v>
      </c>
      <c r="CX7" s="90" t="s">
        <v>3</v>
      </c>
      <c r="CY7" s="90"/>
      <c r="CZ7" s="94" t="s">
        <v>5</v>
      </c>
      <c r="DA7" s="137" t="s">
        <v>2</v>
      </c>
      <c r="DB7" s="96" t="s">
        <v>4</v>
      </c>
      <c r="DC7" s="97" t="s">
        <v>3</v>
      </c>
      <c r="DD7" s="97"/>
      <c r="DE7" s="94" t="s">
        <v>5</v>
      </c>
      <c r="DF7" s="137" t="s">
        <v>2</v>
      </c>
      <c r="DG7" s="96" t="s">
        <v>4</v>
      </c>
      <c r="DH7" s="97" t="s">
        <v>3</v>
      </c>
      <c r="DI7" s="97"/>
      <c r="DJ7" s="94" t="s">
        <v>5</v>
      </c>
      <c r="DK7" s="137" t="s">
        <v>2</v>
      </c>
      <c r="DL7" s="96" t="s">
        <v>4</v>
      </c>
      <c r="DM7" s="97" t="s">
        <v>3</v>
      </c>
      <c r="DN7" s="97"/>
      <c r="DO7" s="94" t="s">
        <v>5</v>
      </c>
      <c r="DP7" s="137" t="s">
        <v>2</v>
      </c>
      <c r="DQ7" s="96" t="s">
        <v>4</v>
      </c>
      <c r="DR7" s="97" t="s">
        <v>3</v>
      </c>
      <c r="DS7" s="97"/>
      <c r="DT7" s="104" t="s">
        <v>5</v>
      </c>
      <c r="DU7" s="139" t="s">
        <v>2</v>
      </c>
      <c r="DV7" s="106" t="s">
        <v>4</v>
      </c>
      <c r="DW7" s="107" t="s">
        <v>3</v>
      </c>
      <c r="DX7" s="107"/>
      <c r="DY7" s="104" t="s">
        <v>5</v>
      </c>
      <c r="DZ7" s="139" t="s">
        <v>2</v>
      </c>
      <c r="EA7" s="106" t="s">
        <v>4</v>
      </c>
      <c r="EB7" s="107" t="s">
        <v>3</v>
      </c>
      <c r="EC7" s="107"/>
      <c r="ED7" s="104" t="s">
        <v>5</v>
      </c>
      <c r="EE7" s="139" t="s">
        <v>2</v>
      </c>
      <c r="EF7" s="106" t="s">
        <v>4</v>
      </c>
      <c r="EG7" s="107" t="s">
        <v>3</v>
      </c>
      <c r="EH7" s="107"/>
      <c r="EI7" s="109" t="s">
        <v>5</v>
      </c>
      <c r="EJ7" s="141" t="s">
        <v>2</v>
      </c>
      <c r="EK7" s="111" t="s">
        <v>4</v>
      </c>
      <c r="EL7" s="112" t="s">
        <v>3</v>
      </c>
      <c r="EM7" s="112"/>
      <c r="EN7" s="109" t="s">
        <v>5</v>
      </c>
      <c r="EO7" s="141" t="s">
        <v>2</v>
      </c>
      <c r="EP7" s="111" t="s">
        <v>4</v>
      </c>
      <c r="EQ7" s="112" t="s">
        <v>3</v>
      </c>
      <c r="ER7" s="112"/>
      <c r="ES7" s="113" t="s">
        <v>5</v>
      </c>
      <c r="ET7" s="143" t="s">
        <v>2</v>
      </c>
      <c r="EU7" s="115" t="s">
        <v>4</v>
      </c>
      <c r="EV7" s="116" t="s">
        <v>3</v>
      </c>
      <c r="EW7" s="116"/>
      <c r="EX7" s="81" t="s">
        <v>5</v>
      </c>
      <c r="EY7" s="130" t="s">
        <v>2</v>
      </c>
      <c r="EZ7" s="77" t="s">
        <v>4</v>
      </c>
      <c r="FA7" s="82" t="s">
        <v>3</v>
      </c>
      <c r="FB7" s="82"/>
      <c r="FC7" s="81" t="s">
        <v>5</v>
      </c>
      <c r="FD7" s="130" t="s">
        <v>2</v>
      </c>
      <c r="FE7" s="77" t="s">
        <v>4</v>
      </c>
      <c r="FF7" s="82" t="s">
        <v>3</v>
      </c>
      <c r="FG7" s="82"/>
      <c r="FH7" s="81" t="s">
        <v>5</v>
      </c>
      <c r="FI7" s="130" t="s">
        <v>2</v>
      </c>
      <c r="FJ7" s="77" t="s">
        <v>4</v>
      </c>
      <c r="FK7" s="82" t="s">
        <v>3</v>
      </c>
      <c r="FL7" s="82"/>
      <c r="FM7" s="81" t="s">
        <v>5</v>
      </c>
      <c r="FN7" s="130" t="s">
        <v>2</v>
      </c>
      <c r="FO7" s="77" t="s">
        <v>4</v>
      </c>
      <c r="FP7" s="82" t="s">
        <v>3</v>
      </c>
      <c r="FQ7" s="82"/>
      <c r="FR7" s="81" t="s">
        <v>5</v>
      </c>
      <c r="FS7" s="130" t="s">
        <v>2</v>
      </c>
      <c r="FT7" s="77" t="s">
        <v>4</v>
      </c>
      <c r="FU7" s="82" t="s">
        <v>3</v>
      </c>
      <c r="FV7" s="82"/>
      <c r="FW7" s="83" t="s">
        <v>5</v>
      </c>
      <c r="FX7" s="103" t="s">
        <v>2</v>
      </c>
      <c r="FY7" s="85" t="s">
        <v>4</v>
      </c>
      <c r="FZ7" s="86" t="s">
        <v>3</v>
      </c>
      <c r="GA7" s="86"/>
      <c r="GB7" s="83" t="s">
        <v>5</v>
      </c>
      <c r="GC7" s="103" t="s">
        <v>2</v>
      </c>
      <c r="GD7" s="85" t="s">
        <v>4</v>
      </c>
      <c r="GE7" s="86" t="s">
        <v>3</v>
      </c>
      <c r="GF7" s="86"/>
      <c r="GG7" s="83" t="s">
        <v>5</v>
      </c>
      <c r="GH7" s="103" t="s">
        <v>2</v>
      </c>
      <c r="GI7" s="85" t="s">
        <v>4</v>
      </c>
      <c r="GJ7" s="86" t="s">
        <v>3</v>
      </c>
      <c r="GK7" s="86"/>
      <c r="GL7" s="83" t="s">
        <v>5</v>
      </c>
      <c r="GM7" s="103" t="s">
        <v>2</v>
      </c>
      <c r="GN7" s="85" t="s">
        <v>4</v>
      </c>
      <c r="GO7" s="86" t="s">
        <v>3</v>
      </c>
      <c r="GP7" s="86"/>
      <c r="GQ7" s="87" t="s">
        <v>5</v>
      </c>
      <c r="GR7" s="121" t="s">
        <v>2</v>
      </c>
      <c r="GS7" s="89" t="s">
        <v>4</v>
      </c>
      <c r="GT7" s="90" t="s">
        <v>3</v>
      </c>
      <c r="GU7" s="90"/>
      <c r="GV7" s="87" t="s">
        <v>5</v>
      </c>
      <c r="GW7" s="121" t="s">
        <v>2</v>
      </c>
      <c r="GX7" s="89" t="s">
        <v>4</v>
      </c>
      <c r="GY7" s="90" t="s">
        <v>3</v>
      </c>
      <c r="GZ7" s="90"/>
      <c r="HA7" s="87" t="s">
        <v>5</v>
      </c>
      <c r="HB7" s="121" t="s">
        <v>2</v>
      </c>
      <c r="HC7" s="89" t="s">
        <v>4</v>
      </c>
      <c r="HD7" s="90" t="s">
        <v>3</v>
      </c>
      <c r="HE7" s="90"/>
      <c r="HF7" s="94" t="s">
        <v>5</v>
      </c>
      <c r="HG7" s="137" t="s">
        <v>2</v>
      </c>
      <c r="HH7" s="96" t="s">
        <v>4</v>
      </c>
      <c r="HI7" s="97" t="s">
        <v>3</v>
      </c>
      <c r="HJ7" s="97"/>
      <c r="HK7" s="94" t="s">
        <v>5</v>
      </c>
      <c r="HL7" s="137" t="s">
        <v>2</v>
      </c>
      <c r="HM7" s="96" t="s">
        <v>4</v>
      </c>
      <c r="HN7" s="97" t="s">
        <v>3</v>
      </c>
      <c r="HO7" s="97"/>
      <c r="HP7" s="104" t="s">
        <v>5</v>
      </c>
      <c r="HQ7" s="139" t="s">
        <v>2</v>
      </c>
      <c r="HR7" s="106" t="s">
        <v>4</v>
      </c>
      <c r="HS7" s="107" t="s">
        <v>3</v>
      </c>
      <c r="HT7" s="107"/>
      <c r="HU7" s="81" t="s">
        <v>5</v>
      </c>
      <c r="HV7" s="130" t="s">
        <v>2</v>
      </c>
      <c r="HW7" s="77" t="s">
        <v>4</v>
      </c>
      <c r="HX7" s="82" t="s">
        <v>3</v>
      </c>
      <c r="HY7" s="82"/>
      <c r="HZ7" s="81" t="s">
        <v>5</v>
      </c>
      <c r="IA7" s="130" t="s">
        <v>2</v>
      </c>
      <c r="IB7" s="77" t="s">
        <v>4</v>
      </c>
      <c r="IC7" s="82" t="s">
        <v>3</v>
      </c>
      <c r="ID7" s="82"/>
      <c r="IE7" s="81" t="s">
        <v>5</v>
      </c>
      <c r="IF7" s="130" t="s">
        <v>2</v>
      </c>
      <c r="IG7" s="77" t="s">
        <v>4</v>
      </c>
      <c r="IH7" s="82" t="s">
        <v>3</v>
      </c>
      <c r="II7" s="82"/>
      <c r="IJ7" s="81" t="s">
        <v>5</v>
      </c>
      <c r="IK7" s="130" t="s">
        <v>2</v>
      </c>
      <c r="IL7" s="77" t="s">
        <v>4</v>
      </c>
      <c r="IM7" s="82" t="s">
        <v>3</v>
      </c>
      <c r="IN7" s="82"/>
      <c r="IO7" s="83" t="s">
        <v>5</v>
      </c>
      <c r="IP7" s="103" t="s">
        <v>2</v>
      </c>
      <c r="IQ7" s="85" t="s">
        <v>4</v>
      </c>
      <c r="IR7" s="86" t="s">
        <v>3</v>
      </c>
      <c r="IS7" s="86"/>
      <c r="IT7" s="83" t="s">
        <v>5</v>
      </c>
      <c r="IU7" s="103" t="s">
        <v>2</v>
      </c>
      <c r="IV7" s="85" t="s">
        <v>4</v>
      </c>
      <c r="IW7" s="86" t="s">
        <v>3</v>
      </c>
      <c r="IX7" s="86"/>
      <c r="IY7" s="83" t="s">
        <v>5</v>
      </c>
      <c r="IZ7" s="103" t="s">
        <v>2</v>
      </c>
      <c r="JA7" s="85" t="s">
        <v>4</v>
      </c>
      <c r="JB7" s="86" t="s">
        <v>3</v>
      </c>
      <c r="JC7" s="86"/>
      <c r="JD7" s="87" t="s">
        <v>5</v>
      </c>
      <c r="JE7" s="121" t="s">
        <v>2</v>
      </c>
      <c r="JF7" s="89" t="s">
        <v>4</v>
      </c>
      <c r="JG7" s="90" t="s">
        <v>3</v>
      </c>
      <c r="JH7" s="90"/>
      <c r="JI7" s="87" t="s">
        <v>5</v>
      </c>
      <c r="JJ7" s="121" t="s">
        <v>2</v>
      </c>
      <c r="JK7" s="89" t="s">
        <v>4</v>
      </c>
      <c r="JL7" s="90" t="s">
        <v>3</v>
      </c>
      <c r="JM7" s="90"/>
      <c r="JN7" s="94" t="s">
        <v>5</v>
      </c>
      <c r="JO7" s="137" t="s">
        <v>2</v>
      </c>
      <c r="JP7" s="96" t="s">
        <v>4</v>
      </c>
      <c r="JQ7" s="97" t="s">
        <v>3</v>
      </c>
      <c r="JR7" s="97"/>
      <c r="JS7" s="81" t="s">
        <v>5</v>
      </c>
      <c r="JT7" s="130" t="s">
        <v>2</v>
      </c>
      <c r="JU7" s="77" t="s">
        <v>4</v>
      </c>
      <c r="JV7" s="82" t="s">
        <v>3</v>
      </c>
      <c r="JW7" s="82"/>
      <c r="JX7" s="81" t="s">
        <v>5</v>
      </c>
      <c r="JY7" s="130" t="s">
        <v>2</v>
      </c>
      <c r="JZ7" s="77" t="s">
        <v>4</v>
      </c>
      <c r="KA7" s="82" t="s">
        <v>3</v>
      </c>
      <c r="KB7" s="82"/>
      <c r="KC7" s="81" t="s">
        <v>5</v>
      </c>
      <c r="KD7" s="130" t="s">
        <v>2</v>
      </c>
      <c r="KE7" s="77" t="s">
        <v>4</v>
      </c>
      <c r="KF7" s="82" t="s">
        <v>3</v>
      </c>
      <c r="KG7" s="82"/>
      <c r="KH7" s="83" t="s">
        <v>5</v>
      </c>
      <c r="KI7" s="103" t="s">
        <v>2</v>
      </c>
      <c r="KJ7" s="85" t="s">
        <v>4</v>
      </c>
      <c r="KK7" s="86" t="s">
        <v>3</v>
      </c>
      <c r="KL7" s="86"/>
      <c r="KM7" s="83" t="s">
        <v>5</v>
      </c>
      <c r="KN7" s="103" t="s">
        <v>2</v>
      </c>
      <c r="KO7" s="85" t="s">
        <v>4</v>
      </c>
      <c r="KP7" s="86" t="s">
        <v>3</v>
      </c>
      <c r="KQ7" s="86"/>
      <c r="KR7" s="87" t="s">
        <v>5</v>
      </c>
      <c r="KS7" s="121" t="s">
        <v>2</v>
      </c>
      <c r="KT7" s="89" t="s">
        <v>4</v>
      </c>
      <c r="KU7" s="90" t="s">
        <v>3</v>
      </c>
      <c r="KV7" s="90"/>
      <c r="KW7" s="81" t="s">
        <v>5</v>
      </c>
      <c r="KX7" s="130" t="s">
        <v>2</v>
      </c>
      <c r="KY7" s="77" t="s">
        <v>4</v>
      </c>
      <c r="KZ7" s="82" t="s">
        <v>3</v>
      </c>
      <c r="LA7" s="82"/>
      <c r="LB7" s="81" t="s">
        <v>5</v>
      </c>
      <c r="LC7" s="130" t="s">
        <v>2</v>
      </c>
      <c r="LD7" s="77" t="s">
        <v>4</v>
      </c>
      <c r="LE7" s="82" t="s">
        <v>3</v>
      </c>
      <c r="LF7" s="82"/>
      <c r="LG7" s="83" t="s">
        <v>5</v>
      </c>
      <c r="LH7" s="103" t="s">
        <v>2</v>
      </c>
      <c r="LI7" s="85" t="s">
        <v>4</v>
      </c>
      <c r="LJ7" s="86" t="s">
        <v>3</v>
      </c>
      <c r="LK7" s="86"/>
      <c r="LL7" s="81" t="s">
        <v>5</v>
      </c>
      <c r="LM7" s="130" t="s">
        <v>2</v>
      </c>
      <c r="LN7" s="77" t="s">
        <v>4</v>
      </c>
      <c r="LO7" s="82" t="s">
        <v>3</v>
      </c>
      <c r="LP7" s="82"/>
      <c r="LQ7" s="81" t="s">
        <v>5</v>
      </c>
      <c r="LR7" s="130" t="s">
        <v>2</v>
      </c>
      <c r="LS7" s="77" t="s">
        <v>4</v>
      </c>
      <c r="LT7" s="82" t="s">
        <v>3</v>
      </c>
      <c r="LU7" s="82"/>
      <c r="LV7" s="81" t="s">
        <v>5</v>
      </c>
      <c r="LW7" s="130" t="s">
        <v>2</v>
      </c>
      <c r="LX7" s="77" t="s">
        <v>4</v>
      </c>
      <c r="LY7" s="82" t="s">
        <v>3</v>
      </c>
      <c r="LZ7" s="82"/>
      <c r="MA7" s="81" t="s">
        <v>5</v>
      </c>
      <c r="MB7" s="130" t="s">
        <v>2</v>
      </c>
      <c r="MC7" s="77" t="s">
        <v>4</v>
      </c>
      <c r="MD7" s="82" t="s">
        <v>3</v>
      </c>
      <c r="ME7" s="82"/>
      <c r="MF7" s="81" t="s">
        <v>5</v>
      </c>
      <c r="MG7" s="130" t="s">
        <v>2</v>
      </c>
      <c r="MH7" s="77" t="s">
        <v>4</v>
      </c>
      <c r="MI7" s="82" t="s">
        <v>3</v>
      </c>
      <c r="MJ7" s="82"/>
      <c r="MK7" s="83" t="s">
        <v>5</v>
      </c>
      <c r="ML7" s="103" t="s">
        <v>2</v>
      </c>
      <c r="MM7" s="85" t="s">
        <v>4</v>
      </c>
      <c r="MN7" s="86" t="s">
        <v>3</v>
      </c>
      <c r="MO7" s="86"/>
      <c r="MP7" s="83" t="s">
        <v>5</v>
      </c>
      <c r="MQ7" s="103" t="s">
        <v>2</v>
      </c>
      <c r="MR7" s="85" t="s">
        <v>4</v>
      </c>
      <c r="MS7" s="86" t="s">
        <v>3</v>
      </c>
      <c r="MT7" s="86"/>
      <c r="MU7" s="83" t="s">
        <v>5</v>
      </c>
      <c r="MV7" s="103" t="s">
        <v>2</v>
      </c>
      <c r="MW7" s="85" t="s">
        <v>4</v>
      </c>
      <c r="MX7" s="86" t="s">
        <v>3</v>
      </c>
      <c r="MY7" s="86"/>
      <c r="MZ7" s="87" t="s">
        <v>5</v>
      </c>
      <c r="NA7" s="121" t="s">
        <v>2</v>
      </c>
      <c r="NB7" s="89" t="s">
        <v>4</v>
      </c>
      <c r="NC7" s="90" t="s">
        <v>3</v>
      </c>
      <c r="ND7" s="90"/>
      <c r="NE7" s="87" t="s">
        <v>5</v>
      </c>
      <c r="NF7" s="121" t="s">
        <v>2</v>
      </c>
      <c r="NG7" s="89" t="s">
        <v>4</v>
      </c>
      <c r="NH7" s="90" t="s">
        <v>3</v>
      </c>
      <c r="NI7" s="90"/>
      <c r="NJ7" s="94" t="s">
        <v>5</v>
      </c>
      <c r="NK7" s="137" t="s">
        <v>2</v>
      </c>
      <c r="NL7" s="96" t="s">
        <v>4</v>
      </c>
      <c r="NM7" s="97" t="s">
        <v>3</v>
      </c>
      <c r="NN7" s="97"/>
      <c r="NO7" s="81" t="s">
        <v>5</v>
      </c>
      <c r="NP7" s="130" t="s">
        <v>2</v>
      </c>
      <c r="NQ7" s="77" t="s">
        <v>4</v>
      </c>
      <c r="NR7" s="82" t="s">
        <v>3</v>
      </c>
      <c r="NS7" s="82"/>
      <c r="NT7" s="81" t="s">
        <v>5</v>
      </c>
      <c r="NU7" s="130" t="s">
        <v>2</v>
      </c>
      <c r="NV7" s="77" t="s">
        <v>4</v>
      </c>
      <c r="NW7" s="82" t="s">
        <v>3</v>
      </c>
      <c r="NX7" s="82"/>
      <c r="NY7" s="81" t="s">
        <v>5</v>
      </c>
      <c r="NZ7" s="130" t="s">
        <v>2</v>
      </c>
      <c r="OA7" s="77" t="s">
        <v>4</v>
      </c>
      <c r="OB7" s="82" t="s">
        <v>3</v>
      </c>
      <c r="OC7" s="82"/>
      <c r="OD7" s="83" t="s">
        <v>5</v>
      </c>
      <c r="OE7" s="103" t="s">
        <v>2</v>
      </c>
      <c r="OF7" s="85" t="s">
        <v>4</v>
      </c>
      <c r="OG7" s="86" t="s">
        <v>3</v>
      </c>
      <c r="OH7" s="86"/>
      <c r="OI7" s="83" t="s">
        <v>5</v>
      </c>
      <c r="OJ7" s="103" t="s">
        <v>2</v>
      </c>
      <c r="OK7" s="85" t="s">
        <v>4</v>
      </c>
      <c r="OL7" s="86" t="s">
        <v>3</v>
      </c>
      <c r="OM7" s="86"/>
      <c r="ON7" s="87" t="s">
        <v>5</v>
      </c>
      <c r="OO7" s="121" t="s">
        <v>2</v>
      </c>
      <c r="OP7" s="89" t="s">
        <v>4</v>
      </c>
      <c r="OQ7" s="90" t="s">
        <v>3</v>
      </c>
      <c r="OR7" s="90"/>
      <c r="OS7" s="81" t="s">
        <v>5</v>
      </c>
      <c r="OT7" s="130" t="s">
        <v>2</v>
      </c>
      <c r="OU7" s="77" t="s">
        <v>4</v>
      </c>
      <c r="OV7" s="82" t="s">
        <v>3</v>
      </c>
      <c r="OW7" s="82"/>
      <c r="OX7" s="81" t="s">
        <v>5</v>
      </c>
      <c r="OY7" s="130" t="s">
        <v>2</v>
      </c>
      <c r="OZ7" s="77" t="s">
        <v>4</v>
      </c>
      <c r="PA7" s="82" t="s">
        <v>3</v>
      </c>
      <c r="PB7" s="82"/>
      <c r="PC7" s="83" t="s">
        <v>5</v>
      </c>
      <c r="PD7" s="103" t="s">
        <v>2</v>
      </c>
      <c r="PE7" s="85" t="s">
        <v>4</v>
      </c>
      <c r="PF7" s="86" t="s">
        <v>3</v>
      </c>
      <c r="PG7" s="86"/>
      <c r="PH7" s="81" t="s">
        <v>5</v>
      </c>
      <c r="PI7" s="130" t="s">
        <v>2</v>
      </c>
      <c r="PJ7" s="77" t="s">
        <v>4</v>
      </c>
      <c r="PK7" s="82" t="s">
        <v>3</v>
      </c>
      <c r="PL7" s="82"/>
      <c r="PM7" s="81" t="s">
        <v>5</v>
      </c>
      <c r="PN7" s="130" t="s">
        <v>2</v>
      </c>
      <c r="PO7" s="77" t="s">
        <v>4</v>
      </c>
      <c r="PP7" s="82" t="s">
        <v>3</v>
      </c>
      <c r="PQ7" s="82"/>
      <c r="PR7" s="81" t="s">
        <v>5</v>
      </c>
      <c r="PS7" s="130" t="s">
        <v>2</v>
      </c>
      <c r="PT7" s="77" t="s">
        <v>4</v>
      </c>
      <c r="PU7" s="82" t="s">
        <v>3</v>
      </c>
      <c r="PV7" s="82"/>
      <c r="PW7" s="81" t="s">
        <v>5</v>
      </c>
      <c r="PX7" s="130" t="s">
        <v>2</v>
      </c>
      <c r="PY7" s="77" t="s">
        <v>4</v>
      </c>
      <c r="PZ7" s="82" t="s">
        <v>3</v>
      </c>
      <c r="QA7" s="82"/>
      <c r="QB7" s="83" t="s">
        <v>5</v>
      </c>
      <c r="QC7" s="103" t="s">
        <v>2</v>
      </c>
      <c r="QD7" s="85" t="s">
        <v>4</v>
      </c>
      <c r="QE7" s="86" t="s">
        <v>3</v>
      </c>
      <c r="QF7" s="86"/>
      <c r="QG7" s="83" t="s">
        <v>5</v>
      </c>
      <c r="QH7" s="103" t="s">
        <v>2</v>
      </c>
      <c r="QI7" s="85" t="s">
        <v>4</v>
      </c>
      <c r="QJ7" s="86" t="s">
        <v>3</v>
      </c>
      <c r="QK7" s="86"/>
      <c r="QL7" s="87" t="s">
        <v>5</v>
      </c>
      <c r="QM7" s="121" t="s">
        <v>2</v>
      </c>
      <c r="QN7" s="89" t="s">
        <v>4</v>
      </c>
      <c r="QO7" s="90" t="s">
        <v>3</v>
      </c>
      <c r="QP7" s="90"/>
      <c r="QQ7" s="81" t="s">
        <v>5</v>
      </c>
      <c r="QR7" s="130" t="s">
        <v>2</v>
      </c>
      <c r="QS7" s="77" t="s">
        <v>4</v>
      </c>
      <c r="QT7" s="82" t="s">
        <v>3</v>
      </c>
      <c r="QU7" s="82"/>
      <c r="QV7" s="81" t="s">
        <v>5</v>
      </c>
      <c r="QW7" s="130" t="s">
        <v>2</v>
      </c>
      <c r="QX7" s="77" t="s">
        <v>4</v>
      </c>
      <c r="QY7" s="82" t="s">
        <v>3</v>
      </c>
      <c r="QZ7" s="82"/>
      <c r="RA7" s="83" t="s">
        <v>5</v>
      </c>
      <c r="RB7" s="103" t="s">
        <v>2</v>
      </c>
      <c r="RC7" s="85" t="s">
        <v>4</v>
      </c>
      <c r="RD7" s="86" t="s">
        <v>3</v>
      </c>
      <c r="RE7" s="86"/>
      <c r="RF7" s="81" t="s">
        <v>5</v>
      </c>
      <c r="RG7" s="130" t="s">
        <v>2</v>
      </c>
      <c r="RH7" s="77" t="s">
        <v>4</v>
      </c>
      <c r="RI7" s="82" t="s">
        <v>3</v>
      </c>
      <c r="RJ7" s="82"/>
      <c r="RK7" s="81" t="s">
        <v>5</v>
      </c>
      <c r="RL7" s="130" t="s">
        <v>2</v>
      </c>
      <c r="RM7" s="77" t="s">
        <v>4</v>
      </c>
      <c r="RN7" s="82" t="s">
        <v>3</v>
      </c>
      <c r="RO7" s="82"/>
      <c r="RP7" s="81" t="s">
        <v>5</v>
      </c>
      <c r="RQ7" s="130" t="s">
        <v>2</v>
      </c>
      <c r="RR7" s="77" t="s">
        <v>4</v>
      </c>
      <c r="RS7" s="82" t="s">
        <v>3</v>
      </c>
      <c r="RT7" s="82"/>
      <c r="RU7" s="83" t="s">
        <v>5</v>
      </c>
      <c r="RV7" s="103" t="s">
        <v>2</v>
      </c>
      <c r="RW7" s="85" t="s">
        <v>4</v>
      </c>
      <c r="RX7" s="86" t="s">
        <v>3</v>
      </c>
      <c r="RY7" s="86"/>
      <c r="RZ7" s="81" t="s">
        <v>5</v>
      </c>
      <c r="SA7" s="130" t="s">
        <v>2</v>
      </c>
      <c r="SB7" s="77" t="s">
        <v>4</v>
      </c>
      <c r="SC7" s="82" t="s">
        <v>3</v>
      </c>
      <c r="SD7" s="82"/>
      <c r="SE7" s="81" t="s">
        <v>5</v>
      </c>
      <c r="SF7" s="130" t="s">
        <v>2</v>
      </c>
      <c r="SG7" s="77" t="s">
        <v>4</v>
      </c>
      <c r="SH7" s="82" t="s">
        <v>3</v>
      </c>
      <c r="SI7" s="82"/>
      <c r="SJ7" s="81" t="s">
        <v>5</v>
      </c>
      <c r="SK7" s="130" t="s">
        <v>2</v>
      </c>
      <c r="SL7" s="77" t="s">
        <v>4</v>
      </c>
      <c r="SM7" s="82" t="s">
        <v>3</v>
      </c>
      <c r="SN7" s="82"/>
      <c r="SO7" s="81" t="s">
        <v>5</v>
      </c>
      <c r="SP7" s="130" t="s">
        <v>2</v>
      </c>
      <c r="SQ7" s="77" t="s">
        <v>4</v>
      </c>
      <c r="SR7" s="82" t="s">
        <v>3</v>
      </c>
      <c r="SS7" s="82"/>
      <c r="ST7" s="81" t="s">
        <v>5</v>
      </c>
      <c r="SU7" s="130" t="s">
        <v>2</v>
      </c>
      <c r="SV7" s="77" t="s">
        <v>4</v>
      </c>
      <c r="SW7" s="82" t="s">
        <v>3</v>
      </c>
      <c r="SX7" s="82"/>
      <c r="SY7" s="83" t="s">
        <v>5</v>
      </c>
      <c r="SZ7" s="103" t="s">
        <v>2</v>
      </c>
      <c r="TA7" s="85" t="s">
        <v>4</v>
      </c>
      <c r="TB7" s="86" t="s">
        <v>3</v>
      </c>
      <c r="TC7" s="86"/>
      <c r="TD7" s="83" t="s">
        <v>5</v>
      </c>
      <c r="TE7" s="103" t="s">
        <v>2</v>
      </c>
      <c r="TF7" s="85" t="s">
        <v>4</v>
      </c>
      <c r="TG7" s="86" t="s">
        <v>3</v>
      </c>
      <c r="TH7" s="86"/>
      <c r="TI7" s="87" t="s">
        <v>5</v>
      </c>
      <c r="TJ7" s="121" t="s">
        <v>2</v>
      </c>
      <c r="TK7" s="89" t="s">
        <v>4</v>
      </c>
      <c r="TL7" s="90" t="s">
        <v>3</v>
      </c>
      <c r="TM7" s="90"/>
      <c r="TN7" s="81" t="s">
        <v>5</v>
      </c>
      <c r="TO7" s="130" t="s">
        <v>2</v>
      </c>
      <c r="TP7" s="77" t="s">
        <v>4</v>
      </c>
      <c r="TQ7" s="82" t="s">
        <v>3</v>
      </c>
      <c r="TR7" s="82"/>
      <c r="TS7" s="81" t="s">
        <v>5</v>
      </c>
      <c r="TT7" s="130" t="s">
        <v>2</v>
      </c>
      <c r="TU7" s="77" t="s">
        <v>4</v>
      </c>
      <c r="TV7" s="82" t="s">
        <v>3</v>
      </c>
      <c r="TW7" s="82"/>
      <c r="TX7" s="83" t="s">
        <v>5</v>
      </c>
      <c r="TY7" s="103" t="s">
        <v>2</v>
      </c>
      <c r="TZ7" s="85" t="s">
        <v>4</v>
      </c>
      <c r="UA7" s="86" t="s">
        <v>3</v>
      </c>
      <c r="UB7" s="86"/>
      <c r="UC7" s="81" t="s">
        <v>5</v>
      </c>
      <c r="UD7" s="130" t="s">
        <v>2</v>
      </c>
      <c r="UE7" s="77" t="s">
        <v>4</v>
      </c>
      <c r="UF7" s="82" t="s">
        <v>3</v>
      </c>
      <c r="UG7" s="82"/>
      <c r="UH7" s="81" t="s">
        <v>5</v>
      </c>
      <c r="UI7" s="130" t="s">
        <v>2</v>
      </c>
      <c r="UJ7" s="77" t="s">
        <v>4</v>
      </c>
      <c r="UK7" s="82" t="s">
        <v>3</v>
      </c>
      <c r="UL7" s="82"/>
      <c r="UM7" s="81" t="s">
        <v>5</v>
      </c>
      <c r="UN7" s="130" t="s">
        <v>2</v>
      </c>
      <c r="UO7" s="77" t="s">
        <v>4</v>
      </c>
      <c r="UP7" s="82" t="s">
        <v>3</v>
      </c>
      <c r="UQ7" s="82"/>
      <c r="UR7" s="83" t="s">
        <v>5</v>
      </c>
      <c r="US7" s="103" t="s">
        <v>2</v>
      </c>
      <c r="UT7" s="85" t="s">
        <v>4</v>
      </c>
      <c r="UU7" s="86" t="s">
        <v>3</v>
      </c>
      <c r="UV7" s="86"/>
      <c r="UW7" s="81" t="s">
        <v>5</v>
      </c>
      <c r="UX7" s="130" t="s">
        <v>2</v>
      </c>
      <c r="UY7" s="77" t="s">
        <v>4</v>
      </c>
      <c r="UZ7" s="82" t="s">
        <v>3</v>
      </c>
      <c r="VA7" s="82"/>
      <c r="VB7" s="81" t="s">
        <v>5</v>
      </c>
      <c r="VC7" s="130" t="s">
        <v>2</v>
      </c>
      <c r="VD7" s="77" t="s">
        <v>4</v>
      </c>
      <c r="VE7" s="82" t="s">
        <v>3</v>
      </c>
      <c r="VF7" s="82"/>
      <c r="VG7" s="81" t="s">
        <v>5</v>
      </c>
      <c r="VH7" s="130" t="s">
        <v>2</v>
      </c>
      <c r="VI7" s="77" t="s">
        <v>4</v>
      </c>
      <c r="VJ7" s="82" t="s">
        <v>3</v>
      </c>
      <c r="VK7" s="82"/>
      <c r="VL7" s="81" t="s">
        <v>5</v>
      </c>
      <c r="VM7" s="130" t="s">
        <v>2</v>
      </c>
      <c r="VN7" s="77" t="s">
        <v>4</v>
      </c>
      <c r="VO7" s="82" t="s">
        <v>3</v>
      </c>
      <c r="VP7" s="82"/>
      <c r="VQ7" s="83" t="s">
        <v>5</v>
      </c>
      <c r="VR7" s="103" t="s">
        <v>2</v>
      </c>
      <c r="VS7" s="85" t="s">
        <v>4</v>
      </c>
      <c r="VT7" s="86" t="s">
        <v>3</v>
      </c>
      <c r="VU7" s="86"/>
      <c r="VV7" s="81" t="s">
        <v>5</v>
      </c>
      <c r="VW7" s="130" t="s">
        <v>2</v>
      </c>
      <c r="VX7" s="77" t="s">
        <v>4</v>
      </c>
      <c r="VY7" s="82" t="s">
        <v>3</v>
      </c>
      <c r="VZ7" s="82"/>
      <c r="WA7" s="81" t="s">
        <v>5</v>
      </c>
      <c r="WB7" s="130" t="s">
        <v>2</v>
      </c>
      <c r="WC7" s="77" t="s">
        <v>4</v>
      </c>
      <c r="WD7" s="82" t="s">
        <v>3</v>
      </c>
      <c r="WE7" s="82"/>
      <c r="WF7" s="81" t="s">
        <v>5</v>
      </c>
      <c r="WG7" s="130" t="s">
        <v>2</v>
      </c>
      <c r="WH7" s="77" t="s">
        <v>4</v>
      </c>
      <c r="WI7" s="82" t="s">
        <v>3</v>
      </c>
      <c r="WJ7" s="82"/>
      <c r="WK7" s="81" t="s">
        <v>5</v>
      </c>
      <c r="WL7" s="130" t="s">
        <v>2</v>
      </c>
      <c r="WM7" s="77" t="s">
        <v>4</v>
      </c>
      <c r="WN7" s="82" t="s">
        <v>3</v>
      </c>
      <c r="WO7" s="82"/>
      <c r="WP7" s="81" t="s">
        <v>5</v>
      </c>
      <c r="WQ7" s="130" t="s">
        <v>2</v>
      </c>
      <c r="WR7" s="77" t="s">
        <v>4</v>
      </c>
      <c r="WS7" s="82" t="s">
        <v>3</v>
      </c>
      <c r="WT7" s="82"/>
      <c r="WU7" s="83" t="s">
        <v>5</v>
      </c>
      <c r="WV7" s="103" t="s">
        <v>2</v>
      </c>
      <c r="WW7" s="85" t="s">
        <v>4</v>
      </c>
      <c r="WX7" s="86" t="s">
        <v>3</v>
      </c>
      <c r="WY7" s="86"/>
      <c r="WZ7" s="81" t="s">
        <v>5</v>
      </c>
      <c r="XA7" s="130" t="s">
        <v>2</v>
      </c>
      <c r="XB7" s="77" t="s">
        <v>4</v>
      </c>
      <c r="XC7" s="82" t="s">
        <v>3</v>
      </c>
      <c r="XD7" s="82"/>
      <c r="XE7" s="81" t="s">
        <v>5</v>
      </c>
      <c r="XF7" s="130" t="s">
        <v>2</v>
      </c>
      <c r="XG7" s="77" t="s">
        <v>4</v>
      </c>
      <c r="XH7" s="82" t="s">
        <v>3</v>
      </c>
      <c r="XI7" s="82"/>
      <c r="XJ7" s="81" t="s">
        <v>5</v>
      </c>
      <c r="XK7" s="130" t="s">
        <v>2</v>
      </c>
      <c r="XL7" s="77" t="s">
        <v>4</v>
      </c>
      <c r="XM7" s="82" t="s">
        <v>3</v>
      </c>
      <c r="XN7" s="82"/>
      <c r="XO7" s="81" t="s">
        <v>5</v>
      </c>
      <c r="XP7" s="130" t="s">
        <v>2</v>
      </c>
      <c r="XQ7" s="77" t="s">
        <v>4</v>
      </c>
      <c r="XR7" s="82" t="s">
        <v>3</v>
      </c>
      <c r="XS7" s="82"/>
      <c r="XT7" s="81" t="s">
        <v>5</v>
      </c>
      <c r="XU7" s="130" t="s">
        <v>2</v>
      </c>
      <c r="XV7" s="77" t="s">
        <v>4</v>
      </c>
      <c r="XW7" s="82" t="s">
        <v>3</v>
      </c>
      <c r="XX7" s="82"/>
      <c r="XY7" s="81" t="s">
        <v>5</v>
      </c>
      <c r="XZ7" s="130" t="s">
        <v>2</v>
      </c>
      <c r="YA7" s="77" t="s">
        <v>4</v>
      </c>
      <c r="YB7" s="82" t="s">
        <v>3</v>
      </c>
      <c r="YC7" s="82"/>
      <c r="YD7" s="81" t="s">
        <v>5</v>
      </c>
      <c r="YE7" s="130" t="s">
        <v>2</v>
      </c>
      <c r="YF7" s="77" t="s">
        <v>4</v>
      </c>
      <c r="YG7" s="82" t="s">
        <v>3</v>
      </c>
      <c r="YH7" s="82"/>
      <c r="YI7" s="81" t="s">
        <v>5</v>
      </c>
      <c r="YJ7" s="130" t="s">
        <v>2</v>
      </c>
      <c r="YK7" s="77" t="s">
        <v>4</v>
      </c>
      <c r="YL7" s="82" t="s">
        <v>3</v>
      </c>
      <c r="YM7" s="78"/>
    </row>
    <row r="8" spans="1:663" x14ac:dyDescent="0.2">
      <c r="M8" s="1">
        <f>SUM(M9:M56)</f>
        <v>280406</v>
      </c>
      <c r="N8" s="129"/>
      <c r="O8" s="92"/>
      <c r="P8" s="77"/>
      <c r="Q8" s="82">
        <f>SUM(Q9:Q56)</f>
        <v>11978.4</v>
      </c>
      <c r="R8" s="82"/>
      <c r="S8" s="129"/>
      <c r="T8" s="92"/>
      <c r="U8" s="77"/>
      <c r="V8" s="82">
        <f>SUM(V9:V56)</f>
        <v>282.24</v>
      </c>
      <c r="W8" s="82"/>
      <c r="X8" s="81"/>
      <c r="Y8" s="92"/>
      <c r="Z8" s="77"/>
      <c r="AA8" s="82">
        <f>SUM(AA9:AA56)</f>
        <v>0</v>
      </c>
      <c r="AB8" s="82"/>
      <c r="AC8" s="81"/>
      <c r="AD8" s="92"/>
      <c r="AE8" s="77"/>
      <c r="AF8" s="82">
        <f>SUM(AF9:AF56)</f>
        <v>0</v>
      </c>
      <c r="AG8" s="82"/>
      <c r="AH8" s="81"/>
      <c r="AI8" s="92"/>
      <c r="AJ8" s="77"/>
      <c r="AK8" s="82">
        <f>SUM(AK9:AK56)</f>
        <v>0</v>
      </c>
      <c r="AL8" s="78"/>
      <c r="AM8" s="81"/>
      <c r="AN8" s="92"/>
      <c r="AO8" s="77"/>
      <c r="AP8" s="82">
        <f>SUM(AP9:AP56)</f>
        <v>0</v>
      </c>
      <c r="AQ8" s="78"/>
      <c r="AR8" s="81"/>
      <c r="AS8" s="92"/>
      <c r="AT8" s="77"/>
      <c r="AU8" s="82">
        <f>SUM(AU9:AU56)</f>
        <v>0</v>
      </c>
      <c r="AV8" s="78"/>
      <c r="AW8" s="144"/>
      <c r="AX8" s="99"/>
      <c r="AY8" s="85"/>
      <c r="AZ8" s="86">
        <f>SUM(AZ9:AZ56)</f>
        <v>8265.5999999999985</v>
      </c>
      <c r="BA8" s="123"/>
      <c r="BB8" s="83"/>
      <c r="BC8" s="99"/>
      <c r="BD8" s="85"/>
      <c r="BE8" s="86">
        <f>SUM(BE9:BE56)</f>
        <v>282.24</v>
      </c>
      <c r="BF8" s="123"/>
      <c r="BG8" s="83"/>
      <c r="BH8" s="99"/>
      <c r="BI8" s="85"/>
      <c r="BJ8" s="86">
        <f>SUM(BJ9:BJ56)</f>
        <v>0</v>
      </c>
      <c r="BK8" s="123"/>
      <c r="BL8" s="83"/>
      <c r="BM8" s="99"/>
      <c r="BN8" s="85"/>
      <c r="BO8" s="86">
        <f>SUM(BO9:BO56)</f>
        <v>0</v>
      </c>
      <c r="BP8" s="123"/>
      <c r="BQ8" s="83"/>
      <c r="BR8" s="99"/>
      <c r="BS8" s="85"/>
      <c r="BT8" s="86">
        <f>SUM(BT9:BT56)</f>
        <v>0</v>
      </c>
      <c r="BU8" s="123"/>
      <c r="BV8" s="83"/>
      <c r="BW8" s="99"/>
      <c r="BX8" s="85"/>
      <c r="BY8" s="86">
        <f>SUM(BY9:BY56)</f>
        <v>0</v>
      </c>
      <c r="BZ8" s="123"/>
      <c r="CA8" s="101"/>
      <c r="CB8" s="102"/>
      <c r="CC8" s="89"/>
      <c r="CD8" s="90">
        <f>SUM(CD9:CD56)</f>
        <v>5947.2000000000007</v>
      </c>
      <c r="CE8" s="90"/>
      <c r="CF8" s="87"/>
      <c r="CG8" s="102"/>
      <c r="CH8" s="89"/>
      <c r="CI8" s="90">
        <f>SUM(CI9:CI56)</f>
        <v>181.44</v>
      </c>
      <c r="CJ8" s="90"/>
      <c r="CK8" s="87"/>
      <c r="CL8" s="102"/>
      <c r="CM8" s="89"/>
      <c r="CN8" s="90">
        <f>SUM(CN9:CN56)</f>
        <v>0</v>
      </c>
      <c r="CO8" s="90"/>
      <c r="CP8" s="87"/>
      <c r="CQ8" s="102"/>
      <c r="CR8" s="89"/>
      <c r="CS8" s="90">
        <f>SUM(CS9:CS56)</f>
        <v>0</v>
      </c>
      <c r="CT8" s="90"/>
      <c r="CU8" s="87"/>
      <c r="CV8" s="102"/>
      <c r="CW8" s="89"/>
      <c r="CX8" s="90">
        <f>SUM(CX9:CX56)</f>
        <v>0</v>
      </c>
      <c r="CY8" s="90"/>
      <c r="CZ8" s="145"/>
      <c r="DA8" s="146"/>
      <c r="DB8" s="96"/>
      <c r="DC8" s="97">
        <f>SUM(DC9:DC56)</f>
        <v>4015.2000000000007</v>
      </c>
      <c r="DD8" s="97"/>
      <c r="DE8" s="94"/>
      <c r="DF8" s="146"/>
      <c r="DG8" s="96"/>
      <c r="DH8" s="97">
        <f>SUM(DH9:DH56)</f>
        <v>80.64</v>
      </c>
      <c r="DI8" s="97"/>
      <c r="DJ8" s="94"/>
      <c r="DK8" s="146"/>
      <c r="DL8" s="96"/>
      <c r="DM8" s="97">
        <f>SUM(DM9:DM56)</f>
        <v>0</v>
      </c>
      <c r="DN8" s="97"/>
      <c r="DO8" s="94"/>
      <c r="DP8" s="146"/>
      <c r="DQ8" s="96"/>
      <c r="DR8" s="97">
        <f>SUM(DR9:DR56)</f>
        <v>0</v>
      </c>
      <c r="DS8" s="97"/>
      <c r="DT8" s="147"/>
      <c r="DU8" s="148"/>
      <c r="DV8" s="106"/>
      <c r="DW8" s="107">
        <f>SUM(DW9:DW56)</f>
        <v>2940</v>
      </c>
      <c r="DX8" s="107"/>
      <c r="DY8" s="104"/>
      <c r="DZ8" s="148"/>
      <c r="EA8" s="106"/>
      <c r="EB8" s="107">
        <f>SUM(EB9:EB56)</f>
        <v>40.32</v>
      </c>
      <c r="EC8" s="107"/>
      <c r="ED8" s="104"/>
      <c r="EE8" s="148"/>
      <c r="EF8" s="106"/>
      <c r="EG8" s="107">
        <f>SUM(EG9:EG56)</f>
        <v>0</v>
      </c>
      <c r="EH8" s="107"/>
      <c r="EI8" s="149"/>
      <c r="EJ8" s="150"/>
      <c r="EK8" s="111"/>
      <c r="EL8" s="112">
        <f>SUM(EL9:EL56)</f>
        <v>1932.0000000000002</v>
      </c>
      <c r="EM8" s="112"/>
      <c r="EN8" s="109"/>
      <c r="EO8" s="150"/>
      <c r="EP8" s="111"/>
      <c r="EQ8" s="112">
        <f>SUM(EQ9:EQ56)</f>
        <v>0</v>
      </c>
      <c r="ER8" s="112"/>
      <c r="ES8" s="151"/>
      <c r="ET8" s="152"/>
      <c r="EU8" s="115"/>
      <c r="EV8" s="116">
        <f>SUM(EV9:EV56)</f>
        <v>957.6</v>
      </c>
      <c r="EW8" s="116"/>
      <c r="EX8" s="129"/>
      <c r="EY8" s="92"/>
      <c r="EZ8" s="77"/>
      <c r="FA8" s="82">
        <f>SUM(FA9:FA56)</f>
        <v>241.92</v>
      </c>
      <c r="FB8" s="82"/>
      <c r="FC8" s="81"/>
      <c r="FD8" s="92"/>
      <c r="FE8" s="77"/>
      <c r="FF8" s="82">
        <f>SUM(FF9:FF56)</f>
        <v>0</v>
      </c>
      <c r="FG8" s="82"/>
      <c r="FH8" s="81"/>
      <c r="FI8" s="92"/>
      <c r="FJ8" s="77"/>
      <c r="FK8" s="82">
        <f>SUM(FK9:FK56)</f>
        <v>0</v>
      </c>
      <c r="FL8" s="82"/>
      <c r="FM8" s="81"/>
      <c r="FN8" s="92"/>
      <c r="FO8" s="77"/>
      <c r="FP8" s="82">
        <f>SUM(FP9:FP56)</f>
        <v>0</v>
      </c>
      <c r="FQ8" s="82"/>
      <c r="FR8" s="81"/>
      <c r="FS8" s="92"/>
      <c r="FT8" s="77"/>
      <c r="FU8" s="82">
        <f>SUM(FU9:FU56)</f>
        <v>0</v>
      </c>
      <c r="FV8" s="82"/>
      <c r="FW8" s="144"/>
      <c r="FX8" s="99"/>
      <c r="FY8" s="85"/>
      <c r="FZ8" s="86">
        <f>SUM(FZ9:FZ56)</f>
        <v>161.28</v>
      </c>
      <c r="GA8" s="86"/>
      <c r="GB8" s="83"/>
      <c r="GC8" s="99"/>
      <c r="GD8" s="85"/>
      <c r="GE8" s="86">
        <f>SUM(GE9:GE56)</f>
        <v>0</v>
      </c>
      <c r="GF8" s="86"/>
      <c r="GG8" s="83"/>
      <c r="GH8" s="99"/>
      <c r="GI8" s="85"/>
      <c r="GJ8" s="86">
        <f>SUM(GJ9:GJ56)</f>
        <v>0</v>
      </c>
      <c r="GK8" s="86"/>
      <c r="GL8" s="83"/>
      <c r="GM8" s="99"/>
      <c r="GN8" s="85"/>
      <c r="GO8" s="86">
        <f>SUM(GO9:GO56)</f>
        <v>0</v>
      </c>
      <c r="GP8" s="86"/>
      <c r="GQ8" s="101"/>
      <c r="GR8" s="102"/>
      <c r="GS8" s="89"/>
      <c r="GT8" s="90">
        <f>SUM(GT9:GT56)</f>
        <v>100.8</v>
      </c>
      <c r="GU8" s="90"/>
      <c r="GV8" s="87"/>
      <c r="GW8" s="102"/>
      <c r="GX8" s="89"/>
      <c r="GY8" s="90">
        <f>SUM(GY9:GY56)</f>
        <v>0</v>
      </c>
      <c r="GZ8" s="90"/>
      <c r="HA8" s="87"/>
      <c r="HB8" s="102"/>
      <c r="HC8" s="89"/>
      <c r="HD8" s="90">
        <f>SUM(HD9:HD56)</f>
        <v>0</v>
      </c>
      <c r="HE8" s="90"/>
      <c r="HF8" s="145"/>
      <c r="HG8" s="146"/>
      <c r="HH8" s="96"/>
      <c r="HI8" s="97">
        <f>SUM(HI9:HI56)</f>
        <v>60.480000000000004</v>
      </c>
      <c r="HJ8" s="97"/>
      <c r="HK8" s="94"/>
      <c r="HL8" s="146"/>
      <c r="HM8" s="96"/>
      <c r="HN8" s="97">
        <f>SUM(HN9:HN56)</f>
        <v>0</v>
      </c>
      <c r="HO8" s="97"/>
      <c r="HP8" s="147"/>
      <c r="HQ8" s="148"/>
      <c r="HR8" s="106"/>
      <c r="HS8" s="107">
        <f>SUM(HS9:HS56)</f>
        <v>40.32</v>
      </c>
      <c r="HT8" s="107"/>
      <c r="HU8" s="129"/>
      <c r="HV8" s="92"/>
      <c r="HW8" s="77"/>
      <c r="HX8" s="82">
        <f>SUM(HX9:HX56)</f>
        <v>0</v>
      </c>
      <c r="HY8" s="82"/>
      <c r="HZ8" s="81"/>
      <c r="IA8" s="92"/>
      <c r="IB8" s="77"/>
      <c r="IC8" s="82">
        <f>SUM(IC9:IC56)</f>
        <v>0</v>
      </c>
      <c r="ID8" s="82"/>
      <c r="IE8" s="81"/>
      <c r="IF8" s="92"/>
      <c r="IG8" s="77"/>
      <c r="IH8" s="82">
        <f>SUM(IH9:IH56)</f>
        <v>0</v>
      </c>
      <c r="II8" s="82"/>
      <c r="IJ8" s="81"/>
      <c r="IK8" s="92"/>
      <c r="IL8" s="77"/>
      <c r="IM8" s="82">
        <f>SUM(IM9:IM56)</f>
        <v>0</v>
      </c>
      <c r="IN8" s="82"/>
      <c r="IO8" s="144"/>
      <c r="IP8" s="99"/>
      <c r="IQ8" s="85"/>
      <c r="IR8" s="86">
        <f>SUM(IR9:IR56)</f>
        <v>0</v>
      </c>
      <c r="IS8" s="86"/>
      <c r="IT8" s="83"/>
      <c r="IU8" s="99"/>
      <c r="IV8" s="85"/>
      <c r="IW8" s="86">
        <f>SUM(IW9:IW56)</f>
        <v>0</v>
      </c>
      <c r="IX8" s="86"/>
      <c r="IY8" s="83"/>
      <c r="IZ8" s="99"/>
      <c r="JA8" s="85"/>
      <c r="JB8" s="86">
        <f>SUM(JB9:JB56)</f>
        <v>0</v>
      </c>
      <c r="JC8" s="86"/>
      <c r="JD8" s="101"/>
      <c r="JE8" s="102"/>
      <c r="JF8" s="89"/>
      <c r="JG8" s="90">
        <f>SUM(JG9:JG56)</f>
        <v>0</v>
      </c>
      <c r="JH8" s="90"/>
      <c r="JI8" s="87"/>
      <c r="JJ8" s="102"/>
      <c r="JK8" s="89"/>
      <c r="JL8" s="90">
        <f>SUM(JL9:JL56)</f>
        <v>0</v>
      </c>
      <c r="JM8" s="90"/>
      <c r="JN8" s="145"/>
      <c r="JO8" s="146"/>
      <c r="JP8" s="96"/>
      <c r="JQ8" s="97">
        <f>SUM(JQ9:JQ56)</f>
        <v>0</v>
      </c>
      <c r="JR8" s="97"/>
      <c r="JS8" s="129"/>
      <c r="JT8" s="92"/>
      <c r="JU8" s="77"/>
      <c r="JV8" s="82">
        <f>SUM(JV9:JV56)</f>
        <v>0</v>
      </c>
      <c r="JW8" s="82"/>
      <c r="JX8" s="81"/>
      <c r="JY8" s="92"/>
      <c r="JZ8" s="77"/>
      <c r="KA8" s="82">
        <f>SUM(KA9:KA56)</f>
        <v>0</v>
      </c>
      <c r="KB8" s="82"/>
      <c r="KC8" s="81"/>
      <c r="KD8" s="92"/>
      <c r="KE8" s="77"/>
      <c r="KF8" s="82">
        <f>SUM(KF9:KF56)</f>
        <v>0</v>
      </c>
      <c r="KG8" s="82"/>
      <c r="KH8" s="144"/>
      <c r="KI8" s="99"/>
      <c r="KJ8" s="85"/>
      <c r="KK8" s="86">
        <f>SUM(KK9:KK56)</f>
        <v>0</v>
      </c>
      <c r="KL8" s="86"/>
      <c r="KM8" s="83"/>
      <c r="KN8" s="99"/>
      <c r="KO8" s="85"/>
      <c r="KP8" s="86">
        <f>SUM(KP9:KP56)</f>
        <v>0</v>
      </c>
      <c r="KQ8" s="86"/>
      <c r="KR8" s="101"/>
      <c r="KS8" s="102"/>
      <c r="KT8" s="89"/>
      <c r="KU8" s="90">
        <f>SUM(KU9:KU56)</f>
        <v>0</v>
      </c>
      <c r="KV8" s="90"/>
      <c r="KW8" s="129"/>
      <c r="KX8" s="92"/>
      <c r="KY8" s="77"/>
      <c r="KZ8" s="82">
        <f>SUM(KZ9:KZ56)</f>
        <v>0</v>
      </c>
      <c r="LA8" s="82"/>
      <c r="LB8" s="81"/>
      <c r="LC8" s="92"/>
      <c r="LD8" s="77"/>
      <c r="LE8" s="82">
        <f>SUM(LE9:LE56)</f>
        <v>0</v>
      </c>
      <c r="LF8" s="82"/>
      <c r="LG8" s="144"/>
      <c r="LH8" s="99"/>
      <c r="LI8" s="85"/>
      <c r="LJ8" s="86">
        <f>SUM(LJ9:LJ56)</f>
        <v>0</v>
      </c>
      <c r="LK8" s="86"/>
      <c r="LL8" s="129"/>
      <c r="LM8" s="92"/>
      <c r="LN8" s="77"/>
      <c r="LO8" s="82">
        <f>SUM(LO9:LO56)</f>
        <v>0</v>
      </c>
      <c r="LP8" s="82"/>
      <c r="LQ8" s="129"/>
      <c r="LR8" s="92"/>
      <c r="LS8" s="77"/>
      <c r="LT8" s="82">
        <f>SUM(LT9:LT56)</f>
        <v>161.28</v>
      </c>
      <c r="LU8" s="82"/>
      <c r="LV8" s="81"/>
      <c r="LW8" s="92"/>
      <c r="LX8" s="77"/>
      <c r="LY8" s="82">
        <f>SUM(LY9:LY56)</f>
        <v>0</v>
      </c>
      <c r="LZ8" s="82"/>
      <c r="MA8" s="81"/>
      <c r="MB8" s="92"/>
      <c r="MC8" s="77"/>
      <c r="MD8" s="82">
        <f>SUM(MD9:MD56)</f>
        <v>0</v>
      </c>
      <c r="ME8" s="82"/>
      <c r="MF8" s="81"/>
      <c r="MG8" s="92"/>
      <c r="MH8" s="77"/>
      <c r="MI8" s="82">
        <f>SUM(MI9:MI56)</f>
        <v>0</v>
      </c>
      <c r="MJ8" s="82"/>
      <c r="MK8" s="144"/>
      <c r="ML8" s="99"/>
      <c r="MM8" s="85"/>
      <c r="MN8" s="86">
        <f>SUM(MN9:MN56)</f>
        <v>60.480000000000004</v>
      </c>
      <c r="MO8" s="86"/>
      <c r="MP8" s="83"/>
      <c r="MQ8" s="99"/>
      <c r="MR8" s="85"/>
      <c r="MS8" s="86">
        <f>SUM(MS9:MS56)</f>
        <v>0</v>
      </c>
      <c r="MT8" s="86"/>
      <c r="MU8" s="83"/>
      <c r="MV8" s="99"/>
      <c r="MW8" s="85"/>
      <c r="MX8" s="86">
        <f>SUM(MX9:MX56)</f>
        <v>0</v>
      </c>
      <c r="MY8" s="86"/>
      <c r="MZ8" s="101"/>
      <c r="NA8" s="102"/>
      <c r="NB8" s="89"/>
      <c r="NC8" s="90">
        <f>SUM(NC9:NC56)</f>
        <v>20.16</v>
      </c>
      <c r="ND8" s="90"/>
      <c r="NE8" s="87"/>
      <c r="NF8" s="102"/>
      <c r="NG8" s="89"/>
      <c r="NH8" s="90">
        <f>SUM(NH9:NH56)</f>
        <v>0</v>
      </c>
      <c r="NI8" s="90"/>
      <c r="NJ8" s="145"/>
      <c r="NK8" s="146"/>
      <c r="NL8" s="96"/>
      <c r="NM8" s="97">
        <f>SUM(NM9:NM56)</f>
        <v>0</v>
      </c>
      <c r="NN8" s="97"/>
      <c r="NO8" s="129"/>
      <c r="NP8" s="92"/>
      <c r="NQ8" s="77"/>
      <c r="NR8" s="82">
        <f>SUM(NR9:NR56)</f>
        <v>0</v>
      </c>
      <c r="NS8" s="82"/>
      <c r="NT8" s="81"/>
      <c r="NU8" s="92"/>
      <c r="NV8" s="77"/>
      <c r="NW8" s="82">
        <f>SUM(NW9:NW56)</f>
        <v>0</v>
      </c>
      <c r="NX8" s="82"/>
      <c r="NY8" s="81"/>
      <c r="NZ8" s="92"/>
      <c r="OA8" s="77"/>
      <c r="OB8" s="82">
        <f>SUM(OB9:OB56)</f>
        <v>0</v>
      </c>
      <c r="OC8" s="82"/>
      <c r="OD8" s="144"/>
      <c r="OE8" s="99"/>
      <c r="OF8" s="85"/>
      <c r="OG8" s="86">
        <f>SUM(OG9:OG56)</f>
        <v>0</v>
      </c>
      <c r="OH8" s="86"/>
      <c r="OI8" s="83"/>
      <c r="OJ8" s="99"/>
      <c r="OK8" s="85"/>
      <c r="OL8" s="86">
        <f>SUM(OL9:OL56)</f>
        <v>0</v>
      </c>
      <c r="OM8" s="86"/>
      <c r="ON8" s="101"/>
      <c r="OO8" s="102"/>
      <c r="OP8" s="89"/>
      <c r="OQ8" s="90">
        <f>SUM(OQ9:OQ56)</f>
        <v>0</v>
      </c>
      <c r="OR8" s="90"/>
      <c r="OS8" s="129"/>
      <c r="OT8" s="92"/>
      <c r="OU8" s="77"/>
      <c r="OV8" s="82">
        <f>SUM(OV9:OV56)</f>
        <v>0</v>
      </c>
      <c r="OW8" s="82"/>
      <c r="OX8" s="81"/>
      <c r="OY8" s="92"/>
      <c r="OZ8" s="77"/>
      <c r="PA8" s="82">
        <f>SUM(PA9:PA56)</f>
        <v>0</v>
      </c>
      <c r="PB8" s="82"/>
      <c r="PC8" s="144"/>
      <c r="PD8" s="99"/>
      <c r="PE8" s="85"/>
      <c r="PF8" s="86">
        <f>SUM(PF9:PF56)</f>
        <v>0</v>
      </c>
      <c r="PG8" s="86"/>
      <c r="PH8" s="129"/>
      <c r="PI8" s="92"/>
      <c r="PJ8" s="77"/>
      <c r="PK8" s="82">
        <f>SUM(PK9:PK56)</f>
        <v>0</v>
      </c>
      <c r="PL8" s="82"/>
      <c r="PM8" s="129"/>
      <c r="PN8" s="92"/>
      <c r="PO8" s="77"/>
      <c r="PP8" s="82">
        <f>SUM(PP9:PP56)</f>
        <v>80.64</v>
      </c>
      <c r="PQ8" s="82"/>
      <c r="PR8" s="81"/>
      <c r="PS8" s="92"/>
      <c r="PT8" s="77"/>
      <c r="PU8" s="82">
        <f>SUM(PU9:PU56)</f>
        <v>0</v>
      </c>
      <c r="PV8" s="82"/>
      <c r="PW8" s="81"/>
      <c r="PX8" s="92"/>
      <c r="PY8" s="77"/>
      <c r="PZ8" s="82">
        <f>SUM(PZ9:PZ56)</f>
        <v>0</v>
      </c>
      <c r="QA8" s="82"/>
      <c r="QB8" s="144"/>
      <c r="QC8" s="99"/>
      <c r="QD8" s="85"/>
      <c r="QE8" s="86">
        <f>SUM(QE9:QE56)</f>
        <v>0</v>
      </c>
      <c r="QF8" s="86"/>
      <c r="QG8" s="83"/>
      <c r="QH8" s="99"/>
      <c r="QI8" s="85"/>
      <c r="QJ8" s="86">
        <f>SUM(QJ9:QJ56)</f>
        <v>0</v>
      </c>
      <c r="QK8" s="86"/>
      <c r="QL8" s="101"/>
      <c r="QM8" s="102"/>
      <c r="QN8" s="89"/>
      <c r="QO8" s="90">
        <f>SUM(QO9:QO56)</f>
        <v>0</v>
      </c>
      <c r="QP8" s="90"/>
      <c r="QQ8" s="129"/>
      <c r="QR8" s="92"/>
      <c r="QS8" s="77"/>
      <c r="QT8" s="82">
        <f>SUM(QT9:QT56)</f>
        <v>0</v>
      </c>
      <c r="QU8" s="82"/>
      <c r="QV8" s="81"/>
      <c r="QW8" s="92"/>
      <c r="QX8" s="77"/>
      <c r="QY8" s="82">
        <f>SUM(QY9:QY56)</f>
        <v>0</v>
      </c>
      <c r="QZ8" s="82"/>
      <c r="RA8" s="144"/>
      <c r="RB8" s="99"/>
      <c r="RC8" s="85"/>
      <c r="RD8" s="86">
        <f>SUM(RD9:RD56)</f>
        <v>0</v>
      </c>
      <c r="RE8" s="86"/>
      <c r="RF8" s="129"/>
      <c r="RG8" s="92"/>
      <c r="RH8" s="77"/>
      <c r="RI8" s="82">
        <f>SUM(RI9:RI56)</f>
        <v>0</v>
      </c>
      <c r="RJ8" s="82"/>
      <c r="RK8" s="129"/>
      <c r="RL8" s="92"/>
      <c r="RM8" s="77"/>
      <c r="RN8" s="82">
        <f>SUM(RN9:RN56)</f>
        <v>0</v>
      </c>
      <c r="RO8" s="82"/>
      <c r="RP8" s="81"/>
      <c r="RQ8" s="92"/>
      <c r="RR8" s="77"/>
      <c r="RS8" s="82">
        <f>SUM(RS9:RS56)</f>
        <v>0</v>
      </c>
      <c r="RT8" s="82"/>
      <c r="RU8" s="144"/>
      <c r="RV8" s="99"/>
      <c r="RW8" s="85"/>
      <c r="RX8" s="86">
        <f>SUM(RX9:RX56)</f>
        <v>0</v>
      </c>
      <c r="RY8" s="86"/>
      <c r="RZ8" s="129"/>
      <c r="SA8" s="92"/>
      <c r="SB8" s="77"/>
      <c r="SC8" s="82">
        <f>SUM(SC9:SC56)</f>
        <v>0</v>
      </c>
      <c r="SD8" s="82"/>
      <c r="SE8" s="129"/>
      <c r="SF8" s="92"/>
      <c r="SG8" s="77"/>
      <c r="SH8" s="82">
        <f>SUM(SH9:SH56)</f>
        <v>0</v>
      </c>
      <c r="SI8" s="82"/>
      <c r="SJ8" s="129"/>
      <c r="SK8" s="92"/>
      <c r="SL8" s="77"/>
      <c r="SM8" s="82">
        <f>SUM(SM9:SM56)</f>
        <v>0</v>
      </c>
      <c r="SN8" s="82"/>
      <c r="SO8" s="81"/>
      <c r="SP8" s="92"/>
      <c r="SQ8" s="77"/>
      <c r="SR8" s="82">
        <f>SUM(SR9:SR56)</f>
        <v>0</v>
      </c>
      <c r="SS8" s="82"/>
      <c r="ST8" s="81"/>
      <c r="SU8" s="92"/>
      <c r="SV8" s="77"/>
      <c r="SW8" s="82">
        <f>SUM(SW9:SW56)</f>
        <v>0</v>
      </c>
      <c r="SX8" s="82"/>
      <c r="SY8" s="144"/>
      <c r="SZ8" s="99"/>
      <c r="TA8" s="85"/>
      <c r="TB8" s="86">
        <f>SUM(TB9:TB56)</f>
        <v>0</v>
      </c>
      <c r="TC8" s="86"/>
      <c r="TD8" s="83"/>
      <c r="TE8" s="99"/>
      <c r="TF8" s="85"/>
      <c r="TG8" s="86">
        <f>SUM(TG9:TG56)</f>
        <v>0</v>
      </c>
      <c r="TH8" s="86"/>
      <c r="TI8" s="101"/>
      <c r="TJ8" s="102"/>
      <c r="TK8" s="89"/>
      <c r="TL8" s="90">
        <f>SUM(TL9:TL56)</f>
        <v>0</v>
      </c>
      <c r="TM8" s="90"/>
      <c r="TN8" s="129"/>
      <c r="TO8" s="92"/>
      <c r="TP8" s="77"/>
      <c r="TQ8" s="82">
        <f>SUM(TQ9:TQ56)</f>
        <v>0</v>
      </c>
      <c r="TR8" s="82"/>
      <c r="TS8" s="81"/>
      <c r="TT8" s="92"/>
      <c r="TU8" s="77"/>
      <c r="TV8" s="82">
        <f>SUM(TV9:TV56)</f>
        <v>0</v>
      </c>
      <c r="TW8" s="82"/>
      <c r="TX8" s="144"/>
      <c r="TY8" s="99"/>
      <c r="TZ8" s="85"/>
      <c r="UA8" s="86">
        <f>SUM(UA9:UA56)</f>
        <v>0</v>
      </c>
      <c r="UB8" s="86"/>
      <c r="UC8" s="129"/>
      <c r="UD8" s="92"/>
      <c r="UE8" s="77"/>
      <c r="UF8" s="82">
        <f>SUM(UF9:UF56)</f>
        <v>0</v>
      </c>
      <c r="UG8" s="82"/>
      <c r="UH8" s="129"/>
      <c r="UI8" s="92"/>
      <c r="UJ8" s="77"/>
      <c r="UK8" s="82">
        <f>SUM(UK9:UK56)</f>
        <v>0</v>
      </c>
      <c r="UL8" s="82"/>
      <c r="UM8" s="81"/>
      <c r="UN8" s="92"/>
      <c r="UO8" s="77"/>
      <c r="UP8" s="82">
        <f>SUM(UP9:UP56)</f>
        <v>0</v>
      </c>
      <c r="UQ8" s="82"/>
      <c r="UR8" s="144"/>
      <c r="US8" s="99"/>
      <c r="UT8" s="85"/>
      <c r="UU8" s="86">
        <f>SUM(UU9:UU56)</f>
        <v>0</v>
      </c>
      <c r="UV8" s="86"/>
      <c r="UW8" s="129"/>
      <c r="UX8" s="92"/>
      <c r="UY8" s="77"/>
      <c r="UZ8" s="82">
        <f>SUM(UZ9:UZ56)</f>
        <v>0</v>
      </c>
      <c r="VA8" s="82"/>
      <c r="VB8" s="129"/>
      <c r="VC8" s="92"/>
      <c r="VD8" s="77"/>
      <c r="VE8" s="82">
        <f>SUM(VE9:VE56)</f>
        <v>0</v>
      </c>
      <c r="VF8" s="82"/>
      <c r="VG8" s="129"/>
      <c r="VH8" s="92"/>
      <c r="VI8" s="77"/>
      <c r="VJ8" s="82">
        <f>SUM(VJ9:VJ56)</f>
        <v>0</v>
      </c>
      <c r="VK8" s="82"/>
      <c r="VL8" s="81"/>
      <c r="VM8" s="92"/>
      <c r="VN8" s="77"/>
      <c r="VO8" s="82">
        <f>SUM(VO9:VO56)</f>
        <v>0</v>
      </c>
      <c r="VP8" s="82"/>
      <c r="VQ8" s="144"/>
      <c r="VR8" s="99"/>
      <c r="VS8" s="85"/>
      <c r="VT8" s="86">
        <f>SUM(VT9:VT56)</f>
        <v>0</v>
      </c>
      <c r="VU8" s="86"/>
      <c r="VV8" s="129"/>
      <c r="VW8" s="92"/>
      <c r="VX8" s="77"/>
      <c r="VY8" s="82">
        <f>SUM(VY9:VY56)</f>
        <v>0</v>
      </c>
      <c r="VZ8" s="82"/>
      <c r="WA8" s="129"/>
      <c r="WB8" s="92"/>
      <c r="WC8" s="77"/>
      <c r="WD8" s="82">
        <f>SUM(WD9:WD56)</f>
        <v>0</v>
      </c>
      <c r="WE8" s="82"/>
      <c r="WF8" s="129"/>
      <c r="WG8" s="92"/>
      <c r="WH8" s="77"/>
      <c r="WI8" s="82">
        <f>SUM(WI9:WI56)</f>
        <v>0</v>
      </c>
      <c r="WJ8" s="82"/>
      <c r="WK8" s="129"/>
      <c r="WL8" s="92"/>
      <c r="WM8" s="77"/>
      <c r="WN8" s="82">
        <f>SUM(WN9:WN56)</f>
        <v>0</v>
      </c>
      <c r="WO8" s="82"/>
      <c r="WP8" s="81"/>
      <c r="WQ8" s="92"/>
      <c r="WR8" s="77"/>
      <c r="WS8" s="82">
        <f>SUM(WS9:WS56)</f>
        <v>0</v>
      </c>
      <c r="WT8" s="82"/>
      <c r="WU8" s="144"/>
      <c r="WV8" s="99"/>
      <c r="WW8" s="85"/>
      <c r="WX8" s="86">
        <f>SUM(WX9:WX56)</f>
        <v>0</v>
      </c>
      <c r="WY8" s="86"/>
      <c r="WZ8" s="129"/>
      <c r="XA8" s="92"/>
      <c r="XB8" s="77"/>
      <c r="XC8" s="82">
        <f>SUM(XC9:XC56)</f>
        <v>0</v>
      </c>
      <c r="XD8" s="82"/>
      <c r="XE8" s="129"/>
      <c r="XF8" s="92"/>
      <c r="XG8" s="77"/>
      <c r="XH8" s="82">
        <f>SUM(XH9:XH56)</f>
        <v>0</v>
      </c>
      <c r="XI8" s="82"/>
      <c r="XJ8" s="129"/>
      <c r="XK8" s="92"/>
      <c r="XL8" s="77"/>
      <c r="XM8" s="82">
        <f>SUM(XM9:XM56)</f>
        <v>0</v>
      </c>
      <c r="XN8" s="82"/>
      <c r="XO8" s="129"/>
      <c r="XP8" s="92"/>
      <c r="XQ8" s="77"/>
      <c r="XR8" s="82">
        <f>SUM(XR9:XR56)</f>
        <v>0</v>
      </c>
      <c r="XS8" s="82"/>
      <c r="XT8" s="129"/>
      <c r="XU8" s="92"/>
      <c r="XV8" s="77"/>
      <c r="XW8" s="82">
        <f>SUM(XW9:XW56)</f>
        <v>0</v>
      </c>
      <c r="XX8" s="82"/>
      <c r="XY8" s="129"/>
      <c r="XZ8" s="92"/>
      <c r="YA8" s="77"/>
      <c r="YB8" s="82">
        <f>SUM(YB9:YB56)</f>
        <v>0</v>
      </c>
      <c r="YC8" s="82"/>
      <c r="YD8" s="129"/>
      <c r="YE8" s="92"/>
      <c r="YF8" s="77"/>
      <c r="YG8" s="82">
        <f>SUM(YG9:YG56)</f>
        <v>0</v>
      </c>
      <c r="YH8" s="82"/>
      <c r="YI8" s="129"/>
      <c r="YJ8" s="92"/>
      <c r="YK8" s="77"/>
      <c r="YL8" s="82">
        <f>SUM(YL9:YL56)</f>
        <v>0</v>
      </c>
      <c r="YM8" s="78"/>
    </row>
    <row r="9" spans="1:663" x14ac:dyDescent="0.2">
      <c r="A9" s="119">
        <f t="shared" ref="A9:A56" si="0">SUM(B9-H9)</f>
        <v>0</v>
      </c>
      <c r="B9" s="241">
        <f t="shared" ref="B9:B56" si="1">+L9+P9+U9+Z9+AE9+AJ9+AO9+AT9+AY9+BD9+BI9+BN9+BS9+BX9+CC9+CH9+CM9+CR9+CW9+DB9+DG9+DL9+DQ9+DV9+EA9+EF9+EK9+EP9+EU9+EZ9+FE9+FJ9+FO9+FT9+FY9+GD9+GI9+GN9+GS9+GX9+HC9+HH9+HM9+HR9+HW9+IB9+IG9+IL9+IQ9+IV9+JA9+JF9+JK9+JP9+JU9+JZ9+KE9+KJ9+KO9+KT9+KY9+LD9+LI9+LN9+LS9+LX9+MC9+MH9+MM9+MR9+MW9+NB9+NG9+NL9+NQ9+NV9+OA9+OF9+OK9+OP9+OU9+OZ9+PE9+PJ9+PO9+PT9+PY9+QD9+QI9+QN9+QS9+QX9+RC9+RH9+RM9+RR9+RW9+SB9+SG9+SL9+SQ9+SV9+TA9+TF9+TK9+TP9+TU9+TZ9+UE9+UJ9+UO9+UT9+UY9+VD9+VI9+VN9+VS9+VX9+WC9+WH9+WM9+WR9+WW9+XB9+XG9+XL9+XQ9+XV9+YA9+YF9+YK9</f>
        <v>1000</v>
      </c>
      <c r="C9" s="160"/>
      <c r="D9" s="122"/>
      <c r="E9" s="122">
        <f t="shared" ref="E9:E55" si="2">+M9+Q9+V9+AA9+AF9+AK9+AP9+AU9+AZ9+BE9+BJ9+BO9+BT9+BY9+CD9+CI9+CN9+CS9+CX9+DC9+DH9+DM9+DR9+DW9+EB9+EG9+EL9+EQ9+EV9+FA9+FF9+FK9+FP9+FU9+FZ9+GE9+GJ9+GO9+GT9+GY9+HD9+HI9+HN9+HS9+HX9+IC9+IH9+IM9+IR9+IW9+JB9+JG9+JL9+JQ9+JV9+KA9+KF9+KK9+KP9+KU9+KZ9+LE9+LJ9+LO9+LT9+LY9+MD9+MI9+MN9+MS9+MX9+NC9+NH9+NM9+NR9+NW9+OB9+OG9+OL9+OQ9+OV9+PA9+PF9+PK9+PP9+PU9+PZ9+QE9+QJ9+QO9+QT9+QY9+RD9+RI9+RN9+RS9+RX9+SC9+SH9+SM9+SR9+SW9+TB9+TG9+TL9+TQ9+TV9+UA9+UF9+UK9+UP9+UU9+UZ9+VE9+VJ9+VO9+VT9+VY9+WD9+WI9+WN9+WS9+WX9+XC9+XH9+XM9+XR9+XW9+YB9+YG9+YL9</f>
        <v>14000</v>
      </c>
      <c r="F9" s="122">
        <f>SUM(E9*'Data Entry'!$C$18)*(20/80)</f>
        <v>2905</v>
      </c>
      <c r="G9" s="122">
        <f>+C9+D9+E9+F9</f>
        <v>16905</v>
      </c>
      <c r="H9" s="128">
        <f>ROUND(+I3,0)</f>
        <v>1000</v>
      </c>
      <c r="I9">
        <v>1</v>
      </c>
      <c r="J9" s="47">
        <f>+'Data Entry'!C13</f>
        <v>14</v>
      </c>
      <c r="K9" s="50">
        <f>IF('Data Entry'!$C$9='Attrition Rates'!$A$4,'Attrition Rates'!D4,IF('Data Entry'!$C$9='Attrition Rates'!$A$5,'Attrition Rates'!E4,IF('Data Entry'!$C$9='Attrition Rates'!$A$6,'Attrition Rates'!F4,IF('Data Entry'!$C$9='Attrition Rates'!$A$7,'Attrition Rates'!G4,IF('Data Entry'!$C$9='Attrition Rates'!$A$8,'Attrition Rates'!H4,IF('Data Entry'!$C$9='Attrition Rates'!$A$9,'Attrition Rates'!I4,IF('Data Entry'!$C$9='Attrition Rates'!$A$10,'Attrition Rates'!J4,FALSE)))))))</f>
        <v>1</v>
      </c>
      <c r="L9" s="53">
        <f t="shared" ref="L9:L14" si="3">+H9</f>
        <v>1000</v>
      </c>
      <c r="M9" s="1">
        <f>(ROUND(L9,0))*J9</f>
        <v>14000</v>
      </c>
      <c r="N9" s="129"/>
      <c r="O9" s="92"/>
      <c r="P9" s="77"/>
      <c r="Q9" s="82"/>
      <c r="R9" s="82"/>
      <c r="S9" s="129"/>
      <c r="T9" s="92"/>
      <c r="U9" s="77"/>
      <c r="V9" s="92"/>
      <c r="W9" s="82"/>
      <c r="X9" s="81"/>
      <c r="Y9" s="92"/>
      <c r="Z9" s="77"/>
      <c r="AA9" s="92"/>
      <c r="AB9" s="92"/>
      <c r="AC9" s="81"/>
      <c r="AD9" s="92"/>
      <c r="AE9" s="77"/>
      <c r="AF9" s="92"/>
      <c r="AG9" s="92"/>
      <c r="AH9" s="81"/>
      <c r="AI9" s="92"/>
      <c r="AJ9" s="77"/>
      <c r="AK9" s="92"/>
      <c r="AL9" s="93"/>
      <c r="AM9" s="81"/>
      <c r="AN9" s="92"/>
      <c r="AO9" s="77"/>
      <c r="AP9" s="92"/>
      <c r="AQ9" s="93"/>
      <c r="AR9" s="81"/>
      <c r="AS9" s="92"/>
      <c r="AT9" s="77"/>
      <c r="AU9" s="92"/>
      <c r="AV9" s="93"/>
      <c r="AW9" s="144"/>
      <c r="AX9" s="99"/>
      <c r="AY9" s="85"/>
      <c r="AZ9" s="86"/>
      <c r="BA9" s="123"/>
      <c r="BB9" s="83"/>
      <c r="BC9" s="99"/>
      <c r="BD9" s="85"/>
      <c r="BE9" s="99"/>
      <c r="BF9" s="100"/>
      <c r="BG9" s="83"/>
      <c r="BH9" s="99"/>
      <c r="BI9" s="85"/>
      <c r="BJ9" s="99"/>
      <c r="BK9" s="100"/>
      <c r="BL9" s="83"/>
      <c r="BM9" s="99"/>
      <c r="BN9" s="85"/>
      <c r="BO9" s="99"/>
      <c r="BP9" s="100"/>
      <c r="BQ9" s="83"/>
      <c r="BR9" s="99"/>
      <c r="BS9" s="85"/>
      <c r="BT9" s="99"/>
      <c r="BU9" s="100"/>
      <c r="BV9" s="83"/>
      <c r="BW9" s="99"/>
      <c r="BX9" s="85"/>
      <c r="BY9" s="99"/>
      <c r="BZ9" s="100"/>
      <c r="CA9" s="101"/>
      <c r="CB9" s="102"/>
      <c r="CC9" s="89"/>
      <c r="CD9" s="90"/>
      <c r="CE9" s="90"/>
      <c r="CF9" s="87"/>
      <c r="CG9" s="102"/>
      <c r="CH9" s="89"/>
      <c r="CI9" s="102"/>
      <c r="CJ9" s="102"/>
      <c r="CK9" s="87"/>
      <c r="CL9" s="102"/>
      <c r="CM9" s="89"/>
      <c r="CN9" s="102"/>
      <c r="CO9" s="102"/>
      <c r="CP9" s="87"/>
      <c r="CQ9" s="102"/>
      <c r="CR9" s="89"/>
      <c r="CS9" s="102"/>
      <c r="CT9" s="102"/>
      <c r="CU9" s="87"/>
      <c r="CV9" s="102"/>
      <c r="CW9" s="89"/>
      <c r="CX9" s="102"/>
      <c r="CY9" s="102"/>
      <c r="CZ9" s="145"/>
      <c r="DA9" s="146"/>
      <c r="DB9" s="96"/>
      <c r="DC9" s="97"/>
      <c r="DD9" s="97"/>
      <c r="DE9" s="94"/>
      <c r="DF9" s="146"/>
      <c r="DG9" s="96"/>
      <c r="DH9" s="146"/>
      <c r="DI9" s="146"/>
      <c r="DJ9" s="94"/>
      <c r="DK9" s="146"/>
      <c r="DL9" s="96"/>
      <c r="DM9" s="146"/>
      <c r="DN9" s="146"/>
      <c r="DO9" s="94"/>
      <c r="DP9" s="146"/>
      <c r="DQ9" s="96"/>
      <c r="DR9" s="146"/>
      <c r="DS9" s="146"/>
      <c r="DT9" s="147"/>
      <c r="DU9" s="148"/>
      <c r="DV9" s="106"/>
      <c r="DW9" s="107"/>
      <c r="DX9" s="107"/>
      <c r="DY9" s="104"/>
      <c r="DZ9" s="148"/>
      <c r="EA9" s="106"/>
      <c r="EB9" s="148"/>
      <c r="EC9" s="148"/>
      <c r="ED9" s="104"/>
      <c r="EE9" s="148"/>
      <c r="EF9" s="106"/>
      <c r="EG9" s="148"/>
      <c r="EH9" s="148"/>
      <c r="EI9" s="149"/>
      <c r="EJ9" s="150"/>
      <c r="EK9" s="111"/>
      <c r="EL9" s="112"/>
      <c r="EM9" s="112"/>
      <c r="EN9" s="109"/>
      <c r="EO9" s="150"/>
      <c r="EP9" s="111"/>
      <c r="EQ9" s="150"/>
      <c r="ER9" s="150"/>
      <c r="ES9" s="151"/>
      <c r="ET9" s="152"/>
      <c r="EU9" s="115"/>
      <c r="EV9" s="116"/>
      <c r="EW9" s="116"/>
      <c r="EX9" s="129"/>
      <c r="EY9" s="92"/>
      <c r="EZ9" s="77"/>
      <c r="FA9" s="82"/>
      <c r="FB9" s="82"/>
      <c r="FC9" s="81"/>
      <c r="FD9" s="92"/>
      <c r="FE9" s="77"/>
      <c r="FF9" s="92"/>
      <c r="FG9" s="92"/>
      <c r="FH9" s="81"/>
      <c r="FI9" s="92"/>
      <c r="FJ9" s="77"/>
      <c r="FK9" s="92"/>
      <c r="FL9" s="92"/>
      <c r="FM9" s="81"/>
      <c r="FN9" s="92"/>
      <c r="FO9" s="77"/>
      <c r="FP9" s="92"/>
      <c r="FQ9" s="92"/>
      <c r="FR9" s="81"/>
      <c r="FS9" s="92"/>
      <c r="FT9" s="77"/>
      <c r="FU9" s="92"/>
      <c r="FV9" s="92"/>
      <c r="FW9" s="144"/>
      <c r="FX9" s="99"/>
      <c r="FY9" s="85"/>
      <c r="FZ9" s="86"/>
      <c r="GA9" s="86"/>
      <c r="GB9" s="83"/>
      <c r="GC9" s="99"/>
      <c r="GD9" s="85"/>
      <c r="GE9" s="99"/>
      <c r="GF9" s="99"/>
      <c r="GG9" s="83"/>
      <c r="GH9" s="99"/>
      <c r="GI9" s="85"/>
      <c r="GJ9" s="99"/>
      <c r="GK9" s="99"/>
      <c r="GL9" s="83"/>
      <c r="GM9" s="99"/>
      <c r="GN9" s="85"/>
      <c r="GO9" s="99"/>
      <c r="GP9" s="99"/>
      <c r="GQ9" s="101"/>
      <c r="GR9" s="102"/>
      <c r="GS9" s="89"/>
      <c r="GT9" s="90"/>
      <c r="GU9" s="90"/>
      <c r="GV9" s="87"/>
      <c r="GW9" s="102"/>
      <c r="GX9" s="89"/>
      <c r="GY9" s="102"/>
      <c r="GZ9" s="102"/>
      <c r="HA9" s="87"/>
      <c r="HB9" s="102"/>
      <c r="HC9" s="89"/>
      <c r="HD9" s="102"/>
      <c r="HE9" s="102"/>
      <c r="HF9" s="145"/>
      <c r="HG9" s="146"/>
      <c r="HH9" s="96"/>
      <c r="HI9" s="97"/>
      <c r="HJ9" s="97"/>
      <c r="HK9" s="94"/>
      <c r="HL9" s="146"/>
      <c r="HM9" s="96"/>
      <c r="HN9" s="146"/>
      <c r="HO9" s="146"/>
      <c r="HP9" s="147"/>
      <c r="HQ9" s="148"/>
      <c r="HR9" s="106"/>
      <c r="HS9" s="107"/>
      <c r="HT9" s="107"/>
      <c r="HU9" s="129"/>
      <c r="HV9" s="92"/>
      <c r="HW9" s="77"/>
      <c r="HX9" s="82"/>
      <c r="HY9" s="82"/>
      <c r="HZ9" s="81"/>
      <c r="IA9" s="92"/>
      <c r="IB9" s="77"/>
      <c r="IC9" s="92"/>
      <c r="ID9" s="92"/>
      <c r="IE9" s="81"/>
      <c r="IF9" s="92"/>
      <c r="IG9" s="77"/>
      <c r="IH9" s="92"/>
      <c r="II9" s="92"/>
      <c r="IJ9" s="81"/>
      <c r="IK9" s="92"/>
      <c r="IL9" s="77"/>
      <c r="IM9" s="92"/>
      <c r="IN9" s="92"/>
      <c r="IO9" s="144"/>
      <c r="IP9" s="99"/>
      <c r="IQ9" s="85"/>
      <c r="IR9" s="86"/>
      <c r="IS9" s="86"/>
      <c r="IT9" s="83"/>
      <c r="IU9" s="99"/>
      <c r="IV9" s="85"/>
      <c r="IW9" s="99"/>
      <c r="IX9" s="99"/>
      <c r="IY9" s="83"/>
      <c r="IZ9" s="99"/>
      <c r="JA9" s="85"/>
      <c r="JB9" s="99"/>
      <c r="JC9" s="99"/>
      <c r="JD9" s="101"/>
      <c r="JE9" s="102"/>
      <c r="JF9" s="89"/>
      <c r="JG9" s="90"/>
      <c r="JH9" s="90"/>
      <c r="JI9" s="87"/>
      <c r="JJ9" s="102"/>
      <c r="JK9" s="89"/>
      <c r="JL9" s="102"/>
      <c r="JM9" s="102"/>
      <c r="JN9" s="145"/>
      <c r="JO9" s="146"/>
      <c r="JP9" s="96"/>
      <c r="JQ9" s="97"/>
      <c r="JR9" s="97"/>
      <c r="JS9" s="129"/>
      <c r="JT9" s="92"/>
      <c r="JU9" s="77"/>
      <c r="JV9" s="82"/>
      <c r="JW9" s="82"/>
      <c r="JX9" s="81"/>
      <c r="JY9" s="92"/>
      <c r="JZ9" s="77"/>
      <c r="KA9" s="92"/>
      <c r="KB9" s="92"/>
      <c r="KC9" s="81"/>
      <c r="KD9" s="92"/>
      <c r="KE9" s="77"/>
      <c r="KF9" s="92"/>
      <c r="KG9" s="92"/>
      <c r="KH9" s="144"/>
      <c r="KI9" s="99"/>
      <c r="KJ9" s="85"/>
      <c r="KK9" s="86"/>
      <c r="KL9" s="86"/>
      <c r="KM9" s="83"/>
      <c r="KN9" s="99"/>
      <c r="KO9" s="85"/>
      <c r="KP9" s="99"/>
      <c r="KQ9" s="99"/>
      <c r="KR9" s="101"/>
      <c r="KS9" s="102"/>
      <c r="KT9" s="89"/>
      <c r="KU9" s="90"/>
      <c r="KV9" s="90"/>
      <c r="KW9" s="129"/>
      <c r="KX9" s="92"/>
      <c r="KY9" s="77"/>
      <c r="KZ9" s="82"/>
      <c r="LA9" s="82"/>
      <c r="LB9" s="81"/>
      <c r="LC9" s="92"/>
      <c r="LD9" s="77"/>
      <c r="LE9" s="92"/>
      <c r="LF9" s="92"/>
      <c r="LG9" s="144"/>
      <c r="LH9" s="99"/>
      <c r="LI9" s="85"/>
      <c r="LJ9" s="86"/>
      <c r="LK9" s="86"/>
      <c r="LL9" s="129"/>
      <c r="LM9" s="92"/>
      <c r="LN9" s="77"/>
      <c r="LO9" s="82"/>
      <c r="LP9" s="82"/>
      <c r="LQ9" s="129"/>
      <c r="LR9" s="92"/>
      <c r="LS9" s="77"/>
      <c r="LT9" s="82"/>
      <c r="LU9" s="82"/>
      <c r="LV9" s="81"/>
      <c r="LW9" s="92"/>
      <c r="LX9" s="77"/>
      <c r="LY9" s="92"/>
      <c r="LZ9" s="92"/>
      <c r="MA9" s="81"/>
      <c r="MB9" s="92"/>
      <c r="MC9" s="77"/>
      <c r="MD9" s="92"/>
      <c r="ME9" s="92"/>
      <c r="MF9" s="81"/>
      <c r="MG9" s="92"/>
      <c r="MH9" s="77"/>
      <c r="MI9" s="92"/>
      <c r="MJ9" s="92"/>
      <c r="MK9" s="144"/>
      <c r="ML9" s="99"/>
      <c r="MM9" s="85"/>
      <c r="MN9" s="86"/>
      <c r="MO9" s="86"/>
      <c r="MP9" s="83"/>
      <c r="MQ9" s="99"/>
      <c r="MR9" s="85"/>
      <c r="MS9" s="99"/>
      <c r="MT9" s="99"/>
      <c r="MU9" s="83"/>
      <c r="MV9" s="99"/>
      <c r="MW9" s="85"/>
      <c r="MX9" s="99"/>
      <c r="MY9" s="99"/>
      <c r="MZ9" s="101"/>
      <c r="NA9" s="102"/>
      <c r="NB9" s="89"/>
      <c r="NC9" s="90"/>
      <c r="ND9" s="90"/>
      <c r="NE9" s="87"/>
      <c r="NF9" s="102"/>
      <c r="NG9" s="89"/>
      <c r="NH9" s="102"/>
      <c r="NI9" s="102"/>
      <c r="NJ9" s="145"/>
      <c r="NK9" s="146"/>
      <c r="NL9" s="96"/>
      <c r="NM9" s="97"/>
      <c r="NN9" s="97"/>
      <c r="NO9" s="129"/>
      <c r="NP9" s="92"/>
      <c r="NQ9" s="77"/>
      <c r="NR9" s="82"/>
      <c r="NS9" s="82"/>
      <c r="NT9" s="81"/>
      <c r="NU9" s="92"/>
      <c r="NV9" s="77"/>
      <c r="NW9" s="92"/>
      <c r="NX9" s="92"/>
      <c r="NY9" s="81"/>
      <c r="NZ9" s="92"/>
      <c r="OA9" s="77"/>
      <c r="OB9" s="92"/>
      <c r="OC9" s="92"/>
      <c r="OD9" s="144"/>
      <c r="OE9" s="99"/>
      <c r="OF9" s="85"/>
      <c r="OG9" s="86"/>
      <c r="OH9" s="86"/>
      <c r="OI9" s="83"/>
      <c r="OJ9" s="99"/>
      <c r="OK9" s="85"/>
      <c r="OL9" s="99"/>
      <c r="OM9" s="99"/>
      <c r="ON9" s="101"/>
      <c r="OO9" s="102"/>
      <c r="OP9" s="89"/>
      <c r="OQ9" s="90"/>
      <c r="OR9" s="90"/>
      <c r="OS9" s="129"/>
      <c r="OT9" s="92"/>
      <c r="OU9" s="77"/>
      <c r="OV9" s="82"/>
      <c r="OW9" s="82"/>
      <c r="OX9" s="81"/>
      <c r="OY9" s="92"/>
      <c r="OZ9" s="77"/>
      <c r="PA9" s="92"/>
      <c r="PB9" s="92"/>
      <c r="PC9" s="144"/>
      <c r="PD9" s="99"/>
      <c r="PE9" s="85"/>
      <c r="PF9" s="86"/>
      <c r="PG9" s="86"/>
      <c r="PH9" s="129"/>
      <c r="PI9" s="92"/>
      <c r="PJ9" s="77"/>
      <c r="PK9" s="82"/>
      <c r="PL9" s="82"/>
      <c r="PM9" s="129"/>
      <c r="PN9" s="92"/>
      <c r="PO9" s="77"/>
      <c r="PP9" s="82"/>
      <c r="PQ9" s="82"/>
      <c r="PR9" s="81"/>
      <c r="PS9" s="92"/>
      <c r="PT9" s="77"/>
      <c r="PU9" s="92"/>
      <c r="PV9" s="92"/>
      <c r="PW9" s="81"/>
      <c r="PX9" s="92"/>
      <c r="PY9" s="77"/>
      <c r="PZ9" s="92"/>
      <c r="QA9" s="92"/>
      <c r="QB9" s="144"/>
      <c r="QC9" s="99"/>
      <c r="QD9" s="85"/>
      <c r="QE9" s="86"/>
      <c r="QF9" s="86"/>
      <c r="QG9" s="83"/>
      <c r="QH9" s="99"/>
      <c r="QI9" s="85"/>
      <c r="QJ9" s="99"/>
      <c r="QK9" s="99"/>
      <c r="QL9" s="101"/>
      <c r="QM9" s="102"/>
      <c r="QN9" s="89"/>
      <c r="QO9" s="90"/>
      <c r="QP9" s="90"/>
      <c r="QQ9" s="129"/>
      <c r="QR9" s="92"/>
      <c r="QS9" s="77"/>
      <c r="QT9" s="82"/>
      <c r="QU9" s="82"/>
      <c r="QV9" s="81"/>
      <c r="QW9" s="92"/>
      <c r="QX9" s="77"/>
      <c r="QY9" s="92"/>
      <c r="QZ9" s="92"/>
      <c r="RA9" s="144"/>
      <c r="RB9" s="99"/>
      <c r="RC9" s="85"/>
      <c r="RD9" s="86"/>
      <c r="RE9" s="86"/>
      <c r="RF9" s="129"/>
      <c r="RG9" s="92"/>
      <c r="RH9" s="77"/>
      <c r="RI9" s="82"/>
      <c r="RJ9" s="82"/>
      <c r="RK9" s="129"/>
      <c r="RL9" s="92"/>
      <c r="RM9" s="77"/>
      <c r="RN9" s="82"/>
      <c r="RO9" s="82"/>
      <c r="RP9" s="81"/>
      <c r="RQ9" s="92"/>
      <c r="RR9" s="77"/>
      <c r="RS9" s="92"/>
      <c r="RT9" s="92"/>
      <c r="RU9" s="144"/>
      <c r="RV9" s="99"/>
      <c r="RW9" s="85"/>
      <c r="RX9" s="86"/>
      <c r="RY9" s="86"/>
      <c r="RZ9" s="129"/>
      <c r="SA9" s="92"/>
      <c r="SB9" s="77"/>
      <c r="SC9" s="82"/>
      <c r="SD9" s="82"/>
      <c r="SE9" s="129"/>
      <c r="SF9" s="92"/>
      <c r="SG9" s="77"/>
      <c r="SH9" s="82"/>
      <c r="SI9" s="82"/>
      <c r="SJ9" s="129"/>
      <c r="SK9" s="92"/>
      <c r="SL9" s="77"/>
      <c r="SM9" s="82"/>
      <c r="SN9" s="82"/>
      <c r="SO9" s="81"/>
      <c r="SP9" s="92"/>
      <c r="SQ9" s="77"/>
      <c r="SR9" s="92"/>
      <c r="SS9" s="92"/>
      <c r="ST9" s="81"/>
      <c r="SU9" s="92"/>
      <c r="SV9" s="77"/>
      <c r="SW9" s="92"/>
      <c r="SX9" s="92"/>
      <c r="SY9" s="144"/>
      <c r="SZ9" s="99"/>
      <c r="TA9" s="85"/>
      <c r="TB9" s="86"/>
      <c r="TC9" s="86"/>
      <c r="TD9" s="83"/>
      <c r="TE9" s="99"/>
      <c r="TF9" s="85"/>
      <c r="TG9" s="99"/>
      <c r="TH9" s="99"/>
      <c r="TI9" s="101"/>
      <c r="TJ9" s="102"/>
      <c r="TK9" s="89"/>
      <c r="TL9" s="90"/>
      <c r="TM9" s="90"/>
      <c r="TN9" s="129"/>
      <c r="TO9" s="92"/>
      <c r="TP9" s="77"/>
      <c r="TQ9" s="82"/>
      <c r="TR9" s="82"/>
      <c r="TS9" s="81"/>
      <c r="TT9" s="92"/>
      <c r="TU9" s="77"/>
      <c r="TV9" s="92"/>
      <c r="TW9" s="92"/>
      <c r="TX9" s="144"/>
      <c r="TY9" s="99"/>
      <c r="TZ9" s="85"/>
      <c r="UA9" s="86"/>
      <c r="UB9" s="86"/>
      <c r="UC9" s="129"/>
      <c r="UD9" s="92"/>
      <c r="UE9" s="77"/>
      <c r="UF9" s="82"/>
      <c r="UG9" s="82"/>
      <c r="UH9" s="129"/>
      <c r="UI9" s="92"/>
      <c r="UJ9" s="77"/>
      <c r="UK9" s="82"/>
      <c r="UL9" s="82"/>
      <c r="UM9" s="81"/>
      <c r="UN9" s="92"/>
      <c r="UO9" s="77"/>
      <c r="UP9" s="92"/>
      <c r="UQ9" s="92"/>
      <c r="UR9" s="144"/>
      <c r="US9" s="99"/>
      <c r="UT9" s="85"/>
      <c r="UU9" s="86"/>
      <c r="UV9" s="86"/>
      <c r="UW9" s="129"/>
      <c r="UX9" s="92"/>
      <c r="UY9" s="77"/>
      <c r="UZ9" s="82"/>
      <c r="VA9" s="82"/>
      <c r="VB9" s="129"/>
      <c r="VC9" s="92"/>
      <c r="VD9" s="77"/>
      <c r="VE9" s="82"/>
      <c r="VF9" s="82"/>
      <c r="VG9" s="129"/>
      <c r="VH9" s="92"/>
      <c r="VI9" s="77"/>
      <c r="VJ9" s="82"/>
      <c r="VK9" s="82"/>
      <c r="VL9" s="81"/>
      <c r="VM9" s="92"/>
      <c r="VN9" s="77"/>
      <c r="VO9" s="92"/>
      <c r="VP9" s="92"/>
      <c r="VQ9" s="144"/>
      <c r="VR9" s="99"/>
      <c r="VS9" s="85"/>
      <c r="VT9" s="86"/>
      <c r="VU9" s="86"/>
      <c r="VV9" s="129"/>
      <c r="VW9" s="92"/>
      <c r="VX9" s="77"/>
      <c r="VY9" s="82"/>
      <c r="VZ9" s="82"/>
      <c r="WA9" s="129"/>
      <c r="WB9" s="92"/>
      <c r="WC9" s="77"/>
      <c r="WD9" s="82"/>
      <c r="WE9" s="82"/>
      <c r="WF9" s="129"/>
      <c r="WG9" s="92"/>
      <c r="WH9" s="77"/>
      <c r="WI9" s="82"/>
      <c r="WJ9" s="82"/>
      <c r="WK9" s="129"/>
      <c r="WL9" s="92"/>
      <c r="WM9" s="77"/>
      <c r="WN9" s="82"/>
      <c r="WO9" s="82"/>
      <c r="WP9" s="81"/>
      <c r="WQ9" s="92"/>
      <c r="WR9" s="77"/>
      <c r="WS9" s="92"/>
      <c r="WT9" s="92"/>
      <c r="WU9" s="144"/>
      <c r="WV9" s="99"/>
      <c r="WW9" s="85"/>
      <c r="WX9" s="86"/>
      <c r="WY9" s="86"/>
      <c r="WZ9" s="129"/>
      <c r="XA9" s="92"/>
      <c r="XB9" s="77"/>
      <c r="XC9" s="82"/>
      <c r="XD9" s="82"/>
      <c r="XE9" s="129"/>
      <c r="XF9" s="92"/>
      <c r="XG9" s="77"/>
      <c r="XH9" s="82"/>
      <c r="XI9" s="82"/>
      <c r="XJ9" s="129"/>
      <c r="XK9" s="92"/>
      <c r="XL9" s="77"/>
      <c r="XM9" s="82"/>
      <c r="XN9" s="82"/>
      <c r="XO9" s="129"/>
      <c r="XP9" s="92"/>
      <c r="XQ9" s="77"/>
      <c r="XR9" s="82"/>
      <c r="XS9" s="82"/>
      <c r="XT9" s="129"/>
      <c r="XU9" s="92"/>
      <c r="XV9" s="77"/>
      <c r="XW9" s="82"/>
      <c r="XX9" s="82"/>
      <c r="XY9" s="129"/>
      <c r="XZ9" s="92"/>
      <c r="YA9" s="77"/>
      <c r="YB9" s="82"/>
      <c r="YC9" s="82"/>
      <c r="YD9" s="129"/>
      <c r="YE9" s="92"/>
      <c r="YF9" s="77"/>
      <c r="YG9" s="82"/>
      <c r="YH9" s="82"/>
      <c r="YI9" s="129"/>
      <c r="YJ9" s="92"/>
      <c r="YK9" s="77"/>
      <c r="YL9" s="82"/>
      <c r="YM9" s="78"/>
    </row>
    <row r="10" spans="1:663" x14ac:dyDescent="0.2">
      <c r="A10" s="119">
        <f t="shared" si="0"/>
        <v>0</v>
      </c>
      <c r="B10" s="241">
        <f t="shared" si="1"/>
        <v>920</v>
      </c>
      <c r="C10" s="160"/>
      <c r="D10" s="122"/>
      <c r="E10" s="122">
        <f t="shared" si="2"/>
        <v>12880</v>
      </c>
      <c r="F10" s="122">
        <f>SUM(E10*'Data Entry'!$C$18)*(20/80)</f>
        <v>2672.6</v>
      </c>
      <c r="G10" s="122">
        <f>+G9+C10+D10+E10+F10</f>
        <v>32457.599999999999</v>
      </c>
      <c r="H10" s="128">
        <f>ROUND(SUM($H$9*K10),0)</f>
        <v>920</v>
      </c>
      <c r="I10">
        <v>2</v>
      </c>
      <c r="J10" s="47">
        <f>+J9</f>
        <v>14</v>
      </c>
      <c r="K10" s="50">
        <f>IF('Data Entry'!$C$9='Attrition Rates'!$A$4,'Attrition Rates'!D5,IF('Data Entry'!$C$9='Attrition Rates'!$A$5,'Attrition Rates'!E5,IF('Data Entry'!$C$9='Attrition Rates'!$A$6,'Attrition Rates'!F5,IF('Data Entry'!$C$9='Attrition Rates'!$A$7,'Attrition Rates'!G5,IF('Data Entry'!$C$9='Attrition Rates'!$A$8,'Attrition Rates'!H5,IF('Data Entry'!$C$9='Attrition Rates'!$A$9,'Attrition Rates'!I5,IF('Data Entry'!$C$9='Attrition Rates'!$A$10,'Attrition Rates'!J5,FALSE)))))))</f>
        <v>0.92</v>
      </c>
      <c r="L10" s="53">
        <f t="shared" si="3"/>
        <v>920</v>
      </c>
      <c r="M10" s="1">
        <f t="shared" ref="M10:M56" si="4">(ROUND(L10,0))*J10</f>
        <v>12880</v>
      </c>
      <c r="N10" s="129"/>
      <c r="O10" s="92"/>
      <c r="P10" s="77"/>
      <c r="Q10" s="82"/>
      <c r="R10" s="82"/>
      <c r="S10" s="129"/>
      <c r="T10" s="92"/>
      <c r="U10" s="77"/>
      <c r="V10" s="92"/>
      <c r="W10" s="82"/>
      <c r="X10" s="81"/>
      <c r="Y10" s="92"/>
      <c r="Z10" s="77"/>
      <c r="AA10" s="92"/>
      <c r="AB10" s="92"/>
      <c r="AC10" s="81"/>
      <c r="AD10" s="92"/>
      <c r="AE10" s="77"/>
      <c r="AF10" s="92"/>
      <c r="AG10" s="92"/>
      <c r="AH10" s="81"/>
      <c r="AI10" s="92"/>
      <c r="AJ10" s="77"/>
      <c r="AK10" s="92"/>
      <c r="AL10" s="93"/>
      <c r="AM10" s="81"/>
      <c r="AN10" s="92"/>
      <c r="AO10" s="77"/>
      <c r="AP10" s="92"/>
      <c r="AQ10" s="93"/>
      <c r="AR10" s="81"/>
      <c r="AS10" s="92"/>
      <c r="AT10" s="77"/>
      <c r="AU10" s="92"/>
      <c r="AV10" s="93"/>
      <c r="AW10" s="144"/>
      <c r="AX10" s="99"/>
      <c r="AY10" s="85"/>
      <c r="AZ10" s="86"/>
      <c r="BA10" s="123"/>
      <c r="BB10" s="83"/>
      <c r="BC10" s="99"/>
      <c r="BD10" s="85"/>
      <c r="BE10" s="99"/>
      <c r="BF10" s="100"/>
      <c r="BG10" s="83"/>
      <c r="BH10" s="99"/>
      <c r="BI10" s="85"/>
      <c r="BJ10" s="99"/>
      <c r="BK10" s="100"/>
      <c r="BL10" s="83"/>
      <c r="BM10" s="99"/>
      <c r="BN10" s="85"/>
      <c r="BO10" s="99"/>
      <c r="BP10" s="100"/>
      <c r="BQ10" s="83"/>
      <c r="BR10" s="99"/>
      <c r="BS10" s="85"/>
      <c r="BT10" s="99"/>
      <c r="BU10" s="100"/>
      <c r="BV10" s="83"/>
      <c r="BW10" s="99"/>
      <c r="BX10" s="85"/>
      <c r="BY10" s="99"/>
      <c r="BZ10" s="100"/>
      <c r="CA10" s="101"/>
      <c r="CB10" s="102"/>
      <c r="CC10" s="89"/>
      <c r="CD10" s="90"/>
      <c r="CE10" s="90"/>
      <c r="CF10" s="87"/>
      <c r="CG10" s="102"/>
      <c r="CH10" s="89"/>
      <c r="CI10" s="102"/>
      <c r="CJ10" s="102"/>
      <c r="CK10" s="87"/>
      <c r="CL10" s="102"/>
      <c r="CM10" s="89"/>
      <c r="CN10" s="102"/>
      <c r="CO10" s="102"/>
      <c r="CP10" s="87"/>
      <c r="CQ10" s="102"/>
      <c r="CR10" s="89"/>
      <c r="CS10" s="102"/>
      <c r="CT10" s="102"/>
      <c r="CU10" s="87"/>
      <c r="CV10" s="102"/>
      <c r="CW10" s="89"/>
      <c r="CX10" s="102"/>
      <c r="CY10" s="102"/>
      <c r="CZ10" s="145"/>
      <c r="DA10" s="146"/>
      <c r="DB10" s="96"/>
      <c r="DC10" s="97"/>
      <c r="DD10" s="97"/>
      <c r="DE10" s="94"/>
      <c r="DF10" s="146"/>
      <c r="DG10" s="96"/>
      <c r="DH10" s="146"/>
      <c r="DI10" s="146"/>
      <c r="DJ10" s="94"/>
      <c r="DK10" s="146"/>
      <c r="DL10" s="96"/>
      <c r="DM10" s="146"/>
      <c r="DN10" s="146"/>
      <c r="DO10" s="94"/>
      <c r="DP10" s="146"/>
      <c r="DQ10" s="96"/>
      <c r="DR10" s="146"/>
      <c r="DS10" s="146"/>
      <c r="DT10" s="147"/>
      <c r="DU10" s="148"/>
      <c r="DV10" s="106"/>
      <c r="DW10" s="107"/>
      <c r="DX10" s="107"/>
      <c r="DY10" s="104"/>
      <c r="DZ10" s="148"/>
      <c r="EA10" s="106"/>
      <c r="EB10" s="148"/>
      <c r="EC10" s="148"/>
      <c r="ED10" s="104"/>
      <c r="EE10" s="148"/>
      <c r="EF10" s="106"/>
      <c r="EG10" s="148"/>
      <c r="EH10" s="148"/>
      <c r="EI10" s="149"/>
      <c r="EJ10" s="150"/>
      <c r="EK10" s="111"/>
      <c r="EL10" s="112"/>
      <c r="EM10" s="112"/>
      <c r="EN10" s="109"/>
      <c r="EO10" s="150"/>
      <c r="EP10" s="111"/>
      <c r="EQ10" s="150"/>
      <c r="ER10" s="150"/>
      <c r="ES10" s="151"/>
      <c r="ET10" s="152"/>
      <c r="EU10" s="115"/>
      <c r="EV10" s="116"/>
      <c r="EW10" s="116"/>
      <c r="EX10" s="129"/>
      <c r="EY10" s="92"/>
      <c r="EZ10" s="77"/>
      <c r="FA10" s="82"/>
      <c r="FB10" s="82"/>
      <c r="FC10" s="81"/>
      <c r="FD10" s="92"/>
      <c r="FE10" s="77"/>
      <c r="FF10" s="92"/>
      <c r="FG10" s="92"/>
      <c r="FH10" s="81"/>
      <c r="FI10" s="92"/>
      <c r="FJ10" s="77"/>
      <c r="FK10" s="92"/>
      <c r="FL10" s="92"/>
      <c r="FM10" s="81"/>
      <c r="FN10" s="92"/>
      <c r="FO10" s="77"/>
      <c r="FP10" s="92"/>
      <c r="FQ10" s="92"/>
      <c r="FR10" s="81"/>
      <c r="FS10" s="92"/>
      <c r="FT10" s="77"/>
      <c r="FU10" s="92"/>
      <c r="FV10" s="92"/>
      <c r="FW10" s="144"/>
      <c r="FX10" s="99"/>
      <c r="FY10" s="85"/>
      <c r="FZ10" s="86"/>
      <c r="GA10" s="86"/>
      <c r="GB10" s="83"/>
      <c r="GC10" s="99"/>
      <c r="GD10" s="85"/>
      <c r="GE10" s="99"/>
      <c r="GF10" s="99"/>
      <c r="GG10" s="83"/>
      <c r="GH10" s="99"/>
      <c r="GI10" s="85"/>
      <c r="GJ10" s="99"/>
      <c r="GK10" s="99"/>
      <c r="GL10" s="83"/>
      <c r="GM10" s="99"/>
      <c r="GN10" s="85"/>
      <c r="GO10" s="99"/>
      <c r="GP10" s="99"/>
      <c r="GQ10" s="101"/>
      <c r="GR10" s="102"/>
      <c r="GS10" s="89"/>
      <c r="GT10" s="90"/>
      <c r="GU10" s="90"/>
      <c r="GV10" s="87"/>
      <c r="GW10" s="102"/>
      <c r="GX10" s="89"/>
      <c r="GY10" s="102"/>
      <c r="GZ10" s="102"/>
      <c r="HA10" s="87"/>
      <c r="HB10" s="102"/>
      <c r="HC10" s="89"/>
      <c r="HD10" s="102"/>
      <c r="HE10" s="102"/>
      <c r="HF10" s="145"/>
      <c r="HG10" s="146"/>
      <c r="HH10" s="96"/>
      <c r="HI10" s="97"/>
      <c r="HJ10" s="97"/>
      <c r="HK10" s="94"/>
      <c r="HL10" s="146"/>
      <c r="HM10" s="96"/>
      <c r="HN10" s="146"/>
      <c r="HO10" s="146"/>
      <c r="HP10" s="147"/>
      <c r="HQ10" s="148"/>
      <c r="HR10" s="106"/>
      <c r="HS10" s="107"/>
      <c r="HT10" s="107"/>
      <c r="HU10" s="129"/>
      <c r="HV10" s="92"/>
      <c r="HW10" s="77"/>
      <c r="HX10" s="82"/>
      <c r="HY10" s="82"/>
      <c r="HZ10" s="81"/>
      <c r="IA10" s="92"/>
      <c r="IB10" s="77"/>
      <c r="IC10" s="92"/>
      <c r="ID10" s="92"/>
      <c r="IE10" s="81"/>
      <c r="IF10" s="92"/>
      <c r="IG10" s="77"/>
      <c r="IH10" s="92"/>
      <c r="II10" s="92"/>
      <c r="IJ10" s="81"/>
      <c r="IK10" s="92"/>
      <c r="IL10" s="77"/>
      <c r="IM10" s="92"/>
      <c r="IN10" s="92"/>
      <c r="IO10" s="144"/>
      <c r="IP10" s="99"/>
      <c r="IQ10" s="85"/>
      <c r="IR10" s="86"/>
      <c r="IS10" s="86"/>
      <c r="IT10" s="83"/>
      <c r="IU10" s="99"/>
      <c r="IV10" s="85"/>
      <c r="IW10" s="99"/>
      <c r="IX10" s="99"/>
      <c r="IY10" s="83"/>
      <c r="IZ10" s="99"/>
      <c r="JA10" s="85"/>
      <c r="JB10" s="99"/>
      <c r="JC10" s="99"/>
      <c r="JD10" s="101"/>
      <c r="JE10" s="102"/>
      <c r="JF10" s="89"/>
      <c r="JG10" s="90"/>
      <c r="JH10" s="90"/>
      <c r="JI10" s="87"/>
      <c r="JJ10" s="102"/>
      <c r="JK10" s="89"/>
      <c r="JL10" s="102"/>
      <c r="JM10" s="102"/>
      <c r="JN10" s="145"/>
      <c r="JO10" s="146"/>
      <c r="JP10" s="96"/>
      <c r="JQ10" s="97"/>
      <c r="JR10" s="97"/>
      <c r="JS10" s="129"/>
      <c r="JT10" s="92"/>
      <c r="JU10" s="77"/>
      <c r="JV10" s="82"/>
      <c r="JW10" s="82"/>
      <c r="JX10" s="81"/>
      <c r="JY10" s="92"/>
      <c r="JZ10" s="77"/>
      <c r="KA10" s="92"/>
      <c r="KB10" s="92"/>
      <c r="KC10" s="81"/>
      <c r="KD10" s="92"/>
      <c r="KE10" s="77"/>
      <c r="KF10" s="92"/>
      <c r="KG10" s="92"/>
      <c r="KH10" s="144"/>
      <c r="KI10" s="99"/>
      <c r="KJ10" s="85"/>
      <c r="KK10" s="86"/>
      <c r="KL10" s="86"/>
      <c r="KM10" s="83"/>
      <c r="KN10" s="99"/>
      <c r="KO10" s="85"/>
      <c r="KP10" s="99"/>
      <c r="KQ10" s="99"/>
      <c r="KR10" s="101"/>
      <c r="KS10" s="102"/>
      <c r="KT10" s="89"/>
      <c r="KU10" s="90"/>
      <c r="KV10" s="90"/>
      <c r="KW10" s="129"/>
      <c r="KX10" s="92"/>
      <c r="KY10" s="77"/>
      <c r="KZ10" s="82"/>
      <c r="LA10" s="82"/>
      <c r="LB10" s="81"/>
      <c r="LC10" s="92"/>
      <c r="LD10" s="77"/>
      <c r="LE10" s="92"/>
      <c r="LF10" s="92"/>
      <c r="LG10" s="144"/>
      <c r="LH10" s="99"/>
      <c r="LI10" s="85"/>
      <c r="LJ10" s="86"/>
      <c r="LK10" s="86"/>
      <c r="LL10" s="129"/>
      <c r="LM10" s="92"/>
      <c r="LN10" s="77"/>
      <c r="LO10" s="82"/>
      <c r="LP10" s="82"/>
      <c r="LQ10" s="129"/>
      <c r="LR10" s="92"/>
      <c r="LS10" s="77"/>
      <c r="LT10" s="82"/>
      <c r="LU10" s="82"/>
      <c r="LV10" s="81"/>
      <c r="LW10" s="92"/>
      <c r="LX10" s="77"/>
      <c r="LY10" s="92"/>
      <c r="LZ10" s="92"/>
      <c r="MA10" s="81"/>
      <c r="MB10" s="92"/>
      <c r="MC10" s="77"/>
      <c r="MD10" s="92"/>
      <c r="ME10" s="92"/>
      <c r="MF10" s="81"/>
      <c r="MG10" s="92"/>
      <c r="MH10" s="77"/>
      <c r="MI10" s="92"/>
      <c r="MJ10" s="92"/>
      <c r="MK10" s="144"/>
      <c r="ML10" s="99"/>
      <c r="MM10" s="85"/>
      <c r="MN10" s="86"/>
      <c r="MO10" s="86"/>
      <c r="MP10" s="83"/>
      <c r="MQ10" s="99"/>
      <c r="MR10" s="85"/>
      <c r="MS10" s="99"/>
      <c r="MT10" s="99"/>
      <c r="MU10" s="83"/>
      <c r="MV10" s="99"/>
      <c r="MW10" s="85"/>
      <c r="MX10" s="99"/>
      <c r="MY10" s="99"/>
      <c r="MZ10" s="101"/>
      <c r="NA10" s="102"/>
      <c r="NB10" s="89"/>
      <c r="NC10" s="90"/>
      <c r="ND10" s="90"/>
      <c r="NE10" s="87"/>
      <c r="NF10" s="102"/>
      <c r="NG10" s="89"/>
      <c r="NH10" s="102"/>
      <c r="NI10" s="102"/>
      <c r="NJ10" s="145"/>
      <c r="NK10" s="146"/>
      <c r="NL10" s="96"/>
      <c r="NM10" s="97"/>
      <c r="NN10" s="97"/>
      <c r="NO10" s="129"/>
      <c r="NP10" s="92"/>
      <c r="NQ10" s="77"/>
      <c r="NR10" s="82"/>
      <c r="NS10" s="82"/>
      <c r="NT10" s="81"/>
      <c r="NU10" s="92"/>
      <c r="NV10" s="77"/>
      <c r="NW10" s="92"/>
      <c r="NX10" s="92"/>
      <c r="NY10" s="81"/>
      <c r="NZ10" s="92"/>
      <c r="OA10" s="77"/>
      <c r="OB10" s="92"/>
      <c r="OC10" s="92"/>
      <c r="OD10" s="144"/>
      <c r="OE10" s="99"/>
      <c r="OF10" s="85"/>
      <c r="OG10" s="86"/>
      <c r="OH10" s="86"/>
      <c r="OI10" s="83"/>
      <c r="OJ10" s="99"/>
      <c r="OK10" s="85"/>
      <c r="OL10" s="99"/>
      <c r="OM10" s="99"/>
      <c r="ON10" s="101"/>
      <c r="OO10" s="102"/>
      <c r="OP10" s="89"/>
      <c r="OQ10" s="90"/>
      <c r="OR10" s="90"/>
      <c r="OS10" s="129"/>
      <c r="OT10" s="92"/>
      <c r="OU10" s="77"/>
      <c r="OV10" s="82"/>
      <c r="OW10" s="82"/>
      <c r="OX10" s="81"/>
      <c r="OY10" s="92"/>
      <c r="OZ10" s="77"/>
      <c r="PA10" s="92"/>
      <c r="PB10" s="92"/>
      <c r="PC10" s="144"/>
      <c r="PD10" s="99"/>
      <c r="PE10" s="85"/>
      <c r="PF10" s="86"/>
      <c r="PG10" s="86"/>
      <c r="PH10" s="129"/>
      <c r="PI10" s="92"/>
      <c r="PJ10" s="77"/>
      <c r="PK10" s="82"/>
      <c r="PL10" s="82"/>
      <c r="PM10" s="129"/>
      <c r="PN10" s="92"/>
      <c r="PO10" s="77"/>
      <c r="PP10" s="82"/>
      <c r="PQ10" s="82"/>
      <c r="PR10" s="81"/>
      <c r="PS10" s="92"/>
      <c r="PT10" s="77"/>
      <c r="PU10" s="92"/>
      <c r="PV10" s="92"/>
      <c r="PW10" s="81"/>
      <c r="PX10" s="92"/>
      <c r="PY10" s="77"/>
      <c r="PZ10" s="92"/>
      <c r="QA10" s="92"/>
      <c r="QB10" s="144"/>
      <c r="QC10" s="99"/>
      <c r="QD10" s="85"/>
      <c r="QE10" s="86"/>
      <c r="QF10" s="86"/>
      <c r="QG10" s="83"/>
      <c r="QH10" s="99"/>
      <c r="QI10" s="85"/>
      <c r="QJ10" s="99"/>
      <c r="QK10" s="99"/>
      <c r="QL10" s="101"/>
      <c r="QM10" s="102"/>
      <c r="QN10" s="89"/>
      <c r="QO10" s="90"/>
      <c r="QP10" s="90"/>
      <c r="QQ10" s="129"/>
      <c r="QR10" s="92"/>
      <c r="QS10" s="77"/>
      <c r="QT10" s="82"/>
      <c r="QU10" s="82"/>
      <c r="QV10" s="81"/>
      <c r="QW10" s="92"/>
      <c r="QX10" s="77"/>
      <c r="QY10" s="92"/>
      <c r="QZ10" s="92"/>
      <c r="RA10" s="144"/>
      <c r="RB10" s="99"/>
      <c r="RC10" s="85"/>
      <c r="RD10" s="86"/>
      <c r="RE10" s="86"/>
      <c r="RF10" s="129"/>
      <c r="RG10" s="92"/>
      <c r="RH10" s="77"/>
      <c r="RI10" s="82"/>
      <c r="RJ10" s="82"/>
      <c r="RK10" s="129"/>
      <c r="RL10" s="92"/>
      <c r="RM10" s="77"/>
      <c r="RN10" s="82"/>
      <c r="RO10" s="82"/>
      <c r="RP10" s="81"/>
      <c r="RQ10" s="92"/>
      <c r="RR10" s="77"/>
      <c r="RS10" s="92"/>
      <c r="RT10" s="92"/>
      <c r="RU10" s="144"/>
      <c r="RV10" s="99"/>
      <c r="RW10" s="85"/>
      <c r="RX10" s="86"/>
      <c r="RY10" s="86"/>
      <c r="RZ10" s="129"/>
      <c r="SA10" s="92"/>
      <c r="SB10" s="77"/>
      <c r="SC10" s="82"/>
      <c r="SD10" s="82"/>
      <c r="SE10" s="129"/>
      <c r="SF10" s="92"/>
      <c r="SG10" s="77"/>
      <c r="SH10" s="82"/>
      <c r="SI10" s="82"/>
      <c r="SJ10" s="129"/>
      <c r="SK10" s="92"/>
      <c r="SL10" s="77"/>
      <c r="SM10" s="82"/>
      <c r="SN10" s="82"/>
      <c r="SO10" s="81"/>
      <c r="SP10" s="92"/>
      <c r="SQ10" s="77"/>
      <c r="SR10" s="92"/>
      <c r="SS10" s="92"/>
      <c r="ST10" s="81"/>
      <c r="SU10" s="92"/>
      <c r="SV10" s="77"/>
      <c r="SW10" s="92"/>
      <c r="SX10" s="92"/>
      <c r="SY10" s="144"/>
      <c r="SZ10" s="99"/>
      <c r="TA10" s="85"/>
      <c r="TB10" s="86"/>
      <c r="TC10" s="86"/>
      <c r="TD10" s="83"/>
      <c r="TE10" s="99"/>
      <c r="TF10" s="85"/>
      <c r="TG10" s="99"/>
      <c r="TH10" s="99"/>
      <c r="TI10" s="101"/>
      <c r="TJ10" s="102"/>
      <c r="TK10" s="89"/>
      <c r="TL10" s="90"/>
      <c r="TM10" s="90"/>
      <c r="TN10" s="129"/>
      <c r="TO10" s="92"/>
      <c r="TP10" s="77"/>
      <c r="TQ10" s="82"/>
      <c r="TR10" s="82"/>
      <c r="TS10" s="81"/>
      <c r="TT10" s="92"/>
      <c r="TU10" s="77"/>
      <c r="TV10" s="92"/>
      <c r="TW10" s="92"/>
      <c r="TX10" s="144"/>
      <c r="TY10" s="99"/>
      <c r="TZ10" s="85"/>
      <c r="UA10" s="86"/>
      <c r="UB10" s="86"/>
      <c r="UC10" s="129"/>
      <c r="UD10" s="92"/>
      <c r="UE10" s="77"/>
      <c r="UF10" s="82"/>
      <c r="UG10" s="82"/>
      <c r="UH10" s="129"/>
      <c r="UI10" s="92"/>
      <c r="UJ10" s="77"/>
      <c r="UK10" s="82"/>
      <c r="UL10" s="82"/>
      <c r="UM10" s="81"/>
      <c r="UN10" s="92"/>
      <c r="UO10" s="77"/>
      <c r="UP10" s="92"/>
      <c r="UQ10" s="92"/>
      <c r="UR10" s="144"/>
      <c r="US10" s="99"/>
      <c r="UT10" s="85"/>
      <c r="UU10" s="86"/>
      <c r="UV10" s="86"/>
      <c r="UW10" s="129"/>
      <c r="UX10" s="92"/>
      <c r="UY10" s="77"/>
      <c r="UZ10" s="82"/>
      <c r="VA10" s="82"/>
      <c r="VB10" s="129"/>
      <c r="VC10" s="92"/>
      <c r="VD10" s="77"/>
      <c r="VE10" s="82"/>
      <c r="VF10" s="82"/>
      <c r="VG10" s="129"/>
      <c r="VH10" s="92"/>
      <c r="VI10" s="77"/>
      <c r="VJ10" s="82"/>
      <c r="VK10" s="82"/>
      <c r="VL10" s="81"/>
      <c r="VM10" s="92"/>
      <c r="VN10" s="77"/>
      <c r="VO10" s="92"/>
      <c r="VP10" s="92"/>
      <c r="VQ10" s="144"/>
      <c r="VR10" s="99"/>
      <c r="VS10" s="85"/>
      <c r="VT10" s="86"/>
      <c r="VU10" s="86"/>
      <c r="VV10" s="129"/>
      <c r="VW10" s="92"/>
      <c r="VX10" s="77"/>
      <c r="VY10" s="82"/>
      <c r="VZ10" s="82"/>
      <c r="WA10" s="129"/>
      <c r="WB10" s="92"/>
      <c r="WC10" s="77"/>
      <c r="WD10" s="82"/>
      <c r="WE10" s="82"/>
      <c r="WF10" s="129"/>
      <c r="WG10" s="92"/>
      <c r="WH10" s="77"/>
      <c r="WI10" s="82"/>
      <c r="WJ10" s="82"/>
      <c r="WK10" s="129"/>
      <c r="WL10" s="92"/>
      <c r="WM10" s="77"/>
      <c r="WN10" s="82"/>
      <c r="WO10" s="82"/>
      <c r="WP10" s="81"/>
      <c r="WQ10" s="92"/>
      <c r="WR10" s="77"/>
      <c r="WS10" s="92"/>
      <c r="WT10" s="92"/>
      <c r="WU10" s="144"/>
      <c r="WV10" s="99"/>
      <c r="WW10" s="85"/>
      <c r="WX10" s="86"/>
      <c r="WY10" s="86"/>
      <c r="WZ10" s="129"/>
      <c r="XA10" s="92"/>
      <c r="XB10" s="77"/>
      <c r="XC10" s="82"/>
      <c r="XD10" s="82"/>
      <c r="XE10" s="129"/>
      <c r="XF10" s="92"/>
      <c r="XG10" s="77"/>
      <c r="XH10" s="82"/>
      <c r="XI10" s="82"/>
      <c r="XJ10" s="129"/>
      <c r="XK10" s="92"/>
      <c r="XL10" s="77"/>
      <c r="XM10" s="82"/>
      <c r="XN10" s="82"/>
      <c r="XO10" s="129"/>
      <c r="XP10" s="92"/>
      <c r="XQ10" s="77"/>
      <c r="XR10" s="82"/>
      <c r="XS10" s="82"/>
      <c r="XT10" s="129"/>
      <c r="XU10" s="92"/>
      <c r="XV10" s="77"/>
      <c r="XW10" s="82"/>
      <c r="XX10" s="82"/>
      <c r="XY10" s="129"/>
      <c r="XZ10" s="92"/>
      <c r="YA10" s="77"/>
      <c r="YB10" s="82"/>
      <c r="YC10" s="82"/>
      <c r="YD10" s="129"/>
      <c r="YE10" s="92"/>
      <c r="YF10" s="77"/>
      <c r="YG10" s="82"/>
      <c r="YH10" s="82"/>
      <c r="YI10" s="129"/>
      <c r="YJ10" s="92"/>
      <c r="YK10" s="77"/>
      <c r="YL10" s="82"/>
      <c r="YM10" s="78"/>
    </row>
    <row r="11" spans="1:663" x14ac:dyDescent="0.2">
      <c r="A11" s="119">
        <f t="shared" si="0"/>
        <v>0</v>
      </c>
      <c r="B11" s="241">
        <f t="shared" si="1"/>
        <v>860</v>
      </c>
      <c r="D11" s="122"/>
      <c r="E11" s="122">
        <f t="shared" si="2"/>
        <v>12040</v>
      </c>
      <c r="F11" s="122">
        <f>SUM(E11*'Data Entry'!$C$18)*(20/80)</f>
        <v>2498.2999999999997</v>
      </c>
      <c r="G11" s="122">
        <f t="shared" ref="G11:G56" si="5">+G10+C11+D11+E11+F11</f>
        <v>46995.9</v>
      </c>
      <c r="H11" s="128">
        <f t="shared" ref="H11:H56" si="6">ROUND(SUM($H$9*K11),0)</f>
        <v>860</v>
      </c>
      <c r="I11">
        <v>3</v>
      </c>
      <c r="J11" s="47">
        <f t="shared" ref="J11:J56" si="7">+J10</f>
        <v>14</v>
      </c>
      <c r="K11" s="50">
        <f>IF('Data Entry'!$C$9='Attrition Rates'!$A$4,'Attrition Rates'!D6,IF('Data Entry'!$C$9='Attrition Rates'!$A$5,'Attrition Rates'!E6,IF('Data Entry'!$C$9='Attrition Rates'!$A$6,'Attrition Rates'!F6,IF('Data Entry'!$C$9='Attrition Rates'!$A$7,'Attrition Rates'!G6,IF('Data Entry'!$C$9='Attrition Rates'!$A$8,'Attrition Rates'!H6,IF('Data Entry'!$C$9='Attrition Rates'!$A$9,'Attrition Rates'!I6,IF('Data Entry'!$C$9='Attrition Rates'!$A$10,'Attrition Rates'!J6,FALSE)))))))</f>
        <v>0.86</v>
      </c>
      <c r="L11" s="53">
        <f t="shared" si="3"/>
        <v>860</v>
      </c>
      <c r="M11" s="1">
        <f t="shared" si="4"/>
        <v>12040</v>
      </c>
      <c r="N11" s="129"/>
      <c r="O11" s="92"/>
      <c r="P11" s="77"/>
      <c r="Q11" s="82"/>
      <c r="R11" s="82"/>
      <c r="S11" s="129"/>
      <c r="T11" s="92"/>
      <c r="U11" s="77"/>
      <c r="V11" s="92"/>
      <c r="W11" s="82"/>
      <c r="X11" s="81"/>
      <c r="Y11" s="92"/>
      <c r="Z11" s="77"/>
      <c r="AA11" s="92"/>
      <c r="AB11" s="92"/>
      <c r="AC11" s="81"/>
      <c r="AD11" s="92"/>
      <c r="AE11" s="77"/>
      <c r="AF11" s="92"/>
      <c r="AG11" s="92"/>
      <c r="AH11" s="81"/>
      <c r="AI11" s="92"/>
      <c r="AJ11" s="77"/>
      <c r="AK11" s="92"/>
      <c r="AL11" s="93"/>
      <c r="AM11" s="81"/>
      <c r="AN11" s="92"/>
      <c r="AO11" s="77"/>
      <c r="AP11" s="92"/>
      <c r="AQ11" s="93"/>
      <c r="AR11" s="81"/>
      <c r="AS11" s="92"/>
      <c r="AT11" s="77"/>
      <c r="AU11" s="92"/>
      <c r="AV11" s="93"/>
      <c r="AW11" s="144"/>
      <c r="AX11" s="99"/>
      <c r="AY11" s="85"/>
      <c r="AZ11" s="86"/>
      <c r="BA11" s="123"/>
      <c r="BB11" s="83"/>
      <c r="BC11" s="99"/>
      <c r="BD11" s="85"/>
      <c r="BE11" s="99"/>
      <c r="BF11" s="100"/>
      <c r="BG11" s="83"/>
      <c r="BH11" s="99"/>
      <c r="BI11" s="85"/>
      <c r="BJ11" s="99"/>
      <c r="BK11" s="100"/>
      <c r="BL11" s="83"/>
      <c r="BM11" s="99"/>
      <c r="BN11" s="85"/>
      <c r="BO11" s="99"/>
      <c r="BP11" s="100"/>
      <c r="BQ11" s="83"/>
      <c r="BR11" s="99"/>
      <c r="BS11" s="85"/>
      <c r="BT11" s="99"/>
      <c r="BU11" s="100"/>
      <c r="BV11" s="83"/>
      <c r="BW11" s="99"/>
      <c r="BX11" s="85"/>
      <c r="BY11" s="99"/>
      <c r="BZ11" s="100"/>
      <c r="CA11" s="101"/>
      <c r="CB11" s="102"/>
      <c r="CC11" s="89"/>
      <c r="CD11" s="90"/>
      <c r="CE11" s="90"/>
      <c r="CF11" s="87"/>
      <c r="CG11" s="102"/>
      <c r="CH11" s="89"/>
      <c r="CI11" s="102"/>
      <c r="CJ11" s="102"/>
      <c r="CK11" s="87"/>
      <c r="CL11" s="102"/>
      <c r="CM11" s="89"/>
      <c r="CN11" s="102"/>
      <c r="CO11" s="102"/>
      <c r="CP11" s="87"/>
      <c r="CQ11" s="102"/>
      <c r="CR11" s="89"/>
      <c r="CS11" s="102"/>
      <c r="CT11" s="102"/>
      <c r="CU11" s="87"/>
      <c r="CV11" s="102"/>
      <c r="CW11" s="89"/>
      <c r="CX11" s="102"/>
      <c r="CY11" s="102"/>
      <c r="CZ11" s="145"/>
      <c r="DA11" s="146"/>
      <c r="DB11" s="96"/>
      <c r="DC11" s="97"/>
      <c r="DD11" s="97"/>
      <c r="DE11" s="94"/>
      <c r="DF11" s="146"/>
      <c r="DG11" s="96"/>
      <c r="DH11" s="146"/>
      <c r="DI11" s="146"/>
      <c r="DJ11" s="94"/>
      <c r="DK11" s="146"/>
      <c r="DL11" s="96"/>
      <c r="DM11" s="146"/>
      <c r="DN11" s="146"/>
      <c r="DO11" s="94"/>
      <c r="DP11" s="146"/>
      <c r="DQ11" s="96"/>
      <c r="DR11" s="146"/>
      <c r="DS11" s="146"/>
      <c r="DT11" s="147"/>
      <c r="DU11" s="148"/>
      <c r="DV11" s="106"/>
      <c r="DW11" s="107"/>
      <c r="DX11" s="107"/>
      <c r="DY11" s="104"/>
      <c r="DZ11" s="148"/>
      <c r="EA11" s="106"/>
      <c r="EB11" s="148"/>
      <c r="EC11" s="148"/>
      <c r="ED11" s="104"/>
      <c r="EE11" s="148"/>
      <c r="EF11" s="106"/>
      <c r="EG11" s="148"/>
      <c r="EH11" s="148"/>
      <c r="EI11" s="149"/>
      <c r="EJ11" s="150"/>
      <c r="EK11" s="111"/>
      <c r="EL11" s="112"/>
      <c r="EM11" s="112"/>
      <c r="EN11" s="109"/>
      <c r="EO11" s="150"/>
      <c r="EP11" s="111"/>
      <c r="EQ11" s="150"/>
      <c r="ER11" s="150"/>
      <c r="ES11" s="151"/>
      <c r="ET11" s="152"/>
      <c r="EU11" s="115"/>
      <c r="EV11" s="116"/>
      <c r="EW11" s="116"/>
      <c r="EX11" s="129"/>
      <c r="EY11" s="92"/>
      <c r="EZ11" s="77"/>
      <c r="FA11" s="82"/>
      <c r="FB11" s="82"/>
      <c r="FC11" s="81"/>
      <c r="FD11" s="92"/>
      <c r="FE11" s="77"/>
      <c r="FF11" s="92"/>
      <c r="FG11" s="92"/>
      <c r="FH11" s="81"/>
      <c r="FI11" s="92"/>
      <c r="FJ11" s="77"/>
      <c r="FK11" s="92"/>
      <c r="FL11" s="92"/>
      <c r="FM11" s="81"/>
      <c r="FN11" s="92"/>
      <c r="FO11" s="77"/>
      <c r="FP11" s="92"/>
      <c r="FQ11" s="92"/>
      <c r="FR11" s="81"/>
      <c r="FS11" s="92"/>
      <c r="FT11" s="77"/>
      <c r="FU11" s="92"/>
      <c r="FV11" s="92"/>
      <c r="FW11" s="144"/>
      <c r="FX11" s="99"/>
      <c r="FY11" s="85"/>
      <c r="FZ11" s="86"/>
      <c r="GA11" s="86"/>
      <c r="GB11" s="83"/>
      <c r="GC11" s="99"/>
      <c r="GD11" s="85"/>
      <c r="GE11" s="99"/>
      <c r="GF11" s="99"/>
      <c r="GG11" s="83"/>
      <c r="GH11" s="99"/>
      <c r="GI11" s="85"/>
      <c r="GJ11" s="99"/>
      <c r="GK11" s="99"/>
      <c r="GL11" s="83"/>
      <c r="GM11" s="99"/>
      <c r="GN11" s="85"/>
      <c r="GO11" s="99"/>
      <c r="GP11" s="99"/>
      <c r="GQ11" s="101"/>
      <c r="GR11" s="102"/>
      <c r="GS11" s="89"/>
      <c r="GT11" s="90"/>
      <c r="GU11" s="90"/>
      <c r="GV11" s="87"/>
      <c r="GW11" s="102"/>
      <c r="GX11" s="89"/>
      <c r="GY11" s="102"/>
      <c r="GZ11" s="102"/>
      <c r="HA11" s="87"/>
      <c r="HB11" s="102"/>
      <c r="HC11" s="89"/>
      <c r="HD11" s="102"/>
      <c r="HE11" s="102"/>
      <c r="HF11" s="145"/>
      <c r="HG11" s="146"/>
      <c r="HH11" s="96"/>
      <c r="HI11" s="97"/>
      <c r="HJ11" s="97"/>
      <c r="HK11" s="94"/>
      <c r="HL11" s="146"/>
      <c r="HM11" s="96"/>
      <c r="HN11" s="146"/>
      <c r="HO11" s="146"/>
      <c r="HP11" s="147"/>
      <c r="HQ11" s="148"/>
      <c r="HR11" s="106"/>
      <c r="HS11" s="107"/>
      <c r="HT11" s="107"/>
      <c r="HU11" s="129"/>
      <c r="HV11" s="92"/>
      <c r="HW11" s="77"/>
      <c r="HX11" s="82"/>
      <c r="HY11" s="82"/>
      <c r="HZ11" s="81"/>
      <c r="IA11" s="92"/>
      <c r="IB11" s="77"/>
      <c r="IC11" s="92"/>
      <c r="ID11" s="92"/>
      <c r="IE11" s="81"/>
      <c r="IF11" s="92"/>
      <c r="IG11" s="77"/>
      <c r="IH11" s="92"/>
      <c r="II11" s="92"/>
      <c r="IJ11" s="81"/>
      <c r="IK11" s="92"/>
      <c r="IL11" s="77"/>
      <c r="IM11" s="92"/>
      <c r="IN11" s="92"/>
      <c r="IO11" s="144"/>
      <c r="IP11" s="99"/>
      <c r="IQ11" s="85"/>
      <c r="IR11" s="86"/>
      <c r="IS11" s="86"/>
      <c r="IT11" s="83"/>
      <c r="IU11" s="99"/>
      <c r="IV11" s="85"/>
      <c r="IW11" s="99"/>
      <c r="IX11" s="99"/>
      <c r="IY11" s="83"/>
      <c r="IZ11" s="99"/>
      <c r="JA11" s="85"/>
      <c r="JB11" s="99"/>
      <c r="JC11" s="99"/>
      <c r="JD11" s="101"/>
      <c r="JE11" s="102"/>
      <c r="JF11" s="89"/>
      <c r="JG11" s="90"/>
      <c r="JH11" s="90"/>
      <c r="JI11" s="87"/>
      <c r="JJ11" s="102"/>
      <c r="JK11" s="89"/>
      <c r="JL11" s="102"/>
      <c r="JM11" s="102"/>
      <c r="JN11" s="145"/>
      <c r="JO11" s="146"/>
      <c r="JP11" s="96"/>
      <c r="JQ11" s="97"/>
      <c r="JR11" s="97"/>
      <c r="JS11" s="129"/>
      <c r="JT11" s="92"/>
      <c r="JU11" s="77"/>
      <c r="JV11" s="82"/>
      <c r="JW11" s="82"/>
      <c r="JX11" s="81"/>
      <c r="JY11" s="92"/>
      <c r="JZ11" s="77"/>
      <c r="KA11" s="92"/>
      <c r="KB11" s="92"/>
      <c r="KC11" s="81"/>
      <c r="KD11" s="92"/>
      <c r="KE11" s="77"/>
      <c r="KF11" s="92"/>
      <c r="KG11" s="92"/>
      <c r="KH11" s="144"/>
      <c r="KI11" s="99"/>
      <c r="KJ11" s="85"/>
      <c r="KK11" s="86"/>
      <c r="KL11" s="86"/>
      <c r="KM11" s="83"/>
      <c r="KN11" s="99"/>
      <c r="KO11" s="85"/>
      <c r="KP11" s="99"/>
      <c r="KQ11" s="99"/>
      <c r="KR11" s="101"/>
      <c r="KS11" s="102"/>
      <c r="KT11" s="89"/>
      <c r="KU11" s="90"/>
      <c r="KV11" s="90"/>
      <c r="KW11" s="129"/>
      <c r="KX11" s="92"/>
      <c r="KY11" s="77"/>
      <c r="KZ11" s="82"/>
      <c r="LA11" s="82"/>
      <c r="LB11" s="81"/>
      <c r="LC11" s="92"/>
      <c r="LD11" s="77"/>
      <c r="LE11" s="92"/>
      <c r="LF11" s="92"/>
      <c r="LG11" s="144"/>
      <c r="LH11" s="99"/>
      <c r="LI11" s="85"/>
      <c r="LJ11" s="86"/>
      <c r="LK11" s="86"/>
      <c r="LL11" s="129"/>
      <c r="LM11" s="92"/>
      <c r="LN11" s="77"/>
      <c r="LO11" s="82"/>
      <c r="LP11" s="82"/>
      <c r="LQ11" s="129"/>
      <c r="LR11" s="92"/>
      <c r="LS11" s="77"/>
      <c r="LT11" s="82"/>
      <c r="LU11" s="82"/>
      <c r="LV11" s="81"/>
      <c r="LW11" s="92"/>
      <c r="LX11" s="77"/>
      <c r="LY11" s="92"/>
      <c r="LZ11" s="92"/>
      <c r="MA11" s="81"/>
      <c r="MB11" s="92"/>
      <c r="MC11" s="77"/>
      <c r="MD11" s="92"/>
      <c r="ME11" s="92"/>
      <c r="MF11" s="81"/>
      <c r="MG11" s="92"/>
      <c r="MH11" s="77"/>
      <c r="MI11" s="92"/>
      <c r="MJ11" s="92"/>
      <c r="MK11" s="144"/>
      <c r="ML11" s="99"/>
      <c r="MM11" s="85"/>
      <c r="MN11" s="86"/>
      <c r="MO11" s="86"/>
      <c r="MP11" s="83"/>
      <c r="MQ11" s="99"/>
      <c r="MR11" s="85"/>
      <c r="MS11" s="99"/>
      <c r="MT11" s="99"/>
      <c r="MU11" s="83"/>
      <c r="MV11" s="99"/>
      <c r="MW11" s="85"/>
      <c r="MX11" s="99"/>
      <c r="MY11" s="99"/>
      <c r="MZ11" s="101"/>
      <c r="NA11" s="102"/>
      <c r="NB11" s="89"/>
      <c r="NC11" s="90"/>
      <c r="ND11" s="90"/>
      <c r="NE11" s="87"/>
      <c r="NF11" s="102"/>
      <c r="NG11" s="89"/>
      <c r="NH11" s="102"/>
      <c r="NI11" s="102"/>
      <c r="NJ11" s="145"/>
      <c r="NK11" s="146"/>
      <c r="NL11" s="96"/>
      <c r="NM11" s="97"/>
      <c r="NN11" s="97"/>
      <c r="NO11" s="129"/>
      <c r="NP11" s="92"/>
      <c r="NQ11" s="77"/>
      <c r="NR11" s="82"/>
      <c r="NS11" s="82"/>
      <c r="NT11" s="81"/>
      <c r="NU11" s="92"/>
      <c r="NV11" s="77"/>
      <c r="NW11" s="92"/>
      <c r="NX11" s="92"/>
      <c r="NY11" s="81"/>
      <c r="NZ11" s="92"/>
      <c r="OA11" s="77"/>
      <c r="OB11" s="92"/>
      <c r="OC11" s="92"/>
      <c r="OD11" s="144"/>
      <c r="OE11" s="99"/>
      <c r="OF11" s="85"/>
      <c r="OG11" s="86"/>
      <c r="OH11" s="86"/>
      <c r="OI11" s="83"/>
      <c r="OJ11" s="99"/>
      <c r="OK11" s="85"/>
      <c r="OL11" s="99"/>
      <c r="OM11" s="99"/>
      <c r="ON11" s="101"/>
      <c r="OO11" s="102"/>
      <c r="OP11" s="89"/>
      <c r="OQ11" s="90"/>
      <c r="OR11" s="90"/>
      <c r="OS11" s="129"/>
      <c r="OT11" s="92"/>
      <c r="OU11" s="77"/>
      <c r="OV11" s="82"/>
      <c r="OW11" s="82"/>
      <c r="OX11" s="81"/>
      <c r="OY11" s="92"/>
      <c r="OZ11" s="77"/>
      <c r="PA11" s="92"/>
      <c r="PB11" s="92"/>
      <c r="PC11" s="144"/>
      <c r="PD11" s="99"/>
      <c r="PE11" s="85"/>
      <c r="PF11" s="86"/>
      <c r="PG11" s="86"/>
      <c r="PH11" s="129"/>
      <c r="PI11" s="92"/>
      <c r="PJ11" s="77"/>
      <c r="PK11" s="82"/>
      <c r="PL11" s="82"/>
      <c r="PM11" s="129"/>
      <c r="PN11" s="92"/>
      <c r="PO11" s="77"/>
      <c r="PP11" s="82"/>
      <c r="PQ11" s="82"/>
      <c r="PR11" s="81"/>
      <c r="PS11" s="92"/>
      <c r="PT11" s="77"/>
      <c r="PU11" s="92"/>
      <c r="PV11" s="92"/>
      <c r="PW11" s="81"/>
      <c r="PX11" s="92"/>
      <c r="PY11" s="77"/>
      <c r="PZ11" s="92"/>
      <c r="QA11" s="92"/>
      <c r="QB11" s="144"/>
      <c r="QC11" s="99"/>
      <c r="QD11" s="85"/>
      <c r="QE11" s="86"/>
      <c r="QF11" s="86"/>
      <c r="QG11" s="83"/>
      <c r="QH11" s="99"/>
      <c r="QI11" s="85"/>
      <c r="QJ11" s="99"/>
      <c r="QK11" s="99"/>
      <c r="QL11" s="101"/>
      <c r="QM11" s="102"/>
      <c r="QN11" s="89"/>
      <c r="QO11" s="90"/>
      <c r="QP11" s="90"/>
      <c r="QQ11" s="129"/>
      <c r="QR11" s="92"/>
      <c r="QS11" s="77"/>
      <c r="QT11" s="82"/>
      <c r="QU11" s="82"/>
      <c r="QV11" s="81"/>
      <c r="QW11" s="92"/>
      <c r="QX11" s="77"/>
      <c r="QY11" s="92"/>
      <c r="QZ11" s="92"/>
      <c r="RA11" s="144"/>
      <c r="RB11" s="99"/>
      <c r="RC11" s="85"/>
      <c r="RD11" s="86"/>
      <c r="RE11" s="86"/>
      <c r="RF11" s="129"/>
      <c r="RG11" s="92"/>
      <c r="RH11" s="77"/>
      <c r="RI11" s="82"/>
      <c r="RJ11" s="82"/>
      <c r="RK11" s="129"/>
      <c r="RL11" s="92"/>
      <c r="RM11" s="77"/>
      <c r="RN11" s="82"/>
      <c r="RO11" s="82"/>
      <c r="RP11" s="81"/>
      <c r="RQ11" s="92"/>
      <c r="RR11" s="77"/>
      <c r="RS11" s="92"/>
      <c r="RT11" s="92"/>
      <c r="RU11" s="144"/>
      <c r="RV11" s="99"/>
      <c r="RW11" s="85"/>
      <c r="RX11" s="86"/>
      <c r="RY11" s="86"/>
      <c r="RZ11" s="129"/>
      <c r="SA11" s="92"/>
      <c r="SB11" s="77"/>
      <c r="SC11" s="82"/>
      <c r="SD11" s="82"/>
      <c r="SE11" s="129"/>
      <c r="SF11" s="92"/>
      <c r="SG11" s="77"/>
      <c r="SH11" s="82"/>
      <c r="SI11" s="82"/>
      <c r="SJ11" s="129"/>
      <c r="SK11" s="92"/>
      <c r="SL11" s="77"/>
      <c r="SM11" s="82"/>
      <c r="SN11" s="82"/>
      <c r="SO11" s="81"/>
      <c r="SP11" s="92"/>
      <c r="SQ11" s="77"/>
      <c r="SR11" s="92"/>
      <c r="SS11" s="92"/>
      <c r="ST11" s="81"/>
      <c r="SU11" s="92"/>
      <c r="SV11" s="77"/>
      <c r="SW11" s="92"/>
      <c r="SX11" s="92"/>
      <c r="SY11" s="144"/>
      <c r="SZ11" s="99"/>
      <c r="TA11" s="85"/>
      <c r="TB11" s="86"/>
      <c r="TC11" s="86"/>
      <c r="TD11" s="83"/>
      <c r="TE11" s="99"/>
      <c r="TF11" s="85"/>
      <c r="TG11" s="99"/>
      <c r="TH11" s="99"/>
      <c r="TI11" s="101"/>
      <c r="TJ11" s="102"/>
      <c r="TK11" s="89"/>
      <c r="TL11" s="90"/>
      <c r="TM11" s="90"/>
      <c r="TN11" s="129"/>
      <c r="TO11" s="92"/>
      <c r="TP11" s="77"/>
      <c r="TQ11" s="82"/>
      <c r="TR11" s="82"/>
      <c r="TS11" s="81"/>
      <c r="TT11" s="92"/>
      <c r="TU11" s="77"/>
      <c r="TV11" s="92"/>
      <c r="TW11" s="92"/>
      <c r="TX11" s="144"/>
      <c r="TY11" s="99"/>
      <c r="TZ11" s="85"/>
      <c r="UA11" s="86"/>
      <c r="UB11" s="86"/>
      <c r="UC11" s="129"/>
      <c r="UD11" s="92"/>
      <c r="UE11" s="77"/>
      <c r="UF11" s="82"/>
      <c r="UG11" s="82"/>
      <c r="UH11" s="129"/>
      <c r="UI11" s="92"/>
      <c r="UJ11" s="77"/>
      <c r="UK11" s="82"/>
      <c r="UL11" s="82"/>
      <c r="UM11" s="81"/>
      <c r="UN11" s="92"/>
      <c r="UO11" s="77"/>
      <c r="UP11" s="92"/>
      <c r="UQ11" s="92"/>
      <c r="UR11" s="144"/>
      <c r="US11" s="99"/>
      <c r="UT11" s="85"/>
      <c r="UU11" s="86"/>
      <c r="UV11" s="86"/>
      <c r="UW11" s="129"/>
      <c r="UX11" s="92"/>
      <c r="UY11" s="77"/>
      <c r="UZ11" s="82"/>
      <c r="VA11" s="82"/>
      <c r="VB11" s="129"/>
      <c r="VC11" s="92"/>
      <c r="VD11" s="77"/>
      <c r="VE11" s="82"/>
      <c r="VF11" s="82"/>
      <c r="VG11" s="129"/>
      <c r="VH11" s="92"/>
      <c r="VI11" s="77"/>
      <c r="VJ11" s="82"/>
      <c r="VK11" s="82"/>
      <c r="VL11" s="81"/>
      <c r="VM11" s="92"/>
      <c r="VN11" s="77"/>
      <c r="VO11" s="92"/>
      <c r="VP11" s="92"/>
      <c r="VQ11" s="144"/>
      <c r="VR11" s="99"/>
      <c r="VS11" s="85"/>
      <c r="VT11" s="86"/>
      <c r="VU11" s="86"/>
      <c r="VV11" s="129"/>
      <c r="VW11" s="92"/>
      <c r="VX11" s="77"/>
      <c r="VY11" s="82"/>
      <c r="VZ11" s="82"/>
      <c r="WA11" s="129"/>
      <c r="WB11" s="92"/>
      <c r="WC11" s="77"/>
      <c r="WD11" s="82"/>
      <c r="WE11" s="82"/>
      <c r="WF11" s="129"/>
      <c r="WG11" s="92"/>
      <c r="WH11" s="77"/>
      <c r="WI11" s="82"/>
      <c r="WJ11" s="82"/>
      <c r="WK11" s="129"/>
      <c r="WL11" s="92"/>
      <c r="WM11" s="77"/>
      <c r="WN11" s="82"/>
      <c r="WO11" s="82"/>
      <c r="WP11" s="81"/>
      <c r="WQ11" s="92"/>
      <c r="WR11" s="77"/>
      <c r="WS11" s="92"/>
      <c r="WT11" s="92"/>
      <c r="WU11" s="144"/>
      <c r="WV11" s="99"/>
      <c r="WW11" s="85"/>
      <c r="WX11" s="86"/>
      <c r="WY11" s="86"/>
      <c r="WZ11" s="129"/>
      <c r="XA11" s="92"/>
      <c r="XB11" s="77"/>
      <c r="XC11" s="82"/>
      <c r="XD11" s="82"/>
      <c r="XE11" s="129"/>
      <c r="XF11" s="92"/>
      <c r="XG11" s="77"/>
      <c r="XH11" s="82"/>
      <c r="XI11" s="82"/>
      <c r="XJ11" s="129"/>
      <c r="XK11" s="92"/>
      <c r="XL11" s="77"/>
      <c r="XM11" s="82"/>
      <c r="XN11" s="82"/>
      <c r="XO11" s="129"/>
      <c r="XP11" s="92"/>
      <c r="XQ11" s="77"/>
      <c r="XR11" s="82"/>
      <c r="XS11" s="82"/>
      <c r="XT11" s="129"/>
      <c r="XU11" s="92"/>
      <c r="XV11" s="77"/>
      <c r="XW11" s="82"/>
      <c r="XX11" s="82"/>
      <c r="XY11" s="129"/>
      <c r="XZ11" s="92"/>
      <c r="YA11" s="77"/>
      <c r="YB11" s="82"/>
      <c r="YC11" s="82"/>
      <c r="YD11" s="129"/>
      <c r="YE11" s="92"/>
      <c r="YF11" s="77"/>
      <c r="YG11" s="82"/>
      <c r="YH11" s="82"/>
      <c r="YI11" s="129"/>
      <c r="YJ11" s="92"/>
      <c r="YK11" s="77"/>
      <c r="YL11" s="82"/>
      <c r="YM11" s="78"/>
    </row>
    <row r="12" spans="1:663" x14ac:dyDescent="0.2">
      <c r="A12" s="119">
        <f t="shared" si="0"/>
        <v>0</v>
      </c>
      <c r="B12" s="241">
        <f t="shared" si="1"/>
        <v>830</v>
      </c>
      <c r="C12" s="160">
        <f>IF('Data Entry'!$C$20='Attrition Rates'!R$3,SUM(((B12*'Data Entry'!$C$21)*'Data Entry'!$C$22)*'Data Entry'!$C$23),0)</f>
        <v>0</v>
      </c>
      <c r="D12" s="122">
        <f>SUM(C12*'Data Entry'!$C$18)*(20/80)</f>
        <v>0</v>
      </c>
      <c r="E12" s="122">
        <f t="shared" si="2"/>
        <v>11620</v>
      </c>
      <c r="F12" s="122">
        <f>SUM(E12*'Data Entry'!$C$18)*(20/80)</f>
        <v>2411.15</v>
      </c>
      <c r="G12" s="122">
        <f>+G11+C12+D12+E12+F12</f>
        <v>61027.05</v>
      </c>
      <c r="H12" s="128">
        <f t="shared" si="6"/>
        <v>830</v>
      </c>
      <c r="I12">
        <v>4</v>
      </c>
      <c r="J12" s="47">
        <f t="shared" si="7"/>
        <v>14</v>
      </c>
      <c r="K12" s="50">
        <f>IF('Data Entry'!$C$9='Attrition Rates'!$A$4,'Attrition Rates'!D7,IF('Data Entry'!$C$9='Attrition Rates'!$A$5,'Attrition Rates'!E7,IF('Data Entry'!$C$9='Attrition Rates'!$A$6,'Attrition Rates'!F7,IF('Data Entry'!$C$9='Attrition Rates'!$A$7,'Attrition Rates'!G7,IF('Data Entry'!$C$9='Attrition Rates'!$A$8,'Attrition Rates'!H7,IF('Data Entry'!$C$9='Attrition Rates'!$A$9,'Attrition Rates'!I7,IF('Data Entry'!$C$9='Attrition Rates'!$A$10,'Attrition Rates'!J7,FALSE)))))))</f>
        <v>0.83</v>
      </c>
      <c r="L12" s="53">
        <f t="shared" si="3"/>
        <v>830</v>
      </c>
      <c r="M12" s="1">
        <f t="shared" si="4"/>
        <v>11620</v>
      </c>
      <c r="N12" s="129"/>
      <c r="O12" s="130"/>
      <c r="P12" s="77"/>
      <c r="Q12" s="82"/>
      <c r="R12" s="82"/>
      <c r="S12" s="129"/>
      <c r="T12" s="92"/>
      <c r="U12" s="77"/>
      <c r="V12" s="92"/>
      <c r="W12" s="82"/>
      <c r="X12" s="81"/>
      <c r="Y12" s="92"/>
      <c r="Z12" s="77"/>
      <c r="AA12" s="92"/>
      <c r="AB12" s="92"/>
      <c r="AC12" s="81"/>
      <c r="AD12" s="92"/>
      <c r="AE12" s="77"/>
      <c r="AF12" s="92"/>
      <c r="AG12" s="92"/>
      <c r="AH12" s="81"/>
      <c r="AI12" s="92"/>
      <c r="AJ12" s="77"/>
      <c r="AK12" s="92"/>
      <c r="AL12" s="93"/>
      <c r="AM12" s="81"/>
      <c r="AN12" s="92"/>
      <c r="AO12" s="77"/>
      <c r="AP12" s="92"/>
      <c r="AQ12" s="93"/>
      <c r="AR12" s="81"/>
      <c r="AS12" s="92"/>
      <c r="AT12" s="77"/>
      <c r="AU12" s="92"/>
      <c r="AV12" s="93"/>
      <c r="AW12" s="144"/>
      <c r="AX12" s="103"/>
      <c r="AY12" s="85"/>
      <c r="AZ12" s="86"/>
      <c r="BA12" s="123"/>
      <c r="BB12" s="83"/>
      <c r="BC12" s="99"/>
      <c r="BD12" s="85"/>
      <c r="BE12" s="99"/>
      <c r="BF12" s="100"/>
      <c r="BG12" s="83"/>
      <c r="BH12" s="99"/>
      <c r="BI12" s="85"/>
      <c r="BJ12" s="99"/>
      <c r="BK12" s="100"/>
      <c r="BL12" s="83"/>
      <c r="BM12" s="99"/>
      <c r="BN12" s="85"/>
      <c r="BO12" s="99"/>
      <c r="BP12" s="100"/>
      <c r="BQ12" s="83"/>
      <c r="BR12" s="99"/>
      <c r="BS12" s="85"/>
      <c r="BT12" s="99"/>
      <c r="BU12" s="100"/>
      <c r="BV12" s="83"/>
      <c r="BW12" s="99"/>
      <c r="BX12" s="85"/>
      <c r="BY12" s="99"/>
      <c r="BZ12" s="100"/>
      <c r="CA12" s="101"/>
      <c r="CB12" s="121"/>
      <c r="CC12" s="89"/>
      <c r="CD12" s="90"/>
      <c r="CE12" s="90"/>
      <c r="CF12" s="87"/>
      <c r="CG12" s="102"/>
      <c r="CH12" s="89"/>
      <c r="CI12" s="102"/>
      <c r="CJ12" s="102"/>
      <c r="CK12" s="87"/>
      <c r="CL12" s="102"/>
      <c r="CM12" s="89"/>
      <c r="CN12" s="102"/>
      <c r="CO12" s="102"/>
      <c r="CP12" s="87"/>
      <c r="CQ12" s="102"/>
      <c r="CR12" s="89"/>
      <c r="CS12" s="102"/>
      <c r="CT12" s="102"/>
      <c r="CU12" s="87"/>
      <c r="CV12" s="102"/>
      <c r="CW12" s="89"/>
      <c r="CX12" s="102"/>
      <c r="CY12" s="102"/>
      <c r="CZ12" s="145"/>
      <c r="DA12" s="137"/>
      <c r="DB12" s="96"/>
      <c r="DC12" s="97"/>
      <c r="DD12" s="97"/>
      <c r="DE12" s="94"/>
      <c r="DF12" s="146"/>
      <c r="DG12" s="96"/>
      <c r="DH12" s="146"/>
      <c r="DI12" s="146"/>
      <c r="DJ12" s="94"/>
      <c r="DK12" s="146"/>
      <c r="DL12" s="96"/>
      <c r="DM12" s="146"/>
      <c r="DN12" s="146"/>
      <c r="DO12" s="94"/>
      <c r="DP12" s="146"/>
      <c r="DQ12" s="96"/>
      <c r="DR12" s="146"/>
      <c r="DS12" s="146"/>
      <c r="DT12" s="147"/>
      <c r="DU12" s="139"/>
      <c r="DV12" s="106"/>
      <c r="DW12" s="107"/>
      <c r="DX12" s="107"/>
      <c r="DY12" s="104"/>
      <c r="DZ12" s="148"/>
      <c r="EA12" s="106"/>
      <c r="EB12" s="148"/>
      <c r="EC12" s="148"/>
      <c r="ED12" s="104"/>
      <c r="EE12" s="148"/>
      <c r="EF12" s="106"/>
      <c r="EG12" s="148"/>
      <c r="EH12" s="148"/>
      <c r="EI12" s="149"/>
      <c r="EJ12" s="141"/>
      <c r="EK12" s="111"/>
      <c r="EL12" s="112"/>
      <c r="EM12" s="112"/>
      <c r="EN12" s="109"/>
      <c r="EO12" s="150"/>
      <c r="EP12" s="111"/>
      <c r="EQ12" s="150"/>
      <c r="ER12" s="150"/>
      <c r="ES12" s="151"/>
      <c r="ET12" s="143"/>
      <c r="EU12" s="115"/>
      <c r="EV12" s="116"/>
      <c r="EW12" s="116"/>
      <c r="EX12" s="129"/>
      <c r="EY12" s="130"/>
      <c r="EZ12" s="77"/>
      <c r="FA12" s="82"/>
      <c r="FB12" s="82"/>
      <c r="FC12" s="81"/>
      <c r="FD12" s="92"/>
      <c r="FE12" s="77"/>
      <c r="FF12" s="92"/>
      <c r="FG12" s="92"/>
      <c r="FH12" s="81"/>
      <c r="FI12" s="92"/>
      <c r="FJ12" s="77"/>
      <c r="FK12" s="92"/>
      <c r="FL12" s="92"/>
      <c r="FM12" s="81"/>
      <c r="FN12" s="92"/>
      <c r="FO12" s="77"/>
      <c r="FP12" s="92"/>
      <c r="FQ12" s="92"/>
      <c r="FR12" s="81"/>
      <c r="FS12" s="92"/>
      <c r="FT12" s="77"/>
      <c r="FU12" s="92"/>
      <c r="FV12" s="92"/>
      <c r="FW12" s="144"/>
      <c r="FX12" s="103"/>
      <c r="FY12" s="85"/>
      <c r="FZ12" s="86"/>
      <c r="GA12" s="86"/>
      <c r="GB12" s="83"/>
      <c r="GC12" s="99"/>
      <c r="GD12" s="85"/>
      <c r="GE12" s="99"/>
      <c r="GF12" s="99"/>
      <c r="GG12" s="83"/>
      <c r="GH12" s="99"/>
      <c r="GI12" s="85"/>
      <c r="GJ12" s="99"/>
      <c r="GK12" s="99"/>
      <c r="GL12" s="83"/>
      <c r="GM12" s="99"/>
      <c r="GN12" s="85"/>
      <c r="GO12" s="99"/>
      <c r="GP12" s="99"/>
      <c r="GQ12" s="101"/>
      <c r="GR12" s="121"/>
      <c r="GS12" s="89"/>
      <c r="GT12" s="90"/>
      <c r="GU12" s="90"/>
      <c r="GV12" s="87"/>
      <c r="GW12" s="102"/>
      <c r="GX12" s="89"/>
      <c r="GY12" s="102"/>
      <c r="GZ12" s="102"/>
      <c r="HA12" s="87"/>
      <c r="HB12" s="102"/>
      <c r="HC12" s="89"/>
      <c r="HD12" s="102"/>
      <c r="HE12" s="102"/>
      <c r="HF12" s="145"/>
      <c r="HG12" s="137"/>
      <c r="HH12" s="96"/>
      <c r="HI12" s="97"/>
      <c r="HJ12" s="97"/>
      <c r="HK12" s="94"/>
      <c r="HL12" s="146"/>
      <c r="HM12" s="96"/>
      <c r="HN12" s="146"/>
      <c r="HO12" s="146"/>
      <c r="HP12" s="147"/>
      <c r="HQ12" s="139"/>
      <c r="HR12" s="106"/>
      <c r="HS12" s="107"/>
      <c r="HT12" s="107"/>
      <c r="HU12" s="129"/>
      <c r="HV12" s="130"/>
      <c r="HW12" s="77"/>
      <c r="HX12" s="82"/>
      <c r="HY12" s="82"/>
      <c r="HZ12" s="81"/>
      <c r="IA12" s="92"/>
      <c r="IB12" s="77"/>
      <c r="IC12" s="92"/>
      <c r="ID12" s="92"/>
      <c r="IE12" s="81"/>
      <c r="IF12" s="92"/>
      <c r="IG12" s="77"/>
      <c r="IH12" s="92"/>
      <c r="II12" s="92"/>
      <c r="IJ12" s="81"/>
      <c r="IK12" s="92"/>
      <c r="IL12" s="77"/>
      <c r="IM12" s="92"/>
      <c r="IN12" s="92"/>
      <c r="IO12" s="144"/>
      <c r="IP12" s="103"/>
      <c r="IQ12" s="85"/>
      <c r="IR12" s="86"/>
      <c r="IS12" s="86"/>
      <c r="IT12" s="83"/>
      <c r="IU12" s="99"/>
      <c r="IV12" s="85"/>
      <c r="IW12" s="99"/>
      <c r="IX12" s="99"/>
      <c r="IY12" s="83"/>
      <c r="IZ12" s="99"/>
      <c r="JA12" s="85"/>
      <c r="JB12" s="99"/>
      <c r="JC12" s="99"/>
      <c r="JD12" s="101"/>
      <c r="JE12" s="121"/>
      <c r="JF12" s="89"/>
      <c r="JG12" s="90"/>
      <c r="JH12" s="90"/>
      <c r="JI12" s="87"/>
      <c r="JJ12" s="102"/>
      <c r="JK12" s="89"/>
      <c r="JL12" s="102"/>
      <c r="JM12" s="102"/>
      <c r="JN12" s="145"/>
      <c r="JO12" s="137"/>
      <c r="JP12" s="96"/>
      <c r="JQ12" s="97"/>
      <c r="JR12" s="97"/>
      <c r="JS12" s="129"/>
      <c r="JT12" s="130"/>
      <c r="JU12" s="77"/>
      <c r="JV12" s="82"/>
      <c r="JW12" s="82"/>
      <c r="JX12" s="81"/>
      <c r="JY12" s="92"/>
      <c r="JZ12" s="77"/>
      <c r="KA12" s="92"/>
      <c r="KB12" s="92"/>
      <c r="KC12" s="81"/>
      <c r="KD12" s="92"/>
      <c r="KE12" s="77"/>
      <c r="KF12" s="92"/>
      <c r="KG12" s="92"/>
      <c r="KH12" s="144"/>
      <c r="KI12" s="99"/>
      <c r="KJ12" s="85"/>
      <c r="KK12" s="86"/>
      <c r="KL12" s="86"/>
      <c r="KM12" s="83"/>
      <c r="KN12" s="99"/>
      <c r="KO12" s="85"/>
      <c r="KP12" s="99"/>
      <c r="KQ12" s="99"/>
      <c r="KR12" s="101"/>
      <c r="KS12" s="102"/>
      <c r="KT12" s="89"/>
      <c r="KU12" s="90"/>
      <c r="KV12" s="90"/>
      <c r="KW12" s="129"/>
      <c r="KX12" s="130"/>
      <c r="KY12" s="77"/>
      <c r="KZ12" s="82"/>
      <c r="LA12" s="82"/>
      <c r="LB12" s="81"/>
      <c r="LC12" s="92"/>
      <c r="LD12" s="77"/>
      <c r="LE12" s="92"/>
      <c r="LF12" s="92"/>
      <c r="LG12" s="144"/>
      <c r="LH12" s="99"/>
      <c r="LI12" s="85"/>
      <c r="LJ12" s="86"/>
      <c r="LK12" s="86"/>
      <c r="LL12" s="129"/>
      <c r="LM12" s="130"/>
      <c r="LN12" s="77"/>
      <c r="LO12" s="82"/>
      <c r="LP12" s="82"/>
      <c r="LQ12" s="129"/>
      <c r="LR12" s="130"/>
      <c r="LS12" s="77"/>
      <c r="LT12" s="82"/>
      <c r="LU12" s="82"/>
      <c r="LV12" s="81"/>
      <c r="LW12" s="92"/>
      <c r="LX12" s="77"/>
      <c r="LY12" s="92"/>
      <c r="LZ12" s="92"/>
      <c r="MA12" s="81"/>
      <c r="MB12" s="92"/>
      <c r="MC12" s="77"/>
      <c r="MD12" s="92"/>
      <c r="ME12" s="92"/>
      <c r="MF12" s="81"/>
      <c r="MG12" s="92"/>
      <c r="MH12" s="77"/>
      <c r="MI12" s="92"/>
      <c r="MJ12" s="92"/>
      <c r="MK12" s="144"/>
      <c r="ML12" s="103"/>
      <c r="MM12" s="85"/>
      <c r="MN12" s="86"/>
      <c r="MO12" s="86"/>
      <c r="MP12" s="83"/>
      <c r="MQ12" s="99"/>
      <c r="MR12" s="85"/>
      <c r="MS12" s="99"/>
      <c r="MT12" s="99"/>
      <c r="MU12" s="83"/>
      <c r="MV12" s="99"/>
      <c r="MW12" s="85"/>
      <c r="MX12" s="99"/>
      <c r="MY12" s="99"/>
      <c r="MZ12" s="101"/>
      <c r="NA12" s="121"/>
      <c r="NB12" s="89"/>
      <c r="NC12" s="90"/>
      <c r="ND12" s="90"/>
      <c r="NE12" s="87"/>
      <c r="NF12" s="102"/>
      <c r="NG12" s="89"/>
      <c r="NH12" s="102"/>
      <c r="NI12" s="102"/>
      <c r="NJ12" s="145"/>
      <c r="NK12" s="137"/>
      <c r="NL12" s="96"/>
      <c r="NM12" s="97"/>
      <c r="NN12" s="97"/>
      <c r="NO12" s="129"/>
      <c r="NP12" s="130"/>
      <c r="NQ12" s="77"/>
      <c r="NR12" s="82"/>
      <c r="NS12" s="82"/>
      <c r="NT12" s="81"/>
      <c r="NU12" s="92"/>
      <c r="NV12" s="77"/>
      <c r="NW12" s="92"/>
      <c r="NX12" s="92"/>
      <c r="NY12" s="81"/>
      <c r="NZ12" s="92"/>
      <c r="OA12" s="77"/>
      <c r="OB12" s="92"/>
      <c r="OC12" s="92"/>
      <c r="OD12" s="144"/>
      <c r="OE12" s="103"/>
      <c r="OF12" s="85"/>
      <c r="OG12" s="86"/>
      <c r="OH12" s="86"/>
      <c r="OI12" s="83"/>
      <c r="OJ12" s="99"/>
      <c r="OK12" s="85"/>
      <c r="OL12" s="99"/>
      <c r="OM12" s="99"/>
      <c r="ON12" s="101"/>
      <c r="OO12" s="121"/>
      <c r="OP12" s="89"/>
      <c r="OQ12" s="90"/>
      <c r="OR12" s="90"/>
      <c r="OS12" s="129"/>
      <c r="OT12" s="130"/>
      <c r="OU12" s="77"/>
      <c r="OV12" s="82"/>
      <c r="OW12" s="82"/>
      <c r="OX12" s="81"/>
      <c r="OY12" s="92"/>
      <c r="OZ12" s="77"/>
      <c r="PA12" s="92"/>
      <c r="PB12" s="92"/>
      <c r="PC12" s="144"/>
      <c r="PD12" s="103"/>
      <c r="PE12" s="85"/>
      <c r="PF12" s="86"/>
      <c r="PG12" s="86"/>
      <c r="PH12" s="129"/>
      <c r="PI12" s="130"/>
      <c r="PJ12" s="77"/>
      <c r="PK12" s="82"/>
      <c r="PL12" s="82"/>
      <c r="PM12" s="129"/>
      <c r="PN12" s="130"/>
      <c r="PO12" s="77"/>
      <c r="PP12" s="82"/>
      <c r="PQ12" s="82"/>
      <c r="PR12" s="81"/>
      <c r="PS12" s="92"/>
      <c r="PT12" s="77"/>
      <c r="PU12" s="92"/>
      <c r="PV12" s="92"/>
      <c r="PW12" s="81"/>
      <c r="PX12" s="92"/>
      <c r="PY12" s="77"/>
      <c r="PZ12" s="92"/>
      <c r="QA12" s="92"/>
      <c r="QB12" s="144"/>
      <c r="QC12" s="103"/>
      <c r="QD12" s="85"/>
      <c r="QE12" s="86"/>
      <c r="QF12" s="86"/>
      <c r="QG12" s="83"/>
      <c r="QH12" s="99"/>
      <c r="QI12" s="85"/>
      <c r="QJ12" s="99"/>
      <c r="QK12" s="99"/>
      <c r="QL12" s="101"/>
      <c r="QM12" s="121"/>
      <c r="QN12" s="89"/>
      <c r="QO12" s="90"/>
      <c r="QP12" s="90"/>
      <c r="QQ12" s="129"/>
      <c r="QR12" s="130"/>
      <c r="QS12" s="77"/>
      <c r="QT12" s="82"/>
      <c r="QU12" s="82"/>
      <c r="QV12" s="81"/>
      <c r="QW12" s="92"/>
      <c r="QX12" s="77"/>
      <c r="QY12" s="92"/>
      <c r="QZ12" s="92"/>
      <c r="RA12" s="144"/>
      <c r="RB12" s="103"/>
      <c r="RC12" s="85"/>
      <c r="RD12" s="86"/>
      <c r="RE12" s="86"/>
      <c r="RF12" s="129"/>
      <c r="RG12" s="130"/>
      <c r="RH12" s="77"/>
      <c r="RI12" s="82"/>
      <c r="RJ12" s="82"/>
      <c r="RK12" s="129"/>
      <c r="RL12" s="130"/>
      <c r="RM12" s="77"/>
      <c r="RN12" s="82"/>
      <c r="RO12" s="82"/>
      <c r="RP12" s="81"/>
      <c r="RQ12" s="92"/>
      <c r="RR12" s="77"/>
      <c r="RS12" s="92"/>
      <c r="RT12" s="92"/>
      <c r="RU12" s="144"/>
      <c r="RV12" s="103"/>
      <c r="RW12" s="85"/>
      <c r="RX12" s="86"/>
      <c r="RY12" s="86"/>
      <c r="RZ12" s="129"/>
      <c r="SA12" s="130"/>
      <c r="SB12" s="77"/>
      <c r="SC12" s="82"/>
      <c r="SD12" s="82"/>
      <c r="SE12" s="129"/>
      <c r="SF12" s="130"/>
      <c r="SG12" s="77"/>
      <c r="SH12" s="82"/>
      <c r="SI12" s="82"/>
      <c r="SJ12" s="129"/>
      <c r="SK12" s="130"/>
      <c r="SL12" s="77"/>
      <c r="SM12" s="82"/>
      <c r="SN12" s="82"/>
      <c r="SO12" s="81"/>
      <c r="SP12" s="92"/>
      <c r="SQ12" s="77"/>
      <c r="SR12" s="92"/>
      <c r="SS12" s="92"/>
      <c r="ST12" s="81"/>
      <c r="SU12" s="92"/>
      <c r="SV12" s="77"/>
      <c r="SW12" s="92"/>
      <c r="SX12" s="92"/>
      <c r="SY12" s="144"/>
      <c r="SZ12" s="103"/>
      <c r="TA12" s="85"/>
      <c r="TB12" s="86"/>
      <c r="TC12" s="86"/>
      <c r="TD12" s="83"/>
      <c r="TE12" s="99"/>
      <c r="TF12" s="85"/>
      <c r="TG12" s="99"/>
      <c r="TH12" s="99"/>
      <c r="TI12" s="101"/>
      <c r="TJ12" s="121"/>
      <c r="TK12" s="89"/>
      <c r="TL12" s="90"/>
      <c r="TM12" s="90"/>
      <c r="TN12" s="129"/>
      <c r="TO12" s="130"/>
      <c r="TP12" s="77"/>
      <c r="TQ12" s="82"/>
      <c r="TR12" s="82"/>
      <c r="TS12" s="81"/>
      <c r="TT12" s="92"/>
      <c r="TU12" s="77"/>
      <c r="TV12" s="92"/>
      <c r="TW12" s="92"/>
      <c r="TX12" s="144"/>
      <c r="TY12" s="103"/>
      <c r="TZ12" s="85"/>
      <c r="UA12" s="86"/>
      <c r="UB12" s="86"/>
      <c r="UC12" s="129"/>
      <c r="UD12" s="130"/>
      <c r="UE12" s="77"/>
      <c r="UF12" s="82"/>
      <c r="UG12" s="82"/>
      <c r="UH12" s="129"/>
      <c r="UI12" s="130"/>
      <c r="UJ12" s="77"/>
      <c r="UK12" s="82"/>
      <c r="UL12" s="82"/>
      <c r="UM12" s="81"/>
      <c r="UN12" s="92"/>
      <c r="UO12" s="77"/>
      <c r="UP12" s="92"/>
      <c r="UQ12" s="92"/>
      <c r="UR12" s="144"/>
      <c r="US12" s="103"/>
      <c r="UT12" s="85"/>
      <c r="UU12" s="86"/>
      <c r="UV12" s="86"/>
      <c r="UW12" s="129"/>
      <c r="UX12" s="130"/>
      <c r="UY12" s="77"/>
      <c r="UZ12" s="82"/>
      <c r="VA12" s="82"/>
      <c r="VB12" s="129"/>
      <c r="VC12" s="130"/>
      <c r="VD12" s="77"/>
      <c r="VE12" s="82"/>
      <c r="VF12" s="82"/>
      <c r="VG12" s="129"/>
      <c r="VH12" s="130"/>
      <c r="VI12" s="77"/>
      <c r="VJ12" s="82"/>
      <c r="VK12" s="82"/>
      <c r="VL12" s="81"/>
      <c r="VM12" s="92"/>
      <c r="VN12" s="77"/>
      <c r="VO12" s="92"/>
      <c r="VP12" s="92"/>
      <c r="VQ12" s="144"/>
      <c r="VR12" s="103"/>
      <c r="VS12" s="85"/>
      <c r="VT12" s="86"/>
      <c r="VU12" s="86"/>
      <c r="VV12" s="129"/>
      <c r="VW12" s="130"/>
      <c r="VX12" s="77"/>
      <c r="VY12" s="82"/>
      <c r="VZ12" s="82"/>
      <c r="WA12" s="129"/>
      <c r="WB12" s="130"/>
      <c r="WC12" s="77"/>
      <c r="WD12" s="82"/>
      <c r="WE12" s="82"/>
      <c r="WF12" s="129"/>
      <c r="WG12" s="130"/>
      <c r="WH12" s="77"/>
      <c r="WI12" s="82"/>
      <c r="WJ12" s="82"/>
      <c r="WK12" s="129"/>
      <c r="WL12" s="130"/>
      <c r="WM12" s="77"/>
      <c r="WN12" s="82"/>
      <c r="WO12" s="82"/>
      <c r="WP12" s="81"/>
      <c r="WQ12" s="92"/>
      <c r="WR12" s="77"/>
      <c r="WS12" s="92"/>
      <c r="WT12" s="92"/>
      <c r="WU12" s="144"/>
      <c r="WV12" s="103"/>
      <c r="WW12" s="85"/>
      <c r="WX12" s="86"/>
      <c r="WY12" s="86"/>
      <c r="WZ12" s="129"/>
      <c r="XA12" s="130"/>
      <c r="XB12" s="77"/>
      <c r="XC12" s="82"/>
      <c r="XD12" s="82"/>
      <c r="XE12" s="129"/>
      <c r="XF12" s="130"/>
      <c r="XG12" s="77"/>
      <c r="XH12" s="82"/>
      <c r="XI12" s="82"/>
      <c r="XJ12" s="129"/>
      <c r="XK12" s="130"/>
      <c r="XL12" s="77"/>
      <c r="XM12" s="82"/>
      <c r="XN12" s="82"/>
      <c r="XO12" s="129"/>
      <c r="XP12" s="130"/>
      <c r="XQ12" s="77"/>
      <c r="XR12" s="82"/>
      <c r="XS12" s="82"/>
      <c r="XT12" s="129"/>
      <c r="XU12" s="130"/>
      <c r="XV12" s="77"/>
      <c r="XW12" s="82"/>
      <c r="XX12" s="82"/>
      <c r="XY12" s="129"/>
      <c r="XZ12" s="130"/>
      <c r="YA12" s="77"/>
      <c r="YB12" s="82"/>
      <c r="YC12" s="82"/>
      <c r="YD12" s="129"/>
      <c r="YE12" s="130"/>
      <c r="YF12" s="77"/>
      <c r="YG12" s="82"/>
      <c r="YH12" s="82"/>
      <c r="YI12" s="129"/>
      <c r="YJ12" s="130"/>
      <c r="YK12" s="77"/>
      <c r="YL12" s="82"/>
      <c r="YM12" s="78"/>
    </row>
    <row r="13" spans="1:663" ht="17" thickBot="1" x14ac:dyDescent="0.25">
      <c r="A13" s="119">
        <f t="shared" si="0"/>
        <v>0</v>
      </c>
      <c r="B13" s="241">
        <f t="shared" si="1"/>
        <v>780</v>
      </c>
      <c r="C13" s="160">
        <f>IF('Data Entry'!$C$20='Attrition Rates'!R$4,SUM(((B13*'Data Entry'!$C$21)*'Data Entry'!$C$22)*'Data Entry'!$C$23),0)</f>
        <v>0</v>
      </c>
      <c r="D13" s="122">
        <f>SUM(C13*'Data Entry'!$C$18)*(20/80)</f>
        <v>0</v>
      </c>
      <c r="E13" s="122">
        <f t="shared" si="2"/>
        <v>10920</v>
      </c>
      <c r="F13" s="122">
        <f>SUM(E13*'Data Entry'!$C$18)*(20/80)</f>
        <v>2265.9</v>
      </c>
      <c r="G13" s="122">
        <f t="shared" si="5"/>
        <v>74212.95</v>
      </c>
      <c r="H13" s="128">
        <f t="shared" si="6"/>
        <v>780</v>
      </c>
      <c r="I13">
        <v>5</v>
      </c>
      <c r="J13" s="47">
        <f t="shared" si="7"/>
        <v>14</v>
      </c>
      <c r="K13" s="50">
        <f>IF('Data Entry'!$C$9='Attrition Rates'!$A$4,'Attrition Rates'!D8,IF('Data Entry'!$C$9='Attrition Rates'!$A$5,'Attrition Rates'!E8,IF('Data Entry'!$C$9='Attrition Rates'!$A$6,'Attrition Rates'!F8,IF('Data Entry'!$C$9='Attrition Rates'!$A$7,'Attrition Rates'!G8,IF('Data Entry'!$C$9='Attrition Rates'!$A$8,'Attrition Rates'!H8,IF('Data Entry'!$C$9='Attrition Rates'!$A$9,'Attrition Rates'!I8,IF('Data Entry'!$C$9='Attrition Rates'!$A$10,'Attrition Rates'!J8,FALSE)))))))</f>
        <v>0.78</v>
      </c>
      <c r="L13" s="53">
        <f t="shared" si="3"/>
        <v>780</v>
      </c>
      <c r="M13" s="1">
        <f t="shared" si="4"/>
        <v>10920</v>
      </c>
      <c r="N13" s="129"/>
      <c r="O13" s="92"/>
      <c r="P13" s="77"/>
      <c r="Q13" s="82"/>
      <c r="R13" s="82"/>
      <c r="S13" s="129"/>
      <c r="T13" s="92"/>
      <c r="U13" s="77"/>
      <c r="V13" s="92"/>
      <c r="W13" s="82"/>
      <c r="X13" s="81"/>
      <c r="Y13" s="92"/>
      <c r="Z13" s="77"/>
      <c r="AA13" s="92"/>
      <c r="AB13" s="92"/>
      <c r="AC13" s="81"/>
      <c r="AD13" s="92"/>
      <c r="AE13" s="77"/>
      <c r="AF13" s="92"/>
      <c r="AG13" s="92"/>
      <c r="AH13" s="81"/>
      <c r="AI13" s="92"/>
      <c r="AJ13" s="77"/>
      <c r="AK13" s="92"/>
      <c r="AL13" s="93"/>
      <c r="AM13" s="81"/>
      <c r="AN13" s="92"/>
      <c r="AO13" s="77"/>
      <c r="AP13" s="92"/>
      <c r="AQ13" s="93"/>
      <c r="AR13" s="81"/>
      <c r="AS13" s="92"/>
      <c r="AT13" s="77"/>
      <c r="AU13" s="92"/>
      <c r="AV13" s="93"/>
      <c r="AW13" s="144"/>
      <c r="AX13" s="99"/>
      <c r="AY13" s="85"/>
      <c r="AZ13" s="86"/>
      <c r="BA13" s="123"/>
      <c r="BB13" s="83"/>
      <c r="BC13" s="99"/>
      <c r="BD13" s="85"/>
      <c r="BE13" s="99"/>
      <c r="BF13" s="100"/>
      <c r="BG13" s="83"/>
      <c r="BH13" s="99"/>
      <c r="BI13" s="85"/>
      <c r="BJ13" s="99"/>
      <c r="BK13" s="100"/>
      <c r="BL13" s="83"/>
      <c r="BM13" s="99"/>
      <c r="BN13" s="85"/>
      <c r="BO13" s="99"/>
      <c r="BP13" s="100"/>
      <c r="BQ13" s="83"/>
      <c r="BR13" s="99"/>
      <c r="BS13" s="85"/>
      <c r="BT13" s="99"/>
      <c r="BU13" s="100"/>
      <c r="BV13" s="83"/>
      <c r="BW13" s="99"/>
      <c r="BX13" s="85"/>
      <c r="BY13" s="99"/>
      <c r="BZ13" s="100"/>
      <c r="CA13" s="101"/>
      <c r="CB13" s="102"/>
      <c r="CC13" s="89"/>
      <c r="CD13" s="90"/>
      <c r="CE13" s="90"/>
      <c r="CF13" s="87"/>
      <c r="CG13" s="102"/>
      <c r="CH13" s="89"/>
      <c r="CI13" s="102"/>
      <c r="CJ13" s="102"/>
      <c r="CK13" s="87"/>
      <c r="CL13" s="102"/>
      <c r="CM13" s="89"/>
      <c r="CN13" s="102"/>
      <c r="CO13" s="102"/>
      <c r="CP13" s="87"/>
      <c r="CQ13" s="102"/>
      <c r="CR13" s="89"/>
      <c r="CS13" s="102"/>
      <c r="CT13" s="102"/>
      <c r="CU13" s="87"/>
      <c r="CV13" s="102"/>
      <c r="CW13" s="89"/>
      <c r="CX13" s="102"/>
      <c r="CY13" s="102"/>
      <c r="CZ13" s="145"/>
      <c r="DA13" s="146"/>
      <c r="DB13" s="96"/>
      <c r="DC13" s="97"/>
      <c r="DD13" s="97"/>
      <c r="DE13" s="94"/>
      <c r="DF13" s="146"/>
      <c r="DG13" s="96"/>
      <c r="DH13" s="146"/>
      <c r="DI13" s="146"/>
      <c r="DJ13" s="94"/>
      <c r="DK13" s="146"/>
      <c r="DL13" s="96"/>
      <c r="DM13" s="146"/>
      <c r="DN13" s="146"/>
      <c r="DO13" s="94"/>
      <c r="DP13" s="146"/>
      <c r="DQ13" s="96"/>
      <c r="DR13" s="146"/>
      <c r="DS13" s="146"/>
      <c r="DT13" s="147"/>
      <c r="DU13" s="148"/>
      <c r="DV13" s="106"/>
      <c r="DW13" s="107"/>
      <c r="DX13" s="107"/>
      <c r="DY13" s="104"/>
      <c r="DZ13" s="148"/>
      <c r="EA13" s="106"/>
      <c r="EB13" s="148"/>
      <c r="EC13" s="148"/>
      <c r="ED13" s="104"/>
      <c r="EE13" s="148"/>
      <c r="EF13" s="106"/>
      <c r="EG13" s="148"/>
      <c r="EH13" s="148"/>
      <c r="EI13" s="149"/>
      <c r="EJ13" s="150"/>
      <c r="EK13" s="111"/>
      <c r="EL13" s="112"/>
      <c r="EM13" s="112"/>
      <c r="EN13" s="109"/>
      <c r="EO13" s="150"/>
      <c r="EP13" s="111"/>
      <c r="EQ13" s="150"/>
      <c r="ER13" s="150"/>
      <c r="ES13" s="151"/>
      <c r="ET13" s="152"/>
      <c r="EU13" s="115"/>
      <c r="EV13" s="116"/>
      <c r="EW13" s="116"/>
      <c r="EX13" s="129"/>
      <c r="EY13" s="92"/>
      <c r="EZ13" s="77"/>
      <c r="FA13" s="82"/>
      <c r="FB13" s="82"/>
      <c r="FC13" s="81"/>
      <c r="FD13" s="92"/>
      <c r="FE13" s="77"/>
      <c r="FF13" s="92"/>
      <c r="FG13" s="92"/>
      <c r="FH13" s="81"/>
      <c r="FI13" s="92"/>
      <c r="FJ13" s="77"/>
      <c r="FK13" s="92"/>
      <c r="FL13" s="92"/>
      <c r="FM13" s="81"/>
      <c r="FN13" s="92"/>
      <c r="FO13" s="77"/>
      <c r="FP13" s="92"/>
      <c r="FQ13" s="92"/>
      <c r="FR13" s="81"/>
      <c r="FS13" s="92"/>
      <c r="FT13" s="77"/>
      <c r="FU13" s="92"/>
      <c r="FV13" s="92"/>
      <c r="FW13" s="144"/>
      <c r="FX13" s="99"/>
      <c r="FY13" s="85"/>
      <c r="FZ13" s="86"/>
      <c r="GA13" s="86"/>
      <c r="GB13" s="83"/>
      <c r="GC13" s="99"/>
      <c r="GD13" s="85"/>
      <c r="GE13" s="99"/>
      <c r="GF13" s="99"/>
      <c r="GG13" s="83"/>
      <c r="GH13" s="99"/>
      <c r="GI13" s="85"/>
      <c r="GJ13" s="99"/>
      <c r="GK13" s="99"/>
      <c r="GL13" s="83"/>
      <c r="GM13" s="99"/>
      <c r="GN13" s="85"/>
      <c r="GO13" s="99"/>
      <c r="GP13" s="99"/>
      <c r="GQ13" s="101"/>
      <c r="GR13" s="102"/>
      <c r="GS13" s="89"/>
      <c r="GT13" s="90"/>
      <c r="GU13" s="90"/>
      <c r="GV13" s="87"/>
      <c r="GW13" s="102"/>
      <c r="GX13" s="89"/>
      <c r="GY13" s="102"/>
      <c r="GZ13" s="102"/>
      <c r="HA13" s="87"/>
      <c r="HB13" s="102"/>
      <c r="HC13" s="89"/>
      <c r="HD13" s="102"/>
      <c r="HE13" s="102"/>
      <c r="HF13" s="145"/>
      <c r="HG13" s="146"/>
      <c r="HH13" s="96"/>
      <c r="HI13" s="97"/>
      <c r="HJ13" s="97"/>
      <c r="HK13" s="94"/>
      <c r="HL13" s="146"/>
      <c r="HM13" s="96"/>
      <c r="HN13" s="146"/>
      <c r="HO13" s="146"/>
      <c r="HP13" s="147"/>
      <c r="HQ13" s="148"/>
      <c r="HR13" s="106"/>
      <c r="HS13" s="107"/>
      <c r="HT13" s="107"/>
      <c r="HU13" s="129"/>
      <c r="HV13" s="92"/>
      <c r="HW13" s="77"/>
      <c r="HX13" s="82"/>
      <c r="HY13" s="82"/>
      <c r="HZ13" s="81"/>
      <c r="IA13" s="92"/>
      <c r="IB13" s="77"/>
      <c r="IC13" s="92"/>
      <c r="ID13" s="92"/>
      <c r="IE13" s="81"/>
      <c r="IF13" s="92"/>
      <c r="IG13" s="77"/>
      <c r="IH13" s="92"/>
      <c r="II13" s="92"/>
      <c r="IJ13" s="81"/>
      <c r="IK13" s="92"/>
      <c r="IL13" s="77"/>
      <c r="IM13" s="92"/>
      <c r="IN13" s="92"/>
      <c r="IO13" s="144"/>
      <c r="IP13" s="99"/>
      <c r="IQ13" s="85"/>
      <c r="IR13" s="86"/>
      <c r="IS13" s="86"/>
      <c r="IT13" s="83"/>
      <c r="IU13" s="99"/>
      <c r="IV13" s="85"/>
      <c r="IW13" s="99"/>
      <c r="IX13" s="99"/>
      <c r="IY13" s="83"/>
      <c r="IZ13" s="99"/>
      <c r="JA13" s="85"/>
      <c r="JB13" s="99"/>
      <c r="JC13" s="99"/>
      <c r="JD13" s="101"/>
      <c r="JE13" s="102"/>
      <c r="JF13" s="89"/>
      <c r="JG13" s="90"/>
      <c r="JH13" s="90"/>
      <c r="JI13" s="87"/>
      <c r="JJ13" s="102"/>
      <c r="JK13" s="89"/>
      <c r="JL13" s="102"/>
      <c r="JM13" s="102"/>
      <c r="JN13" s="145"/>
      <c r="JO13" s="146"/>
      <c r="JP13" s="96"/>
      <c r="JQ13" s="97"/>
      <c r="JR13" s="97"/>
      <c r="JS13" s="129"/>
      <c r="JT13" s="92"/>
      <c r="JU13" s="77"/>
      <c r="JV13" s="82"/>
      <c r="JW13" s="82"/>
      <c r="JX13" s="81"/>
      <c r="JY13" s="92"/>
      <c r="JZ13" s="77"/>
      <c r="KA13" s="92"/>
      <c r="KB13" s="92"/>
      <c r="KC13" s="81"/>
      <c r="KD13" s="92"/>
      <c r="KE13" s="77"/>
      <c r="KF13" s="92"/>
      <c r="KG13" s="92"/>
      <c r="KH13" s="144"/>
      <c r="KI13" s="99"/>
      <c r="KJ13" s="85"/>
      <c r="KK13" s="86"/>
      <c r="KL13" s="86"/>
      <c r="KM13" s="83"/>
      <c r="KN13" s="99"/>
      <c r="KO13" s="85"/>
      <c r="KP13" s="99"/>
      <c r="KQ13" s="99"/>
      <c r="KR13" s="101"/>
      <c r="KS13" s="102"/>
      <c r="KT13" s="89"/>
      <c r="KU13" s="90"/>
      <c r="KV13" s="90"/>
      <c r="KW13" s="129"/>
      <c r="KX13" s="92"/>
      <c r="KY13" s="77"/>
      <c r="KZ13" s="82"/>
      <c r="LA13" s="82"/>
      <c r="LB13" s="81"/>
      <c r="LC13" s="92"/>
      <c r="LD13" s="77"/>
      <c r="LE13" s="92"/>
      <c r="LF13" s="92"/>
      <c r="LG13" s="144"/>
      <c r="LH13" s="99"/>
      <c r="LI13" s="85"/>
      <c r="LJ13" s="86"/>
      <c r="LK13" s="86"/>
      <c r="LL13" s="129"/>
      <c r="LM13" s="92"/>
      <c r="LN13" s="77"/>
      <c r="LO13" s="82"/>
      <c r="LP13" s="82"/>
      <c r="LQ13" s="129"/>
      <c r="LR13" s="92"/>
      <c r="LS13" s="77"/>
      <c r="LT13" s="82"/>
      <c r="LU13" s="82"/>
      <c r="LV13" s="81"/>
      <c r="LW13" s="92"/>
      <c r="LX13" s="77"/>
      <c r="LY13" s="92"/>
      <c r="LZ13" s="92"/>
      <c r="MA13" s="81"/>
      <c r="MB13" s="92"/>
      <c r="MC13" s="77"/>
      <c r="MD13" s="92"/>
      <c r="ME13" s="92"/>
      <c r="MF13" s="81"/>
      <c r="MG13" s="92"/>
      <c r="MH13" s="77"/>
      <c r="MI13" s="92"/>
      <c r="MJ13" s="92"/>
      <c r="MK13" s="144"/>
      <c r="ML13" s="99"/>
      <c r="MM13" s="85"/>
      <c r="MN13" s="86"/>
      <c r="MO13" s="86"/>
      <c r="MP13" s="83"/>
      <c r="MQ13" s="99"/>
      <c r="MR13" s="85"/>
      <c r="MS13" s="99"/>
      <c r="MT13" s="99"/>
      <c r="MU13" s="83"/>
      <c r="MV13" s="99"/>
      <c r="MW13" s="85"/>
      <c r="MX13" s="99"/>
      <c r="MY13" s="99"/>
      <c r="MZ13" s="101"/>
      <c r="NA13" s="102"/>
      <c r="NB13" s="89"/>
      <c r="NC13" s="90"/>
      <c r="ND13" s="90"/>
      <c r="NE13" s="87"/>
      <c r="NF13" s="102"/>
      <c r="NG13" s="89"/>
      <c r="NH13" s="102"/>
      <c r="NI13" s="102"/>
      <c r="NJ13" s="145"/>
      <c r="NK13" s="146"/>
      <c r="NL13" s="96"/>
      <c r="NM13" s="97"/>
      <c r="NN13" s="97"/>
      <c r="NO13" s="129"/>
      <c r="NP13" s="92"/>
      <c r="NQ13" s="77"/>
      <c r="NR13" s="82"/>
      <c r="NS13" s="82"/>
      <c r="NT13" s="81"/>
      <c r="NU13" s="92"/>
      <c r="NV13" s="77"/>
      <c r="NW13" s="92"/>
      <c r="NX13" s="92"/>
      <c r="NY13" s="81"/>
      <c r="NZ13" s="92"/>
      <c r="OA13" s="77"/>
      <c r="OB13" s="92"/>
      <c r="OC13" s="92"/>
      <c r="OD13" s="144"/>
      <c r="OE13" s="99"/>
      <c r="OF13" s="85"/>
      <c r="OG13" s="86"/>
      <c r="OH13" s="86"/>
      <c r="OI13" s="83"/>
      <c r="OJ13" s="99"/>
      <c r="OK13" s="85"/>
      <c r="OL13" s="99"/>
      <c r="OM13" s="99"/>
      <c r="ON13" s="101"/>
      <c r="OO13" s="102"/>
      <c r="OP13" s="89"/>
      <c r="OQ13" s="90"/>
      <c r="OR13" s="90"/>
      <c r="OS13" s="129"/>
      <c r="OT13" s="92"/>
      <c r="OU13" s="77"/>
      <c r="OV13" s="82"/>
      <c r="OW13" s="82"/>
      <c r="OX13" s="81"/>
      <c r="OY13" s="92"/>
      <c r="OZ13" s="77"/>
      <c r="PA13" s="92"/>
      <c r="PB13" s="92"/>
      <c r="PC13" s="144"/>
      <c r="PD13" s="99"/>
      <c r="PE13" s="85"/>
      <c r="PF13" s="86"/>
      <c r="PG13" s="86"/>
      <c r="PH13" s="129"/>
      <c r="PI13" s="92"/>
      <c r="PJ13" s="77"/>
      <c r="PK13" s="82"/>
      <c r="PL13" s="82"/>
      <c r="PM13" s="129"/>
      <c r="PN13" s="92"/>
      <c r="PO13" s="77"/>
      <c r="PP13" s="82"/>
      <c r="PQ13" s="82"/>
      <c r="PR13" s="81"/>
      <c r="PS13" s="92"/>
      <c r="PT13" s="77"/>
      <c r="PU13" s="92"/>
      <c r="PV13" s="92"/>
      <c r="PW13" s="81"/>
      <c r="PX13" s="92"/>
      <c r="PY13" s="77"/>
      <c r="PZ13" s="92"/>
      <c r="QA13" s="92"/>
      <c r="QB13" s="144"/>
      <c r="QC13" s="99"/>
      <c r="QD13" s="85"/>
      <c r="QE13" s="86"/>
      <c r="QF13" s="86"/>
      <c r="QG13" s="83"/>
      <c r="QH13" s="99"/>
      <c r="QI13" s="85"/>
      <c r="QJ13" s="99"/>
      <c r="QK13" s="99"/>
      <c r="QL13" s="101"/>
      <c r="QM13" s="102"/>
      <c r="QN13" s="89"/>
      <c r="QO13" s="90"/>
      <c r="QP13" s="90"/>
      <c r="QQ13" s="129"/>
      <c r="QR13" s="92"/>
      <c r="QS13" s="77"/>
      <c r="QT13" s="82"/>
      <c r="QU13" s="82"/>
      <c r="QV13" s="81"/>
      <c r="QW13" s="92"/>
      <c r="QX13" s="77"/>
      <c r="QY13" s="92"/>
      <c r="QZ13" s="92"/>
      <c r="RA13" s="144"/>
      <c r="RB13" s="99"/>
      <c r="RC13" s="85"/>
      <c r="RD13" s="86"/>
      <c r="RE13" s="86"/>
      <c r="RF13" s="129"/>
      <c r="RG13" s="92"/>
      <c r="RH13" s="77"/>
      <c r="RI13" s="82"/>
      <c r="RJ13" s="82"/>
      <c r="RK13" s="129"/>
      <c r="RL13" s="92"/>
      <c r="RM13" s="77"/>
      <c r="RN13" s="82"/>
      <c r="RO13" s="82"/>
      <c r="RP13" s="81"/>
      <c r="RQ13" s="92"/>
      <c r="RR13" s="77"/>
      <c r="RS13" s="92"/>
      <c r="RT13" s="92"/>
      <c r="RU13" s="144"/>
      <c r="RV13" s="99"/>
      <c r="RW13" s="85"/>
      <c r="RX13" s="86"/>
      <c r="RY13" s="86"/>
      <c r="RZ13" s="129"/>
      <c r="SA13" s="92"/>
      <c r="SB13" s="77"/>
      <c r="SC13" s="82"/>
      <c r="SD13" s="82"/>
      <c r="SE13" s="129"/>
      <c r="SF13" s="92"/>
      <c r="SG13" s="77"/>
      <c r="SH13" s="82"/>
      <c r="SI13" s="82"/>
      <c r="SJ13" s="129"/>
      <c r="SK13" s="92"/>
      <c r="SL13" s="77"/>
      <c r="SM13" s="82"/>
      <c r="SN13" s="82"/>
      <c r="SO13" s="81"/>
      <c r="SP13" s="92"/>
      <c r="SQ13" s="77"/>
      <c r="SR13" s="92"/>
      <c r="SS13" s="92"/>
      <c r="ST13" s="81"/>
      <c r="SU13" s="92"/>
      <c r="SV13" s="77"/>
      <c r="SW13" s="92"/>
      <c r="SX13" s="92"/>
      <c r="SY13" s="144"/>
      <c r="SZ13" s="99"/>
      <c r="TA13" s="85"/>
      <c r="TB13" s="86"/>
      <c r="TC13" s="86"/>
      <c r="TD13" s="83"/>
      <c r="TE13" s="99"/>
      <c r="TF13" s="85"/>
      <c r="TG13" s="99"/>
      <c r="TH13" s="99"/>
      <c r="TI13" s="101"/>
      <c r="TJ13" s="102"/>
      <c r="TK13" s="89"/>
      <c r="TL13" s="90"/>
      <c r="TM13" s="90"/>
      <c r="TN13" s="129"/>
      <c r="TO13" s="92"/>
      <c r="TP13" s="77"/>
      <c r="TQ13" s="82"/>
      <c r="TR13" s="82"/>
      <c r="TS13" s="81"/>
      <c r="TT13" s="92"/>
      <c r="TU13" s="77"/>
      <c r="TV13" s="92"/>
      <c r="TW13" s="92"/>
      <c r="TX13" s="144"/>
      <c r="TY13" s="99"/>
      <c r="TZ13" s="85"/>
      <c r="UA13" s="86"/>
      <c r="UB13" s="86"/>
      <c r="UC13" s="129"/>
      <c r="UD13" s="92"/>
      <c r="UE13" s="77"/>
      <c r="UF13" s="82"/>
      <c r="UG13" s="82"/>
      <c r="UH13" s="129"/>
      <c r="UI13" s="92"/>
      <c r="UJ13" s="77"/>
      <c r="UK13" s="82"/>
      <c r="UL13" s="82"/>
      <c r="UM13" s="81"/>
      <c r="UN13" s="92"/>
      <c r="UO13" s="77"/>
      <c r="UP13" s="92"/>
      <c r="UQ13" s="92"/>
      <c r="UR13" s="144"/>
      <c r="US13" s="99"/>
      <c r="UT13" s="85"/>
      <c r="UU13" s="86"/>
      <c r="UV13" s="86"/>
      <c r="UW13" s="129"/>
      <c r="UX13" s="92"/>
      <c r="UY13" s="77"/>
      <c r="UZ13" s="82"/>
      <c r="VA13" s="82"/>
      <c r="VB13" s="129"/>
      <c r="VC13" s="92"/>
      <c r="VD13" s="77"/>
      <c r="VE13" s="82"/>
      <c r="VF13" s="82"/>
      <c r="VG13" s="129"/>
      <c r="VH13" s="92"/>
      <c r="VI13" s="77"/>
      <c r="VJ13" s="82"/>
      <c r="VK13" s="82"/>
      <c r="VL13" s="81"/>
      <c r="VM13" s="92"/>
      <c r="VN13" s="77"/>
      <c r="VO13" s="92"/>
      <c r="VP13" s="92"/>
      <c r="VQ13" s="144"/>
      <c r="VR13" s="99"/>
      <c r="VS13" s="85"/>
      <c r="VT13" s="86"/>
      <c r="VU13" s="86"/>
      <c r="VV13" s="129"/>
      <c r="VW13" s="92"/>
      <c r="VX13" s="77"/>
      <c r="VY13" s="82"/>
      <c r="VZ13" s="82"/>
      <c r="WA13" s="129"/>
      <c r="WB13" s="92"/>
      <c r="WC13" s="77"/>
      <c r="WD13" s="82"/>
      <c r="WE13" s="82"/>
      <c r="WF13" s="129"/>
      <c r="WG13" s="92"/>
      <c r="WH13" s="77"/>
      <c r="WI13" s="82"/>
      <c r="WJ13" s="82"/>
      <c r="WK13" s="129"/>
      <c r="WL13" s="92"/>
      <c r="WM13" s="77"/>
      <c r="WN13" s="82"/>
      <c r="WO13" s="82"/>
      <c r="WP13" s="81"/>
      <c r="WQ13" s="92"/>
      <c r="WR13" s="77"/>
      <c r="WS13" s="92"/>
      <c r="WT13" s="92"/>
      <c r="WU13" s="144"/>
      <c r="WV13" s="99"/>
      <c r="WW13" s="85"/>
      <c r="WX13" s="86"/>
      <c r="WY13" s="86"/>
      <c r="WZ13" s="129"/>
      <c r="XA13" s="92"/>
      <c r="XB13" s="77"/>
      <c r="XC13" s="82"/>
      <c r="XD13" s="82"/>
      <c r="XE13" s="129"/>
      <c r="XF13" s="92"/>
      <c r="XG13" s="77"/>
      <c r="XH13" s="82"/>
      <c r="XI13" s="82"/>
      <c r="XJ13" s="129"/>
      <c r="XK13" s="92"/>
      <c r="XL13" s="77"/>
      <c r="XM13" s="82"/>
      <c r="XN13" s="82"/>
      <c r="XO13" s="129"/>
      <c r="XP13" s="92"/>
      <c r="XQ13" s="77"/>
      <c r="XR13" s="82"/>
      <c r="XS13" s="82"/>
      <c r="XT13" s="129"/>
      <c r="XU13" s="92"/>
      <c r="XV13" s="77"/>
      <c r="XW13" s="82"/>
      <c r="XX13" s="82"/>
      <c r="XY13" s="129"/>
      <c r="XZ13" s="92"/>
      <c r="YA13" s="77"/>
      <c r="YB13" s="82"/>
      <c r="YC13" s="82"/>
      <c r="YD13" s="129"/>
      <c r="YE13" s="92"/>
      <c r="YF13" s="77"/>
      <c r="YG13" s="82"/>
      <c r="YH13" s="82"/>
      <c r="YI13" s="129"/>
      <c r="YJ13" s="92"/>
      <c r="YK13" s="77"/>
      <c r="YL13" s="82"/>
      <c r="YM13" s="78"/>
    </row>
    <row r="14" spans="1:663" ht="17" thickBot="1" x14ac:dyDescent="0.25">
      <c r="A14" s="119">
        <f t="shared" si="0"/>
        <v>0</v>
      </c>
      <c r="B14" s="241">
        <f t="shared" si="1"/>
        <v>740</v>
      </c>
      <c r="D14" s="122">
        <f>SUM(C14*'Data Entry'!$C$18)*(20/80)</f>
        <v>0</v>
      </c>
      <c r="E14" s="122">
        <f t="shared" si="2"/>
        <v>10360</v>
      </c>
      <c r="F14" s="122">
        <f>SUM(E14*'Data Entry'!$C$18)*(20/80)</f>
        <v>2149.6999999999998</v>
      </c>
      <c r="G14" s="122">
        <f t="shared" si="5"/>
        <v>86722.65</v>
      </c>
      <c r="H14" s="128">
        <f t="shared" si="6"/>
        <v>740</v>
      </c>
      <c r="I14">
        <v>6</v>
      </c>
      <c r="J14" s="47">
        <f t="shared" si="7"/>
        <v>14</v>
      </c>
      <c r="K14" s="50">
        <f>IF('Data Entry'!$C$9='Attrition Rates'!$A$4,'Attrition Rates'!D9,IF('Data Entry'!$C$9='Attrition Rates'!$A$5,'Attrition Rates'!E9,IF('Data Entry'!$C$9='Attrition Rates'!$A$6,'Attrition Rates'!F9,IF('Data Entry'!$C$9='Attrition Rates'!$A$7,'Attrition Rates'!G9,IF('Data Entry'!$C$9='Attrition Rates'!$A$8,'Attrition Rates'!H9,IF('Data Entry'!$C$9='Attrition Rates'!$A$9,'Attrition Rates'!I9,IF('Data Entry'!$C$9='Attrition Rates'!$A$10,'Attrition Rates'!J9,FALSE)))))))</f>
        <v>0.74</v>
      </c>
      <c r="L14" s="75">
        <f t="shared" si="3"/>
        <v>740</v>
      </c>
      <c r="M14" s="1">
        <f t="shared" si="4"/>
        <v>10360</v>
      </c>
      <c r="N14" s="129"/>
      <c r="O14" s="92"/>
      <c r="P14" s="77"/>
      <c r="Q14" s="82"/>
      <c r="R14" s="82"/>
      <c r="S14" s="129"/>
      <c r="T14" s="92"/>
      <c r="U14" s="77"/>
      <c r="V14" s="92"/>
      <c r="W14" s="82"/>
      <c r="X14" s="81"/>
      <c r="Y14" s="92"/>
      <c r="Z14" s="77"/>
      <c r="AA14" s="92"/>
      <c r="AB14" s="92"/>
      <c r="AC14" s="81"/>
      <c r="AD14" s="92"/>
      <c r="AE14" s="77"/>
      <c r="AF14" s="92"/>
      <c r="AG14" s="92"/>
      <c r="AH14" s="81"/>
      <c r="AI14" s="92"/>
      <c r="AJ14" s="77"/>
      <c r="AK14" s="92"/>
      <c r="AL14" s="93"/>
      <c r="AM14" s="81"/>
      <c r="AN14" s="92"/>
      <c r="AO14" s="77"/>
      <c r="AP14" s="92"/>
      <c r="AQ14" s="93"/>
      <c r="AR14" s="81"/>
      <c r="AS14" s="92"/>
      <c r="AT14" s="77"/>
      <c r="AU14" s="92"/>
      <c r="AV14" s="93"/>
      <c r="AW14" s="144"/>
      <c r="AX14" s="99"/>
      <c r="AY14" s="85"/>
      <c r="AZ14" s="86"/>
      <c r="BA14" s="123"/>
      <c r="BB14" s="83"/>
      <c r="BC14" s="99"/>
      <c r="BD14" s="85"/>
      <c r="BE14" s="99"/>
      <c r="BF14" s="100"/>
      <c r="BG14" s="83"/>
      <c r="BH14" s="99"/>
      <c r="BI14" s="85"/>
      <c r="BJ14" s="99"/>
      <c r="BK14" s="100"/>
      <c r="BL14" s="83"/>
      <c r="BM14" s="99"/>
      <c r="BN14" s="85"/>
      <c r="BO14" s="99"/>
      <c r="BP14" s="100"/>
      <c r="BQ14" s="83"/>
      <c r="BR14" s="99"/>
      <c r="BS14" s="85"/>
      <c r="BT14" s="99"/>
      <c r="BU14" s="100"/>
      <c r="BV14" s="83"/>
      <c r="BW14" s="99"/>
      <c r="BX14" s="85"/>
      <c r="BY14" s="99"/>
      <c r="BZ14" s="100"/>
      <c r="CA14" s="101"/>
      <c r="CB14" s="102"/>
      <c r="CC14" s="89"/>
      <c r="CD14" s="90"/>
      <c r="CE14" s="90"/>
      <c r="CF14" s="87"/>
      <c r="CG14" s="102"/>
      <c r="CH14" s="89"/>
      <c r="CI14" s="102"/>
      <c r="CJ14" s="102"/>
      <c r="CK14" s="87"/>
      <c r="CL14" s="102"/>
      <c r="CM14" s="89"/>
      <c r="CN14" s="102"/>
      <c r="CO14" s="102"/>
      <c r="CP14" s="87"/>
      <c r="CQ14" s="102"/>
      <c r="CR14" s="89"/>
      <c r="CS14" s="102"/>
      <c r="CT14" s="102"/>
      <c r="CU14" s="87"/>
      <c r="CV14" s="102"/>
      <c r="CW14" s="89"/>
      <c r="CX14" s="102"/>
      <c r="CY14" s="102"/>
      <c r="CZ14" s="145"/>
      <c r="DA14" s="146"/>
      <c r="DB14" s="96"/>
      <c r="DC14" s="97"/>
      <c r="DD14" s="97"/>
      <c r="DE14" s="94"/>
      <c r="DF14" s="146"/>
      <c r="DG14" s="96"/>
      <c r="DH14" s="146"/>
      <c r="DI14" s="146"/>
      <c r="DJ14" s="94"/>
      <c r="DK14" s="146"/>
      <c r="DL14" s="96"/>
      <c r="DM14" s="146"/>
      <c r="DN14" s="146"/>
      <c r="DO14" s="94"/>
      <c r="DP14" s="146"/>
      <c r="DQ14" s="96"/>
      <c r="DR14" s="146"/>
      <c r="DS14" s="146"/>
      <c r="DT14" s="147"/>
      <c r="DU14" s="148"/>
      <c r="DV14" s="106"/>
      <c r="DW14" s="107"/>
      <c r="DX14" s="107"/>
      <c r="DY14" s="104"/>
      <c r="DZ14" s="148"/>
      <c r="EA14" s="106"/>
      <c r="EB14" s="148"/>
      <c r="EC14" s="148"/>
      <c r="ED14" s="104"/>
      <c r="EE14" s="148"/>
      <c r="EF14" s="106"/>
      <c r="EG14" s="148"/>
      <c r="EH14" s="148"/>
      <c r="EI14" s="149"/>
      <c r="EJ14" s="150"/>
      <c r="EK14" s="111"/>
      <c r="EL14" s="112"/>
      <c r="EM14" s="112"/>
      <c r="EN14" s="109"/>
      <c r="EO14" s="150"/>
      <c r="EP14" s="111"/>
      <c r="EQ14" s="150"/>
      <c r="ER14" s="150"/>
      <c r="ES14" s="151"/>
      <c r="ET14" s="152"/>
      <c r="EU14" s="115"/>
      <c r="EV14" s="116"/>
      <c r="EW14" s="116"/>
      <c r="EX14" s="129"/>
      <c r="EY14" s="92"/>
      <c r="EZ14" s="77"/>
      <c r="FA14" s="82"/>
      <c r="FB14" s="82"/>
      <c r="FC14" s="81"/>
      <c r="FD14" s="92"/>
      <c r="FE14" s="77"/>
      <c r="FF14" s="92"/>
      <c r="FG14" s="92"/>
      <c r="FH14" s="81"/>
      <c r="FI14" s="92"/>
      <c r="FJ14" s="77"/>
      <c r="FK14" s="92"/>
      <c r="FL14" s="92"/>
      <c r="FM14" s="81"/>
      <c r="FN14" s="92"/>
      <c r="FO14" s="77"/>
      <c r="FP14" s="92"/>
      <c r="FQ14" s="92"/>
      <c r="FR14" s="81"/>
      <c r="FS14" s="92"/>
      <c r="FT14" s="77"/>
      <c r="FU14" s="92"/>
      <c r="FV14" s="92"/>
      <c r="FW14" s="144"/>
      <c r="FX14" s="99"/>
      <c r="FY14" s="85"/>
      <c r="FZ14" s="86"/>
      <c r="GA14" s="86"/>
      <c r="GB14" s="83"/>
      <c r="GC14" s="99"/>
      <c r="GD14" s="85"/>
      <c r="GE14" s="99"/>
      <c r="GF14" s="99"/>
      <c r="GG14" s="83"/>
      <c r="GH14" s="99"/>
      <c r="GI14" s="85"/>
      <c r="GJ14" s="99"/>
      <c r="GK14" s="99"/>
      <c r="GL14" s="83"/>
      <c r="GM14" s="99"/>
      <c r="GN14" s="85"/>
      <c r="GO14" s="99"/>
      <c r="GP14" s="99"/>
      <c r="GQ14" s="101"/>
      <c r="GR14" s="102"/>
      <c r="GS14" s="89"/>
      <c r="GT14" s="90"/>
      <c r="GU14" s="90"/>
      <c r="GV14" s="87"/>
      <c r="GW14" s="102"/>
      <c r="GX14" s="89"/>
      <c r="GY14" s="102"/>
      <c r="GZ14" s="102"/>
      <c r="HA14" s="87"/>
      <c r="HB14" s="102"/>
      <c r="HC14" s="89"/>
      <c r="HD14" s="102"/>
      <c r="HE14" s="102"/>
      <c r="HF14" s="145"/>
      <c r="HG14" s="146"/>
      <c r="HH14" s="96"/>
      <c r="HI14" s="97"/>
      <c r="HJ14" s="97"/>
      <c r="HK14" s="94"/>
      <c r="HL14" s="146"/>
      <c r="HM14" s="96"/>
      <c r="HN14" s="146"/>
      <c r="HO14" s="146"/>
      <c r="HP14" s="147"/>
      <c r="HQ14" s="148"/>
      <c r="HR14" s="106"/>
      <c r="HS14" s="107"/>
      <c r="HT14" s="107"/>
      <c r="HU14" s="129"/>
      <c r="HV14" s="92"/>
      <c r="HW14" s="77"/>
      <c r="HX14" s="82"/>
      <c r="HY14" s="82"/>
      <c r="HZ14" s="81"/>
      <c r="IA14" s="92"/>
      <c r="IB14" s="77"/>
      <c r="IC14" s="92"/>
      <c r="ID14" s="92"/>
      <c r="IE14" s="81"/>
      <c r="IF14" s="92"/>
      <c r="IG14" s="77"/>
      <c r="IH14" s="92"/>
      <c r="II14" s="92"/>
      <c r="IJ14" s="81"/>
      <c r="IK14" s="92"/>
      <c r="IL14" s="77"/>
      <c r="IM14" s="92"/>
      <c r="IN14" s="92"/>
      <c r="IO14" s="144"/>
      <c r="IP14" s="99"/>
      <c r="IQ14" s="85"/>
      <c r="IR14" s="86"/>
      <c r="IS14" s="86"/>
      <c r="IT14" s="83"/>
      <c r="IU14" s="99"/>
      <c r="IV14" s="85"/>
      <c r="IW14" s="99"/>
      <c r="IX14" s="99"/>
      <c r="IY14" s="83"/>
      <c r="IZ14" s="99"/>
      <c r="JA14" s="85"/>
      <c r="JB14" s="99"/>
      <c r="JC14" s="99"/>
      <c r="JD14" s="101"/>
      <c r="JE14" s="102"/>
      <c r="JF14" s="89"/>
      <c r="JG14" s="90"/>
      <c r="JH14" s="90"/>
      <c r="JI14" s="87"/>
      <c r="JJ14" s="102"/>
      <c r="JK14" s="89"/>
      <c r="JL14" s="102"/>
      <c r="JM14" s="102"/>
      <c r="JN14" s="145"/>
      <c r="JO14" s="146"/>
      <c r="JP14" s="96"/>
      <c r="JQ14" s="97"/>
      <c r="JR14" s="97"/>
      <c r="JS14" s="129"/>
      <c r="JT14" s="92"/>
      <c r="JU14" s="77"/>
      <c r="JV14" s="82"/>
      <c r="JW14" s="82"/>
      <c r="JX14" s="81"/>
      <c r="JY14" s="92"/>
      <c r="JZ14" s="77"/>
      <c r="KA14" s="92"/>
      <c r="KB14" s="92"/>
      <c r="KC14" s="81"/>
      <c r="KD14" s="92"/>
      <c r="KE14" s="77"/>
      <c r="KF14" s="92"/>
      <c r="KG14" s="92"/>
      <c r="KH14" s="144"/>
      <c r="KI14" s="99"/>
      <c r="KJ14" s="85"/>
      <c r="KK14" s="86"/>
      <c r="KL14" s="86"/>
      <c r="KM14" s="83"/>
      <c r="KN14" s="99"/>
      <c r="KO14" s="85"/>
      <c r="KP14" s="99"/>
      <c r="KQ14" s="99"/>
      <c r="KR14" s="101"/>
      <c r="KS14" s="102"/>
      <c r="KT14" s="89"/>
      <c r="KU14" s="90"/>
      <c r="KV14" s="90"/>
      <c r="KW14" s="129"/>
      <c r="KX14" s="92"/>
      <c r="KY14" s="77"/>
      <c r="KZ14" s="82"/>
      <c r="LA14" s="82"/>
      <c r="LB14" s="81"/>
      <c r="LC14" s="92"/>
      <c r="LD14" s="77"/>
      <c r="LE14" s="92"/>
      <c r="LF14" s="92"/>
      <c r="LG14" s="144"/>
      <c r="LH14" s="99"/>
      <c r="LI14" s="85"/>
      <c r="LJ14" s="86"/>
      <c r="LK14" s="86"/>
      <c r="LL14" s="129"/>
      <c r="LM14" s="92"/>
      <c r="LN14" s="77"/>
      <c r="LO14" s="82"/>
      <c r="LP14" s="82"/>
      <c r="LQ14" s="129"/>
      <c r="LR14" s="92"/>
      <c r="LS14" s="77"/>
      <c r="LT14" s="82"/>
      <c r="LU14" s="82"/>
      <c r="LV14" s="81"/>
      <c r="LW14" s="92"/>
      <c r="LX14" s="77"/>
      <c r="LY14" s="92"/>
      <c r="LZ14" s="92"/>
      <c r="MA14" s="81"/>
      <c r="MB14" s="92"/>
      <c r="MC14" s="77"/>
      <c r="MD14" s="92"/>
      <c r="ME14" s="92"/>
      <c r="MF14" s="81"/>
      <c r="MG14" s="92"/>
      <c r="MH14" s="77"/>
      <c r="MI14" s="92"/>
      <c r="MJ14" s="92"/>
      <c r="MK14" s="144"/>
      <c r="ML14" s="99"/>
      <c r="MM14" s="85"/>
      <c r="MN14" s="86"/>
      <c r="MO14" s="86"/>
      <c r="MP14" s="83"/>
      <c r="MQ14" s="99"/>
      <c r="MR14" s="85"/>
      <c r="MS14" s="99"/>
      <c r="MT14" s="99"/>
      <c r="MU14" s="83"/>
      <c r="MV14" s="99"/>
      <c r="MW14" s="85"/>
      <c r="MX14" s="99"/>
      <c r="MY14" s="99"/>
      <c r="MZ14" s="101"/>
      <c r="NA14" s="102"/>
      <c r="NB14" s="89"/>
      <c r="NC14" s="90"/>
      <c r="ND14" s="90"/>
      <c r="NE14" s="87"/>
      <c r="NF14" s="102"/>
      <c r="NG14" s="89"/>
      <c r="NH14" s="102"/>
      <c r="NI14" s="102"/>
      <c r="NJ14" s="145"/>
      <c r="NK14" s="146"/>
      <c r="NL14" s="96"/>
      <c r="NM14" s="97"/>
      <c r="NN14" s="97"/>
      <c r="NO14" s="129"/>
      <c r="NP14" s="92"/>
      <c r="NQ14" s="77"/>
      <c r="NR14" s="82"/>
      <c r="NS14" s="82"/>
      <c r="NT14" s="81"/>
      <c r="NU14" s="92"/>
      <c r="NV14" s="77"/>
      <c r="NW14" s="92"/>
      <c r="NX14" s="92"/>
      <c r="NY14" s="81"/>
      <c r="NZ14" s="92"/>
      <c r="OA14" s="77"/>
      <c r="OB14" s="92"/>
      <c r="OC14" s="92"/>
      <c r="OD14" s="144"/>
      <c r="OE14" s="99"/>
      <c r="OF14" s="85"/>
      <c r="OG14" s="86"/>
      <c r="OH14" s="86"/>
      <c r="OI14" s="83"/>
      <c r="OJ14" s="99"/>
      <c r="OK14" s="85"/>
      <c r="OL14" s="99"/>
      <c r="OM14" s="99"/>
      <c r="ON14" s="101"/>
      <c r="OO14" s="102"/>
      <c r="OP14" s="89"/>
      <c r="OQ14" s="90"/>
      <c r="OR14" s="90"/>
      <c r="OS14" s="129"/>
      <c r="OT14" s="92"/>
      <c r="OU14" s="77"/>
      <c r="OV14" s="82"/>
      <c r="OW14" s="82"/>
      <c r="OX14" s="81"/>
      <c r="OY14" s="92"/>
      <c r="OZ14" s="77"/>
      <c r="PA14" s="92"/>
      <c r="PB14" s="92"/>
      <c r="PC14" s="144"/>
      <c r="PD14" s="99"/>
      <c r="PE14" s="85"/>
      <c r="PF14" s="86"/>
      <c r="PG14" s="86"/>
      <c r="PH14" s="129"/>
      <c r="PI14" s="92"/>
      <c r="PJ14" s="77"/>
      <c r="PK14" s="82"/>
      <c r="PL14" s="82"/>
      <c r="PM14" s="129"/>
      <c r="PN14" s="92"/>
      <c r="PO14" s="77"/>
      <c r="PP14" s="82"/>
      <c r="PQ14" s="82"/>
      <c r="PR14" s="81"/>
      <c r="PS14" s="92"/>
      <c r="PT14" s="77"/>
      <c r="PU14" s="92"/>
      <c r="PV14" s="92"/>
      <c r="PW14" s="81"/>
      <c r="PX14" s="92"/>
      <c r="PY14" s="77"/>
      <c r="PZ14" s="92"/>
      <c r="QA14" s="92"/>
      <c r="QB14" s="144"/>
      <c r="QC14" s="99"/>
      <c r="QD14" s="85"/>
      <c r="QE14" s="86"/>
      <c r="QF14" s="86"/>
      <c r="QG14" s="83"/>
      <c r="QH14" s="99"/>
      <c r="QI14" s="85"/>
      <c r="QJ14" s="99"/>
      <c r="QK14" s="99"/>
      <c r="QL14" s="101"/>
      <c r="QM14" s="102"/>
      <c r="QN14" s="89"/>
      <c r="QO14" s="90"/>
      <c r="QP14" s="90"/>
      <c r="QQ14" s="129"/>
      <c r="QR14" s="92"/>
      <c r="QS14" s="77"/>
      <c r="QT14" s="82"/>
      <c r="QU14" s="82"/>
      <c r="QV14" s="81"/>
      <c r="QW14" s="92"/>
      <c r="QX14" s="77"/>
      <c r="QY14" s="92"/>
      <c r="QZ14" s="92"/>
      <c r="RA14" s="144"/>
      <c r="RB14" s="99"/>
      <c r="RC14" s="85"/>
      <c r="RD14" s="86"/>
      <c r="RE14" s="86"/>
      <c r="RF14" s="129"/>
      <c r="RG14" s="92"/>
      <c r="RH14" s="77"/>
      <c r="RI14" s="82"/>
      <c r="RJ14" s="82"/>
      <c r="RK14" s="129"/>
      <c r="RL14" s="92"/>
      <c r="RM14" s="77"/>
      <c r="RN14" s="82"/>
      <c r="RO14" s="82"/>
      <c r="RP14" s="81"/>
      <c r="RQ14" s="92"/>
      <c r="RR14" s="77"/>
      <c r="RS14" s="92"/>
      <c r="RT14" s="92"/>
      <c r="RU14" s="144"/>
      <c r="RV14" s="99"/>
      <c r="RW14" s="85"/>
      <c r="RX14" s="86"/>
      <c r="RY14" s="86"/>
      <c r="RZ14" s="129"/>
      <c r="SA14" s="92"/>
      <c r="SB14" s="77"/>
      <c r="SC14" s="82"/>
      <c r="SD14" s="82"/>
      <c r="SE14" s="129"/>
      <c r="SF14" s="92"/>
      <c r="SG14" s="77"/>
      <c r="SH14" s="82"/>
      <c r="SI14" s="82"/>
      <c r="SJ14" s="129"/>
      <c r="SK14" s="92"/>
      <c r="SL14" s="77"/>
      <c r="SM14" s="82"/>
      <c r="SN14" s="82"/>
      <c r="SO14" s="81"/>
      <c r="SP14" s="92"/>
      <c r="SQ14" s="77"/>
      <c r="SR14" s="92"/>
      <c r="SS14" s="92"/>
      <c r="ST14" s="81"/>
      <c r="SU14" s="92"/>
      <c r="SV14" s="77"/>
      <c r="SW14" s="92"/>
      <c r="SX14" s="92"/>
      <c r="SY14" s="144"/>
      <c r="SZ14" s="99"/>
      <c r="TA14" s="85"/>
      <c r="TB14" s="86"/>
      <c r="TC14" s="86"/>
      <c r="TD14" s="83"/>
      <c r="TE14" s="99"/>
      <c r="TF14" s="85"/>
      <c r="TG14" s="99"/>
      <c r="TH14" s="99"/>
      <c r="TI14" s="101"/>
      <c r="TJ14" s="102"/>
      <c r="TK14" s="89"/>
      <c r="TL14" s="90"/>
      <c r="TM14" s="90"/>
      <c r="TN14" s="129"/>
      <c r="TO14" s="92"/>
      <c r="TP14" s="77"/>
      <c r="TQ14" s="82"/>
      <c r="TR14" s="82"/>
      <c r="TS14" s="81"/>
      <c r="TT14" s="92"/>
      <c r="TU14" s="77"/>
      <c r="TV14" s="92"/>
      <c r="TW14" s="92"/>
      <c r="TX14" s="144"/>
      <c r="TY14" s="99"/>
      <c r="TZ14" s="85"/>
      <c r="UA14" s="86"/>
      <c r="UB14" s="86"/>
      <c r="UC14" s="129"/>
      <c r="UD14" s="92"/>
      <c r="UE14" s="77"/>
      <c r="UF14" s="82"/>
      <c r="UG14" s="82"/>
      <c r="UH14" s="129"/>
      <c r="UI14" s="92"/>
      <c r="UJ14" s="77"/>
      <c r="UK14" s="82"/>
      <c r="UL14" s="82"/>
      <c r="UM14" s="81"/>
      <c r="UN14" s="92"/>
      <c r="UO14" s="77"/>
      <c r="UP14" s="92"/>
      <c r="UQ14" s="92"/>
      <c r="UR14" s="144"/>
      <c r="US14" s="99"/>
      <c r="UT14" s="85"/>
      <c r="UU14" s="86"/>
      <c r="UV14" s="86"/>
      <c r="UW14" s="129"/>
      <c r="UX14" s="92"/>
      <c r="UY14" s="77"/>
      <c r="UZ14" s="82"/>
      <c r="VA14" s="82"/>
      <c r="VB14" s="129"/>
      <c r="VC14" s="92"/>
      <c r="VD14" s="77"/>
      <c r="VE14" s="82"/>
      <c r="VF14" s="82"/>
      <c r="VG14" s="129"/>
      <c r="VH14" s="92"/>
      <c r="VI14" s="77"/>
      <c r="VJ14" s="82"/>
      <c r="VK14" s="82"/>
      <c r="VL14" s="81"/>
      <c r="VM14" s="92"/>
      <c r="VN14" s="77"/>
      <c r="VO14" s="92"/>
      <c r="VP14" s="92"/>
      <c r="VQ14" s="144"/>
      <c r="VR14" s="99"/>
      <c r="VS14" s="85"/>
      <c r="VT14" s="86"/>
      <c r="VU14" s="86"/>
      <c r="VV14" s="129"/>
      <c r="VW14" s="92"/>
      <c r="VX14" s="77"/>
      <c r="VY14" s="82"/>
      <c r="VZ14" s="82"/>
      <c r="WA14" s="129"/>
      <c r="WB14" s="92"/>
      <c r="WC14" s="77"/>
      <c r="WD14" s="82"/>
      <c r="WE14" s="82"/>
      <c r="WF14" s="129"/>
      <c r="WG14" s="92"/>
      <c r="WH14" s="77"/>
      <c r="WI14" s="82"/>
      <c r="WJ14" s="82"/>
      <c r="WK14" s="129"/>
      <c r="WL14" s="92"/>
      <c r="WM14" s="77"/>
      <c r="WN14" s="82"/>
      <c r="WO14" s="82"/>
      <c r="WP14" s="81"/>
      <c r="WQ14" s="92"/>
      <c r="WR14" s="77"/>
      <c r="WS14" s="92"/>
      <c r="WT14" s="92"/>
      <c r="WU14" s="144"/>
      <c r="WV14" s="99"/>
      <c r="WW14" s="85"/>
      <c r="WX14" s="86"/>
      <c r="WY14" s="86"/>
      <c r="WZ14" s="129"/>
      <c r="XA14" s="92"/>
      <c r="XB14" s="77"/>
      <c r="XC14" s="82"/>
      <c r="XD14" s="82"/>
      <c r="XE14" s="129"/>
      <c r="XF14" s="92"/>
      <c r="XG14" s="77"/>
      <c r="XH14" s="82"/>
      <c r="XI14" s="82"/>
      <c r="XJ14" s="129"/>
      <c r="XK14" s="92"/>
      <c r="XL14" s="77"/>
      <c r="XM14" s="82"/>
      <c r="XN14" s="82"/>
      <c r="XO14" s="129"/>
      <c r="XP14" s="92"/>
      <c r="XQ14" s="77"/>
      <c r="XR14" s="82"/>
      <c r="XS14" s="82"/>
      <c r="XT14" s="129"/>
      <c r="XU14" s="92"/>
      <c r="XV14" s="77"/>
      <c r="XW14" s="82"/>
      <c r="XX14" s="82"/>
      <c r="XY14" s="129"/>
      <c r="XZ14" s="92"/>
      <c r="YA14" s="77"/>
      <c r="YB14" s="82"/>
      <c r="YC14" s="82"/>
      <c r="YD14" s="129"/>
      <c r="YE14" s="92"/>
      <c r="YF14" s="77"/>
      <c r="YG14" s="82"/>
      <c r="YH14" s="82"/>
      <c r="YI14" s="129"/>
      <c r="YJ14" s="92"/>
      <c r="YK14" s="77"/>
      <c r="YL14" s="82"/>
      <c r="YM14" s="78"/>
    </row>
    <row r="15" spans="1:663" x14ac:dyDescent="0.2">
      <c r="A15" s="119">
        <f t="shared" si="0"/>
        <v>0</v>
      </c>
      <c r="B15" s="241">
        <f t="shared" si="1"/>
        <v>720</v>
      </c>
      <c r="C15" s="160">
        <f>IF(OR('Data Entry'!$C$20='Attrition Rates'!R$3,'Data Entry'!$C$20='Attrition Rates'!R$5),SUM(((B15*'Data Entry'!$C$21)*'Data Entry'!$C$22)*'Data Entry'!$C$23),0)</f>
        <v>1224</v>
      </c>
      <c r="D15" s="122">
        <f>SUM(C15*'Data Entry'!$C$18)*(20/80)</f>
        <v>253.98</v>
      </c>
      <c r="E15" s="122">
        <f t="shared" si="2"/>
        <v>10183.6</v>
      </c>
      <c r="F15" s="122">
        <f>SUM(E15*'Data Entry'!$C$18)*(20/80)</f>
        <v>2113.0969999999998</v>
      </c>
      <c r="G15" s="122">
        <f t="shared" si="5"/>
        <v>100497.32699999999</v>
      </c>
      <c r="H15" s="128">
        <f t="shared" si="6"/>
        <v>720</v>
      </c>
      <c r="I15">
        <v>7</v>
      </c>
      <c r="J15" s="47">
        <f t="shared" si="7"/>
        <v>14</v>
      </c>
      <c r="K15" s="50">
        <f>IF('Data Entry'!$C$9='Attrition Rates'!$A$4,'Attrition Rates'!D10,IF('Data Entry'!$C$9='Attrition Rates'!$A$5,'Attrition Rates'!E10,IF('Data Entry'!$C$9='Attrition Rates'!$A$6,'Attrition Rates'!F10,IF('Data Entry'!$C$9='Attrition Rates'!$A$7,'Attrition Rates'!G10,IF('Data Entry'!$C$9='Attrition Rates'!$A$8,'Attrition Rates'!H10,IF('Data Entry'!$C$9='Attrition Rates'!$A$9,'Attrition Rates'!I10,IF('Data Entry'!$C$9='Attrition Rates'!$A$10,'Attrition Rates'!J10,FALSE)))))))</f>
        <v>0.72</v>
      </c>
      <c r="L15" s="54">
        <f>SUM(H15-P15)</f>
        <v>683</v>
      </c>
      <c r="M15" s="1">
        <f t="shared" si="4"/>
        <v>9562</v>
      </c>
      <c r="N15" s="81">
        <f>SUM(J14*$I$5)+J14</f>
        <v>16.8</v>
      </c>
      <c r="O15" s="76">
        <f>+$K9</f>
        <v>1</v>
      </c>
      <c r="P15" s="77">
        <f>ROUND(SUM(L14*P6),0)</f>
        <v>37</v>
      </c>
      <c r="Q15" s="82">
        <f>(ROUND(P15,0))*N15</f>
        <v>621.6</v>
      </c>
      <c r="R15" s="82">
        <f>SUM((ROUND(P15,0)*'Data Entry'!$C$15))</f>
        <v>1295</v>
      </c>
      <c r="S15" s="81"/>
      <c r="T15" s="92"/>
      <c r="U15" s="77"/>
      <c r="V15" s="82"/>
      <c r="W15" s="82"/>
      <c r="X15" s="81"/>
      <c r="Y15" s="92"/>
      <c r="Z15" s="77"/>
      <c r="AA15" s="92"/>
      <c r="AB15" s="92"/>
      <c r="AC15" s="81"/>
      <c r="AD15" s="92"/>
      <c r="AE15" s="77"/>
      <c r="AF15" s="92"/>
      <c r="AG15" s="92"/>
      <c r="AH15" s="81"/>
      <c r="AI15" s="92"/>
      <c r="AJ15" s="77"/>
      <c r="AK15" s="92"/>
      <c r="AL15" s="93"/>
      <c r="AM15" s="81"/>
      <c r="AN15" s="92"/>
      <c r="AO15" s="77"/>
      <c r="AP15" s="92"/>
      <c r="AQ15" s="93"/>
      <c r="AR15" s="81"/>
      <c r="AS15" s="92"/>
      <c r="AT15" s="77"/>
      <c r="AU15" s="92"/>
      <c r="AV15" s="93"/>
      <c r="AW15" s="144"/>
      <c r="AX15" s="99"/>
      <c r="AY15" s="85"/>
      <c r="AZ15" s="86"/>
      <c r="BA15" s="123"/>
      <c r="BB15" s="83"/>
      <c r="BC15" s="99"/>
      <c r="BD15" s="85"/>
      <c r="BE15" s="99"/>
      <c r="BF15" s="100"/>
      <c r="BG15" s="83"/>
      <c r="BH15" s="99"/>
      <c r="BI15" s="85"/>
      <c r="BJ15" s="99"/>
      <c r="BK15" s="100"/>
      <c r="BL15" s="83"/>
      <c r="BM15" s="99"/>
      <c r="BN15" s="85"/>
      <c r="BO15" s="99"/>
      <c r="BP15" s="100"/>
      <c r="BQ15" s="83"/>
      <c r="BR15" s="99"/>
      <c r="BS15" s="85"/>
      <c r="BT15" s="99"/>
      <c r="BU15" s="100"/>
      <c r="BV15" s="83"/>
      <c r="BW15" s="99"/>
      <c r="BX15" s="85"/>
      <c r="BY15" s="99"/>
      <c r="BZ15" s="100"/>
      <c r="CA15" s="101"/>
      <c r="CB15" s="102"/>
      <c r="CC15" s="89"/>
      <c r="CD15" s="90"/>
      <c r="CE15" s="90"/>
      <c r="CF15" s="87"/>
      <c r="CG15" s="102"/>
      <c r="CH15" s="89"/>
      <c r="CI15" s="102"/>
      <c r="CJ15" s="102"/>
      <c r="CK15" s="87"/>
      <c r="CL15" s="102"/>
      <c r="CM15" s="89"/>
      <c r="CN15" s="102"/>
      <c r="CO15" s="102"/>
      <c r="CP15" s="87"/>
      <c r="CQ15" s="102"/>
      <c r="CR15" s="89"/>
      <c r="CS15" s="102"/>
      <c r="CT15" s="102"/>
      <c r="CU15" s="87"/>
      <c r="CV15" s="102"/>
      <c r="CW15" s="89"/>
      <c r="CX15" s="102"/>
      <c r="CY15" s="102"/>
      <c r="CZ15" s="145"/>
      <c r="DA15" s="146"/>
      <c r="DB15" s="96"/>
      <c r="DC15" s="97"/>
      <c r="DD15" s="97"/>
      <c r="DE15" s="94"/>
      <c r="DF15" s="146"/>
      <c r="DG15" s="96"/>
      <c r="DH15" s="146"/>
      <c r="DI15" s="146"/>
      <c r="DJ15" s="94"/>
      <c r="DK15" s="146"/>
      <c r="DL15" s="96"/>
      <c r="DM15" s="146"/>
      <c r="DN15" s="146"/>
      <c r="DO15" s="94"/>
      <c r="DP15" s="146"/>
      <c r="DQ15" s="96"/>
      <c r="DR15" s="146"/>
      <c r="DS15" s="146"/>
      <c r="DT15" s="147"/>
      <c r="DU15" s="148"/>
      <c r="DV15" s="106"/>
      <c r="DW15" s="107"/>
      <c r="DX15" s="107"/>
      <c r="DY15" s="104"/>
      <c r="DZ15" s="148"/>
      <c r="EA15" s="106"/>
      <c r="EB15" s="148"/>
      <c r="EC15" s="148"/>
      <c r="ED15" s="104"/>
      <c r="EE15" s="148"/>
      <c r="EF15" s="106"/>
      <c r="EG15" s="148"/>
      <c r="EH15" s="148"/>
      <c r="EI15" s="149"/>
      <c r="EJ15" s="150"/>
      <c r="EK15" s="111"/>
      <c r="EL15" s="112"/>
      <c r="EM15" s="112"/>
      <c r="EN15" s="109"/>
      <c r="EO15" s="150"/>
      <c r="EP15" s="111"/>
      <c r="EQ15" s="150"/>
      <c r="ER15" s="150"/>
      <c r="ES15" s="151"/>
      <c r="ET15" s="152"/>
      <c r="EU15" s="115"/>
      <c r="EV15" s="116"/>
      <c r="EW15" s="116"/>
      <c r="EX15" s="129"/>
      <c r="EY15" s="92"/>
      <c r="EZ15" s="77"/>
      <c r="FA15" s="82"/>
      <c r="FB15" s="82"/>
      <c r="FC15" s="81"/>
      <c r="FD15" s="92"/>
      <c r="FE15" s="77"/>
      <c r="FF15" s="92"/>
      <c r="FG15" s="92"/>
      <c r="FH15" s="81"/>
      <c r="FI15" s="92"/>
      <c r="FJ15" s="77"/>
      <c r="FK15" s="92"/>
      <c r="FL15" s="92"/>
      <c r="FM15" s="81"/>
      <c r="FN15" s="92"/>
      <c r="FO15" s="77"/>
      <c r="FP15" s="92"/>
      <c r="FQ15" s="92"/>
      <c r="FR15" s="81"/>
      <c r="FS15" s="92"/>
      <c r="FT15" s="77"/>
      <c r="FU15" s="92"/>
      <c r="FV15" s="92"/>
      <c r="FW15" s="144"/>
      <c r="FX15" s="99"/>
      <c r="FY15" s="85"/>
      <c r="FZ15" s="86"/>
      <c r="GA15" s="86"/>
      <c r="GB15" s="83"/>
      <c r="GC15" s="99"/>
      <c r="GD15" s="85"/>
      <c r="GE15" s="99"/>
      <c r="GF15" s="99"/>
      <c r="GG15" s="83"/>
      <c r="GH15" s="99"/>
      <c r="GI15" s="85"/>
      <c r="GJ15" s="99"/>
      <c r="GK15" s="99"/>
      <c r="GL15" s="83"/>
      <c r="GM15" s="99"/>
      <c r="GN15" s="85"/>
      <c r="GO15" s="99"/>
      <c r="GP15" s="99"/>
      <c r="GQ15" s="101"/>
      <c r="GR15" s="102"/>
      <c r="GS15" s="89"/>
      <c r="GT15" s="90"/>
      <c r="GU15" s="90"/>
      <c r="GV15" s="87"/>
      <c r="GW15" s="102"/>
      <c r="GX15" s="89"/>
      <c r="GY15" s="102"/>
      <c r="GZ15" s="102"/>
      <c r="HA15" s="87"/>
      <c r="HB15" s="102"/>
      <c r="HC15" s="89"/>
      <c r="HD15" s="102"/>
      <c r="HE15" s="102"/>
      <c r="HF15" s="145"/>
      <c r="HG15" s="146"/>
      <c r="HH15" s="96"/>
      <c r="HI15" s="97"/>
      <c r="HJ15" s="97"/>
      <c r="HK15" s="94"/>
      <c r="HL15" s="146"/>
      <c r="HM15" s="96"/>
      <c r="HN15" s="146"/>
      <c r="HO15" s="146"/>
      <c r="HP15" s="147"/>
      <c r="HQ15" s="148"/>
      <c r="HR15" s="106"/>
      <c r="HS15" s="107"/>
      <c r="HT15" s="107"/>
      <c r="HU15" s="129"/>
      <c r="HV15" s="92"/>
      <c r="HW15" s="77"/>
      <c r="HX15" s="82"/>
      <c r="HY15" s="82"/>
      <c r="HZ15" s="81"/>
      <c r="IA15" s="92"/>
      <c r="IB15" s="77"/>
      <c r="IC15" s="92"/>
      <c r="ID15" s="92"/>
      <c r="IE15" s="81"/>
      <c r="IF15" s="92"/>
      <c r="IG15" s="77"/>
      <c r="IH15" s="92"/>
      <c r="II15" s="92"/>
      <c r="IJ15" s="81"/>
      <c r="IK15" s="92"/>
      <c r="IL15" s="77"/>
      <c r="IM15" s="92"/>
      <c r="IN15" s="92"/>
      <c r="IO15" s="144"/>
      <c r="IP15" s="99"/>
      <c r="IQ15" s="85"/>
      <c r="IR15" s="86"/>
      <c r="IS15" s="86"/>
      <c r="IT15" s="83"/>
      <c r="IU15" s="99"/>
      <c r="IV15" s="85"/>
      <c r="IW15" s="99"/>
      <c r="IX15" s="99"/>
      <c r="IY15" s="83"/>
      <c r="IZ15" s="99"/>
      <c r="JA15" s="85"/>
      <c r="JB15" s="99"/>
      <c r="JC15" s="99"/>
      <c r="JD15" s="101"/>
      <c r="JE15" s="102"/>
      <c r="JF15" s="89"/>
      <c r="JG15" s="90"/>
      <c r="JH15" s="90"/>
      <c r="JI15" s="87"/>
      <c r="JJ15" s="102"/>
      <c r="JK15" s="89"/>
      <c r="JL15" s="102"/>
      <c r="JM15" s="102"/>
      <c r="JN15" s="145"/>
      <c r="JO15" s="146"/>
      <c r="JP15" s="96"/>
      <c r="JQ15" s="97"/>
      <c r="JR15" s="97"/>
      <c r="JS15" s="129"/>
      <c r="JT15" s="92"/>
      <c r="JU15" s="77"/>
      <c r="JV15" s="82"/>
      <c r="JW15" s="82"/>
      <c r="JX15" s="81"/>
      <c r="JY15" s="92"/>
      <c r="JZ15" s="77"/>
      <c r="KA15" s="92"/>
      <c r="KB15" s="92"/>
      <c r="KC15" s="81"/>
      <c r="KD15" s="92"/>
      <c r="KE15" s="77"/>
      <c r="KF15" s="92"/>
      <c r="KG15" s="92"/>
      <c r="KH15" s="144"/>
      <c r="KI15" s="99"/>
      <c r="KJ15" s="85"/>
      <c r="KK15" s="86"/>
      <c r="KL15" s="86"/>
      <c r="KM15" s="83"/>
      <c r="KN15" s="99"/>
      <c r="KO15" s="85"/>
      <c r="KP15" s="99"/>
      <c r="KQ15" s="99"/>
      <c r="KR15" s="101"/>
      <c r="KS15" s="102"/>
      <c r="KT15" s="89"/>
      <c r="KU15" s="90"/>
      <c r="KV15" s="90"/>
      <c r="KW15" s="129"/>
      <c r="KX15" s="92"/>
      <c r="KY15" s="77"/>
      <c r="KZ15" s="82"/>
      <c r="LA15" s="82"/>
      <c r="LB15" s="81"/>
      <c r="LC15" s="92"/>
      <c r="LD15" s="77"/>
      <c r="LE15" s="92"/>
      <c r="LF15" s="92"/>
      <c r="LG15" s="144"/>
      <c r="LH15" s="99"/>
      <c r="LI15" s="85"/>
      <c r="LJ15" s="86"/>
      <c r="LK15" s="86"/>
      <c r="LL15" s="129"/>
      <c r="LM15" s="92"/>
      <c r="LN15" s="77"/>
      <c r="LO15" s="82"/>
      <c r="LP15" s="82"/>
      <c r="LQ15" s="129"/>
      <c r="LR15" s="92"/>
      <c r="LS15" s="77"/>
      <c r="LT15" s="82"/>
      <c r="LU15" s="82"/>
      <c r="LV15" s="81"/>
      <c r="LW15" s="92"/>
      <c r="LX15" s="77"/>
      <c r="LY15" s="92"/>
      <c r="LZ15" s="92"/>
      <c r="MA15" s="81"/>
      <c r="MB15" s="92"/>
      <c r="MC15" s="77"/>
      <c r="MD15" s="92"/>
      <c r="ME15" s="92"/>
      <c r="MF15" s="81"/>
      <c r="MG15" s="92"/>
      <c r="MH15" s="77"/>
      <c r="MI15" s="92"/>
      <c r="MJ15" s="92"/>
      <c r="MK15" s="144"/>
      <c r="ML15" s="99"/>
      <c r="MM15" s="85"/>
      <c r="MN15" s="86"/>
      <c r="MO15" s="86"/>
      <c r="MP15" s="83"/>
      <c r="MQ15" s="99"/>
      <c r="MR15" s="85"/>
      <c r="MS15" s="99"/>
      <c r="MT15" s="99"/>
      <c r="MU15" s="83"/>
      <c r="MV15" s="99"/>
      <c r="MW15" s="85"/>
      <c r="MX15" s="99"/>
      <c r="MY15" s="99"/>
      <c r="MZ15" s="101"/>
      <c r="NA15" s="102"/>
      <c r="NB15" s="89"/>
      <c r="NC15" s="90"/>
      <c r="ND15" s="90"/>
      <c r="NE15" s="87"/>
      <c r="NF15" s="102"/>
      <c r="NG15" s="89"/>
      <c r="NH15" s="102"/>
      <c r="NI15" s="102"/>
      <c r="NJ15" s="145"/>
      <c r="NK15" s="146"/>
      <c r="NL15" s="96"/>
      <c r="NM15" s="97"/>
      <c r="NN15" s="97"/>
      <c r="NO15" s="129"/>
      <c r="NP15" s="92"/>
      <c r="NQ15" s="77"/>
      <c r="NR15" s="82"/>
      <c r="NS15" s="82"/>
      <c r="NT15" s="81"/>
      <c r="NU15" s="92"/>
      <c r="NV15" s="77"/>
      <c r="NW15" s="92"/>
      <c r="NX15" s="92"/>
      <c r="NY15" s="81"/>
      <c r="NZ15" s="92"/>
      <c r="OA15" s="77"/>
      <c r="OB15" s="92"/>
      <c r="OC15" s="92"/>
      <c r="OD15" s="144"/>
      <c r="OE15" s="99"/>
      <c r="OF15" s="85"/>
      <c r="OG15" s="86"/>
      <c r="OH15" s="86"/>
      <c r="OI15" s="83"/>
      <c r="OJ15" s="99"/>
      <c r="OK15" s="85"/>
      <c r="OL15" s="99"/>
      <c r="OM15" s="99"/>
      <c r="ON15" s="101"/>
      <c r="OO15" s="102"/>
      <c r="OP15" s="89"/>
      <c r="OQ15" s="90"/>
      <c r="OR15" s="90"/>
      <c r="OS15" s="129"/>
      <c r="OT15" s="92"/>
      <c r="OU15" s="77"/>
      <c r="OV15" s="82"/>
      <c r="OW15" s="82"/>
      <c r="OX15" s="81"/>
      <c r="OY15" s="92"/>
      <c r="OZ15" s="77"/>
      <c r="PA15" s="92"/>
      <c r="PB15" s="92"/>
      <c r="PC15" s="144"/>
      <c r="PD15" s="99"/>
      <c r="PE15" s="85"/>
      <c r="PF15" s="86"/>
      <c r="PG15" s="86"/>
      <c r="PH15" s="129"/>
      <c r="PI15" s="92"/>
      <c r="PJ15" s="77"/>
      <c r="PK15" s="82"/>
      <c r="PL15" s="82"/>
      <c r="PM15" s="129"/>
      <c r="PN15" s="92"/>
      <c r="PO15" s="77"/>
      <c r="PP15" s="82"/>
      <c r="PQ15" s="82"/>
      <c r="PR15" s="81"/>
      <c r="PS15" s="92"/>
      <c r="PT15" s="77"/>
      <c r="PU15" s="92"/>
      <c r="PV15" s="92"/>
      <c r="PW15" s="81"/>
      <c r="PX15" s="92"/>
      <c r="PY15" s="77"/>
      <c r="PZ15" s="92"/>
      <c r="QA15" s="92"/>
      <c r="QB15" s="144"/>
      <c r="QC15" s="99"/>
      <c r="QD15" s="85"/>
      <c r="QE15" s="86"/>
      <c r="QF15" s="86"/>
      <c r="QG15" s="83"/>
      <c r="QH15" s="99"/>
      <c r="QI15" s="85"/>
      <c r="QJ15" s="99"/>
      <c r="QK15" s="99"/>
      <c r="QL15" s="101"/>
      <c r="QM15" s="102"/>
      <c r="QN15" s="89"/>
      <c r="QO15" s="90"/>
      <c r="QP15" s="90"/>
      <c r="QQ15" s="129"/>
      <c r="QR15" s="92"/>
      <c r="QS15" s="77"/>
      <c r="QT15" s="82"/>
      <c r="QU15" s="82"/>
      <c r="QV15" s="81"/>
      <c r="QW15" s="92"/>
      <c r="QX15" s="77"/>
      <c r="QY15" s="92"/>
      <c r="QZ15" s="92"/>
      <c r="RA15" s="144"/>
      <c r="RB15" s="99"/>
      <c r="RC15" s="85"/>
      <c r="RD15" s="86"/>
      <c r="RE15" s="86"/>
      <c r="RF15" s="129"/>
      <c r="RG15" s="92"/>
      <c r="RH15" s="77"/>
      <c r="RI15" s="82"/>
      <c r="RJ15" s="82"/>
      <c r="RK15" s="129"/>
      <c r="RL15" s="92"/>
      <c r="RM15" s="77"/>
      <c r="RN15" s="82"/>
      <c r="RO15" s="82"/>
      <c r="RP15" s="81"/>
      <c r="RQ15" s="92"/>
      <c r="RR15" s="77"/>
      <c r="RS15" s="92"/>
      <c r="RT15" s="92"/>
      <c r="RU15" s="144"/>
      <c r="RV15" s="99"/>
      <c r="RW15" s="85"/>
      <c r="RX15" s="86"/>
      <c r="RY15" s="86"/>
      <c r="RZ15" s="129"/>
      <c r="SA15" s="92"/>
      <c r="SB15" s="77"/>
      <c r="SC15" s="82"/>
      <c r="SD15" s="82"/>
      <c r="SE15" s="129"/>
      <c r="SF15" s="92"/>
      <c r="SG15" s="77"/>
      <c r="SH15" s="82"/>
      <c r="SI15" s="82"/>
      <c r="SJ15" s="129"/>
      <c r="SK15" s="92"/>
      <c r="SL15" s="77"/>
      <c r="SM15" s="82"/>
      <c r="SN15" s="82"/>
      <c r="SO15" s="81"/>
      <c r="SP15" s="92"/>
      <c r="SQ15" s="77"/>
      <c r="SR15" s="92"/>
      <c r="SS15" s="92"/>
      <c r="ST15" s="81"/>
      <c r="SU15" s="92"/>
      <c r="SV15" s="77"/>
      <c r="SW15" s="92"/>
      <c r="SX15" s="92"/>
      <c r="SY15" s="144"/>
      <c r="SZ15" s="99"/>
      <c r="TA15" s="85"/>
      <c r="TB15" s="86"/>
      <c r="TC15" s="86"/>
      <c r="TD15" s="83"/>
      <c r="TE15" s="99"/>
      <c r="TF15" s="85"/>
      <c r="TG15" s="99"/>
      <c r="TH15" s="99"/>
      <c r="TI15" s="101"/>
      <c r="TJ15" s="102"/>
      <c r="TK15" s="89"/>
      <c r="TL15" s="90"/>
      <c r="TM15" s="90"/>
      <c r="TN15" s="129"/>
      <c r="TO15" s="92"/>
      <c r="TP15" s="77"/>
      <c r="TQ15" s="82"/>
      <c r="TR15" s="82"/>
      <c r="TS15" s="81"/>
      <c r="TT15" s="92"/>
      <c r="TU15" s="77"/>
      <c r="TV15" s="92"/>
      <c r="TW15" s="92"/>
      <c r="TX15" s="144"/>
      <c r="TY15" s="99"/>
      <c r="TZ15" s="85"/>
      <c r="UA15" s="86"/>
      <c r="UB15" s="86"/>
      <c r="UC15" s="129"/>
      <c r="UD15" s="92"/>
      <c r="UE15" s="77"/>
      <c r="UF15" s="82"/>
      <c r="UG15" s="82"/>
      <c r="UH15" s="129"/>
      <c r="UI15" s="92"/>
      <c r="UJ15" s="77"/>
      <c r="UK15" s="82"/>
      <c r="UL15" s="82"/>
      <c r="UM15" s="81"/>
      <c r="UN15" s="92"/>
      <c r="UO15" s="77"/>
      <c r="UP15" s="92"/>
      <c r="UQ15" s="92"/>
      <c r="UR15" s="144"/>
      <c r="US15" s="99"/>
      <c r="UT15" s="85"/>
      <c r="UU15" s="86"/>
      <c r="UV15" s="86"/>
      <c r="UW15" s="129"/>
      <c r="UX15" s="92"/>
      <c r="UY15" s="77"/>
      <c r="UZ15" s="82"/>
      <c r="VA15" s="82"/>
      <c r="VB15" s="129"/>
      <c r="VC15" s="92"/>
      <c r="VD15" s="77"/>
      <c r="VE15" s="82"/>
      <c r="VF15" s="82"/>
      <c r="VG15" s="129"/>
      <c r="VH15" s="92"/>
      <c r="VI15" s="77"/>
      <c r="VJ15" s="82"/>
      <c r="VK15" s="82"/>
      <c r="VL15" s="81"/>
      <c r="VM15" s="92"/>
      <c r="VN15" s="77"/>
      <c r="VO15" s="92"/>
      <c r="VP15" s="92"/>
      <c r="VQ15" s="144"/>
      <c r="VR15" s="99"/>
      <c r="VS15" s="85"/>
      <c r="VT15" s="86"/>
      <c r="VU15" s="86"/>
      <c r="VV15" s="129"/>
      <c r="VW15" s="92"/>
      <c r="VX15" s="77"/>
      <c r="VY15" s="82"/>
      <c r="VZ15" s="82"/>
      <c r="WA15" s="129"/>
      <c r="WB15" s="92"/>
      <c r="WC15" s="77"/>
      <c r="WD15" s="82"/>
      <c r="WE15" s="82"/>
      <c r="WF15" s="129"/>
      <c r="WG15" s="92"/>
      <c r="WH15" s="77"/>
      <c r="WI15" s="82"/>
      <c r="WJ15" s="82"/>
      <c r="WK15" s="129"/>
      <c r="WL15" s="92"/>
      <c r="WM15" s="77"/>
      <c r="WN15" s="82"/>
      <c r="WO15" s="82"/>
      <c r="WP15" s="81"/>
      <c r="WQ15" s="92"/>
      <c r="WR15" s="77"/>
      <c r="WS15" s="92"/>
      <c r="WT15" s="92"/>
      <c r="WU15" s="144"/>
      <c r="WV15" s="99"/>
      <c r="WW15" s="85"/>
      <c r="WX15" s="86"/>
      <c r="WY15" s="86"/>
      <c r="WZ15" s="129"/>
      <c r="XA15" s="92"/>
      <c r="XB15" s="77"/>
      <c r="XC15" s="82"/>
      <c r="XD15" s="82"/>
      <c r="XE15" s="129"/>
      <c r="XF15" s="92"/>
      <c r="XG15" s="77"/>
      <c r="XH15" s="82"/>
      <c r="XI15" s="82"/>
      <c r="XJ15" s="129"/>
      <c r="XK15" s="92"/>
      <c r="XL15" s="77"/>
      <c r="XM15" s="82"/>
      <c r="XN15" s="82"/>
      <c r="XO15" s="129"/>
      <c r="XP15" s="92"/>
      <c r="XQ15" s="77"/>
      <c r="XR15" s="82"/>
      <c r="XS15" s="82"/>
      <c r="XT15" s="129"/>
      <c r="XU15" s="92"/>
      <c r="XV15" s="77"/>
      <c r="XW15" s="82"/>
      <c r="XX15" s="82"/>
      <c r="XY15" s="129"/>
      <c r="XZ15" s="92"/>
      <c r="YA15" s="77"/>
      <c r="YB15" s="82"/>
      <c r="YC15" s="82"/>
      <c r="YD15" s="129"/>
      <c r="YE15" s="92"/>
      <c r="YF15" s="77"/>
      <c r="YG15" s="82"/>
      <c r="YH15" s="82"/>
      <c r="YI15" s="129"/>
      <c r="YJ15" s="92"/>
      <c r="YK15" s="77"/>
      <c r="YL15" s="82"/>
      <c r="YM15" s="78"/>
    </row>
    <row r="16" spans="1:663" x14ac:dyDescent="0.2">
      <c r="A16" s="119">
        <f t="shared" si="0"/>
        <v>0</v>
      </c>
      <c r="B16" s="241">
        <f t="shared" si="1"/>
        <v>680</v>
      </c>
      <c r="C16" s="160"/>
      <c r="D16" s="122">
        <f>SUM(C16*'Data Entry'!$C$18)*(20/80)</f>
        <v>0</v>
      </c>
      <c r="E16" s="122">
        <f t="shared" si="2"/>
        <v>9615.2000000000007</v>
      </c>
      <c r="F16" s="122">
        <f>SUM(E16*'Data Entry'!$C$18)*(20/80)</f>
        <v>1995.154</v>
      </c>
      <c r="G16" s="122">
        <f t="shared" si="5"/>
        <v>112107.68099999998</v>
      </c>
      <c r="H16" s="128">
        <f t="shared" si="6"/>
        <v>680</v>
      </c>
      <c r="I16">
        <v>8</v>
      </c>
      <c r="J16" s="47">
        <f t="shared" si="7"/>
        <v>14</v>
      </c>
      <c r="K16" s="50">
        <f>IF('Data Entry'!$C$9='Attrition Rates'!$A$4,'Attrition Rates'!D11,IF('Data Entry'!$C$9='Attrition Rates'!$A$5,'Attrition Rates'!E11,IF('Data Entry'!$C$9='Attrition Rates'!$A$6,'Attrition Rates'!F11,IF('Data Entry'!$C$9='Attrition Rates'!$A$7,'Attrition Rates'!G11,IF('Data Entry'!$C$9='Attrition Rates'!$A$8,'Attrition Rates'!H11,IF('Data Entry'!$C$9='Attrition Rates'!$A$9,'Attrition Rates'!I11,IF('Data Entry'!$C$9='Attrition Rates'!$A$10,'Attrition Rates'!J11,FALSE)))))))</f>
        <v>0.67999999999999994</v>
      </c>
      <c r="L16" s="53">
        <f>SUM(H16-P16)</f>
        <v>646</v>
      </c>
      <c r="M16" s="1">
        <f>(ROUND(L16,0))*J16</f>
        <v>9044</v>
      </c>
      <c r="N16" s="81">
        <f>+N15</f>
        <v>16.8</v>
      </c>
      <c r="O16" s="76">
        <f t="shared" ref="O16:O56" si="8">+$K10</f>
        <v>0.92</v>
      </c>
      <c r="P16" s="77">
        <f>ROUND(SUM(P$15*O16),0)</f>
        <v>34</v>
      </c>
      <c r="Q16" s="82">
        <f t="shared" ref="Q16:Q56" si="9">(ROUND(P16,0))*N16</f>
        <v>571.20000000000005</v>
      </c>
      <c r="R16" s="82"/>
      <c r="S16" s="81"/>
      <c r="T16" s="92"/>
      <c r="U16" s="77"/>
      <c r="V16" s="92"/>
      <c r="W16" s="82"/>
      <c r="X16" s="81"/>
      <c r="Y16" s="92"/>
      <c r="Z16" s="77"/>
      <c r="AA16" s="92"/>
      <c r="AB16" s="92"/>
      <c r="AC16" s="81"/>
      <c r="AD16" s="92"/>
      <c r="AE16" s="77"/>
      <c r="AF16" s="92"/>
      <c r="AG16" s="92"/>
      <c r="AH16" s="81"/>
      <c r="AI16" s="92"/>
      <c r="AJ16" s="77"/>
      <c r="AK16" s="92"/>
      <c r="AL16" s="93"/>
      <c r="AM16" s="81"/>
      <c r="AN16" s="92"/>
      <c r="AO16" s="77"/>
      <c r="AP16" s="92"/>
      <c r="AQ16" s="93"/>
      <c r="AR16" s="81"/>
      <c r="AS16" s="92"/>
      <c r="AT16" s="77"/>
      <c r="AU16" s="92"/>
      <c r="AV16" s="93"/>
      <c r="AW16" s="144"/>
      <c r="AX16" s="99"/>
      <c r="AY16" s="85"/>
      <c r="AZ16" s="86"/>
      <c r="BA16" s="123"/>
      <c r="BB16" s="83"/>
      <c r="BC16" s="99"/>
      <c r="BD16" s="85"/>
      <c r="BE16" s="99"/>
      <c r="BF16" s="100"/>
      <c r="BG16" s="83"/>
      <c r="BH16" s="99"/>
      <c r="BI16" s="85"/>
      <c r="BJ16" s="99"/>
      <c r="BK16" s="100"/>
      <c r="BL16" s="83"/>
      <c r="BM16" s="99"/>
      <c r="BN16" s="85"/>
      <c r="BO16" s="99"/>
      <c r="BP16" s="100"/>
      <c r="BQ16" s="83"/>
      <c r="BR16" s="99"/>
      <c r="BS16" s="85"/>
      <c r="BT16" s="99"/>
      <c r="BU16" s="100"/>
      <c r="BV16" s="83"/>
      <c r="BW16" s="99"/>
      <c r="BX16" s="85"/>
      <c r="BY16" s="99"/>
      <c r="BZ16" s="100"/>
      <c r="CA16" s="101"/>
      <c r="CB16" s="102"/>
      <c r="CC16" s="89"/>
      <c r="CD16" s="90"/>
      <c r="CE16" s="90"/>
      <c r="CF16" s="87"/>
      <c r="CG16" s="102"/>
      <c r="CH16" s="89"/>
      <c r="CI16" s="102"/>
      <c r="CJ16" s="102"/>
      <c r="CK16" s="87"/>
      <c r="CL16" s="102"/>
      <c r="CM16" s="89"/>
      <c r="CN16" s="102"/>
      <c r="CO16" s="102"/>
      <c r="CP16" s="87"/>
      <c r="CQ16" s="102"/>
      <c r="CR16" s="89"/>
      <c r="CS16" s="102"/>
      <c r="CT16" s="102"/>
      <c r="CU16" s="87"/>
      <c r="CV16" s="102"/>
      <c r="CW16" s="89"/>
      <c r="CX16" s="102"/>
      <c r="CY16" s="102"/>
      <c r="CZ16" s="145"/>
      <c r="DA16" s="146"/>
      <c r="DB16" s="96"/>
      <c r="DC16" s="97"/>
      <c r="DD16" s="97"/>
      <c r="DE16" s="94"/>
      <c r="DF16" s="146"/>
      <c r="DG16" s="96"/>
      <c r="DH16" s="146"/>
      <c r="DI16" s="146"/>
      <c r="DJ16" s="94"/>
      <c r="DK16" s="146"/>
      <c r="DL16" s="96"/>
      <c r="DM16" s="146"/>
      <c r="DN16" s="146"/>
      <c r="DO16" s="94"/>
      <c r="DP16" s="146"/>
      <c r="DQ16" s="96"/>
      <c r="DR16" s="146"/>
      <c r="DS16" s="146"/>
      <c r="DT16" s="147"/>
      <c r="DU16" s="148"/>
      <c r="DV16" s="106"/>
      <c r="DW16" s="107"/>
      <c r="DX16" s="107"/>
      <c r="DY16" s="104"/>
      <c r="DZ16" s="148"/>
      <c r="EA16" s="106"/>
      <c r="EB16" s="148"/>
      <c r="EC16" s="148"/>
      <c r="ED16" s="104"/>
      <c r="EE16" s="148"/>
      <c r="EF16" s="106"/>
      <c r="EG16" s="148"/>
      <c r="EH16" s="148"/>
      <c r="EI16" s="149"/>
      <c r="EJ16" s="150"/>
      <c r="EK16" s="111"/>
      <c r="EL16" s="112"/>
      <c r="EM16" s="112"/>
      <c r="EN16" s="109"/>
      <c r="EO16" s="150"/>
      <c r="EP16" s="111"/>
      <c r="EQ16" s="150"/>
      <c r="ER16" s="150"/>
      <c r="ES16" s="151"/>
      <c r="ET16" s="152"/>
      <c r="EU16" s="115"/>
      <c r="EV16" s="116"/>
      <c r="EW16" s="116"/>
      <c r="EX16" s="129"/>
      <c r="EY16" s="92"/>
      <c r="EZ16" s="77"/>
      <c r="FA16" s="82"/>
      <c r="FB16" s="82"/>
      <c r="FC16" s="81"/>
      <c r="FD16" s="92"/>
      <c r="FE16" s="77"/>
      <c r="FF16" s="92"/>
      <c r="FG16" s="92"/>
      <c r="FH16" s="81"/>
      <c r="FI16" s="92"/>
      <c r="FJ16" s="77"/>
      <c r="FK16" s="92"/>
      <c r="FL16" s="92"/>
      <c r="FM16" s="81"/>
      <c r="FN16" s="92"/>
      <c r="FO16" s="77"/>
      <c r="FP16" s="92"/>
      <c r="FQ16" s="92"/>
      <c r="FR16" s="81"/>
      <c r="FS16" s="92"/>
      <c r="FT16" s="77"/>
      <c r="FU16" s="92"/>
      <c r="FV16" s="92"/>
      <c r="FW16" s="144"/>
      <c r="FX16" s="99"/>
      <c r="FY16" s="85"/>
      <c r="FZ16" s="86"/>
      <c r="GA16" s="86"/>
      <c r="GB16" s="83"/>
      <c r="GC16" s="99"/>
      <c r="GD16" s="85"/>
      <c r="GE16" s="99"/>
      <c r="GF16" s="99"/>
      <c r="GG16" s="83"/>
      <c r="GH16" s="99"/>
      <c r="GI16" s="85"/>
      <c r="GJ16" s="99"/>
      <c r="GK16" s="99"/>
      <c r="GL16" s="83"/>
      <c r="GM16" s="99"/>
      <c r="GN16" s="85"/>
      <c r="GO16" s="99"/>
      <c r="GP16" s="99"/>
      <c r="GQ16" s="101"/>
      <c r="GR16" s="102"/>
      <c r="GS16" s="89"/>
      <c r="GT16" s="90"/>
      <c r="GU16" s="90"/>
      <c r="GV16" s="87"/>
      <c r="GW16" s="102"/>
      <c r="GX16" s="89"/>
      <c r="GY16" s="102"/>
      <c r="GZ16" s="102"/>
      <c r="HA16" s="87"/>
      <c r="HB16" s="102"/>
      <c r="HC16" s="89"/>
      <c r="HD16" s="102"/>
      <c r="HE16" s="102"/>
      <c r="HF16" s="145"/>
      <c r="HG16" s="146"/>
      <c r="HH16" s="96"/>
      <c r="HI16" s="97"/>
      <c r="HJ16" s="97"/>
      <c r="HK16" s="94"/>
      <c r="HL16" s="146"/>
      <c r="HM16" s="96"/>
      <c r="HN16" s="146"/>
      <c r="HO16" s="146"/>
      <c r="HP16" s="147"/>
      <c r="HQ16" s="148"/>
      <c r="HR16" s="106"/>
      <c r="HS16" s="107"/>
      <c r="HT16" s="107"/>
      <c r="HU16" s="129"/>
      <c r="HV16" s="92"/>
      <c r="HW16" s="77"/>
      <c r="HX16" s="82"/>
      <c r="HY16" s="82"/>
      <c r="HZ16" s="81"/>
      <c r="IA16" s="92"/>
      <c r="IB16" s="77"/>
      <c r="IC16" s="92"/>
      <c r="ID16" s="92"/>
      <c r="IE16" s="81"/>
      <c r="IF16" s="92"/>
      <c r="IG16" s="77"/>
      <c r="IH16" s="92"/>
      <c r="II16" s="92"/>
      <c r="IJ16" s="81"/>
      <c r="IK16" s="92"/>
      <c r="IL16" s="77"/>
      <c r="IM16" s="92"/>
      <c r="IN16" s="92"/>
      <c r="IO16" s="144"/>
      <c r="IP16" s="99"/>
      <c r="IQ16" s="85"/>
      <c r="IR16" s="86"/>
      <c r="IS16" s="86"/>
      <c r="IT16" s="83"/>
      <c r="IU16" s="99"/>
      <c r="IV16" s="85"/>
      <c r="IW16" s="99"/>
      <c r="IX16" s="99"/>
      <c r="IY16" s="83"/>
      <c r="IZ16" s="99"/>
      <c r="JA16" s="85"/>
      <c r="JB16" s="99"/>
      <c r="JC16" s="99"/>
      <c r="JD16" s="101"/>
      <c r="JE16" s="102"/>
      <c r="JF16" s="89"/>
      <c r="JG16" s="90"/>
      <c r="JH16" s="90"/>
      <c r="JI16" s="87"/>
      <c r="JJ16" s="102"/>
      <c r="JK16" s="89"/>
      <c r="JL16" s="102"/>
      <c r="JM16" s="102"/>
      <c r="JN16" s="145"/>
      <c r="JO16" s="146"/>
      <c r="JP16" s="96"/>
      <c r="JQ16" s="97"/>
      <c r="JR16" s="97"/>
      <c r="JS16" s="129"/>
      <c r="JT16" s="92"/>
      <c r="JU16" s="77"/>
      <c r="JV16" s="82"/>
      <c r="JW16" s="82"/>
      <c r="JX16" s="81"/>
      <c r="JY16" s="92"/>
      <c r="JZ16" s="77"/>
      <c r="KA16" s="92"/>
      <c r="KB16" s="92"/>
      <c r="KC16" s="81"/>
      <c r="KD16" s="92"/>
      <c r="KE16" s="77"/>
      <c r="KF16" s="92"/>
      <c r="KG16" s="92"/>
      <c r="KH16" s="144"/>
      <c r="KI16" s="99"/>
      <c r="KJ16" s="85"/>
      <c r="KK16" s="86"/>
      <c r="KL16" s="86"/>
      <c r="KM16" s="83"/>
      <c r="KN16" s="99"/>
      <c r="KO16" s="85"/>
      <c r="KP16" s="99"/>
      <c r="KQ16" s="99"/>
      <c r="KR16" s="101"/>
      <c r="KS16" s="102"/>
      <c r="KT16" s="89"/>
      <c r="KU16" s="90"/>
      <c r="KV16" s="90"/>
      <c r="KW16" s="129"/>
      <c r="KX16" s="92"/>
      <c r="KY16" s="77"/>
      <c r="KZ16" s="82"/>
      <c r="LA16" s="82"/>
      <c r="LB16" s="81"/>
      <c r="LC16" s="92"/>
      <c r="LD16" s="77"/>
      <c r="LE16" s="92"/>
      <c r="LF16" s="92"/>
      <c r="LG16" s="144"/>
      <c r="LH16" s="99"/>
      <c r="LI16" s="85"/>
      <c r="LJ16" s="86"/>
      <c r="LK16" s="86"/>
      <c r="LL16" s="129"/>
      <c r="LM16" s="92"/>
      <c r="LN16" s="77"/>
      <c r="LO16" s="82"/>
      <c r="LP16" s="82"/>
      <c r="LQ16" s="129"/>
      <c r="LR16" s="92"/>
      <c r="LS16" s="77"/>
      <c r="LT16" s="82"/>
      <c r="LU16" s="82"/>
      <c r="LV16" s="81"/>
      <c r="LW16" s="92"/>
      <c r="LX16" s="77"/>
      <c r="LY16" s="92"/>
      <c r="LZ16" s="92"/>
      <c r="MA16" s="81"/>
      <c r="MB16" s="92"/>
      <c r="MC16" s="77"/>
      <c r="MD16" s="92"/>
      <c r="ME16" s="92"/>
      <c r="MF16" s="81"/>
      <c r="MG16" s="92"/>
      <c r="MH16" s="77"/>
      <c r="MI16" s="92"/>
      <c r="MJ16" s="92"/>
      <c r="MK16" s="144"/>
      <c r="ML16" s="99"/>
      <c r="MM16" s="85"/>
      <c r="MN16" s="86"/>
      <c r="MO16" s="86"/>
      <c r="MP16" s="83"/>
      <c r="MQ16" s="99"/>
      <c r="MR16" s="85"/>
      <c r="MS16" s="99"/>
      <c r="MT16" s="99"/>
      <c r="MU16" s="83"/>
      <c r="MV16" s="99"/>
      <c r="MW16" s="85"/>
      <c r="MX16" s="99"/>
      <c r="MY16" s="99"/>
      <c r="MZ16" s="101"/>
      <c r="NA16" s="102"/>
      <c r="NB16" s="89"/>
      <c r="NC16" s="90"/>
      <c r="ND16" s="90"/>
      <c r="NE16" s="87"/>
      <c r="NF16" s="102"/>
      <c r="NG16" s="89"/>
      <c r="NH16" s="102"/>
      <c r="NI16" s="102"/>
      <c r="NJ16" s="145"/>
      <c r="NK16" s="146"/>
      <c r="NL16" s="96"/>
      <c r="NM16" s="97"/>
      <c r="NN16" s="97"/>
      <c r="NO16" s="129"/>
      <c r="NP16" s="92"/>
      <c r="NQ16" s="77"/>
      <c r="NR16" s="82"/>
      <c r="NS16" s="82"/>
      <c r="NT16" s="81"/>
      <c r="NU16" s="92"/>
      <c r="NV16" s="77"/>
      <c r="NW16" s="92"/>
      <c r="NX16" s="92"/>
      <c r="NY16" s="81"/>
      <c r="NZ16" s="92"/>
      <c r="OA16" s="77"/>
      <c r="OB16" s="92"/>
      <c r="OC16" s="92"/>
      <c r="OD16" s="144"/>
      <c r="OE16" s="99"/>
      <c r="OF16" s="85"/>
      <c r="OG16" s="86"/>
      <c r="OH16" s="86"/>
      <c r="OI16" s="83"/>
      <c r="OJ16" s="99"/>
      <c r="OK16" s="85"/>
      <c r="OL16" s="99"/>
      <c r="OM16" s="99"/>
      <c r="ON16" s="101"/>
      <c r="OO16" s="102"/>
      <c r="OP16" s="89"/>
      <c r="OQ16" s="90"/>
      <c r="OR16" s="90"/>
      <c r="OS16" s="129"/>
      <c r="OT16" s="92"/>
      <c r="OU16" s="77"/>
      <c r="OV16" s="82"/>
      <c r="OW16" s="82"/>
      <c r="OX16" s="81"/>
      <c r="OY16" s="92"/>
      <c r="OZ16" s="77"/>
      <c r="PA16" s="92"/>
      <c r="PB16" s="92"/>
      <c r="PC16" s="144"/>
      <c r="PD16" s="99"/>
      <c r="PE16" s="85"/>
      <c r="PF16" s="86"/>
      <c r="PG16" s="86"/>
      <c r="PH16" s="129"/>
      <c r="PI16" s="92"/>
      <c r="PJ16" s="77"/>
      <c r="PK16" s="82"/>
      <c r="PL16" s="82"/>
      <c r="PM16" s="129"/>
      <c r="PN16" s="92"/>
      <c r="PO16" s="77"/>
      <c r="PP16" s="82"/>
      <c r="PQ16" s="82"/>
      <c r="PR16" s="81"/>
      <c r="PS16" s="92"/>
      <c r="PT16" s="77"/>
      <c r="PU16" s="92"/>
      <c r="PV16" s="92"/>
      <c r="PW16" s="81"/>
      <c r="PX16" s="92"/>
      <c r="PY16" s="77"/>
      <c r="PZ16" s="92"/>
      <c r="QA16" s="92"/>
      <c r="QB16" s="144"/>
      <c r="QC16" s="99"/>
      <c r="QD16" s="85"/>
      <c r="QE16" s="86"/>
      <c r="QF16" s="86"/>
      <c r="QG16" s="83"/>
      <c r="QH16" s="99"/>
      <c r="QI16" s="85"/>
      <c r="QJ16" s="99"/>
      <c r="QK16" s="99"/>
      <c r="QL16" s="101"/>
      <c r="QM16" s="102"/>
      <c r="QN16" s="89"/>
      <c r="QO16" s="90"/>
      <c r="QP16" s="90"/>
      <c r="QQ16" s="129"/>
      <c r="QR16" s="92"/>
      <c r="QS16" s="77"/>
      <c r="QT16" s="82"/>
      <c r="QU16" s="82"/>
      <c r="QV16" s="81"/>
      <c r="QW16" s="92"/>
      <c r="QX16" s="77"/>
      <c r="QY16" s="92"/>
      <c r="QZ16" s="92"/>
      <c r="RA16" s="144"/>
      <c r="RB16" s="99"/>
      <c r="RC16" s="85"/>
      <c r="RD16" s="86"/>
      <c r="RE16" s="86"/>
      <c r="RF16" s="129"/>
      <c r="RG16" s="92"/>
      <c r="RH16" s="77"/>
      <c r="RI16" s="82"/>
      <c r="RJ16" s="82"/>
      <c r="RK16" s="129"/>
      <c r="RL16" s="92"/>
      <c r="RM16" s="77"/>
      <c r="RN16" s="82"/>
      <c r="RO16" s="82"/>
      <c r="RP16" s="81"/>
      <c r="RQ16" s="92"/>
      <c r="RR16" s="77"/>
      <c r="RS16" s="92"/>
      <c r="RT16" s="92"/>
      <c r="RU16" s="144"/>
      <c r="RV16" s="99"/>
      <c r="RW16" s="85"/>
      <c r="RX16" s="86"/>
      <c r="RY16" s="86"/>
      <c r="RZ16" s="129"/>
      <c r="SA16" s="92"/>
      <c r="SB16" s="77"/>
      <c r="SC16" s="82"/>
      <c r="SD16" s="82"/>
      <c r="SE16" s="129"/>
      <c r="SF16" s="92"/>
      <c r="SG16" s="77"/>
      <c r="SH16" s="82"/>
      <c r="SI16" s="82"/>
      <c r="SJ16" s="129"/>
      <c r="SK16" s="92"/>
      <c r="SL16" s="77"/>
      <c r="SM16" s="82"/>
      <c r="SN16" s="82"/>
      <c r="SO16" s="81"/>
      <c r="SP16" s="92"/>
      <c r="SQ16" s="77"/>
      <c r="SR16" s="92"/>
      <c r="SS16" s="92"/>
      <c r="ST16" s="81"/>
      <c r="SU16" s="92"/>
      <c r="SV16" s="77"/>
      <c r="SW16" s="92"/>
      <c r="SX16" s="92"/>
      <c r="SY16" s="144"/>
      <c r="SZ16" s="99"/>
      <c r="TA16" s="85"/>
      <c r="TB16" s="86"/>
      <c r="TC16" s="86"/>
      <c r="TD16" s="83"/>
      <c r="TE16" s="99"/>
      <c r="TF16" s="85"/>
      <c r="TG16" s="99"/>
      <c r="TH16" s="99"/>
      <c r="TI16" s="101"/>
      <c r="TJ16" s="102"/>
      <c r="TK16" s="89"/>
      <c r="TL16" s="90"/>
      <c r="TM16" s="90"/>
      <c r="TN16" s="129"/>
      <c r="TO16" s="92"/>
      <c r="TP16" s="77"/>
      <c r="TQ16" s="82"/>
      <c r="TR16" s="82"/>
      <c r="TS16" s="81"/>
      <c r="TT16" s="92"/>
      <c r="TU16" s="77"/>
      <c r="TV16" s="92"/>
      <c r="TW16" s="92"/>
      <c r="TX16" s="144"/>
      <c r="TY16" s="99"/>
      <c r="TZ16" s="85"/>
      <c r="UA16" s="86"/>
      <c r="UB16" s="86"/>
      <c r="UC16" s="129"/>
      <c r="UD16" s="92"/>
      <c r="UE16" s="77"/>
      <c r="UF16" s="82"/>
      <c r="UG16" s="82"/>
      <c r="UH16" s="129"/>
      <c r="UI16" s="92"/>
      <c r="UJ16" s="77"/>
      <c r="UK16" s="82"/>
      <c r="UL16" s="82"/>
      <c r="UM16" s="81"/>
      <c r="UN16" s="92"/>
      <c r="UO16" s="77"/>
      <c r="UP16" s="92"/>
      <c r="UQ16" s="92"/>
      <c r="UR16" s="144"/>
      <c r="US16" s="99"/>
      <c r="UT16" s="85"/>
      <c r="UU16" s="86"/>
      <c r="UV16" s="86"/>
      <c r="UW16" s="129"/>
      <c r="UX16" s="92"/>
      <c r="UY16" s="77"/>
      <c r="UZ16" s="82"/>
      <c r="VA16" s="82"/>
      <c r="VB16" s="129"/>
      <c r="VC16" s="92"/>
      <c r="VD16" s="77"/>
      <c r="VE16" s="82"/>
      <c r="VF16" s="82"/>
      <c r="VG16" s="129"/>
      <c r="VH16" s="92"/>
      <c r="VI16" s="77"/>
      <c r="VJ16" s="82"/>
      <c r="VK16" s="82"/>
      <c r="VL16" s="81"/>
      <c r="VM16" s="92"/>
      <c r="VN16" s="77"/>
      <c r="VO16" s="92"/>
      <c r="VP16" s="92"/>
      <c r="VQ16" s="144"/>
      <c r="VR16" s="99"/>
      <c r="VS16" s="85"/>
      <c r="VT16" s="86"/>
      <c r="VU16" s="86"/>
      <c r="VV16" s="129"/>
      <c r="VW16" s="92"/>
      <c r="VX16" s="77"/>
      <c r="VY16" s="82"/>
      <c r="VZ16" s="82"/>
      <c r="WA16" s="129"/>
      <c r="WB16" s="92"/>
      <c r="WC16" s="77"/>
      <c r="WD16" s="82"/>
      <c r="WE16" s="82"/>
      <c r="WF16" s="129"/>
      <c r="WG16" s="92"/>
      <c r="WH16" s="77"/>
      <c r="WI16" s="82"/>
      <c r="WJ16" s="82"/>
      <c r="WK16" s="129"/>
      <c r="WL16" s="92"/>
      <c r="WM16" s="77"/>
      <c r="WN16" s="82"/>
      <c r="WO16" s="82"/>
      <c r="WP16" s="81"/>
      <c r="WQ16" s="92"/>
      <c r="WR16" s="77"/>
      <c r="WS16" s="92"/>
      <c r="WT16" s="92"/>
      <c r="WU16" s="144"/>
      <c r="WV16" s="99"/>
      <c r="WW16" s="85"/>
      <c r="WX16" s="86"/>
      <c r="WY16" s="86"/>
      <c r="WZ16" s="129"/>
      <c r="XA16" s="92"/>
      <c r="XB16" s="77"/>
      <c r="XC16" s="82"/>
      <c r="XD16" s="82"/>
      <c r="XE16" s="129"/>
      <c r="XF16" s="92"/>
      <c r="XG16" s="77"/>
      <c r="XH16" s="82"/>
      <c r="XI16" s="82"/>
      <c r="XJ16" s="129"/>
      <c r="XK16" s="92"/>
      <c r="XL16" s="77"/>
      <c r="XM16" s="82"/>
      <c r="XN16" s="82"/>
      <c r="XO16" s="129"/>
      <c r="XP16" s="92"/>
      <c r="XQ16" s="77"/>
      <c r="XR16" s="82"/>
      <c r="XS16" s="82"/>
      <c r="XT16" s="129"/>
      <c r="XU16" s="92"/>
      <c r="XV16" s="77"/>
      <c r="XW16" s="82"/>
      <c r="XX16" s="82"/>
      <c r="XY16" s="129"/>
      <c r="XZ16" s="92"/>
      <c r="YA16" s="77"/>
      <c r="YB16" s="82"/>
      <c r="YC16" s="82"/>
      <c r="YD16" s="129"/>
      <c r="YE16" s="92"/>
      <c r="YF16" s="77"/>
      <c r="YG16" s="82"/>
      <c r="YH16" s="82"/>
      <c r="YI16" s="129"/>
      <c r="YJ16" s="92"/>
      <c r="YK16" s="77"/>
      <c r="YL16" s="82"/>
      <c r="YM16" s="78"/>
    </row>
    <row r="17" spans="1:663" x14ac:dyDescent="0.2">
      <c r="A17" s="119">
        <f t="shared" si="0"/>
        <v>0</v>
      </c>
      <c r="B17" s="241">
        <f t="shared" si="1"/>
        <v>650</v>
      </c>
      <c r="C17" s="160">
        <f>IF('Data Entry'!$C$20='Attrition Rates'!R$4,SUM(((B17*'Data Entry'!$C$21)*'Data Entry'!$C$22)*'Data Entry'!$C$23),0)</f>
        <v>0</v>
      </c>
      <c r="D17" s="122">
        <f>SUM(C17*'Data Entry'!$C$18)*(20/80)</f>
        <v>0</v>
      </c>
      <c r="E17" s="122">
        <f>+M17+Q17+V17+AA17+AF17+AK17+AP17+AU17+AZ17+BE17+BJ17+BO17+BT17+BY17+CD17+CI17+CN17+CS17+CX17+DC17+DH17+DM17+DR17+DW17+EB17+EG17+EL17+EQ17+EV17+FA17+FF17+FK17+FP17+FU17+FZ17+GE17+GJ17+GO17+GT17+GY17+HD17+HI17+HN17+HS17+HX17+IC17+IH17+IM17+IR17+IW17+JB17+JG17+JL17+JQ17+JV17+KA17+KF17+KK17+KP17+KU17+KZ17+LE17+LJ17+LO17+LT17+LY17+MD17+MI17+MN17+MS17+MX17+NC17+NH17+NM17+NR17+NW17+OB17+OG17+OL17+OQ17+OV17+PA17+PF17+PK17+PP17+PU17+PZ17+QE17+QJ17+QO17+QT17+QY17+RD17+RI17+RN17+RS17+RX17+SC17+SH17+SM17+SR17+SW17+TB17+TG17+TL17+TQ17+TV17+UA17+UF17+UK17+UP17+UU17+UZ17+VE17+VJ17+VO17+VT17+VY17+WD17+WI17+WN17+WS17+WX17+XC17+XH17+XM17+XR17+XW17+YB17+YG17+YL17</f>
        <v>9189.6</v>
      </c>
      <c r="F17" s="122">
        <f>SUM(E17*'Data Entry'!$C$18)*(20/80)</f>
        <v>1906.8419999999999</v>
      </c>
      <c r="G17" s="122">
        <f>+G16+C17+D17+E17+F17</f>
        <v>123204.12299999999</v>
      </c>
      <c r="H17" s="128">
        <f t="shared" si="6"/>
        <v>650</v>
      </c>
      <c r="I17">
        <v>9</v>
      </c>
      <c r="J17" s="47">
        <f t="shared" si="7"/>
        <v>14</v>
      </c>
      <c r="K17" s="50">
        <f>IF('Data Entry'!$C$9='Attrition Rates'!$A$4,'Attrition Rates'!D12,IF('Data Entry'!$C$9='Attrition Rates'!$A$5,'Attrition Rates'!E12,IF('Data Entry'!$C$9='Attrition Rates'!$A$6,'Attrition Rates'!F12,IF('Data Entry'!$C$9='Attrition Rates'!$A$7,'Attrition Rates'!G12,IF('Data Entry'!$C$9='Attrition Rates'!$A$8,'Attrition Rates'!H12,IF('Data Entry'!$C$9='Attrition Rates'!$A$9,'Attrition Rates'!I12,IF('Data Entry'!$C$9='Attrition Rates'!$A$10,'Attrition Rates'!J12,FALSE)))))))</f>
        <v>0.65</v>
      </c>
      <c r="L17" s="53">
        <f t="shared" ref="L17:L19" si="10">SUM(H17-P17)</f>
        <v>618</v>
      </c>
      <c r="M17" s="1">
        <f t="shared" si="4"/>
        <v>8652</v>
      </c>
      <c r="N17" s="81">
        <f t="shared" ref="N17:N56" si="11">+N16</f>
        <v>16.8</v>
      </c>
      <c r="O17" s="76">
        <f t="shared" si="8"/>
        <v>0.86</v>
      </c>
      <c r="P17" s="77">
        <f t="shared" ref="P17:P20" si="12">ROUND(SUM(P$15*O17),0)</f>
        <v>32</v>
      </c>
      <c r="Q17" s="82">
        <f t="shared" si="9"/>
        <v>537.6</v>
      </c>
      <c r="R17" s="82"/>
      <c r="S17" s="81"/>
      <c r="T17" s="130"/>
      <c r="U17" s="77"/>
      <c r="V17" s="92"/>
      <c r="W17" s="82"/>
      <c r="X17" s="81"/>
      <c r="Y17" s="130"/>
      <c r="Z17" s="77"/>
      <c r="AA17" s="92"/>
      <c r="AB17" s="92"/>
      <c r="AC17" s="81"/>
      <c r="AD17" s="130"/>
      <c r="AE17" s="77"/>
      <c r="AF17" s="92"/>
      <c r="AG17" s="92"/>
      <c r="AH17" s="81"/>
      <c r="AI17" s="130"/>
      <c r="AJ17" s="77"/>
      <c r="AK17" s="92"/>
      <c r="AL17" s="93"/>
      <c r="AM17" s="81"/>
      <c r="AN17" s="130"/>
      <c r="AO17" s="77"/>
      <c r="AP17" s="92"/>
      <c r="AQ17" s="93"/>
      <c r="AR17" s="81"/>
      <c r="AS17" s="130"/>
      <c r="AT17" s="77"/>
      <c r="AU17" s="92"/>
      <c r="AV17" s="93"/>
      <c r="AW17" s="144"/>
      <c r="AX17" s="99"/>
      <c r="AY17" s="85"/>
      <c r="AZ17" s="86"/>
      <c r="BA17" s="123"/>
      <c r="BB17" s="83"/>
      <c r="BC17" s="99"/>
      <c r="BD17" s="85"/>
      <c r="BE17" s="99"/>
      <c r="BF17" s="100"/>
      <c r="BG17" s="83"/>
      <c r="BH17" s="99"/>
      <c r="BI17" s="85"/>
      <c r="BJ17" s="99"/>
      <c r="BK17" s="100"/>
      <c r="BL17" s="83"/>
      <c r="BM17" s="99"/>
      <c r="BN17" s="85"/>
      <c r="BO17" s="99"/>
      <c r="BP17" s="100"/>
      <c r="BQ17" s="83"/>
      <c r="BR17" s="99"/>
      <c r="BS17" s="85"/>
      <c r="BT17" s="99"/>
      <c r="BU17" s="100"/>
      <c r="BV17" s="83"/>
      <c r="BW17" s="99"/>
      <c r="BX17" s="85"/>
      <c r="BY17" s="99"/>
      <c r="BZ17" s="100"/>
      <c r="CA17" s="101"/>
      <c r="CB17" s="102"/>
      <c r="CC17" s="89"/>
      <c r="CD17" s="90"/>
      <c r="CE17" s="90"/>
      <c r="CF17" s="87"/>
      <c r="CG17" s="102"/>
      <c r="CH17" s="89"/>
      <c r="CI17" s="102"/>
      <c r="CJ17" s="102"/>
      <c r="CK17" s="87"/>
      <c r="CL17" s="102"/>
      <c r="CM17" s="89"/>
      <c r="CN17" s="102"/>
      <c r="CO17" s="102"/>
      <c r="CP17" s="87"/>
      <c r="CQ17" s="102"/>
      <c r="CR17" s="89"/>
      <c r="CS17" s="102"/>
      <c r="CT17" s="102"/>
      <c r="CU17" s="87"/>
      <c r="CV17" s="102"/>
      <c r="CW17" s="89"/>
      <c r="CX17" s="102"/>
      <c r="CY17" s="102"/>
      <c r="CZ17" s="145"/>
      <c r="DA17" s="146"/>
      <c r="DB17" s="96"/>
      <c r="DC17" s="97"/>
      <c r="DD17" s="97"/>
      <c r="DE17" s="94"/>
      <c r="DF17" s="146"/>
      <c r="DG17" s="96"/>
      <c r="DH17" s="146"/>
      <c r="DI17" s="146"/>
      <c r="DJ17" s="94"/>
      <c r="DK17" s="146"/>
      <c r="DL17" s="96"/>
      <c r="DM17" s="146"/>
      <c r="DN17" s="146"/>
      <c r="DO17" s="94"/>
      <c r="DP17" s="146"/>
      <c r="DQ17" s="96"/>
      <c r="DR17" s="146"/>
      <c r="DS17" s="146"/>
      <c r="DT17" s="147"/>
      <c r="DU17" s="148"/>
      <c r="DV17" s="106"/>
      <c r="DW17" s="107"/>
      <c r="DX17" s="107"/>
      <c r="DY17" s="104"/>
      <c r="DZ17" s="148"/>
      <c r="EA17" s="106"/>
      <c r="EB17" s="148"/>
      <c r="EC17" s="148"/>
      <c r="ED17" s="104"/>
      <c r="EE17" s="148"/>
      <c r="EF17" s="106"/>
      <c r="EG17" s="148"/>
      <c r="EH17" s="148"/>
      <c r="EI17" s="149"/>
      <c r="EJ17" s="150"/>
      <c r="EK17" s="111"/>
      <c r="EL17" s="112"/>
      <c r="EM17" s="112"/>
      <c r="EN17" s="109"/>
      <c r="EO17" s="150"/>
      <c r="EP17" s="111"/>
      <c r="EQ17" s="150"/>
      <c r="ER17" s="150"/>
      <c r="ES17" s="151"/>
      <c r="ET17" s="152"/>
      <c r="EU17" s="115"/>
      <c r="EV17" s="116"/>
      <c r="EW17" s="116"/>
      <c r="EX17" s="129"/>
      <c r="EY17" s="92"/>
      <c r="EZ17" s="77"/>
      <c r="FA17" s="82"/>
      <c r="FB17" s="82"/>
      <c r="FC17" s="81"/>
      <c r="FD17" s="92"/>
      <c r="FE17" s="77"/>
      <c r="FF17" s="92"/>
      <c r="FG17" s="92"/>
      <c r="FH17" s="81"/>
      <c r="FI17" s="92"/>
      <c r="FJ17" s="77"/>
      <c r="FK17" s="92"/>
      <c r="FL17" s="92"/>
      <c r="FM17" s="81"/>
      <c r="FN17" s="92"/>
      <c r="FO17" s="77"/>
      <c r="FP17" s="92"/>
      <c r="FQ17" s="92"/>
      <c r="FR17" s="81"/>
      <c r="FS17" s="92"/>
      <c r="FT17" s="77"/>
      <c r="FU17" s="92"/>
      <c r="FV17" s="92"/>
      <c r="FW17" s="144"/>
      <c r="FX17" s="99"/>
      <c r="FY17" s="85"/>
      <c r="FZ17" s="86"/>
      <c r="GA17" s="86"/>
      <c r="GB17" s="83"/>
      <c r="GC17" s="99"/>
      <c r="GD17" s="85"/>
      <c r="GE17" s="99"/>
      <c r="GF17" s="99"/>
      <c r="GG17" s="83"/>
      <c r="GH17" s="99"/>
      <c r="GI17" s="85"/>
      <c r="GJ17" s="99"/>
      <c r="GK17" s="99"/>
      <c r="GL17" s="83"/>
      <c r="GM17" s="99"/>
      <c r="GN17" s="85"/>
      <c r="GO17" s="99"/>
      <c r="GP17" s="99"/>
      <c r="GQ17" s="101"/>
      <c r="GR17" s="102"/>
      <c r="GS17" s="89"/>
      <c r="GT17" s="90"/>
      <c r="GU17" s="90"/>
      <c r="GV17" s="87"/>
      <c r="GW17" s="102"/>
      <c r="GX17" s="89"/>
      <c r="GY17" s="102"/>
      <c r="GZ17" s="102"/>
      <c r="HA17" s="87"/>
      <c r="HB17" s="102"/>
      <c r="HC17" s="89"/>
      <c r="HD17" s="102"/>
      <c r="HE17" s="102"/>
      <c r="HF17" s="145"/>
      <c r="HG17" s="146"/>
      <c r="HH17" s="96"/>
      <c r="HI17" s="97"/>
      <c r="HJ17" s="97"/>
      <c r="HK17" s="94"/>
      <c r="HL17" s="146"/>
      <c r="HM17" s="96"/>
      <c r="HN17" s="146"/>
      <c r="HO17" s="146"/>
      <c r="HP17" s="147"/>
      <c r="HQ17" s="148"/>
      <c r="HR17" s="106"/>
      <c r="HS17" s="107"/>
      <c r="HT17" s="107"/>
      <c r="HU17" s="129"/>
      <c r="HV17" s="92"/>
      <c r="HW17" s="77"/>
      <c r="HX17" s="82"/>
      <c r="HY17" s="82"/>
      <c r="HZ17" s="81"/>
      <c r="IA17" s="92"/>
      <c r="IB17" s="77"/>
      <c r="IC17" s="92"/>
      <c r="ID17" s="92"/>
      <c r="IE17" s="81"/>
      <c r="IF17" s="92"/>
      <c r="IG17" s="77"/>
      <c r="IH17" s="92"/>
      <c r="II17" s="92"/>
      <c r="IJ17" s="81"/>
      <c r="IK17" s="92"/>
      <c r="IL17" s="77"/>
      <c r="IM17" s="92"/>
      <c r="IN17" s="92"/>
      <c r="IO17" s="144"/>
      <c r="IP17" s="99"/>
      <c r="IQ17" s="85"/>
      <c r="IR17" s="86"/>
      <c r="IS17" s="86"/>
      <c r="IT17" s="83"/>
      <c r="IU17" s="99"/>
      <c r="IV17" s="85"/>
      <c r="IW17" s="99"/>
      <c r="IX17" s="99"/>
      <c r="IY17" s="83"/>
      <c r="IZ17" s="99"/>
      <c r="JA17" s="85"/>
      <c r="JB17" s="99"/>
      <c r="JC17" s="99"/>
      <c r="JD17" s="101"/>
      <c r="JE17" s="102"/>
      <c r="JF17" s="89"/>
      <c r="JG17" s="90"/>
      <c r="JH17" s="90"/>
      <c r="JI17" s="87"/>
      <c r="JJ17" s="102"/>
      <c r="JK17" s="89"/>
      <c r="JL17" s="102"/>
      <c r="JM17" s="102"/>
      <c r="JN17" s="145"/>
      <c r="JO17" s="146"/>
      <c r="JP17" s="96"/>
      <c r="JQ17" s="97"/>
      <c r="JR17" s="97"/>
      <c r="JS17" s="129"/>
      <c r="JT17" s="92"/>
      <c r="JU17" s="77"/>
      <c r="JV17" s="82"/>
      <c r="JW17" s="82"/>
      <c r="JX17" s="81"/>
      <c r="JY17" s="92"/>
      <c r="JZ17" s="77"/>
      <c r="KA17" s="92"/>
      <c r="KB17" s="92"/>
      <c r="KC17" s="81"/>
      <c r="KD17" s="92"/>
      <c r="KE17" s="77"/>
      <c r="KF17" s="92"/>
      <c r="KG17" s="92"/>
      <c r="KH17" s="144"/>
      <c r="KI17" s="99"/>
      <c r="KJ17" s="85"/>
      <c r="KK17" s="86"/>
      <c r="KL17" s="86"/>
      <c r="KM17" s="83"/>
      <c r="KN17" s="99"/>
      <c r="KO17" s="85"/>
      <c r="KP17" s="99"/>
      <c r="KQ17" s="99"/>
      <c r="KR17" s="101"/>
      <c r="KS17" s="102"/>
      <c r="KT17" s="89"/>
      <c r="KU17" s="90"/>
      <c r="KV17" s="90"/>
      <c r="KW17" s="129"/>
      <c r="KX17" s="92"/>
      <c r="KY17" s="77"/>
      <c r="KZ17" s="82"/>
      <c r="LA17" s="82"/>
      <c r="LB17" s="81"/>
      <c r="LC17" s="92"/>
      <c r="LD17" s="77"/>
      <c r="LE17" s="92"/>
      <c r="LF17" s="92"/>
      <c r="LG17" s="144"/>
      <c r="LH17" s="99"/>
      <c r="LI17" s="85"/>
      <c r="LJ17" s="86"/>
      <c r="LK17" s="86"/>
      <c r="LL17" s="129"/>
      <c r="LM17" s="92"/>
      <c r="LN17" s="77"/>
      <c r="LO17" s="82"/>
      <c r="LP17" s="82"/>
      <c r="LQ17" s="129"/>
      <c r="LR17" s="92"/>
      <c r="LS17" s="77"/>
      <c r="LT17" s="82"/>
      <c r="LU17" s="82"/>
      <c r="LV17" s="81"/>
      <c r="LW17" s="92"/>
      <c r="LX17" s="77"/>
      <c r="LY17" s="92"/>
      <c r="LZ17" s="92"/>
      <c r="MA17" s="81"/>
      <c r="MB17" s="92"/>
      <c r="MC17" s="77"/>
      <c r="MD17" s="92"/>
      <c r="ME17" s="92"/>
      <c r="MF17" s="81"/>
      <c r="MG17" s="92"/>
      <c r="MH17" s="77"/>
      <c r="MI17" s="92"/>
      <c r="MJ17" s="92"/>
      <c r="MK17" s="144"/>
      <c r="ML17" s="99"/>
      <c r="MM17" s="85"/>
      <c r="MN17" s="86"/>
      <c r="MO17" s="86"/>
      <c r="MP17" s="83"/>
      <c r="MQ17" s="99"/>
      <c r="MR17" s="85"/>
      <c r="MS17" s="99"/>
      <c r="MT17" s="99"/>
      <c r="MU17" s="83"/>
      <c r="MV17" s="99"/>
      <c r="MW17" s="85"/>
      <c r="MX17" s="99"/>
      <c r="MY17" s="99"/>
      <c r="MZ17" s="101"/>
      <c r="NA17" s="102"/>
      <c r="NB17" s="89"/>
      <c r="NC17" s="90"/>
      <c r="ND17" s="90"/>
      <c r="NE17" s="87"/>
      <c r="NF17" s="102"/>
      <c r="NG17" s="89"/>
      <c r="NH17" s="102"/>
      <c r="NI17" s="102"/>
      <c r="NJ17" s="145"/>
      <c r="NK17" s="146"/>
      <c r="NL17" s="96"/>
      <c r="NM17" s="97"/>
      <c r="NN17" s="97"/>
      <c r="NO17" s="129"/>
      <c r="NP17" s="92"/>
      <c r="NQ17" s="77"/>
      <c r="NR17" s="82"/>
      <c r="NS17" s="82"/>
      <c r="NT17" s="81"/>
      <c r="NU17" s="92"/>
      <c r="NV17" s="77"/>
      <c r="NW17" s="92"/>
      <c r="NX17" s="92"/>
      <c r="NY17" s="81"/>
      <c r="NZ17" s="92"/>
      <c r="OA17" s="77"/>
      <c r="OB17" s="92"/>
      <c r="OC17" s="92"/>
      <c r="OD17" s="144"/>
      <c r="OE17" s="99"/>
      <c r="OF17" s="85"/>
      <c r="OG17" s="86"/>
      <c r="OH17" s="86"/>
      <c r="OI17" s="83"/>
      <c r="OJ17" s="99"/>
      <c r="OK17" s="85"/>
      <c r="OL17" s="99"/>
      <c r="OM17" s="99"/>
      <c r="ON17" s="101"/>
      <c r="OO17" s="102"/>
      <c r="OP17" s="89"/>
      <c r="OQ17" s="90"/>
      <c r="OR17" s="90"/>
      <c r="OS17" s="129"/>
      <c r="OT17" s="92"/>
      <c r="OU17" s="77"/>
      <c r="OV17" s="82"/>
      <c r="OW17" s="82"/>
      <c r="OX17" s="81"/>
      <c r="OY17" s="92"/>
      <c r="OZ17" s="77"/>
      <c r="PA17" s="92"/>
      <c r="PB17" s="92"/>
      <c r="PC17" s="144"/>
      <c r="PD17" s="99"/>
      <c r="PE17" s="85"/>
      <c r="PF17" s="86"/>
      <c r="PG17" s="86"/>
      <c r="PH17" s="129"/>
      <c r="PI17" s="92"/>
      <c r="PJ17" s="77"/>
      <c r="PK17" s="82"/>
      <c r="PL17" s="82"/>
      <c r="PM17" s="129"/>
      <c r="PN17" s="92"/>
      <c r="PO17" s="77"/>
      <c r="PP17" s="82"/>
      <c r="PQ17" s="82"/>
      <c r="PR17" s="81"/>
      <c r="PS17" s="92"/>
      <c r="PT17" s="77"/>
      <c r="PU17" s="92"/>
      <c r="PV17" s="92"/>
      <c r="PW17" s="81"/>
      <c r="PX17" s="92"/>
      <c r="PY17" s="77"/>
      <c r="PZ17" s="92"/>
      <c r="QA17" s="92"/>
      <c r="QB17" s="144"/>
      <c r="QC17" s="99"/>
      <c r="QD17" s="85"/>
      <c r="QE17" s="86"/>
      <c r="QF17" s="86"/>
      <c r="QG17" s="83"/>
      <c r="QH17" s="99"/>
      <c r="QI17" s="85"/>
      <c r="QJ17" s="99"/>
      <c r="QK17" s="99"/>
      <c r="QL17" s="101"/>
      <c r="QM17" s="102"/>
      <c r="QN17" s="89"/>
      <c r="QO17" s="90"/>
      <c r="QP17" s="90"/>
      <c r="QQ17" s="129"/>
      <c r="QR17" s="92"/>
      <c r="QS17" s="77"/>
      <c r="QT17" s="82"/>
      <c r="QU17" s="82"/>
      <c r="QV17" s="81"/>
      <c r="QW17" s="92"/>
      <c r="QX17" s="77"/>
      <c r="QY17" s="92"/>
      <c r="QZ17" s="92"/>
      <c r="RA17" s="144"/>
      <c r="RB17" s="99"/>
      <c r="RC17" s="85"/>
      <c r="RD17" s="86"/>
      <c r="RE17" s="86"/>
      <c r="RF17" s="129"/>
      <c r="RG17" s="92"/>
      <c r="RH17" s="77"/>
      <c r="RI17" s="82"/>
      <c r="RJ17" s="82"/>
      <c r="RK17" s="129"/>
      <c r="RL17" s="92"/>
      <c r="RM17" s="77"/>
      <c r="RN17" s="82"/>
      <c r="RO17" s="82"/>
      <c r="RP17" s="81"/>
      <c r="RQ17" s="92"/>
      <c r="RR17" s="77"/>
      <c r="RS17" s="92"/>
      <c r="RT17" s="92"/>
      <c r="RU17" s="144"/>
      <c r="RV17" s="99"/>
      <c r="RW17" s="85"/>
      <c r="RX17" s="86"/>
      <c r="RY17" s="86"/>
      <c r="RZ17" s="129"/>
      <c r="SA17" s="92"/>
      <c r="SB17" s="77"/>
      <c r="SC17" s="82"/>
      <c r="SD17" s="82"/>
      <c r="SE17" s="129"/>
      <c r="SF17" s="92"/>
      <c r="SG17" s="77"/>
      <c r="SH17" s="82"/>
      <c r="SI17" s="82"/>
      <c r="SJ17" s="129"/>
      <c r="SK17" s="92"/>
      <c r="SL17" s="77"/>
      <c r="SM17" s="82"/>
      <c r="SN17" s="82"/>
      <c r="SO17" s="81"/>
      <c r="SP17" s="92"/>
      <c r="SQ17" s="77"/>
      <c r="SR17" s="92"/>
      <c r="SS17" s="92"/>
      <c r="ST17" s="81"/>
      <c r="SU17" s="92"/>
      <c r="SV17" s="77"/>
      <c r="SW17" s="92"/>
      <c r="SX17" s="92"/>
      <c r="SY17" s="144"/>
      <c r="SZ17" s="99"/>
      <c r="TA17" s="85"/>
      <c r="TB17" s="86"/>
      <c r="TC17" s="86"/>
      <c r="TD17" s="83"/>
      <c r="TE17" s="99"/>
      <c r="TF17" s="85"/>
      <c r="TG17" s="99"/>
      <c r="TH17" s="99"/>
      <c r="TI17" s="101"/>
      <c r="TJ17" s="102"/>
      <c r="TK17" s="89"/>
      <c r="TL17" s="90"/>
      <c r="TM17" s="90"/>
      <c r="TN17" s="129"/>
      <c r="TO17" s="92"/>
      <c r="TP17" s="77"/>
      <c r="TQ17" s="82"/>
      <c r="TR17" s="82"/>
      <c r="TS17" s="81"/>
      <c r="TT17" s="92"/>
      <c r="TU17" s="77"/>
      <c r="TV17" s="92"/>
      <c r="TW17" s="92"/>
      <c r="TX17" s="144"/>
      <c r="TY17" s="99"/>
      <c r="TZ17" s="85"/>
      <c r="UA17" s="86"/>
      <c r="UB17" s="86"/>
      <c r="UC17" s="129"/>
      <c r="UD17" s="92"/>
      <c r="UE17" s="77"/>
      <c r="UF17" s="82"/>
      <c r="UG17" s="82"/>
      <c r="UH17" s="129"/>
      <c r="UI17" s="92"/>
      <c r="UJ17" s="77"/>
      <c r="UK17" s="82"/>
      <c r="UL17" s="82"/>
      <c r="UM17" s="81"/>
      <c r="UN17" s="92"/>
      <c r="UO17" s="77"/>
      <c r="UP17" s="92"/>
      <c r="UQ17" s="92"/>
      <c r="UR17" s="144"/>
      <c r="US17" s="99"/>
      <c r="UT17" s="85"/>
      <c r="UU17" s="86"/>
      <c r="UV17" s="86"/>
      <c r="UW17" s="129"/>
      <c r="UX17" s="92"/>
      <c r="UY17" s="77"/>
      <c r="UZ17" s="82"/>
      <c r="VA17" s="82"/>
      <c r="VB17" s="129"/>
      <c r="VC17" s="92"/>
      <c r="VD17" s="77"/>
      <c r="VE17" s="82"/>
      <c r="VF17" s="82"/>
      <c r="VG17" s="129"/>
      <c r="VH17" s="92"/>
      <c r="VI17" s="77"/>
      <c r="VJ17" s="82"/>
      <c r="VK17" s="82"/>
      <c r="VL17" s="81"/>
      <c r="VM17" s="92"/>
      <c r="VN17" s="77"/>
      <c r="VO17" s="92"/>
      <c r="VP17" s="92"/>
      <c r="VQ17" s="144"/>
      <c r="VR17" s="99"/>
      <c r="VS17" s="85"/>
      <c r="VT17" s="86"/>
      <c r="VU17" s="86"/>
      <c r="VV17" s="129"/>
      <c r="VW17" s="92"/>
      <c r="VX17" s="77"/>
      <c r="VY17" s="82"/>
      <c r="VZ17" s="82"/>
      <c r="WA17" s="129"/>
      <c r="WB17" s="92"/>
      <c r="WC17" s="77"/>
      <c r="WD17" s="82"/>
      <c r="WE17" s="82"/>
      <c r="WF17" s="129"/>
      <c r="WG17" s="92"/>
      <c r="WH17" s="77"/>
      <c r="WI17" s="82"/>
      <c r="WJ17" s="82"/>
      <c r="WK17" s="129"/>
      <c r="WL17" s="92"/>
      <c r="WM17" s="77"/>
      <c r="WN17" s="82"/>
      <c r="WO17" s="82"/>
      <c r="WP17" s="81"/>
      <c r="WQ17" s="92"/>
      <c r="WR17" s="77"/>
      <c r="WS17" s="92"/>
      <c r="WT17" s="92"/>
      <c r="WU17" s="144"/>
      <c r="WV17" s="99"/>
      <c r="WW17" s="85"/>
      <c r="WX17" s="86"/>
      <c r="WY17" s="86"/>
      <c r="WZ17" s="129"/>
      <c r="XA17" s="92"/>
      <c r="XB17" s="77"/>
      <c r="XC17" s="82"/>
      <c r="XD17" s="82"/>
      <c r="XE17" s="129"/>
      <c r="XF17" s="92"/>
      <c r="XG17" s="77"/>
      <c r="XH17" s="82"/>
      <c r="XI17" s="82"/>
      <c r="XJ17" s="129"/>
      <c r="XK17" s="92"/>
      <c r="XL17" s="77"/>
      <c r="XM17" s="82"/>
      <c r="XN17" s="82"/>
      <c r="XO17" s="129"/>
      <c r="XP17" s="92"/>
      <c r="XQ17" s="77"/>
      <c r="XR17" s="82"/>
      <c r="XS17" s="82"/>
      <c r="XT17" s="129"/>
      <c r="XU17" s="92"/>
      <c r="XV17" s="77"/>
      <c r="XW17" s="82"/>
      <c r="XX17" s="82"/>
      <c r="XY17" s="129"/>
      <c r="XZ17" s="92"/>
      <c r="YA17" s="77"/>
      <c r="YB17" s="82"/>
      <c r="YC17" s="82"/>
      <c r="YD17" s="129"/>
      <c r="YE17" s="92"/>
      <c r="YF17" s="77"/>
      <c r="YG17" s="82"/>
      <c r="YH17" s="82"/>
      <c r="YI17" s="129"/>
      <c r="YJ17" s="92"/>
      <c r="YK17" s="77"/>
      <c r="YL17" s="82"/>
      <c r="YM17" s="78"/>
    </row>
    <row r="18" spans="1:663" x14ac:dyDescent="0.2">
      <c r="A18" s="119">
        <f t="shared" si="0"/>
        <v>0</v>
      </c>
      <c r="B18" s="241">
        <f t="shared" si="1"/>
        <v>630</v>
      </c>
      <c r="C18" s="160">
        <f>IF('Data Entry'!$C$20='Attrition Rates'!R$3,SUM(((B18*'Data Entry'!$C$21)*'Data Entry'!$C$22)*'Data Entry'!$C$23),0)</f>
        <v>0</v>
      </c>
      <c r="D18" s="122">
        <f>SUM(C18*'Data Entry'!$C$18)*(20/80)</f>
        <v>0</v>
      </c>
      <c r="E18" s="122">
        <f t="shared" si="2"/>
        <v>8906.7999999999993</v>
      </c>
      <c r="F18" s="122">
        <f>SUM(E18*'Data Entry'!$C$18)*(20/80)</f>
        <v>1848.1609999999998</v>
      </c>
      <c r="G18" s="122">
        <f t="shared" si="5"/>
        <v>133959.08399999997</v>
      </c>
      <c r="H18" s="128">
        <f t="shared" si="6"/>
        <v>630</v>
      </c>
      <c r="I18">
        <v>10</v>
      </c>
      <c r="J18" s="47">
        <f t="shared" si="7"/>
        <v>14</v>
      </c>
      <c r="K18" s="50">
        <f>IF('Data Entry'!$C$9='Attrition Rates'!$A$4,'Attrition Rates'!D13,IF('Data Entry'!$C$9='Attrition Rates'!$A$5,'Attrition Rates'!E13,IF('Data Entry'!$C$9='Attrition Rates'!$A$6,'Attrition Rates'!F13,IF('Data Entry'!$C$9='Attrition Rates'!$A$7,'Attrition Rates'!G13,IF('Data Entry'!$C$9='Attrition Rates'!$A$8,'Attrition Rates'!H13,IF('Data Entry'!$C$9='Attrition Rates'!$A$9,'Attrition Rates'!I13,IF('Data Entry'!$C$9='Attrition Rates'!$A$10,'Attrition Rates'!J13,FALSE)))))))</f>
        <v>0.63</v>
      </c>
      <c r="L18" s="53">
        <f t="shared" si="10"/>
        <v>599</v>
      </c>
      <c r="M18" s="1">
        <f t="shared" si="4"/>
        <v>8386</v>
      </c>
      <c r="N18" s="81">
        <f t="shared" si="11"/>
        <v>16.8</v>
      </c>
      <c r="O18" s="76">
        <f t="shared" si="8"/>
        <v>0.83</v>
      </c>
      <c r="P18" s="77">
        <f t="shared" si="12"/>
        <v>31</v>
      </c>
      <c r="Q18" s="82">
        <f t="shared" si="9"/>
        <v>520.80000000000007</v>
      </c>
      <c r="R18" s="82"/>
      <c r="S18" s="81"/>
      <c r="T18" s="92"/>
      <c r="U18" s="77"/>
      <c r="V18" s="92"/>
      <c r="W18" s="82"/>
      <c r="X18" s="81"/>
      <c r="Y18" s="92"/>
      <c r="Z18" s="77"/>
      <c r="AA18" s="92"/>
      <c r="AB18" s="92"/>
      <c r="AC18" s="81"/>
      <c r="AD18" s="92"/>
      <c r="AE18" s="77"/>
      <c r="AF18" s="92"/>
      <c r="AG18" s="92"/>
      <c r="AH18" s="81"/>
      <c r="AI18" s="92"/>
      <c r="AJ18" s="77"/>
      <c r="AK18" s="92"/>
      <c r="AL18" s="93"/>
      <c r="AM18" s="81"/>
      <c r="AN18" s="92"/>
      <c r="AO18" s="77"/>
      <c r="AP18" s="92"/>
      <c r="AQ18" s="93"/>
      <c r="AR18" s="81"/>
      <c r="AS18" s="92"/>
      <c r="AT18" s="77"/>
      <c r="AU18" s="92"/>
      <c r="AV18" s="93"/>
      <c r="AW18" s="144"/>
      <c r="AX18" s="99"/>
      <c r="AY18" s="85"/>
      <c r="AZ18" s="86"/>
      <c r="BA18" s="123"/>
      <c r="BB18" s="83"/>
      <c r="BC18" s="99"/>
      <c r="BD18" s="85"/>
      <c r="BE18" s="99"/>
      <c r="BF18" s="100"/>
      <c r="BG18" s="83"/>
      <c r="BH18" s="99"/>
      <c r="BI18" s="85"/>
      <c r="BJ18" s="99"/>
      <c r="BK18" s="100"/>
      <c r="BL18" s="83"/>
      <c r="BM18" s="99"/>
      <c r="BN18" s="85"/>
      <c r="BO18" s="99"/>
      <c r="BP18" s="100"/>
      <c r="BQ18" s="83"/>
      <c r="BR18" s="99"/>
      <c r="BS18" s="85"/>
      <c r="BT18" s="99"/>
      <c r="BU18" s="100"/>
      <c r="BV18" s="83"/>
      <c r="BW18" s="99"/>
      <c r="BX18" s="85"/>
      <c r="BY18" s="99"/>
      <c r="BZ18" s="100"/>
      <c r="CA18" s="101"/>
      <c r="CB18" s="102"/>
      <c r="CC18" s="89"/>
      <c r="CD18" s="90"/>
      <c r="CE18" s="90"/>
      <c r="CF18" s="87"/>
      <c r="CG18" s="102"/>
      <c r="CH18" s="89"/>
      <c r="CI18" s="102"/>
      <c r="CJ18" s="102"/>
      <c r="CK18" s="87"/>
      <c r="CL18" s="102"/>
      <c r="CM18" s="89"/>
      <c r="CN18" s="102"/>
      <c r="CO18" s="102"/>
      <c r="CP18" s="87"/>
      <c r="CQ18" s="102"/>
      <c r="CR18" s="89"/>
      <c r="CS18" s="102"/>
      <c r="CT18" s="102"/>
      <c r="CU18" s="87"/>
      <c r="CV18" s="102"/>
      <c r="CW18" s="89"/>
      <c r="CX18" s="102"/>
      <c r="CY18" s="102"/>
      <c r="CZ18" s="145"/>
      <c r="DA18" s="146"/>
      <c r="DB18" s="96"/>
      <c r="DC18" s="97"/>
      <c r="DD18" s="97"/>
      <c r="DE18" s="94"/>
      <c r="DF18" s="146"/>
      <c r="DG18" s="96"/>
      <c r="DH18" s="146"/>
      <c r="DI18" s="146"/>
      <c r="DJ18" s="94"/>
      <c r="DK18" s="146"/>
      <c r="DL18" s="96"/>
      <c r="DM18" s="146"/>
      <c r="DN18" s="146"/>
      <c r="DO18" s="94"/>
      <c r="DP18" s="146"/>
      <c r="DQ18" s="96"/>
      <c r="DR18" s="146"/>
      <c r="DS18" s="146"/>
      <c r="DT18" s="147"/>
      <c r="DU18" s="148"/>
      <c r="DV18" s="106"/>
      <c r="DW18" s="107"/>
      <c r="DX18" s="107"/>
      <c r="DY18" s="104"/>
      <c r="DZ18" s="148"/>
      <c r="EA18" s="106"/>
      <c r="EB18" s="148"/>
      <c r="EC18" s="148"/>
      <c r="ED18" s="104"/>
      <c r="EE18" s="148"/>
      <c r="EF18" s="106"/>
      <c r="EG18" s="148"/>
      <c r="EH18" s="148"/>
      <c r="EI18" s="149"/>
      <c r="EJ18" s="150"/>
      <c r="EK18" s="111"/>
      <c r="EL18" s="112"/>
      <c r="EM18" s="112"/>
      <c r="EN18" s="109"/>
      <c r="EO18" s="150"/>
      <c r="EP18" s="111"/>
      <c r="EQ18" s="150"/>
      <c r="ER18" s="150"/>
      <c r="ES18" s="151"/>
      <c r="ET18" s="152"/>
      <c r="EU18" s="115"/>
      <c r="EV18" s="116"/>
      <c r="EW18" s="116"/>
      <c r="EX18" s="129"/>
      <c r="EY18" s="92"/>
      <c r="EZ18" s="77"/>
      <c r="FA18" s="82"/>
      <c r="FB18" s="82"/>
      <c r="FC18" s="81"/>
      <c r="FD18" s="92"/>
      <c r="FE18" s="77"/>
      <c r="FF18" s="92"/>
      <c r="FG18" s="92"/>
      <c r="FH18" s="81"/>
      <c r="FI18" s="92"/>
      <c r="FJ18" s="77"/>
      <c r="FK18" s="92"/>
      <c r="FL18" s="92"/>
      <c r="FM18" s="81"/>
      <c r="FN18" s="92"/>
      <c r="FO18" s="77"/>
      <c r="FP18" s="92"/>
      <c r="FQ18" s="92"/>
      <c r="FR18" s="81"/>
      <c r="FS18" s="92"/>
      <c r="FT18" s="77"/>
      <c r="FU18" s="92"/>
      <c r="FV18" s="92"/>
      <c r="FW18" s="144"/>
      <c r="FX18" s="99"/>
      <c r="FY18" s="85"/>
      <c r="FZ18" s="86"/>
      <c r="GA18" s="86"/>
      <c r="GB18" s="83"/>
      <c r="GC18" s="99"/>
      <c r="GD18" s="85"/>
      <c r="GE18" s="99"/>
      <c r="GF18" s="99"/>
      <c r="GG18" s="83"/>
      <c r="GH18" s="99"/>
      <c r="GI18" s="85"/>
      <c r="GJ18" s="99"/>
      <c r="GK18" s="99"/>
      <c r="GL18" s="83"/>
      <c r="GM18" s="99"/>
      <c r="GN18" s="85"/>
      <c r="GO18" s="99"/>
      <c r="GP18" s="99"/>
      <c r="GQ18" s="101"/>
      <c r="GR18" s="102"/>
      <c r="GS18" s="89"/>
      <c r="GT18" s="90"/>
      <c r="GU18" s="90"/>
      <c r="GV18" s="87"/>
      <c r="GW18" s="102"/>
      <c r="GX18" s="89"/>
      <c r="GY18" s="102"/>
      <c r="GZ18" s="102"/>
      <c r="HA18" s="87"/>
      <c r="HB18" s="102"/>
      <c r="HC18" s="89"/>
      <c r="HD18" s="102"/>
      <c r="HE18" s="102"/>
      <c r="HF18" s="145"/>
      <c r="HG18" s="146"/>
      <c r="HH18" s="96"/>
      <c r="HI18" s="97"/>
      <c r="HJ18" s="97"/>
      <c r="HK18" s="94"/>
      <c r="HL18" s="146"/>
      <c r="HM18" s="96"/>
      <c r="HN18" s="146"/>
      <c r="HO18" s="146"/>
      <c r="HP18" s="147"/>
      <c r="HQ18" s="148"/>
      <c r="HR18" s="106"/>
      <c r="HS18" s="107"/>
      <c r="HT18" s="107"/>
      <c r="HU18" s="129"/>
      <c r="HV18" s="92"/>
      <c r="HW18" s="77"/>
      <c r="HX18" s="82"/>
      <c r="HY18" s="82"/>
      <c r="HZ18" s="81"/>
      <c r="IA18" s="92"/>
      <c r="IB18" s="77"/>
      <c r="IC18" s="92"/>
      <c r="ID18" s="92"/>
      <c r="IE18" s="81"/>
      <c r="IF18" s="92"/>
      <c r="IG18" s="77"/>
      <c r="IH18" s="92"/>
      <c r="II18" s="92"/>
      <c r="IJ18" s="81"/>
      <c r="IK18" s="92"/>
      <c r="IL18" s="77"/>
      <c r="IM18" s="92"/>
      <c r="IN18" s="92"/>
      <c r="IO18" s="144"/>
      <c r="IP18" s="99"/>
      <c r="IQ18" s="85"/>
      <c r="IR18" s="86"/>
      <c r="IS18" s="86"/>
      <c r="IT18" s="83"/>
      <c r="IU18" s="99"/>
      <c r="IV18" s="85"/>
      <c r="IW18" s="99"/>
      <c r="IX18" s="99"/>
      <c r="IY18" s="83"/>
      <c r="IZ18" s="99"/>
      <c r="JA18" s="85"/>
      <c r="JB18" s="99"/>
      <c r="JC18" s="99"/>
      <c r="JD18" s="101"/>
      <c r="JE18" s="102"/>
      <c r="JF18" s="89"/>
      <c r="JG18" s="90"/>
      <c r="JH18" s="90"/>
      <c r="JI18" s="87"/>
      <c r="JJ18" s="102"/>
      <c r="JK18" s="89"/>
      <c r="JL18" s="102"/>
      <c r="JM18" s="102"/>
      <c r="JN18" s="145"/>
      <c r="JO18" s="146"/>
      <c r="JP18" s="96"/>
      <c r="JQ18" s="97"/>
      <c r="JR18" s="97"/>
      <c r="JS18" s="129"/>
      <c r="JT18" s="92"/>
      <c r="JU18" s="77"/>
      <c r="JV18" s="82"/>
      <c r="JW18" s="82"/>
      <c r="JX18" s="81"/>
      <c r="JY18" s="92"/>
      <c r="JZ18" s="77"/>
      <c r="KA18" s="92"/>
      <c r="KB18" s="92"/>
      <c r="KC18" s="81"/>
      <c r="KD18" s="92"/>
      <c r="KE18" s="77"/>
      <c r="KF18" s="92"/>
      <c r="KG18" s="92"/>
      <c r="KH18" s="144"/>
      <c r="KI18" s="99"/>
      <c r="KJ18" s="85"/>
      <c r="KK18" s="86"/>
      <c r="KL18" s="86"/>
      <c r="KM18" s="83"/>
      <c r="KN18" s="99"/>
      <c r="KO18" s="85"/>
      <c r="KP18" s="99"/>
      <c r="KQ18" s="99"/>
      <c r="KR18" s="101"/>
      <c r="KS18" s="102"/>
      <c r="KT18" s="89"/>
      <c r="KU18" s="90"/>
      <c r="KV18" s="90"/>
      <c r="KW18" s="129"/>
      <c r="KX18" s="92"/>
      <c r="KY18" s="77"/>
      <c r="KZ18" s="82"/>
      <c r="LA18" s="82"/>
      <c r="LB18" s="81"/>
      <c r="LC18" s="92"/>
      <c r="LD18" s="77"/>
      <c r="LE18" s="92"/>
      <c r="LF18" s="92"/>
      <c r="LG18" s="144"/>
      <c r="LH18" s="99"/>
      <c r="LI18" s="85"/>
      <c r="LJ18" s="86"/>
      <c r="LK18" s="86"/>
      <c r="LL18" s="129"/>
      <c r="LM18" s="92"/>
      <c r="LN18" s="77"/>
      <c r="LO18" s="82"/>
      <c r="LP18" s="82"/>
      <c r="LQ18" s="129"/>
      <c r="LR18" s="92"/>
      <c r="LS18" s="77"/>
      <c r="LT18" s="82"/>
      <c r="LU18" s="82"/>
      <c r="LV18" s="81"/>
      <c r="LW18" s="92"/>
      <c r="LX18" s="77"/>
      <c r="LY18" s="92"/>
      <c r="LZ18" s="92"/>
      <c r="MA18" s="81"/>
      <c r="MB18" s="92"/>
      <c r="MC18" s="77"/>
      <c r="MD18" s="92"/>
      <c r="ME18" s="92"/>
      <c r="MF18" s="81"/>
      <c r="MG18" s="92"/>
      <c r="MH18" s="77"/>
      <c r="MI18" s="92"/>
      <c r="MJ18" s="92"/>
      <c r="MK18" s="144"/>
      <c r="ML18" s="99"/>
      <c r="MM18" s="85"/>
      <c r="MN18" s="86"/>
      <c r="MO18" s="86"/>
      <c r="MP18" s="83"/>
      <c r="MQ18" s="99"/>
      <c r="MR18" s="85"/>
      <c r="MS18" s="99"/>
      <c r="MT18" s="99"/>
      <c r="MU18" s="83"/>
      <c r="MV18" s="99"/>
      <c r="MW18" s="85"/>
      <c r="MX18" s="99"/>
      <c r="MY18" s="99"/>
      <c r="MZ18" s="101"/>
      <c r="NA18" s="102"/>
      <c r="NB18" s="89"/>
      <c r="NC18" s="90"/>
      <c r="ND18" s="90"/>
      <c r="NE18" s="87"/>
      <c r="NF18" s="102"/>
      <c r="NG18" s="89"/>
      <c r="NH18" s="102"/>
      <c r="NI18" s="102"/>
      <c r="NJ18" s="145"/>
      <c r="NK18" s="146"/>
      <c r="NL18" s="96"/>
      <c r="NM18" s="97"/>
      <c r="NN18" s="97"/>
      <c r="NO18" s="129"/>
      <c r="NP18" s="92"/>
      <c r="NQ18" s="77"/>
      <c r="NR18" s="82"/>
      <c r="NS18" s="82"/>
      <c r="NT18" s="81"/>
      <c r="NU18" s="92"/>
      <c r="NV18" s="77"/>
      <c r="NW18" s="92"/>
      <c r="NX18" s="92"/>
      <c r="NY18" s="81"/>
      <c r="NZ18" s="92"/>
      <c r="OA18" s="77"/>
      <c r="OB18" s="92"/>
      <c r="OC18" s="92"/>
      <c r="OD18" s="144"/>
      <c r="OE18" s="99"/>
      <c r="OF18" s="85"/>
      <c r="OG18" s="86"/>
      <c r="OH18" s="86"/>
      <c r="OI18" s="83"/>
      <c r="OJ18" s="99"/>
      <c r="OK18" s="85"/>
      <c r="OL18" s="99"/>
      <c r="OM18" s="99"/>
      <c r="ON18" s="101"/>
      <c r="OO18" s="102"/>
      <c r="OP18" s="89"/>
      <c r="OQ18" s="90"/>
      <c r="OR18" s="90"/>
      <c r="OS18" s="129"/>
      <c r="OT18" s="92"/>
      <c r="OU18" s="77"/>
      <c r="OV18" s="82"/>
      <c r="OW18" s="82"/>
      <c r="OX18" s="81"/>
      <c r="OY18" s="92"/>
      <c r="OZ18" s="77"/>
      <c r="PA18" s="92"/>
      <c r="PB18" s="92"/>
      <c r="PC18" s="144"/>
      <c r="PD18" s="99"/>
      <c r="PE18" s="85"/>
      <c r="PF18" s="86"/>
      <c r="PG18" s="86"/>
      <c r="PH18" s="129"/>
      <c r="PI18" s="92"/>
      <c r="PJ18" s="77"/>
      <c r="PK18" s="82"/>
      <c r="PL18" s="82"/>
      <c r="PM18" s="129"/>
      <c r="PN18" s="92"/>
      <c r="PO18" s="77"/>
      <c r="PP18" s="82"/>
      <c r="PQ18" s="82"/>
      <c r="PR18" s="81"/>
      <c r="PS18" s="92"/>
      <c r="PT18" s="77"/>
      <c r="PU18" s="92"/>
      <c r="PV18" s="92"/>
      <c r="PW18" s="81"/>
      <c r="PX18" s="92"/>
      <c r="PY18" s="77"/>
      <c r="PZ18" s="92"/>
      <c r="QA18" s="92"/>
      <c r="QB18" s="144"/>
      <c r="QC18" s="99"/>
      <c r="QD18" s="85"/>
      <c r="QE18" s="86"/>
      <c r="QF18" s="86"/>
      <c r="QG18" s="83"/>
      <c r="QH18" s="99"/>
      <c r="QI18" s="85"/>
      <c r="QJ18" s="99"/>
      <c r="QK18" s="99"/>
      <c r="QL18" s="101"/>
      <c r="QM18" s="102"/>
      <c r="QN18" s="89"/>
      <c r="QO18" s="90"/>
      <c r="QP18" s="90"/>
      <c r="QQ18" s="129"/>
      <c r="QR18" s="92"/>
      <c r="QS18" s="77"/>
      <c r="QT18" s="82"/>
      <c r="QU18" s="82"/>
      <c r="QV18" s="81"/>
      <c r="QW18" s="92"/>
      <c r="QX18" s="77"/>
      <c r="QY18" s="92"/>
      <c r="QZ18" s="92"/>
      <c r="RA18" s="144"/>
      <c r="RB18" s="99"/>
      <c r="RC18" s="85"/>
      <c r="RD18" s="86"/>
      <c r="RE18" s="86"/>
      <c r="RF18" s="129"/>
      <c r="RG18" s="92"/>
      <c r="RH18" s="77"/>
      <c r="RI18" s="82"/>
      <c r="RJ18" s="82"/>
      <c r="RK18" s="129"/>
      <c r="RL18" s="92"/>
      <c r="RM18" s="77"/>
      <c r="RN18" s="82"/>
      <c r="RO18" s="82"/>
      <c r="RP18" s="81"/>
      <c r="RQ18" s="92"/>
      <c r="RR18" s="77"/>
      <c r="RS18" s="92"/>
      <c r="RT18" s="92"/>
      <c r="RU18" s="144"/>
      <c r="RV18" s="99"/>
      <c r="RW18" s="85"/>
      <c r="RX18" s="86"/>
      <c r="RY18" s="86"/>
      <c r="RZ18" s="129"/>
      <c r="SA18" s="92"/>
      <c r="SB18" s="77"/>
      <c r="SC18" s="82"/>
      <c r="SD18" s="82"/>
      <c r="SE18" s="129"/>
      <c r="SF18" s="92"/>
      <c r="SG18" s="77"/>
      <c r="SH18" s="82"/>
      <c r="SI18" s="82"/>
      <c r="SJ18" s="129"/>
      <c r="SK18" s="92"/>
      <c r="SL18" s="77"/>
      <c r="SM18" s="82"/>
      <c r="SN18" s="82"/>
      <c r="SO18" s="81"/>
      <c r="SP18" s="92"/>
      <c r="SQ18" s="77"/>
      <c r="SR18" s="92"/>
      <c r="SS18" s="92"/>
      <c r="ST18" s="81"/>
      <c r="SU18" s="92"/>
      <c r="SV18" s="77"/>
      <c r="SW18" s="92"/>
      <c r="SX18" s="92"/>
      <c r="SY18" s="144"/>
      <c r="SZ18" s="99"/>
      <c r="TA18" s="85"/>
      <c r="TB18" s="86"/>
      <c r="TC18" s="86"/>
      <c r="TD18" s="83"/>
      <c r="TE18" s="99"/>
      <c r="TF18" s="85"/>
      <c r="TG18" s="99"/>
      <c r="TH18" s="99"/>
      <c r="TI18" s="101"/>
      <c r="TJ18" s="102"/>
      <c r="TK18" s="89"/>
      <c r="TL18" s="90"/>
      <c r="TM18" s="90"/>
      <c r="TN18" s="129"/>
      <c r="TO18" s="92"/>
      <c r="TP18" s="77"/>
      <c r="TQ18" s="82"/>
      <c r="TR18" s="82"/>
      <c r="TS18" s="81"/>
      <c r="TT18" s="92"/>
      <c r="TU18" s="77"/>
      <c r="TV18" s="92"/>
      <c r="TW18" s="92"/>
      <c r="TX18" s="144"/>
      <c r="TY18" s="99"/>
      <c r="TZ18" s="85"/>
      <c r="UA18" s="86"/>
      <c r="UB18" s="86"/>
      <c r="UC18" s="129"/>
      <c r="UD18" s="92"/>
      <c r="UE18" s="77"/>
      <c r="UF18" s="82"/>
      <c r="UG18" s="82"/>
      <c r="UH18" s="129"/>
      <c r="UI18" s="92"/>
      <c r="UJ18" s="77"/>
      <c r="UK18" s="82"/>
      <c r="UL18" s="82"/>
      <c r="UM18" s="81"/>
      <c r="UN18" s="92"/>
      <c r="UO18" s="77"/>
      <c r="UP18" s="92"/>
      <c r="UQ18" s="92"/>
      <c r="UR18" s="144"/>
      <c r="US18" s="99"/>
      <c r="UT18" s="85"/>
      <c r="UU18" s="86"/>
      <c r="UV18" s="86"/>
      <c r="UW18" s="129"/>
      <c r="UX18" s="92"/>
      <c r="UY18" s="77"/>
      <c r="UZ18" s="82"/>
      <c r="VA18" s="82"/>
      <c r="VB18" s="129"/>
      <c r="VC18" s="92"/>
      <c r="VD18" s="77"/>
      <c r="VE18" s="82"/>
      <c r="VF18" s="82"/>
      <c r="VG18" s="129"/>
      <c r="VH18" s="92"/>
      <c r="VI18" s="77"/>
      <c r="VJ18" s="82"/>
      <c r="VK18" s="82"/>
      <c r="VL18" s="81"/>
      <c r="VM18" s="92"/>
      <c r="VN18" s="77"/>
      <c r="VO18" s="92"/>
      <c r="VP18" s="92"/>
      <c r="VQ18" s="144"/>
      <c r="VR18" s="99"/>
      <c r="VS18" s="85"/>
      <c r="VT18" s="86"/>
      <c r="VU18" s="86"/>
      <c r="VV18" s="129"/>
      <c r="VW18" s="92"/>
      <c r="VX18" s="77"/>
      <c r="VY18" s="82"/>
      <c r="VZ18" s="82"/>
      <c r="WA18" s="129"/>
      <c r="WB18" s="92"/>
      <c r="WC18" s="77"/>
      <c r="WD18" s="82"/>
      <c r="WE18" s="82"/>
      <c r="WF18" s="129"/>
      <c r="WG18" s="92"/>
      <c r="WH18" s="77"/>
      <c r="WI18" s="82"/>
      <c r="WJ18" s="82"/>
      <c r="WK18" s="129"/>
      <c r="WL18" s="92"/>
      <c r="WM18" s="77"/>
      <c r="WN18" s="82"/>
      <c r="WO18" s="82"/>
      <c r="WP18" s="81"/>
      <c r="WQ18" s="92"/>
      <c r="WR18" s="77"/>
      <c r="WS18" s="92"/>
      <c r="WT18" s="92"/>
      <c r="WU18" s="144"/>
      <c r="WV18" s="99"/>
      <c r="WW18" s="85"/>
      <c r="WX18" s="86"/>
      <c r="WY18" s="86"/>
      <c r="WZ18" s="129"/>
      <c r="XA18" s="92"/>
      <c r="XB18" s="77"/>
      <c r="XC18" s="82"/>
      <c r="XD18" s="82"/>
      <c r="XE18" s="129"/>
      <c r="XF18" s="92"/>
      <c r="XG18" s="77"/>
      <c r="XH18" s="82"/>
      <c r="XI18" s="82"/>
      <c r="XJ18" s="129"/>
      <c r="XK18" s="92"/>
      <c r="XL18" s="77"/>
      <c r="XM18" s="82"/>
      <c r="XN18" s="82"/>
      <c r="XO18" s="129"/>
      <c r="XP18" s="92"/>
      <c r="XQ18" s="77"/>
      <c r="XR18" s="82"/>
      <c r="XS18" s="82"/>
      <c r="XT18" s="129"/>
      <c r="XU18" s="92"/>
      <c r="XV18" s="77"/>
      <c r="XW18" s="82"/>
      <c r="XX18" s="82"/>
      <c r="XY18" s="129"/>
      <c r="XZ18" s="92"/>
      <c r="YA18" s="77"/>
      <c r="YB18" s="82"/>
      <c r="YC18" s="82"/>
      <c r="YD18" s="129"/>
      <c r="YE18" s="92"/>
      <c r="YF18" s="77"/>
      <c r="YG18" s="82"/>
      <c r="YH18" s="82"/>
      <c r="YI18" s="129"/>
      <c r="YJ18" s="92"/>
      <c r="YK18" s="77"/>
      <c r="YL18" s="82"/>
      <c r="YM18" s="78"/>
    </row>
    <row r="19" spans="1:663" ht="17" thickBot="1" x14ac:dyDescent="0.25">
      <c r="A19" s="119">
        <f t="shared" si="0"/>
        <v>0</v>
      </c>
      <c r="B19" s="241">
        <f t="shared" si="1"/>
        <v>610</v>
      </c>
      <c r="C19" s="160"/>
      <c r="D19" s="122">
        <f>SUM(C19*'Data Entry'!$C$18)*(20/80)</f>
        <v>0</v>
      </c>
      <c r="E19" s="122">
        <f t="shared" si="2"/>
        <v>8621.2000000000007</v>
      </c>
      <c r="F19" s="122">
        <f>SUM(E19*'Data Entry'!$C$18)*(20/80)</f>
        <v>1788.8990000000001</v>
      </c>
      <c r="G19" s="122">
        <f t="shared" si="5"/>
        <v>144369.18299999999</v>
      </c>
      <c r="H19" s="128">
        <f t="shared" si="6"/>
        <v>610</v>
      </c>
      <c r="I19">
        <v>11</v>
      </c>
      <c r="J19" s="47">
        <f t="shared" si="7"/>
        <v>14</v>
      </c>
      <c r="K19" s="50">
        <f>IF('Data Entry'!$C$9='Attrition Rates'!$A$4,'Attrition Rates'!D14,IF('Data Entry'!$C$9='Attrition Rates'!$A$5,'Attrition Rates'!E14,IF('Data Entry'!$C$9='Attrition Rates'!$A$6,'Attrition Rates'!F14,IF('Data Entry'!$C$9='Attrition Rates'!$A$7,'Attrition Rates'!G14,IF('Data Entry'!$C$9='Attrition Rates'!$A$8,'Attrition Rates'!H14,IF('Data Entry'!$C$9='Attrition Rates'!$A$9,'Attrition Rates'!I14,IF('Data Entry'!$C$9='Attrition Rates'!$A$10,'Attrition Rates'!J14,FALSE)))))))</f>
        <v>0.61</v>
      </c>
      <c r="L19" s="53">
        <f t="shared" si="10"/>
        <v>581</v>
      </c>
      <c r="M19" s="1">
        <f t="shared" si="4"/>
        <v>8134</v>
      </c>
      <c r="N19" s="81">
        <f t="shared" si="11"/>
        <v>16.8</v>
      </c>
      <c r="O19" s="76">
        <f t="shared" si="8"/>
        <v>0.78</v>
      </c>
      <c r="P19" s="77">
        <f t="shared" si="12"/>
        <v>29</v>
      </c>
      <c r="Q19" s="82">
        <f t="shared" si="9"/>
        <v>487.20000000000005</v>
      </c>
      <c r="R19" s="82"/>
      <c r="S19" s="81"/>
      <c r="T19" s="92"/>
      <c r="U19" s="77"/>
      <c r="V19" s="92"/>
      <c r="W19" s="82"/>
      <c r="X19" s="81"/>
      <c r="Y19" s="92"/>
      <c r="Z19" s="77"/>
      <c r="AA19" s="92"/>
      <c r="AB19" s="92"/>
      <c r="AC19" s="81"/>
      <c r="AD19" s="92"/>
      <c r="AE19" s="77"/>
      <c r="AF19" s="92"/>
      <c r="AG19" s="92"/>
      <c r="AH19" s="81"/>
      <c r="AI19" s="92"/>
      <c r="AJ19" s="77"/>
      <c r="AK19" s="92"/>
      <c r="AL19" s="93"/>
      <c r="AM19" s="81"/>
      <c r="AN19" s="92"/>
      <c r="AO19" s="77"/>
      <c r="AP19" s="92"/>
      <c r="AQ19" s="93"/>
      <c r="AR19" s="81"/>
      <c r="AS19" s="92"/>
      <c r="AT19" s="77"/>
      <c r="AU19" s="92"/>
      <c r="AV19" s="93"/>
      <c r="AW19" s="144"/>
      <c r="AX19" s="99"/>
      <c r="AY19" s="85"/>
      <c r="AZ19" s="86"/>
      <c r="BA19" s="123"/>
      <c r="BB19" s="83"/>
      <c r="BC19" s="99"/>
      <c r="BD19" s="85"/>
      <c r="BE19" s="99"/>
      <c r="BF19" s="100"/>
      <c r="BG19" s="83"/>
      <c r="BH19" s="99"/>
      <c r="BI19" s="85"/>
      <c r="BJ19" s="99"/>
      <c r="BK19" s="100"/>
      <c r="BL19" s="83"/>
      <c r="BM19" s="99"/>
      <c r="BN19" s="85"/>
      <c r="BO19" s="99"/>
      <c r="BP19" s="100"/>
      <c r="BQ19" s="83"/>
      <c r="BR19" s="99"/>
      <c r="BS19" s="85"/>
      <c r="BT19" s="99"/>
      <c r="BU19" s="100"/>
      <c r="BV19" s="83"/>
      <c r="BW19" s="99"/>
      <c r="BX19" s="85"/>
      <c r="BY19" s="99"/>
      <c r="BZ19" s="100"/>
      <c r="CA19" s="101"/>
      <c r="CB19" s="102"/>
      <c r="CC19" s="89"/>
      <c r="CD19" s="90"/>
      <c r="CE19" s="90"/>
      <c r="CF19" s="87"/>
      <c r="CG19" s="102"/>
      <c r="CH19" s="89"/>
      <c r="CI19" s="102"/>
      <c r="CJ19" s="102"/>
      <c r="CK19" s="87"/>
      <c r="CL19" s="102"/>
      <c r="CM19" s="89"/>
      <c r="CN19" s="102"/>
      <c r="CO19" s="102"/>
      <c r="CP19" s="87"/>
      <c r="CQ19" s="102"/>
      <c r="CR19" s="89"/>
      <c r="CS19" s="102"/>
      <c r="CT19" s="102"/>
      <c r="CU19" s="87"/>
      <c r="CV19" s="102"/>
      <c r="CW19" s="89"/>
      <c r="CX19" s="102"/>
      <c r="CY19" s="102"/>
      <c r="CZ19" s="145"/>
      <c r="DA19" s="146"/>
      <c r="DB19" s="96"/>
      <c r="DC19" s="97"/>
      <c r="DD19" s="97"/>
      <c r="DE19" s="94"/>
      <c r="DF19" s="146"/>
      <c r="DG19" s="96"/>
      <c r="DH19" s="146"/>
      <c r="DI19" s="146"/>
      <c r="DJ19" s="94"/>
      <c r="DK19" s="146"/>
      <c r="DL19" s="96"/>
      <c r="DM19" s="146"/>
      <c r="DN19" s="146"/>
      <c r="DO19" s="94"/>
      <c r="DP19" s="146"/>
      <c r="DQ19" s="96"/>
      <c r="DR19" s="146"/>
      <c r="DS19" s="146"/>
      <c r="DT19" s="147"/>
      <c r="DU19" s="148"/>
      <c r="DV19" s="106"/>
      <c r="DW19" s="107"/>
      <c r="DX19" s="107"/>
      <c r="DY19" s="104"/>
      <c r="DZ19" s="148"/>
      <c r="EA19" s="106"/>
      <c r="EB19" s="148"/>
      <c r="EC19" s="148"/>
      <c r="ED19" s="104"/>
      <c r="EE19" s="148"/>
      <c r="EF19" s="106"/>
      <c r="EG19" s="148"/>
      <c r="EH19" s="148"/>
      <c r="EI19" s="149"/>
      <c r="EJ19" s="150"/>
      <c r="EK19" s="111"/>
      <c r="EL19" s="112"/>
      <c r="EM19" s="112"/>
      <c r="EN19" s="109"/>
      <c r="EO19" s="150"/>
      <c r="EP19" s="111"/>
      <c r="EQ19" s="150"/>
      <c r="ER19" s="150"/>
      <c r="ES19" s="151"/>
      <c r="ET19" s="152"/>
      <c r="EU19" s="115"/>
      <c r="EV19" s="116"/>
      <c r="EW19" s="116"/>
      <c r="EX19" s="129"/>
      <c r="EY19" s="92"/>
      <c r="EZ19" s="77"/>
      <c r="FA19" s="82"/>
      <c r="FB19" s="82"/>
      <c r="FC19" s="81"/>
      <c r="FD19" s="92"/>
      <c r="FE19" s="77"/>
      <c r="FF19" s="92"/>
      <c r="FG19" s="92"/>
      <c r="FH19" s="81"/>
      <c r="FI19" s="92"/>
      <c r="FJ19" s="77"/>
      <c r="FK19" s="92"/>
      <c r="FL19" s="92"/>
      <c r="FM19" s="81"/>
      <c r="FN19" s="92"/>
      <c r="FO19" s="77"/>
      <c r="FP19" s="92"/>
      <c r="FQ19" s="92"/>
      <c r="FR19" s="81"/>
      <c r="FS19" s="92"/>
      <c r="FT19" s="77"/>
      <c r="FU19" s="92"/>
      <c r="FV19" s="92"/>
      <c r="FW19" s="144"/>
      <c r="FX19" s="99"/>
      <c r="FY19" s="85"/>
      <c r="FZ19" s="86"/>
      <c r="GA19" s="86"/>
      <c r="GB19" s="83"/>
      <c r="GC19" s="99"/>
      <c r="GD19" s="85"/>
      <c r="GE19" s="99"/>
      <c r="GF19" s="99"/>
      <c r="GG19" s="83"/>
      <c r="GH19" s="99"/>
      <c r="GI19" s="85"/>
      <c r="GJ19" s="99"/>
      <c r="GK19" s="99"/>
      <c r="GL19" s="83"/>
      <c r="GM19" s="99"/>
      <c r="GN19" s="85"/>
      <c r="GO19" s="99"/>
      <c r="GP19" s="99"/>
      <c r="GQ19" s="101"/>
      <c r="GR19" s="102"/>
      <c r="GS19" s="89"/>
      <c r="GT19" s="90"/>
      <c r="GU19" s="90"/>
      <c r="GV19" s="87"/>
      <c r="GW19" s="102"/>
      <c r="GX19" s="89"/>
      <c r="GY19" s="102"/>
      <c r="GZ19" s="102"/>
      <c r="HA19" s="87"/>
      <c r="HB19" s="102"/>
      <c r="HC19" s="89"/>
      <c r="HD19" s="102"/>
      <c r="HE19" s="102"/>
      <c r="HF19" s="145"/>
      <c r="HG19" s="146"/>
      <c r="HH19" s="96"/>
      <c r="HI19" s="97"/>
      <c r="HJ19" s="97"/>
      <c r="HK19" s="94"/>
      <c r="HL19" s="146"/>
      <c r="HM19" s="96"/>
      <c r="HN19" s="146"/>
      <c r="HO19" s="146"/>
      <c r="HP19" s="147"/>
      <c r="HQ19" s="148"/>
      <c r="HR19" s="106"/>
      <c r="HS19" s="107"/>
      <c r="HT19" s="107"/>
      <c r="HU19" s="129"/>
      <c r="HV19" s="92"/>
      <c r="HW19" s="77"/>
      <c r="HX19" s="82"/>
      <c r="HY19" s="82"/>
      <c r="HZ19" s="81"/>
      <c r="IA19" s="92"/>
      <c r="IB19" s="77"/>
      <c r="IC19" s="92"/>
      <c r="ID19" s="92"/>
      <c r="IE19" s="81"/>
      <c r="IF19" s="92"/>
      <c r="IG19" s="77"/>
      <c r="IH19" s="92"/>
      <c r="II19" s="92"/>
      <c r="IJ19" s="81"/>
      <c r="IK19" s="92"/>
      <c r="IL19" s="77"/>
      <c r="IM19" s="92"/>
      <c r="IN19" s="92"/>
      <c r="IO19" s="144"/>
      <c r="IP19" s="99"/>
      <c r="IQ19" s="85"/>
      <c r="IR19" s="86"/>
      <c r="IS19" s="86"/>
      <c r="IT19" s="83"/>
      <c r="IU19" s="99"/>
      <c r="IV19" s="85"/>
      <c r="IW19" s="99"/>
      <c r="IX19" s="99"/>
      <c r="IY19" s="83"/>
      <c r="IZ19" s="99"/>
      <c r="JA19" s="85"/>
      <c r="JB19" s="99"/>
      <c r="JC19" s="99"/>
      <c r="JD19" s="101"/>
      <c r="JE19" s="102"/>
      <c r="JF19" s="89"/>
      <c r="JG19" s="90"/>
      <c r="JH19" s="90"/>
      <c r="JI19" s="87"/>
      <c r="JJ19" s="102"/>
      <c r="JK19" s="89"/>
      <c r="JL19" s="102"/>
      <c r="JM19" s="102"/>
      <c r="JN19" s="145"/>
      <c r="JO19" s="146"/>
      <c r="JP19" s="96"/>
      <c r="JQ19" s="97"/>
      <c r="JR19" s="97"/>
      <c r="JS19" s="129"/>
      <c r="JT19" s="92"/>
      <c r="JU19" s="77"/>
      <c r="JV19" s="82"/>
      <c r="JW19" s="82"/>
      <c r="JX19" s="81"/>
      <c r="JY19" s="92"/>
      <c r="JZ19" s="77"/>
      <c r="KA19" s="92"/>
      <c r="KB19" s="92"/>
      <c r="KC19" s="81"/>
      <c r="KD19" s="92"/>
      <c r="KE19" s="77"/>
      <c r="KF19" s="92"/>
      <c r="KG19" s="92"/>
      <c r="KH19" s="144"/>
      <c r="KI19" s="99"/>
      <c r="KJ19" s="85"/>
      <c r="KK19" s="86"/>
      <c r="KL19" s="86"/>
      <c r="KM19" s="83"/>
      <c r="KN19" s="99"/>
      <c r="KO19" s="85"/>
      <c r="KP19" s="99"/>
      <c r="KQ19" s="99"/>
      <c r="KR19" s="101"/>
      <c r="KS19" s="102"/>
      <c r="KT19" s="89"/>
      <c r="KU19" s="90"/>
      <c r="KV19" s="90"/>
      <c r="KW19" s="129"/>
      <c r="KX19" s="92"/>
      <c r="KY19" s="77"/>
      <c r="KZ19" s="82"/>
      <c r="LA19" s="82"/>
      <c r="LB19" s="81"/>
      <c r="LC19" s="92"/>
      <c r="LD19" s="77"/>
      <c r="LE19" s="92"/>
      <c r="LF19" s="92"/>
      <c r="LG19" s="144"/>
      <c r="LH19" s="99"/>
      <c r="LI19" s="85"/>
      <c r="LJ19" s="86"/>
      <c r="LK19" s="86"/>
      <c r="LL19" s="129"/>
      <c r="LM19" s="92"/>
      <c r="LN19" s="77"/>
      <c r="LO19" s="82"/>
      <c r="LP19" s="82"/>
      <c r="LQ19" s="129"/>
      <c r="LR19" s="92"/>
      <c r="LS19" s="77"/>
      <c r="LT19" s="82"/>
      <c r="LU19" s="82"/>
      <c r="LV19" s="81"/>
      <c r="LW19" s="92"/>
      <c r="LX19" s="77"/>
      <c r="LY19" s="92"/>
      <c r="LZ19" s="92"/>
      <c r="MA19" s="81"/>
      <c r="MB19" s="92"/>
      <c r="MC19" s="77"/>
      <c r="MD19" s="92"/>
      <c r="ME19" s="92"/>
      <c r="MF19" s="81"/>
      <c r="MG19" s="92"/>
      <c r="MH19" s="77"/>
      <c r="MI19" s="92"/>
      <c r="MJ19" s="92"/>
      <c r="MK19" s="144"/>
      <c r="ML19" s="99"/>
      <c r="MM19" s="85"/>
      <c r="MN19" s="86"/>
      <c r="MO19" s="86"/>
      <c r="MP19" s="83"/>
      <c r="MQ19" s="99"/>
      <c r="MR19" s="85"/>
      <c r="MS19" s="99"/>
      <c r="MT19" s="99"/>
      <c r="MU19" s="83"/>
      <c r="MV19" s="99"/>
      <c r="MW19" s="85"/>
      <c r="MX19" s="99"/>
      <c r="MY19" s="99"/>
      <c r="MZ19" s="101"/>
      <c r="NA19" s="102"/>
      <c r="NB19" s="89"/>
      <c r="NC19" s="90"/>
      <c r="ND19" s="90"/>
      <c r="NE19" s="87"/>
      <c r="NF19" s="102"/>
      <c r="NG19" s="89"/>
      <c r="NH19" s="102"/>
      <c r="NI19" s="102"/>
      <c r="NJ19" s="145"/>
      <c r="NK19" s="146"/>
      <c r="NL19" s="96"/>
      <c r="NM19" s="97"/>
      <c r="NN19" s="97"/>
      <c r="NO19" s="129"/>
      <c r="NP19" s="92"/>
      <c r="NQ19" s="77"/>
      <c r="NR19" s="82"/>
      <c r="NS19" s="82"/>
      <c r="NT19" s="81"/>
      <c r="NU19" s="92"/>
      <c r="NV19" s="77"/>
      <c r="NW19" s="92"/>
      <c r="NX19" s="92"/>
      <c r="NY19" s="81"/>
      <c r="NZ19" s="92"/>
      <c r="OA19" s="77"/>
      <c r="OB19" s="92"/>
      <c r="OC19" s="92"/>
      <c r="OD19" s="144"/>
      <c r="OE19" s="99"/>
      <c r="OF19" s="85"/>
      <c r="OG19" s="86"/>
      <c r="OH19" s="86"/>
      <c r="OI19" s="83"/>
      <c r="OJ19" s="99"/>
      <c r="OK19" s="85"/>
      <c r="OL19" s="99"/>
      <c r="OM19" s="99"/>
      <c r="ON19" s="101"/>
      <c r="OO19" s="102"/>
      <c r="OP19" s="89"/>
      <c r="OQ19" s="90"/>
      <c r="OR19" s="90"/>
      <c r="OS19" s="129"/>
      <c r="OT19" s="92"/>
      <c r="OU19" s="77"/>
      <c r="OV19" s="82"/>
      <c r="OW19" s="82"/>
      <c r="OX19" s="81"/>
      <c r="OY19" s="92"/>
      <c r="OZ19" s="77"/>
      <c r="PA19" s="92"/>
      <c r="PB19" s="92"/>
      <c r="PC19" s="144"/>
      <c r="PD19" s="99"/>
      <c r="PE19" s="85"/>
      <c r="PF19" s="86"/>
      <c r="PG19" s="86"/>
      <c r="PH19" s="129"/>
      <c r="PI19" s="92"/>
      <c r="PJ19" s="77"/>
      <c r="PK19" s="82"/>
      <c r="PL19" s="82"/>
      <c r="PM19" s="129"/>
      <c r="PN19" s="92"/>
      <c r="PO19" s="77"/>
      <c r="PP19" s="82"/>
      <c r="PQ19" s="82"/>
      <c r="PR19" s="81"/>
      <c r="PS19" s="92"/>
      <c r="PT19" s="77"/>
      <c r="PU19" s="92"/>
      <c r="PV19" s="92"/>
      <c r="PW19" s="81"/>
      <c r="PX19" s="92"/>
      <c r="PY19" s="77"/>
      <c r="PZ19" s="92"/>
      <c r="QA19" s="92"/>
      <c r="QB19" s="144"/>
      <c r="QC19" s="99"/>
      <c r="QD19" s="85"/>
      <c r="QE19" s="86"/>
      <c r="QF19" s="86"/>
      <c r="QG19" s="83"/>
      <c r="QH19" s="99"/>
      <c r="QI19" s="85"/>
      <c r="QJ19" s="99"/>
      <c r="QK19" s="99"/>
      <c r="QL19" s="101"/>
      <c r="QM19" s="102"/>
      <c r="QN19" s="89"/>
      <c r="QO19" s="90"/>
      <c r="QP19" s="90"/>
      <c r="QQ19" s="129"/>
      <c r="QR19" s="92"/>
      <c r="QS19" s="77"/>
      <c r="QT19" s="82"/>
      <c r="QU19" s="82"/>
      <c r="QV19" s="81"/>
      <c r="QW19" s="92"/>
      <c r="QX19" s="77"/>
      <c r="QY19" s="92"/>
      <c r="QZ19" s="92"/>
      <c r="RA19" s="144"/>
      <c r="RB19" s="99"/>
      <c r="RC19" s="85"/>
      <c r="RD19" s="86"/>
      <c r="RE19" s="86"/>
      <c r="RF19" s="129"/>
      <c r="RG19" s="92"/>
      <c r="RH19" s="77"/>
      <c r="RI19" s="82"/>
      <c r="RJ19" s="82"/>
      <c r="RK19" s="129"/>
      <c r="RL19" s="92"/>
      <c r="RM19" s="77"/>
      <c r="RN19" s="82"/>
      <c r="RO19" s="82"/>
      <c r="RP19" s="81"/>
      <c r="RQ19" s="92"/>
      <c r="RR19" s="77"/>
      <c r="RS19" s="92"/>
      <c r="RT19" s="92"/>
      <c r="RU19" s="144"/>
      <c r="RV19" s="99"/>
      <c r="RW19" s="85"/>
      <c r="RX19" s="86"/>
      <c r="RY19" s="86"/>
      <c r="RZ19" s="129"/>
      <c r="SA19" s="92"/>
      <c r="SB19" s="77"/>
      <c r="SC19" s="82"/>
      <c r="SD19" s="82"/>
      <c r="SE19" s="129"/>
      <c r="SF19" s="92"/>
      <c r="SG19" s="77"/>
      <c r="SH19" s="82"/>
      <c r="SI19" s="82"/>
      <c r="SJ19" s="129"/>
      <c r="SK19" s="92"/>
      <c r="SL19" s="77"/>
      <c r="SM19" s="82"/>
      <c r="SN19" s="82"/>
      <c r="SO19" s="81"/>
      <c r="SP19" s="92"/>
      <c r="SQ19" s="77"/>
      <c r="SR19" s="92"/>
      <c r="SS19" s="92"/>
      <c r="ST19" s="81"/>
      <c r="SU19" s="92"/>
      <c r="SV19" s="77"/>
      <c r="SW19" s="92"/>
      <c r="SX19" s="92"/>
      <c r="SY19" s="144"/>
      <c r="SZ19" s="99"/>
      <c r="TA19" s="85"/>
      <c r="TB19" s="86"/>
      <c r="TC19" s="86"/>
      <c r="TD19" s="83"/>
      <c r="TE19" s="99"/>
      <c r="TF19" s="85"/>
      <c r="TG19" s="99"/>
      <c r="TH19" s="99"/>
      <c r="TI19" s="101"/>
      <c r="TJ19" s="102"/>
      <c r="TK19" s="89"/>
      <c r="TL19" s="90"/>
      <c r="TM19" s="90"/>
      <c r="TN19" s="129"/>
      <c r="TO19" s="92"/>
      <c r="TP19" s="77"/>
      <c r="TQ19" s="82"/>
      <c r="TR19" s="82"/>
      <c r="TS19" s="81"/>
      <c r="TT19" s="92"/>
      <c r="TU19" s="77"/>
      <c r="TV19" s="92"/>
      <c r="TW19" s="92"/>
      <c r="TX19" s="144"/>
      <c r="TY19" s="99"/>
      <c r="TZ19" s="85"/>
      <c r="UA19" s="86"/>
      <c r="UB19" s="86"/>
      <c r="UC19" s="129"/>
      <c r="UD19" s="92"/>
      <c r="UE19" s="77"/>
      <c r="UF19" s="82"/>
      <c r="UG19" s="82"/>
      <c r="UH19" s="129"/>
      <c r="UI19" s="92"/>
      <c r="UJ19" s="77"/>
      <c r="UK19" s="82"/>
      <c r="UL19" s="82"/>
      <c r="UM19" s="81"/>
      <c r="UN19" s="92"/>
      <c r="UO19" s="77"/>
      <c r="UP19" s="92"/>
      <c r="UQ19" s="92"/>
      <c r="UR19" s="144"/>
      <c r="US19" s="99"/>
      <c r="UT19" s="85"/>
      <c r="UU19" s="86"/>
      <c r="UV19" s="86"/>
      <c r="UW19" s="129"/>
      <c r="UX19" s="92"/>
      <c r="UY19" s="77"/>
      <c r="UZ19" s="82"/>
      <c r="VA19" s="82"/>
      <c r="VB19" s="129"/>
      <c r="VC19" s="92"/>
      <c r="VD19" s="77"/>
      <c r="VE19" s="82"/>
      <c r="VF19" s="82"/>
      <c r="VG19" s="129"/>
      <c r="VH19" s="92"/>
      <c r="VI19" s="77"/>
      <c r="VJ19" s="82"/>
      <c r="VK19" s="82"/>
      <c r="VL19" s="81"/>
      <c r="VM19" s="92"/>
      <c r="VN19" s="77"/>
      <c r="VO19" s="92"/>
      <c r="VP19" s="92"/>
      <c r="VQ19" s="144"/>
      <c r="VR19" s="99"/>
      <c r="VS19" s="85"/>
      <c r="VT19" s="86"/>
      <c r="VU19" s="86"/>
      <c r="VV19" s="129"/>
      <c r="VW19" s="92"/>
      <c r="VX19" s="77"/>
      <c r="VY19" s="82"/>
      <c r="VZ19" s="82"/>
      <c r="WA19" s="129"/>
      <c r="WB19" s="92"/>
      <c r="WC19" s="77"/>
      <c r="WD19" s="82"/>
      <c r="WE19" s="82"/>
      <c r="WF19" s="129"/>
      <c r="WG19" s="92"/>
      <c r="WH19" s="77"/>
      <c r="WI19" s="82"/>
      <c r="WJ19" s="82"/>
      <c r="WK19" s="129"/>
      <c r="WL19" s="92"/>
      <c r="WM19" s="77"/>
      <c r="WN19" s="82"/>
      <c r="WO19" s="82"/>
      <c r="WP19" s="81"/>
      <c r="WQ19" s="92"/>
      <c r="WR19" s="77"/>
      <c r="WS19" s="92"/>
      <c r="WT19" s="92"/>
      <c r="WU19" s="144"/>
      <c r="WV19" s="99"/>
      <c r="WW19" s="85"/>
      <c r="WX19" s="86"/>
      <c r="WY19" s="86"/>
      <c r="WZ19" s="129"/>
      <c r="XA19" s="92"/>
      <c r="XB19" s="77"/>
      <c r="XC19" s="82"/>
      <c r="XD19" s="82"/>
      <c r="XE19" s="129"/>
      <c r="XF19" s="92"/>
      <c r="XG19" s="77"/>
      <c r="XH19" s="82"/>
      <c r="XI19" s="82"/>
      <c r="XJ19" s="129"/>
      <c r="XK19" s="92"/>
      <c r="XL19" s="77"/>
      <c r="XM19" s="82"/>
      <c r="XN19" s="82"/>
      <c r="XO19" s="129"/>
      <c r="XP19" s="92"/>
      <c r="XQ19" s="77"/>
      <c r="XR19" s="82"/>
      <c r="XS19" s="82"/>
      <c r="XT19" s="129"/>
      <c r="XU19" s="92"/>
      <c r="XV19" s="77"/>
      <c r="XW19" s="82"/>
      <c r="XX19" s="82"/>
      <c r="XY19" s="129"/>
      <c r="XZ19" s="92"/>
      <c r="YA19" s="77"/>
      <c r="YB19" s="82"/>
      <c r="YC19" s="82"/>
      <c r="YD19" s="129"/>
      <c r="YE19" s="92"/>
      <c r="YF19" s="77"/>
      <c r="YG19" s="82"/>
      <c r="YH19" s="82"/>
      <c r="YI19" s="129"/>
      <c r="YJ19" s="92"/>
      <c r="YK19" s="77"/>
      <c r="YL19" s="82"/>
      <c r="YM19" s="78"/>
    </row>
    <row r="20" spans="1:663" ht="17" thickBot="1" x14ac:dyDescent="0.25">
      <c r="A20" s="119">
        <f t="shared" si="0"/>
        <v>0</v>
      </c>
      <c r="B20" s="241">
        <f t="shared" si="1"/>
        <v>590</v>
      </c>
      <c r="D20" s="122">
        <f>SUM(C20*'Data Entry'!$C$18)*(20/80)</f>
        <v>0</v>
      </c>
      <c r="E20" s="122">
        <f t="shared" si="2"/>
        <v>8335.6</v>
      </c>
      <c r="F20" s="122">
        <f>SUM(E20*'Data Entry'!$C$18)*(20/80)</f>
        <v>1729.6369999999999</v>
      </c>
      <c r="G20" s="122">
        <f t="shared" si="5"/>
        <v>154434.41999999998</v>
      </c>
      <c r="H20" s="128">
        <f>ROUND(SUM($H$9*K20),0)</f>
        <v>590</v>
      </c>
      <c r="I20">
        <v>12</v>
      </c>
      <c r="J20" s="47">
        <f t="shared" si="7"/>
        <v>14</v>
      </c>
      <c r="K20" s="50">
        <f>IF('Data Entry'!$C$9='Attrition Rates'!$A$4,'Attrition Rates'!D15,IF('Data Entry'!$C$9='Attrition Rates'!$A$5,'Attrition Rates'!E15,IF('Data Entry'!$C$9='Attrition Rates'!$A$6,'Attrition Rates'!F15,IF('Data Entry'!$C$9='Attrition Rates'!$A$7,'Attrition Rates'!G15,IF('Data Entry'!$C$9='Attrition Rates'!$A$8,'Attrition Rates'!H15,IF('Data Entry'!$C$9='Attrition Rates'!$A$9,'Attrition Rates'!I15,IF('Data Entry'!$C$9='Attrition Rates'!$A$10,'Attrition Rates'!J15,FALSE)))))))</f>
        <v>0.59000000000000008</v>
      </c>
      <c r="L20" s="75">
        <f>SUM(H20-P20)</f>
        <v>563</v>
      </c>
      <c r="M20" s="1">
        <f t="shared" si="4"/>
        <v>7882</v>
      </c>
      <c r="N20" s="81">
        <f t="shared" si="11"/>
        <v>16.8</v>
      </c>
      <c r="O20" s="76">
        <f t="shared" si="8"/>
        <v>0.74</v>
      </c>
      <c r="P20" s="79">
        <f t="shared" si="12"/>
        <v>27</v>
      </c>
      <c r="Q20" s="82">
        <f t="shared" si="9"/>
        <v>453.6</v>
      </c>
      <c r="R20" s="82"/>
      <c r="S20" s="81"/>
      <c r="T20" s="92"/>
      <c r="U20" s="77"/>
      <c r="V20" s="92"/>
      <c r="W20" s="82"/>
      <c r="X20" s="81"/>
      <c r="Y20" s="92"/>
      <c r="Z20" s="77"/>
      <c r="AA20" s="92"/>
      <c r="AB20" s="92"/>
      <c r="AC20" s="81"/>
      <c r="AD20" s="92"/>
      <c r="AE20" s="77"/>
      <c r="AF20" s="92"/>
      <c r="AG20" s="92"/>
      <c r="AH20" s="81"/>
      <c r="AI20" s="92"/>
      <c r="AJ20" s="77"/>
      <c r="AK20" s="92"/>
      <c r="AL20" s="93"/>
      <c r="AM20" s="81"/>
      <c r="AN20" s="92"/>
      <c r="AO20" s="77"/>
      <c r="AP20" s="92"/>
      <c r="AQ20" s="93"/>
      <c r="AR20" s="81"/>
      <c r="AS20" s="92"/>
      <c r="AT20" s="77"/>
      <c r="AU20" s="92"/>
      <c r="AV20" s="93"/>
      <c r="AW20" s="83"/>
      <c r="AX20" s="99"/>
      <c r="AY20" s="85"/>
      <c r="AZ20" s="86"/>
      <c r="BA20" s="123"/>
      <c r="BB20" s="83"/>
      <c r="BC20" s="99"/>
      <c r="BD20" s="85"/>
      <c r="BE20" s="99"/>
      <c r="BF20" s="100"/>
      <c r="BG20" s="83"/>
      <c r="BH20" s="99"/>
      <c r="BI20" s="85"/>
      <c r="BJ20" s="99"/>
      <c r="BK20" s="100"/>
      <c r="BL20" s="83"/>
      <c r="BM20" s="99"/>
      <c r="BN20" s="85"/>
      <c r="BO20" s="99"/>
      <c r="BP20" s="100"/>
      <c r="BQ20" s="83"/>
      <c r="BR20" s="99"/>
      <c r="BS20" s="85"/>
      <c r="BT20" s="99"/>
      <c r="BU20" s="100"/>
      <c r="BV20" s="83"/>
      <c r="BW20" s="99"/>
      <c r="BX20" s="85"/>
      <c r="BY20" s="99"/>
      <c r="BZ20" s="100"/>
      <c r="CA20" s="101"/>
      <c r="CB20" s="102"/>
      <c r="CC20" s="89"/>
      <c r="CD20" s="90"/>
      <c r="CE20" s="90"/>
      <c r="CF20" s="87"/>
      <c r="CG20" s="102"/>
      <c r="CH20" s="89"/>
      <c r="CI20" s="102"/>
      <c r="CJ20" s="102"/>
      <c r="CK20" s="87"/>
      <c r="CL20" s="102"/>
      <c r="CM20" s="89"/>
      <c r="CN20" s="102"/>
      <c r="CO20" s="102"/>
      <c r="CP20" s="87"/>
      <c r="CQ20" s="102"/>
      <c r="CR20" s="89"/>
      <c r="CS20" s="102"/>
      <c r="CT20" s="102"/>
      <c r="CU20" s="87"/>
      <c r="CV20" s="102"/>
      <c r="CW20" s="89"/>
      <c r="CX20" s="102"/>
      <c r="CY20" s="102"/>
      <c r="CZ20" s="145"/>
      <c r="DA20" s="146"/>
      <c r="DB20" s="96"/>
      <c r="DC20" s="97"/>
      <c r="DD20" s="97"/>
      <c r="DE20" s="94"/>
      <c r="DF20" s="146"/>
      <c r="DG20" s="96"/>
      <c r="DH20" s="146"/>
      <c r="DI20" s="146"/>
      <c r="DJ20" s="94"/>
      <c r="DK20" s="146"/>
      <c r="DL20" s="96"/>
      <c r="DM20" s="146"/>
      <c r="DN20" s="146"/>
      <c r="DO20" s="94"/>
      <c r="DP20" s="146"/>
      <c r="DQ20" s="96"/>
      <c r="DR20" s="146"/>
      <c r="DS20" s="146"/>
      <c r="DT20" s="147"/>
      <c r="DU20" s="148"/>
      <c r="DV20" s="106"/>
      <c r="DW20" s="107"/>
      <c r="DX20" s="107"/>
      <c r="DY20" s="104"/>
      <c r="DZ20" s="148"/>
      <c r="EA20" s="106"/>
      <c r="EB20" s="148"/>
      <c r="EC20" s="148"/>
      <c r="ED20" s="104"/>
      <c r="EE20" s="148"/>
      <c r="EF20" s="106"/>
      <c r="EG20" s="148"/>
      <c r="EH20" s="148"/>
      <c r="EI20" s="149"/>
      <c r="EJ20" s="150"/>
      <c r="EK20" s="111"/>
      <c r="EL20" s="112"/>
      <c r="EM20" s="112"/>
      <c r="EN20" s="109"/>
      <c r="EO20" s="150"/>
      <c r="EP20" s="111"/>
      <c r="EQ20" s="150"/>
      <c r="ER20" s="150"/>
      <c r="ES20" s="151"/>
      <c r="ET20" s="152"/>
      <c r="EU20" s="115"/>
      <c r="EV20" s="116"/>
      <c r="EW20" s="116"/>
      <c r="EX20" s="129"/>
      <c r="EY20" s="92"/>
      <c r="EZ20" s="77"/>
      <c r="FA20" s="82"/>
      <c r="FB20" s="82"/>
      <c r="FC20" s="81"/>
      <c r="FD20" s="92"/>
      <c r="FE20" s="77"/>
      <c r="FF20" s="92"/>
      <c r="FG20" s="92"/>
      <c r="FH20" s="81"/>
      <c r="FI20" s="92"/>
      <c r="FJ20" s="77"/>
      <c r="FK20" s="92"/>
      <c r="FL20" s="92"/>
      <c r="FM20" s="81"/>
      <c r="FN20" s="92"/>
      <c r="FO20" s="77"/>
      <c r="FP20" s="92"/>
      <c r="FQ20" s="92"/>
      <c r="FR20" s="81"/>
      <c r="FS20" s="92"/>
      <c r="FT20" s="77"/>
      <c r="FU20" s="92"/>
      <c r="FV20" s="92"/>
      <c r="FW20" s="144"/>
      <c r="FX20" s="99"/>
      <c r="FY20" s="85"/>
      <c r="FZ20" s="86"/>
      <c r="GA20" s="86"/>
      <c r="GB20" s="83"/>
      <c r="GC20" s="99"/>
      <c r="GD20" s="85"/>
      <c r="GE20" s="99"/>
      <c r="GF20" s="99"/>
      <c r="GG20" s="83"/>
      <c r="GH20" s="99"/>
      <c r="GI20" s="85"/>
      <c r="GJ20" s="99"/>
      <c r="GK20" s="99"/>
      <c r="GL20" s="83"/>
      <c r="GM20" s="99"/>
      <c r="GN20" s="85"/>
      <c r="GO20" s="99"/>
      <c r="GP20" s="99"/>
      <c r="GQ20" s="101"/>
      <c r="GR20" s="102"/>
      <c r="GS20" s="89"/>
      <c r="GT20" s="90"/>
      <c r="GU20" s="90"/>
      <c r="GV20" s="87"/>
      <c r="GW20" s="102"/>
      <c r="GX20" s="89"/>
      <c r="GY20" s="102"/>
      <c r="GZ20" s="102"/>
      <c r="HA20" s="87"/>
      <c r="HB20" s="102"/>
      <c r="HC20" s="89"/>
      <c r="HD20" s="102"/>
      <c r="HE20" s="102"/>
      <c r="HF20" s="145"/>
      <c r="HG20" s="146"/>
      <c r="HH20" s="96"/>
      <c r="HI20" s="97"/>
      <c r="HJ20" s="97"/>
      <c r="HK20" s="94"/>
      <c r="HL20" s="146"/>
      <c r="HM20" s="96"/>
      <c r="HN20" s="146"/>
      <c r="HO20" s="146"/>
      <c r="HP20" s="147"/>
      <c r="HQ20" s="148"/>
      <c r="HR20" s="106"/>
      <c r="HS20" s="107"/>
      <c r="HT20" s="107"/>
      <c r="HU20" s="129"/>
      <c r="HV20" s="92"/>
      <c r="HW20" s="77"/>
      <c r="HX20" s="82"/>
      <c r="HY20" s="82"/>
      <c r="HZ20" s="81"/>
      <c r="IA20" s="92"/>
      <c r="IB20" s="77"/>
      <c r="IC20" s="92"/>
      <c r="ID20" s="92"/>
      <c r="IE20" s="81"/>
      <c r="IF20" s="92"/>
      <c r="IG20" s="77"/>
      <c r="IH20" s="92"/>
      <c r="II20" s="92"/>
      <c r="IJ20" s="81"/>
      <c r="IK20" s="92"/>
      <c r="IL20" s="77"/>
      <c r="IM20" s="92"/>
      <c r="IN20" s="92"/>
      <c r="IO20" s="144"/>
      <c r="IP20" s="99"/>
      <c r="IQ20" s="85"/>
      <c r="IR20" s="86"/>
      <c r="IS20" s="86"/>
      <c r="IT20" s="83"/>
      <c r="IU20" s="99"/>
      <c r="IV20" s="85"/>
      <c r="IW20" s="99"/>
      <c r="IX20" s="99"/>
      <c r="IY20" s="83"/>
      <c r="IZ20" s="99"/>
      <c r="JA20" s="85"/>
      <c r="JB20" s="99"/>
      <c r="JC20" s="99"/>
      <c r="JD20" s="101"/>
      <c r="JE20" s="102"/>
      <c r="JF20" s="89"/>
      <c r="JG20" s="90"/>
      <c r="JH20" s="90"/>
      <c r="JI20" s="87"/>
      <c r="JJ20" s="102"/>
      <c r="JK20" s="89"/>
      <c r="JL20" s="102"/>
      <c r="JM20" s="102"/>
      <c r="JN20" s="145"/>
      <c r="JO20" s="146"/>
      <c r="JP20" s="96"/>
      <c r="JQ20" s="97"/>
      <c r="JR20" s="97"/>
      <c r="JS20" s="129"/>
      <c r="JT20" s="92"/>
      <c r="JU20" s="77"/>
      <c r="JV20" s="82"/>
      <c r="JW20" s="82"/>
      <c r="JX20" s="81"/>
      <c r="JY20" s="92"/>
      <c r="JZ20" s="77"/>
      <c r="KA20" s="92"/>
      <c r="KB20" s="92"/>
      <c r="KC20" s="81"/>
      <c r="KD20" s="92"/>
      <c r="KE20" s="77"/>
      <c r="KF20" s="92"/>
      <c r="KG20" s="92"/>
      <c r="KH20" s="144"/>
      <c r="KI20" s="99"/>
      <c r="KJ20" s="85"/>
      <c r="KK20" s="86"/>
      <c r="KL20" s="86"/>
      <c r="KM20" s="83"/>
      <c r="KN20" s="99"/>
      <c r="KO20" s="85"/>
      <c r="KP20" s="99"/>
      <c r="KQ20" s="99"/>
      <c r="KR20" s="101"/>
      <c r="KS20" s="102"/>
      <c r="KT20" s="89"/>
      <c r="KU20" s="90"/>
      <c r="KV20" s="90"/>
      <c r="KW20" s="129"/>
      <c r="KX20" s="92"/>
      <c r="KY20" s="77"/>
      <c r="KZ20" s="82"/>
      <c r="LA20" s="82"/>
      <c r="LB20" s="81"/>
      <c r="LC20" s="92"/>
      <c r="LD20" s="77"/>
      <c r="LE20" s="92"/>
      <c r="LF20" s="92"/>
      <c r="LG20" s="144"/>
      <c r="LH20" s="99"/>
      <c r="LI20" s="85"/>
      <c r="LJ20" s="86"/>
      <c r="LK20" s="86"/>
      <c r="LL20" s="129"/>
      <c r="LM20" s="92"/>
      <c r="LN20" s="77"/>
      <c r="LO20" s="82"/>
      <c r="LP20" s="82"/>
      <c r="LQ20" s="129"/>
      <c r="LR20" s="92"/>
      <c r="LS20" s="77"/>
      <c r="LT20" s="82"/>
      <c r="LU20" s="82"/>
      <c r="LV20" s="81"/>
      <c r="LW20" s="92"/>
      <c r="LX20" s="77"/>
      <c r="LY20" s="92"/>
      <c r="LZ20" s="92"/>
      <c r="MA20" s="81"/>
      <c r="MB20" s="92"/>
      <c r="MC20" s="77"/>
      <c r="MD20" s="92"/>
      <c r="ME20" s="92"/>
      <c r="MF20" s="81"/>
      <c r="MG20" s="92"/>
      <c r="MH20" s="77"/>
      <c r="MI20" s="92"/>
      <c r="MJ20" s="92"/>
      <c r="MK20" s="144"/>
      <c r="ML20" s="99"/>
      <c r="MM20" s="85"/>
      <c r="MN20" s="86"/>
      <c r="MO20" s="86"/>
      <c r="MP20" s="83"/>
      <c r="MQ20" s="99"/>
      <c r="MR20" s="85"/>
      <c r="MS20" s="99"/>
      <c r="MT20" s="99"/>
      <c r="MU20" s="83"/>
      <c r="MV20" s="99"/>
      <c r="MW20" s="85"/>
      <c r="MX20" s="99"/>
      <c r="MY20" s="99"/>
      <c r="MZ20" s="101"/>
      <c r="NA20" s="102"/>
      <c r="NB20" s="89"/>
      <c r="NC20" s="90"/>
      <c r="ND20" s="90"/>
      <c r="NE20" s="87"/>
      <c r="NF20" s="102"/>
      <c r="NG20" s="89"/>
      <c r="NH20" s="102"/>
      <c r="NI20" s="102"/>
      <c r="NJ20" s="145"/>
      <c r="NK20" s="146"/>
      <c r="NL20" s="96"/>
      <c r="NM20" s="97"/>
      <c r="NN20" s="97"/>
      <c r="NO20" s="129"/>
      <c r="NP20" s="92"/>
      <c r="NQ20" s="77"/>
      <c r="NR20" s="82"/>
      <c r="NS20" s="82"/>
      <c r="NT20" s="81"/>
      <c r="NU20" s="92"/>
      <c r="NV20" s="77"/>
      <c r="NW20" s="92"/>
      <c r="NX20" s="92"/>
      <c r="NY20" s="81"/>
      <c r="NZ20" s="92"/>
      <c r="OA20" s="77"/>
      <c r="OB20" s="92"/>
      <c r="OC20" s="92"/>
      <c r="OD20" s="144"/>
      <c r="OE20" s="99"/>
      <c r="OF20" s="85"/>
      <c r="OG20" s="86"/>
      <c r="OH20" s="86"/>
      <c r="OI20" s="83"/>
      <c r="OJ20" s="99"/>
      <c r="OK20" s="85"/>
      <c r="OL20" s="99"/>
      <c r="OM20" s="99"/>
      <c r="ON20" s="101"/>
      <c r="OO20" s="102"/>
      <c r="OP20" s="89"/>
      <c r="OQ20" s="90"/>
      <c r="OR20" s="90"/>
      <c r="OS20" s="129"/>
      <c r="OT20" s="92"/>
      <c r="OU20" s="77"/>
      <c r="OV20" s="82"/>
      <c r="OW20" s="82"/>
      <c r="OX20" s="81"/>
      <c r="OY20" s="92"/>
      <c r="OZ20" s="77"/>
      <c r="PA20" s="92"/>
      <c r="PB20" s="92"/>
      <c r="PC20" s="144"/>
      <c r="PD20" s="99"/>
      <c r="PE20" s="85"/>
      <c r="PF20" s="86"/>
      <c r="PG20" s="86"/>
      <c r="PH20" s="129"/>
      <c r="PI20" s="92"/>
      <c r="PJ20" s="77"/>
      <c r="PK20" s="82"/>
      <c r="PL20" s="82"/>
      <c r="PM20" s="129"/>
      <c r="PN20" s="92"/>
      <c r="PO20" s="77"/>
      <c r="PP20" s="82"/>
      <c r="PQ20" s="82"/>
      <c r="PR20" s="81"/>
      <c r="PS20" s="92"/>
      <c r="PT20" s="77"/>
      <c r="PU20" s="92"/>
      <c r="PV20" s="92"/>
      <c r="PW20" s="81"/>
      <c r="PX20" s="92"/>
      <c r="PY20" s="77"/>
      <c r="PZ20" s="92"/>
      <c r="QA20" s="92"/>
      <c r="QB20" s="144"/>
      <c r="QC20" s="99"/>
      <c r="QD20" s="85"/>
      <c r="QE20" s="86"/>
      <c r="QF20" s="86"/>
      <c r="QG20" s="83"/>
      <c r="QH20" s="99"/>
      <c r="QI20" s="85"/>
      <c r="QJ20" s="99"/>
      <c r="QK20" s="99"/>
      <c r="QL20" s="101"/>
      <c r="QM20" s="102"/>
      <c r="QN20" s="89"/>
      <c r="QO20" s="90"/>
      <c r="QP20" s="90"/>
      <c r="QQ20" s="129"/>
      <c r="QR20" s="92"/>
      <c r="QS20" s="77"/>
      <c r="QT20" s="82"/>
      <c r="QU20" s="82"/>
      <c r="QV20" s="81"/>
      <c r="QW20" s="92"/>
      <c r="QX20" s="77"/>
      <c r="QY20" s="92"/>
      <c r="QZ20" s="92"/>
      <c r="RA20" s="144"/>
      <c r="RB20" s="99"/>
      <c r="RC20" s="85"/>
      <c r="RD20" s="86"/>
      <c r="RE20" s="86"/>
      <c r="RF20" s="129"/>
      <c r="RG20" s="92"/>
      <c r="RH20" s="77"/>
      <c r="RI20" s="82"/>
      <c r="RJ20" s="82"/>
      <c r="RK20" s="129"/>
      <c r="RL20" s="92"/>
      <c r="RM20" s="77"/>
      <c r="RN20" s="82"/>
      <c r="RO20" s="82"/>
      <c r="RP20" s="81"/>
      <c r="RQ20" s="92"/>
      <c r="RR20" s="77"/>
      <c r="RS20" s="92"/>
      <c r="RT20" s="92"/>
      <c r="RU20" s="144"/>
      <c r="RV20" s="99"/>
      <c r="RW20" s="85"/>
      <c r="RX20" s="86"/>
      <c r="RY20" s="86"/>
      <c r="RZ20" s="129"/>
      <c r="SA20" s="92"/>
      <c r="SB20" s="77"/>
      <c r="SC20" s="82"/>
      <c r="SD20" s="82"/>
      <c r="SE20" s="129"/>
      <c r="SF20" s="92"/>
      <c r="SG20" s="77"/>
      <c r="SH20" s="82"/>
      <c r="SI20" s="82"/>
      <c r="SJ20" s="129"/>
      <c r="SK20" s="92"/>
      <c r="SL20" s="77"/>
      <c r="SM20" s="82"/>
      <c r="SN20" s="82"/>
      <c r="SO20" s="81"/>
      <c r="SP20" s="92"/>
      <c r="SQ20" s="77"/>
      <c r="SR20" s="92"/>
      <c r="SS20" s="92"/>
      <c r="ST20" s="81"/>
      <c r="SU20" s="92"/>
      <c r="SV20" s="77"/>
      <c r="SW20" s="92"/>
      <c r="SX20" s="92"/>
      <c r="SY20" s="144"/>
      <c r="SZ20" s="99"/>
      <c r="TA20" s="85"/>
      <c r="TB20" s="86"/>
      <c r="TC20" s="86"/>
      <c r="TD20" s="83"/>
      <c r="TE20" s="99"/>
      <c r="TF20" s="85"/>
      <c r="TG20" s="99"/>
      <c r="TH20" s="99"/>
      <c r="TI20" s="101"/>
      <c r="TJ20" s="102"/>
      <c r="TK20" s="89"/>
      <c r="TL20" s="90"/>
      <c r="TM20" s="90"/>
      <c r="TN20" s="129"/>
      <c r="TO20" s="92"/>
      <c r="TP20" s="77"/>
      <c r="TQ20" s="82"/>
      <c r="TR20" s="82"/>
      <c r="TS20" s="81"/>
      <c r="TT20" s="92"/>
      <c r="TU20" s="77"/>
      <c r="TV20" s="92"/>
      <c r="TW20" s="92"/>
      <c r="TX20" s="144"/>
      <c r="TY20" s="99"/>
      <c r="TZ20" s="85"/>
      <c r="UA20" s="86"/>
      <c r="UB20" s="86"/>
      <c r="UC20" s="129"/>
      <c r="UD20" s="92"/>
      <c r="UE20" s="77"/>
      <c r="UF20" s="82"/>
      <c r="UG20" s="82"/>
      <c r="UH20" s="129"/>
      <c r="UI20" s="92"/>
      <c r="UJ20" s="77"/>
      <c r="UK20" s="82"/>
      <c r="UL20" s="82"/>
      <c r="UM20" s="81"/>
      <c r="UN20" s="92"/>
      <c r="UO20" s="77"/>
      <c r="UP20" s="92"/>
      <c r="UQ20" s="92"/>
      <c r="UR20" s="144"/>
      <c r="US20" s="99"/>
      <c r="UT20" s="85"/>
      <c r="UU20" s="86"/>
      <c r="UV20" s="86"/>
      <c r="UW20" s="129"/>
      <c r="UX20" s="92"/>
      <c r="UY20" s="77"/>
      <c r="UZ20" s="82"/>
      <c r="VA20" s="82"/>
      <c r="VB20" s="129"/>
      <c r="VC20" s="92"/>
      <c r="VD20" s="77"/>
      <c r="VE20" s="82"/>
      <c r="VF20" s="82"/>
      <c r="VG20" s="129"/>
      <c r="VH20" s="92"/>
      <c r="VI20" s="77"/>
      <c r="VJ20" s="82"/>
      <c r="VK20" s="82"/>
      <c r="VL20" s="81"/>
      <c r="VM20" s="92"/>
      <c r="VN20" s="77"/>
      <c r="VO20" s="92"/>
      <c r="VP20" s="92"/>
      <c r="VQ20" s="144"/>
      <c r="VR20" s="99"/>
      <c r="VS20" s="85"/>
      <c r="VT20" s="86"/>
      <c r="VU20" s="86"/>
      <c r="VV20" s="129"/>
      <c r="VW20" s="92"/>
      <c r="VX20" s="77"/>
      <c r="VY20" s="82"/>
      <c r="VZ20" s="82"/>
      <c r="WA20" s="129"/>
      <c r="WB20" s="92"/>
      <c r="WC20" s="77"/>
      <c r="WD20" s="82"/>
      <c r="WE20" s="82"/>
      <c r="WF20" s="129"/>
      <c r="WG20" s="92"/>
      <c r="WH20" s="77"/>
      <c r="WI20" s="82"/>
      <c r="WJ20" s="82"/>
      <c r="WK20" s="129"/>
      <c r="WL20" s="92"/>
      <c r="WM20" s="77"/>
      <c r="WN20" s="82"/>
      <c r="WO20" s="82"/>
      <c r="WP20" s="81"/>
      <c r="WQ20" s="92"/>
      <c r="WR20" s="77"/>
      <c r="WS20" s="92"/>
      <c r="WT20" s="92"/>
      <c r="WU20" s="144"/>
      <c r="WV20" s="99"/>
      <c r="WW20" s="85"/>
      <c r="WX20" s="86"/>
      <c r="WY20" s="86"/>
      <c r="WZ20" s="129"/>
      <c r="XA20" s="92"/>
      <c r="XB20" s="77"/>
      <c r="XC20" s="82"/>
      <c r="XD20" s="82"/>
      <c r="XE20" s="129"/>
      <c r="XF20" s="92"/>
      <c r="XG20" s="77"/>
      <c r="XH20" s="82"/>
      <c r="XI20" s="82"/>
      <c r="XJ20" s="129"/>
      <c r="XK20" s="92"/>
      <c r="XL20" s="77"/>
      <c r="XM20" s="82"/>
      <c r="XN20" s="82"/>
      <c r="XO20" s="129"/>
      <c r="XP20" s="92"/>
      <c r="XQ20" s="77"/>
      <c r="XR20" s="82"/>
      <c r="XS20" s="82"/>
      <c r="XT20" s="129"/>
      <c r="XU20" s="92"/>
      <c r="XV20" s="77"/>
      <c r="XW20" s="82"/>
      <c r="XX20" s="82"/>
      <c r="XY20" s="129"/>
      <c r="XZ20" s="92"/>
      <c r="YA20" s="77"/>
      <c r="YB20" s="82"/>
      <c r="YC20" s="82"/>
      <c r="YD20" s="129"/>
      <c r="YE20" s="92"/>
      <c r="YF20" s="77"/>
      <c r="YG20" s="82"/>
      <c r="YH20" s="82"/>
      <c r="YI20" s="129"/>
      <c r="YJ20" s="92"/>
      <c r="YK20" s="77"/>
      <c r="YL20" s="82"/>
      <c r="YM20" s="78"/>
    </row>
    <row r="21" spans="1:663" x14ac:dyDescent="0.2">
      <c r="A21" s="119">
        <f t="shared" si="0"/>
        <v>0</v>
      </c>
      <c r="B21" s="241">
        <f t="shared" si="1"/>
        <v>570</v>
      </c>
      <c r="C21" s="164">
        <f>IF(OR('Data Entry'!$C$20='Attrition Rates'!R$3,'Data Entry'!$C$20='Attrition Rates'!R$4,'Data Entry'!$C$20='Attrition Rates'!R$5,'Data Entry'!$C$20='Attrition Rates'!R$6),SUM(((B21*'Data Entry'!$C$21)*'Data Entry'!$C$22)*'Data Entry'!$C$23),0)</f>
        <v>969</v>
      </c>
      <c r="D21" s="122">
        <f>SUM(C21*'Data Entry'!$C$18)*(20/80)</f>
        <v>201.0675</v>
      </c>
      <c r="E21" s="122">
        <f>+M21+Q21+V21+AA21+AF21+AK21+AP21+AU21+AZ21+BE21+BJ21+BO21+BT21+BY21+CD21+CI21+CN21+CS21+CX21+DC21+DH21+DM21+DR21+DW21+EB21+EG21+EL21+EQ21+EV21+FA21+FF21+FK21+FP21+FU21+FZ21+GE21+GJ21+GO21+GT21+GY21+HD21+HI21+HN21+HS21+HX21+IC21+IH21+IM21+IR21+IW21+JB21+JG21+JL21+JQ21+JV21+KA21+KF21+KK21+KP21+KU21+KZ21+LE21+LJ21+LO21+LT21+LY21+MD21+MI21+MN21+MS21+MX21+NC21+NH21+NM21+NR21+NW21+OB21+OG21+OL21+OQ21+OV21+PA21+PF21+PK21+PP21+PU21+PZ21+QE21+QJ21+QO21+QT21+QY21+RD21+RI21+RN21+RS21+RX21+SC21+SH21+SM21+SR21+SW21+TB21+TG21+TL21+TQ21+TV21+UA21+UF21+UK21+UP21+UU21+UZ21+VE21+VJ21+VO21+VT21+VY21+WD21+WI21+WN21+WS21+WX21+XC21+XH21+XM21+XR21+XW21+YB21+YG21+YL21</f>
        <v>8137.36</v>
      </c>
      <c r="F21" s="122">
        <f>SUM(E21*'Data Entry'!$C$18)*(20/80)</f>
        <v>1688.5021999999999</v>
      </c>
      <c r="G21" s="122">
        <f t="shared" si="5"/>
        <v>165430.34969999996</v>
      </c>
      <c r="H21" s="128">
        <f t="shared" si="6"/>
        <v>570</v>
      </c>
      <c r="I21">
        <v>13</v>
      </c>
      <c r="J21" s="47">
        <f t="shared" si="7"/>
        <v>14</v>
      </c>
      <c r="K21" s="50">
        <f>IF('Data Entry'!$C$9='Attrition Rates'!$A$4,'Attrition Rates'!D16,IF('Data Entry'!$C$9='Attrition Rates'!$A$5,'Attrition Rates'!E16,IF('Data Entry'!$C$9='Attrition Rates'!$A$6,'Attrition Rates'!F16,IF('Data Entry'!$C$9='Attrition Rates'!$A$7,'Attrition Rates'!G16,IF('Data Entry'!$C$9='Attrition Rates'!$A$8,'Attrition Rates'!H16,IF('Data Entry'!$C$9='Attrition Rates'!$A$9,'Attrition Rates'!I16,IF('Data Entry'!$C$9='Attrition Rates'!$A$10,'Attrition Rates'!J16,FALSE)))))))</f>
        <v>0.57000000000000006</v>
      </c>
      <c r="L21" s="54">
        <f>SUM(H21-P21-U21-AY21)</f>
        <v>515</v>
      </c>
      <c r="M21" s="1">
        <f t="shared" si="4"/>
        <v>7210</v>
      </c>
      <c r="N21" s="81">
        <f t="shared" si="11"/>
        <v>16.8</v>
      </c>
      <c r="O21" s="76">
        <f t="shared" si="8"/>
        <v>0.72</v>
      </c>
      <c r="P21" s="80">
        <f>ROUND(SUM(P$15*O21)-U21,0)</f>
        <v>26</v>
      </c>
      <c r="Q21" s="82">
        <f t="shared" si="9"/>
        <v>436.8</v>
      </c>
      <c r="R21" s="82"/>
      <c r="S21" s="81">
        <f>SUM(N20*$I$5)+N20</f>
        <v>20.16</v>
      </c>
      <c r="T21" s="76">
        <f>+$K9</f>
        <v>1</v>
      </c>
      <c r="U21" s="77">
        <f>ROUND(SUM(P20)*U6,0)</f>
        <v>1</v>
      </c>
      <c r="V21" s="82">
        <f>(ROUND(U21,0))*S21</f>
        <v>20.16</v>
      </c>
      <c r="W21" s="82">
        <f>SUM((ROUND(U21,0)*'Data Entry'!$C$15))</f>
        <v>35</v>
      </c>
      <c r="X21" s="81"/>
      <c r="Y21" s="92"/>
      <c r="Z21" s="77"/>
      <c r="AA21" s="92"/>
      <c r="AB21" s="92"/>
      <c r="AC21" s="81"/>
      <c r="AD21" s="92"/>
      <c r="AE21" s="77"/>
      <c r="AF21" s="92"/>
      <c r="AG21" s="92"/>
      <c r="AH21" s="81"/>
      <c r="AI21" s="92"/>
      <c r="AJ21" s="77"/>
      <c r="AK21" s="92"/>
      <c r="AL21" s="93"/>
      <c r="AM21" s="81"/>
      <c r="AN21" s="92"/>
      <c r="AO21" s="77"/>
      <c r="AP21" s="92"/>
      <c r="AQ21" s="93"/>
      <c r="AR21" s="81"/>
      <c r="AS21" s="92"/>
      <c r="AT21" s="77"/>
      <c r="AU21" s="92"/>
      <c r="AV21" s="93"/>
      <c r="AW21" s="83">
        <f>SUM(J20*$I$5)+J20</f>
        <v>16.8</v>
      </c>
      <c r="AX21" s="84">
        <f>+$K9</f>
        <v>1</v>
      </c>
      <c r="AY21" s="85">
        <f>ROUND(SUM(L20*AY6),0)</f>
        <v>28</v>
      </c>
      <c r="AZ21" s="86">
        <f>(ROUND(AY21,0))*AW21</f>
        <v>470.40000000000003</v>
      </c>
      <c r="BA21" s="123">
        <f>SUM((ROUND(AY21,0)*'Data Entry'!$C$15))</f>
        <v>980</v>
      </c>
      <c r="BB21" s="83"/>
      <c r="BC21" s="99"/>
      <c r="BD21" s="85"/>
      <c r="BE21" s="99"/>
      <c r="BF21" s="100"/>
      <c r="BG21" s="83"/>
      <c r="BH21" s="99"/>
      <c r="BI21" s="85"/>
      <c r="BJ21" s="99"/>
      <c r="BK21" s="100"/>
      <c r="BL21" s="83"/>
      <c r="BM21" s="99"/>
      <c r="BN21" s="85"/>
      <c r="BO21" s="99"/>
      <c r="BP21" s="100"/>
      <c r="BQ21" s="83"/>
      <c r="BR21" s="99"/>
      <c r="BS21" s="85"/>
      <c r="BT21" s="99"/>
      <c r="BU21" s="100"/>
      <c r="BV21" s="83"/>
      <c r="BW21" s="99"/>
      <c r="BX21" s="85"/>
      <c r="BY21" s="99"/>
      <c r="BZ21" s="100"/>
      <c r="CA21" s="101"/>
      <c r="CB21" s="102"/>
      <c r="CC21" s="89"/>
      <c r="CD21" s="90"/>
      <c r="CE21" s="90"/>
      <c r="CF21" s="87"/>
      <c r="CG21" s="102"/>
      <c r="CH21" s="89"/>
      <c r="CI21" s="102"/>
      <c r="CJ21" s="102"/>
      <c r="CK21" s="87"/>
      <c r="CL21" s="102"/>
      <c r="CM21" s="89"/>
      <c r="CN21" s="102"/>
      <c r="CO21" s="102"/>
      <c r="CP21" s="87"/>
      <c r="CQ21" s="102"/>
      <c r="CR21" s="89"/>
      <c r="CS21" s="102"/>
      <c r="CT21" s="102"/>
      <c r="CU21" s="87"/>
      <c r="CV21" s="102"/>
      <c r="CW21" s="89"/>
      <c r="CX21" s="102"/>
      <c r="CY21" s="102"/>
      <c r="CZ21" s="145"/>
      <c r="DA21" s="146"/>
      <c r="DB21" s="96"/>
      <c r="DC21" s="97"/>
      <c r="DD21" s="97"/>
      <c r="DE21" s="94"/>
      <c r="DF21" s="146"/>
      <c r="DG21" s="96"/>
      <c r="DH21" s="146"/>
      <c r="DI21" s="146"/>
      <c r="DJ21" s="94"/>
      <c r="DK21" s="146"/>
      <c r="DL21" s="96"/>
      <c r="DM21" s="146"/>
      <c r="DN21" s="146"/>
      <c r="DO21" s="94"/>
      <c r="DP21" s="146"/>
      <c r="DQ21" s="96"/>
      <c r="DR21" s="146"/>
      <c r="DS21" s="146"/>
      <c r="DT21" s="147"/>
      <c r="DU21" s="148"/>
      <c r="DV21" s="106"/>
      <c r="DW21" s="107"/>
      <c r="DX21" s="107"/>
      <c r="DY21" s="104"/>
      <c r="DZ21" s="148"/>
      <c r="EA21" s="106"/>
      <c r="EB21" s="148"/>
      <c r="EC21" s="148"/>
      <c r="ED21" s="104"/>
      <c r="EE21" s="148"/>
      <c r="EF21" s="106"/>
      <c r="EG21" s="148"/>
      <c r="EH21" s="148"/>
      <c r="EI21" s="149"/>
      <c r="EJ21" s="150"/>
      <c r="EK21" s="111"/>
      <c r="EL21" s="112"/>
      <c r="EM21" s="112"/>
      <c r="EN21" s="109"/>
      <c r="EO21" s="150"/>
      <c r="EP21" s="111"/>
      <c r="EQ21" s="150"/>
      <c r="ER21" s="150"/>
      <c r="ES21" s="151"/>
      <c r="ET21" s="152"/>
      <c r="EU21" s="115"/>
      <c r="EV21" s="116"/>
      <c r="EW21" s="116"/>
      <c r="EX21" s="129"/>
      <c r="EY21" s="92"/>
      <c r="EZ21" s="77"/>
      <c r="FA21" s="82"/>
      <c r="FB21" s="82"/>
      <c r="FC21" s="81"/>
      <c r="FD21" s="92"/>
      <c r="FE21" s="77"/>
      <c r="FF21" s="92"/>
      <c r="FG21" s="92"/>
      <c r="FH21" s="81"/>
      <c r="FI21" s="92"/>
      <c r="FJ21" s="77"/>
      <c r="FK21" s="92"/>
      <c r="FL21" s="92"/>
      <c r="FM21" s="81"/>
      <c r="FN21" s="92"/>
      <c r="FO21" s="77"/>
      <c r="FP21" s="92"/>
      <c r="FQ21" s="92"/>
      <c r="FR21" s="81"/>
      <c r="FS21" s="92"/>
      <c r="FT21" s="77"/>
      <c r="FU21" s="92"/>
      <c r="FV21" s="92"/>
      <c r="FW21" s="144"/>
      <c r="FX21" s="99"/>
      <c r="FY21" s="85"/>
      <c r="FZ21" s="86"/>
      <c r="GA21" s="86"/>
      <c r="GB21" s="83"/>
      <c r="GC21" s="99"/>
      <c r="GD21" s="85"/>
      <c r="GE21" s="99"/>
      <c r="GF21" s="99"/>
      <c r="GG21" s="83"/>
      <c r="GH21" s="99"/>
      <c r="GI21" s="85"/>
      <c r="GJ21" s="99"/>
      <c r="GK21" s="99"/>
      <c r="GL21" s="83"/>
      <c r="GM21" s="99"/>
      <c r="GN21" s="85"/>
      <c r="GO21" s="99"/>
      <c r="GP21" s="99"/>
      <c r="GQ21" s="101"/>
      <c r="GR21" s="102"/>
      <c r="GS21" s="89"/>
      <c r="GT21" s="90"/>
      <c r="GU21" s="90"/>
      <c r="GV21" s="87"/>
      <c r="GW21" s="102"/>
      <c r="GX21" s="89"/>
      <c r="GY21" s="102"/>
      <c r="GZ21" s="102"/>
      <c r="HA21" s="87"/>
      <c r="HB21" s="102"/>
      <c r="HC21" s="89"/>
      <c r="HD21" s="102"/>
      <c r="HE21" s="102"/>
      <c r="HF21" s="145"/>
      <c r="HG21" s="146"/>
      <c r="HH21" s="96"/>
      <c r="HI21" s="97"/>
      <c r="HJ21" s="97"/>
      <c r="HK21" s="94"/>
      <c r="HL21" s="146"/>
      <c r="HM21" s="96"/>
      <c r="HN21" s="146"/>
      <c r="HO21" s="146"/>
      <c r="HP21" s="147"/>
      <c r="HQ21" s="148"/>
      <c r="HR21" s="106"/>
      <c r="HS21" s="107"/>
      <c r="HT21" s="107"/>
      <c r="HU21" s="129"/>
      <c r="HV21" s="92"/>
      <c r="HW21" s="77"/>
      <c r="HX21" s="82"/>
      <c r="HY21" s="82"/>
      <c r="HZ21" s="81"/>
      <c r="IA21" s="92"/>
      <c r="IB21" s="77"/>
      <c r="IC21" s="92"/>
      <c r="ID21" s="92"/>
      <c r="IE21" s="81"/>
      <c r="IF21" s="92"/>
      <c r="IG21" s="77"/>
      <c r="IH21" s="92"/>
      <c r="II21" s="92"/>
      <c r="IJ21" s="81"/>
      <c r="IK21" s="92"/>
      <c r="IL21" s="77"/>
      <c r="IM21" s="92"/>
      <c r="IN21" s="92"/>
      <c r="IO21" s="144"/>
      <c r="IP21" s="99"/>
      <c r="IQ21" s="85"/>
      <c r="IR21" s="86"/>
      <c r="IS21" s="86"/>
      <c r="IT21" s="83"/>
      <c r="IU21" s="99"/>
      <c r="IV21" s="85"/>
      <c r="IW21" s="99"/>
      <c r="IX21" s="99"/>
      <c r="IY21" s="83"/>
      <c r="IZ21" s="99"/>
      <c r="JA21" s="85"/>
      <c r="JB21" s="99"/>
      <c r="JC21" s="99"/>
      <c r="JD21" s="101"/>
      <c r="JE21" s="102"/>
      <c r="JF21" s="89"/>
      <c r="JG21" s="90"/>
      <c r="JH21" s="90"/>
      <c r="JI21" s="87"/>
      <c r="JJ21" s="102"/>
      <c r="JK21" s="89"/>
      <c r="JL21" s="102"/>
      <c r="JM21" s="102"/>
      <c r="JN21" s="145"/>
      <c r="JO21" s="146"/>
      <c r="JP21" s="96"/>
      <c r="JQ21" s="97"/>
      <c r="JR21" s="97"/>
      <c r="JS21" s="129"/>
      <c r="JT21" s="92"/>
      <c r="JU21" s="77"/>
      <c r="JV21" s="82"/>
      <c r="JW21" s="82"/>
      <c r="JX21" s="81"/>
      <c r="JY21" s="92"/>
      <c r="JZ21" s="77"/>
      <c r="KA21" s="92"/>
      <c r="KB21" s="92"/>
      <c r="KC21" s="81"/>
      <c r="KD21" s="92"/>
      <c r="KE21" s="77"/>
      <c r="KF21" s="92"/>
      <c r="KG21" s="92"/>
      <c r="KH21" s="144"/>
      <c r="KI21" s="99"/>
      <c r="KJ21" s="85"/>
      <c r="KK21" s="86"/>
      <c r="KL21" s="86"/>
      <c r="KM21" s="83"/>
      <c r="KN21" s="99"/>
      <c r="KO21" s="85"/>
      <c r="KP21" s="99"/>
      <c r="KQ21" s="99"/>
      <c r="KR21" s="101"/>
      <c r="KS21" s="102"/>
      <c r="KT21" s="89"/>
      <c r="KU21" s="90"/>
      <c r="KV21" s="90"/>
      <c r="KW21" s="129"/>
      <c r="KX21" s="92"/>
      <c r="KY21" s="77"/>
      <c r="KZ21" s="82"/>
      <c r="LA21" s="82"/>
      <c r="LB21" s="81"/>
      <c r="LC21" s="92"/>
      <c r="LD21" s="77"/>
      <c r="LE21" s="92"/>
      <c r="LF21" s="92"/>
      <c r="LG21" s="144"/>
      <c r="LH21" s="99"/>
      <c r="LI21" s="85"/>
      <c r="LJ21" s="86"/>
      <c r="LK21" s="86"/>
      <c r="LL21" s="129"/>
      <c r="LM21" s="92"/>
      <c r="LN21" s="77"/>
      <c r="LO21" s="82"/>
      <c r="LP21" s="82"/>
      <c r="LQ21" s="129"/>
      <c r="LR21" s="92"/>
      <c r="LS21" s="77"/>
      <c r="LT21" s="82"/>
      <c r="LU21" s="82"/>
      <c r="LV21" s="81"/>
      <c r="LW21" s="92"/>
      <c r="LX21" s="77"/>
      <c r="LY21" s="92"/>
      <c r="LZ21" s="92"/>
      <c r="MA21" s="81"/>
      <c r="MB21" s="92"/>
      <c r="MC21" s="77"/>
      <c r="MD21" s="92"/>
      <c r="ME21" s="92"/>
      <c r="MF21" s="81"/>
      <c r="MG21" s="92"/>
      <c r="MH21" s="77"/>
      <c r="MI21" s="92"/>
      <c r="MJ21" s="92"/>
      <c r="MK21" s="144"/>
      <c r="ML21" s="99"/>
      <c r="MM21" s="85"/>
      <c r="MN21" s="86"/>
      <c r="MO21" s="86"/>
      <c r="MP21" s="83"/>
      <c r="MQ21" s="99"/>
      <c r="MR21" s="85"/>
      <c r="MS21" s="99"/>
      <c r="MT21" s="99"/>
      <c r="MU21" s="83"/>
      <c r="MV21" s="99"/>
      <c r="MW21" s="85"/>
      <c r="MX21" s="99"/>
      <c r="MY21" s="99"/>
      <c r="MZ21" s="101"/>
      <c r="NA21" s="102"/>
      <c r="NB21" s="89"/>
      <c r="NC21" s="90"/>
      <c r="ND21" s="90"/>
      <c r="NE21" s="87"/>
      <c r="NF21" s="102"/>
      <c r="NG21" s="89"/>
      <c r="NH21" s="102"/>
      <c r="NI21" s="102"/>
      <c r="NJ21" s="145"/>
      <c r="NK21" s="146"/>
      <c r="NL21" s="96"/>
      <c r="NM21" s="97"/>
      <c r="NN21" s="97"/>
      <c r="NO21" s="129"/>
      <c r="NP21" s="92"/>
      <c r="NQ21" s="77"/>
      <c r="NR21" s="82"/>
      <c r="NS21" s="82"/>
      <c r="NT21" s="81"/>
      <c r="NU21" s="92"/>
      <c r="NV21" s="77"/>
      <c r="NW21" s="92"/>
      <c r="NX21" s="92"/>
      <c r="NY21" s="81"/>
      <c r="NZ21" s="92"/>
      <c r="OA21" s="77"/>
      <c r="OB21" s="92"/>
      <c r="OC21" s="92"/>
      <c r="OD21" s="144"/>
      <c r="OE21" s="99"/>
      <c r="OF21" s="85"/>
      <c r="OG21" s="86"/>
      <c r="OH21" s="86"/>
      <c r="OI21" s="83"/>
      <c r="OJ21" s="99"/>
      <c r="OK21" s="85"/>
      <c r="OL21" s="99"/>
      <c r="OM21" s="99"/>
      <c r="ON21" s="101"/>
      <c r="OO21" s="102"/>
      <c r="OP21" s="89"/>
      <c r="OQ21" s="90"/>
      <c r="OR21" s="90"/>
      <c r="OS21" s="129"/>
      <c r="OT21" s="92"/>
      <c r="OU21" s="77"/>
      <c r="OV21" s="82"/>
      <c r="OW21" s="82"/>
      <c r="OX21" s="81"/>
      <c r="OY21" s="92"/>
      <c r="OZ21" s="77"/>
      <c r="PA21" s="92"/>
      <c r="PB21" s="92"/>
      <c r="PC21" s="144"/>
      <c r="PD21" s="99"/>
      <c r="PE21" s="85"/>
      <c r="PF21" s="86"/>
      <c r="PG21" s="86"/>
      <c r="PH21" s="129"/>
      <c r="PI21" s="92"/>
      <c r="PJ21" s="77"/>
      <c r="PK21" s="82"/>
      <c r="PL21" s="82"/>
      <c r="PM21" s="129"/>
      <c r="PN21" s="92"/>
      <c r="PO21" s="77"/>
      <c r="PP21" s="82"/>
      <c r="PQ21" s="82"/>
      <c r="PR21" s="81"/>
      <c r="PS21" s="92"/>
      <c r="PT21" s="77"/>
      <c r="PU21" s="92"/>
      <c r="PV21" s="92"/>
      <c r="PW21" s="81"/>
      <c r="PX21" s="92"/>
      <c r="PY21" s="77"/>
      <c r="PZ21" s="92"/>
      <c r="QA21" s="92"/>
      <c r="QB21" s="144"/>
      <c r="QC21" s="99"/>
      <c r="QD21" s="85"/>
      <c r="QE21" s="86"/>
      <c r="QF21" s="86"/>
      <c r="QG21" s="83"/>
      <c r="QH21" s="99"/>
      <c r="QI21" s="85"/>
      <c r="QJ21" s="99"/>
      <c r="QK21" s="99"/>
      <c r="QL21" s="101"/>
      <c r="QM21" s="102"/>
      <c r="QN21" s="89"/>
      <c r="QO21" s="90"/>
      <c r="QP21" s="90"/>
      <c r="QQ21" s="129"/>
      <c r="QR21" s="92"/>
      <c r="QS21" s="77"/>
      <c r="QT21" s="82"/>
      <c r="QU21" s="82"/>
      <c r="QV21" s="81"/>
      <c r="QW21" s="92"/>
      <c r="QX21" s="77"/>
      <c r="QY21" s="92"/>
      <c r="QZ21" s="92"/>
      <c r="RA21" s="144"/>
      <c r="RB21" s="99"/>
      <c r="RC21" s="85"/>
      <c r="RD21" s="86"/>
      <c r="RE21" s="86"/>
      <c r="RF21" s="129"/>
      <c r="RG21" s="92"/>
      <c r="RH21" s="77"/>
      <c r="RI21" s="82"/>
      <c r="RJ21" s="82"/>
      <c r="RK21" s="129"/>
      <c r="RL21" s="92"/>
      <c r="RM21" s="77"/>
      <c r="RN21" s="82"/>
      <c r="RO21" s="82"/>
      <c r="RP21" s="81"/>
      <c r="RQ21" s="92"/>
      <c r="RR21" s="77"/>
      <c r="RS21" s="92"/>
      <c r="RT21" s="92"/>
      <c r="RU21" s="144"/>
      <c r="RV21" s="99"/>
      <c r="RW21" s="85"/>
      <c r="RX21" s="86"/>
      <c r="RY21" s="86"/>
      <c r="RZ21" s="129"/>
      <c r="SA21" s="92"/>
      <c r="SB21" s="77"/>
      <c r="SC21" s="82"/>
      <c r="SD21" s="82"/>
      <c r="SE21" s="129"/>
      <c r="SF21" s="92"/>
      <c r="SG21" s="77"/>
      <c r="SH21" s="82"/>
      <c r="SI21" s="82"/>
      <c r="SJ21" s="129"/>
      <c r="SK21" s="92"/>
      <c r="SL21" s="77"/>
      <c r="SM21" s="82"/>
      <c r="SN21" s="82"/>
      <c r="SO21" s="81"/>
      <c r="SP21" s="92"/>
      <c r="SQ21" s="77"/>
      <c r="SR21" s="92"/>
      <c r="SS21" s="92"/>
      <c r="ST21" s="81"/>
      <c r="SU21" s="92"/>
      <c r="SV21" s="77"/>
      <c r="SW21" s="92"/>
      <c r="SX21" s="92"/>
      <c r="SY21" s="144"/>
      <c r="SZ21" s="99"/>
      <c r="TA21" s="85"/>
      <c r="TB21" s="86"/>
      <c r="TC21" s="86"/>
      <c r="TD21" s="83"/>
      <c r="TE21" s="99"/>
      <c r="TF21" s="85"/>
      <c r="TG21" s="99"/>
      <c r="TH21" s="99"/>
      <c r="TI21" s="101"/>
      <c r="TJ21" s="102"/>
      <c r="TK21" s="89"/>
      <c r="TL21" s="90"/>
      <c r="TM21" s="90"/>
      <c r="TN21" s="129"/>
      <c r="TO21" s="92"/>
      <c r="TP21" s="77"/>
      <c r="TQ21" s="82"/>
      <c r="TR21" s="82"/>
      <c r="TS21" s="81"/>
      <c r="TT21" s="92"/>
      <c r="TU21" s="77"/>
      <c r="TV21" s="92"/>
      <c r="TW21" s="92"/>
      <c r="TX21" s="144"/>
      <c r="TY21" s="99"/>
      <c r="TZ21" s="85"/>
      <c r="UA21" s="86"/>
      <c r="UB21" s="86"/>
      <c r="UC21" s="129"/>
      <c r="UD21" s="92"/>
      <c r="UE21" s="77"/>
      <c r="UF21" s="82"/>
      <c r="UG21" s="82"/>
      <c r="UH21" s="129"/>
      <c r="UI21" s="92"/>
      <c r="UJ21" s="77"/>
      <c r="UK21" s="82"/>
      <c r="UL21" s="82"/>
      <c r="UM21" s="81"/>
      <c r="UN21" s="92"/>
      <c r="UO21" s="77"/>
      <c r="UP21" s="92"/>
      <c r="UQ21" s="92"/>
      <c r="UR21" s="144"/>
      <c r="US21" s="99"/>
      <c r="UT21" s="85"/>
      <c r="UU21" s="86"/>
      <c r="UV21" s="86"/>
      <c r="UW21" s="129"/>
      <c r="UX21" s="92"/>
      <c r="UY21" s="77"/>
      <c r="UZ21" s="82"/>
      <c r="VA21" s="82"/>
      <c r="VB21" s="129"/>
      <c r="VC21" s="92"/>
      <c r="VD21" s="77"/>
      <c r="VE21" s="82"/>
      <c r="VF21" s="82"/>
      <c r="VG21" s="129"/>
      <c r="VH21" s="92"/>
      <c r="VI21" s="77"/>
      <c r="VJ21" s="82"/>
      <c r="VK21" s="82"/>
      <c r="VL21" s="81"/>
      <c r="VM21" s="92"/>
      <c r="VN21" s="77"/>
      <c r="VO21" s="92"/>
      <c r="VP21" s="92"/>
      <c r="VQ21" s="144"/>
      <c r="VR21" s="99"/>
      <c r="VS21" s="85"/>
      <c r="VT21" s="86"/>
      <c r="VU21" s="86"/>
      <c r="VV21" s="129"/>
      <c r="VW21" s="92"/>
      <c r="VX21" s="77"/>
      <c r="VY21" s="82"/>
      <c r="VZ21" s="82"/>
      <c r="WA21" s="129"/>
      <c r="WB21" s="92"/>
      <c r="WC21" s="77"/>
      <c r="WD21" s="82"/>
      <c r="WE21" s="82"/>
      <c r="WF21" s="129"/>
      <c r="WG21" s="92"/>
      <c r="WH21" s="77"/>
      <c r="WI21" s="82"/>
      <c r="WJ21" s="82"/>
      <c r="WK21" s="129"/>
      <c r="WL21" s="92"/>
      <c r="WM21" s="77"/>
      <c r="WN21" s="82"/>
      <c r="WO21" s="82"/>
      <c r="WP21" s="81"/>
      <c r="WQ21" s="92"/>
      <c r="WR21" s="77"/>
      <c r="WS21" s="92"/>
      <c r="WT21" s="92"/>
      <c r="WU21" s="144"/>
      <c r="WV21" s="99"/>
      <c r="WW21" s="85"/>
      <c r="WX21" s="86"/>
      <c r="WY21" s="86"/>
      <c r="WZ21" s="129"/>
      <c r="XA21" s="92"/>
      <c r="XB21" s="77"/>
      <c r="XC21" s="82"/>
      <c r="XD21" s="82"/>
      <c r="XE21" s="129"/>
      <c r="XF21" s="92"/>
      <c r="XG21" s="77"/>
      <c r="XH21" s="82"/>
      <c r="XI21" s="82"/>
      <c r="XJ21" s="129"/>
      <c r="XK21" s="92"/>
      <c r="XL21" s="77"/>
      <c r="XM21" s="82"/>
      <c r="XN21" s="82"/>
      <c r="XO21" s="129"/>
      <c r="XP21" s="92"/>
      <c r="XQ21" s="77"/>
      <c r="XR21" s="82"/>
      <c r="XS21" s="82"/>
      <c r="XT21" s="129"/>
      <c r="XU21" s="92"/>
      <c r="XV21" s="77"/>
      <c r="XW21" s="82"/>
      <c r="XX21" s="82"/>
      <c r="XY21" s="129"/>
      <c r="XZ21" s="92"/>
      <c r="YA21" s="77"/>
      <c r="YB21" s="82"/>
      <c r="YC21" s="82"/>
      <c r="YD21" s="129"/>
      <c r="YE21" s="92"/>
      <c r="YF21" s="77"/>
      <c r="YG21" s="82"/>
      <c r="YH21" s="82"/>
      <c r="YI21" s="129"/>
      <c r="YJ21" s="92"/>
      <c r="YK21" s="77"/>
      <c r="YL21" s="82"/>
      <c r="YM21" s="78"/>
    </row>
    <row r="22" spans="1:663" x14ac:dyDescent="0.2">
      <c r="A22" s="119">
        <f t="shared" si="0"/>
        <v>0</v>
      </c>
      <c r="B22" s="241">
        <f t="shared" si="1"/>
        <v>550</v>
      </c>
      <c r="C22" s="160"/>
      <c r="D22" s="122">
        <f>SUM(C22*'Data Entry'!$C$18)*(20/80)</f>
        <v>0</v>
      </c>
      <c r="E22" s="122">
        <f t="shared" si="2"/>
        <v>7846.16</v>
      </c>
      <c r="F22" s="122">
        <f>SUM(E22*'Data Entry'!$C$18)*(20/80)</f>
        <v>1628.0781999999999</v>
      </c>
      <c r="G22" s="122">
        <f t="shared" si="5"/>
        <v>174904.58789999995</v>
      </c>
      <c r="H22" s="128">
        <f t="shared" si="6"/>
        <v>550</v>
      </c>
      <c r="I22">
        <v>14</v>
      </c>
      <c r="J22" s="47">
        <f t="shared" si="7"/>
        <v>14</v>
      </c>
      <c r="K22" s="50">
        <f>IF('Data Entry'!$C$9='Attrition Rates'!$A$4,'Attrition Rates'!D17,IF('Data Entry'!$C$9='Attrition Rates'!$A$5,'Attrition Rates'!E17,IF('Data Entry'!$C$9='Attrition Rates'!$A$6,'Attrition Rates'!F17,IF('Data Entry'!$C$9='Attrition Rates'!$A$7,'Attrition Rates'!G17,IF('Data Entry'!$C$9='Attrition Rates'!$A$8,'Attrition Rates'!H17,IF('Data Entry'!$C$9='Attrition Rates'!$A$9,'Attrition Rates'!I17,IF('Data Entry'!$C$9='Attrition Rates'!$A$10,'Attrition Rates'!J17,FALSE)))))))</f>
        <v>0.55000000000000004</v>
      </c>
      <c r="L22" s="53">
        <f t="shared" ref="L22:L26" si="13">SUM(H22-P22-U22-AY22)</f>
        <v>499</v>
      </c>
      <c r="M22" s="1">
        <f t="shared" si="4"/>
        <v>6986</v>
      </c>
      <c r="N22" s="81">
        <f t="shared" si="11"/>
        <v>16.8</v>
      </c>
      <c r="O22" s="76">
        <f t="shared" si="8"/>
        <v>0.67999999999999994</v>
      </c>
      <c r="P22" s="77">
        <f t="shared" ref="P22:P26" si="14">ROUND(SUM(P$15*O22)-U22,0)</f>
        <v>24</v>
      </c>
      <c r="Q22" s="82">
        <f t="shared" si="9"/>
        <v>403.20000000000005</v>
      </c>
      <c r="R22" s="82"/>
      <c r="S22" s="81">
        <f>+S21</f>
        <v>20.16</v>
      </c>
      <c r="T22" s="76">
        <f t="shared" ref="T22:T56" si="15">+$K10</f>
        <v>0.92</v>
      </c>
      <c r="U22" s="77">
        <f>ROUND(SUM(U$21*T22),0)</f>
        <v>1</v>
      </c>
      <c r="V22" s="82">
        <f t="shared" ref="V22:V56" si="16">(ROUND(U22,0))*S22</f>
        <v>20.16</v>
      </c>
      <c r="W22" s="82"/>
      <c r="X22" s="81"/>
      <c r="Y22" s="92"/>
      <c r="Z22" s="77"/>
      <c r="AA22" s="92"/>
      <c r="AB22" s="92"/>
      <c r="AC22" s="81"/>
      <c r="AD22" s="92"/>
      <c r="AE22" s="77"/>
      <c r="AF22" s="92"/>
      <c r="AG22" s="92"/>
      <c r="AH22" s="81"/>
      <c r="AI22" s="92"/>
      <c r="AJ22" s="77"/>
      <c r="AK22" s="92"/>
      <c r="AL22" s="93"/>
      <c r="AM22" s="81"/>
      <c r="AN22" s="92"/>
      <c r="AO22" s="77"/>
      <c r="AP22" s="92"/>
      <c r="AQ22" s="93"/>
      <c r="AR22" s="81"/>
      <c r="AS22" s="92"/>
      <c r="AT22" s="77"/>
      <c r="AU22" s="92"/>
      <c r="AV22" s="93"/>
      <c r="AW22" s="83">
        <f>+AW21</f>
        <v>16.8</v>
      </c>
      <c r="AX22" s="84">
        <f t="shared" ref="AX22:AX56" si="17">+$K10</f>
        <v>0.92</v>
      </c>
      <c r="AY22" s="85">
        <f>ROUND(SUM(AY$21*AX22),0)</f>
        <v>26</v>
      </c>
      <c r="AZ22" s="86">
        <f t="shared" ref="AZ22:AZ56" si="18">(ROUND(AY22,0))*AW22</f>
        <v>436.8</v>
      </c>
      <c r="BA22" s="123"/>
      <c r="BB22" s="83"/>
      <c r="BC22" s="99"/>
      <c r="BD22" s="85"/>
      <c r="BE22" s="99"/>
      <c r="BF22" s="100"/>
      <c r="BG22" s="83"/>
      <c r="BH22" s="99"/>
      <c r="BI22" s="85"/>
      <c r="BJ22" s="99"/>
      <c r="BK22" s="100"/>
      <c r="BL22" s="83"/>
      <c r="BM22" s="99"/>
      <c r="BN22" s="85"/>
      <c r="BO22" s="99"/>
      <c r="BP22" s="100"/>
      <c r="BQ22" s="83"/>
      <c r="BR22" s="99"/>
      <c r="BS22" s="85"/>
      <c r="BT22" s="99"/>
      <c r="BU22" s="100"/>
      <c r="BV22" s="83"/>
      <c r="BW22" s="99"/>
      <c r="BX22" s="85"/>
      <c r="BY22" s="99"/>
      <c r="BZ22" s="100"/>
      <c r="CA22" s="101"/>
      <c r="CB22" s="102"/>
      <c r="CC22" s="89"/>
      <c r="CD22" s="90"/>
      <c r="CE22" s="90"/>
      <c r="CF22" s="87"/>
      <c r="CG22" s="102"/>
      <c r="CH22" s="89"/>
      <c r="CI22" s="102"/>
      <c r="CJ22" s="102"/>
      <c r="CK22" s="87"/>
      <c r="CL22" s="102"/>
      <c r="CM22" s="89"/>
      <c r="CN22" s="102"/>
      <c r="CO22" s="102"/>
      <c r="CP22" s="87"/>
      <c r="CQ22" s="102"/>
      <c r="CR22" s="89"/>
      <c r="CS22" s="102"/>
      <c r="CT22" s="102"/>
      <c r="CU22" s="87"/>
      <c r="CV22" s="102"/>
      <c r="CW22" s="89"/>
      <c r="CX22" s="102"/>
      <c r="CY22" s="102"/>
      <c r="CZ22" s="145"/>
      <c r="DA22" s="146"/>
      <c r="DB22" s="96"/>
      <c r="DC22" s="97"/>
      <c r="DD22" s="97"/>
      <c r="DE22" s="94"/>
      <c r="DF22" s="146"/>
      <c r="DG22" s="96"/>
      <c r="DH22" s="146"/>
      <c r="DI22" s="146"/>
      <c r="DJ22" s="94"/>
      <c r="DK22" s="146"/>
      <c r="DL22" s="96"/>
      <c r="DM22" s="146"/>
      <c r="DN22" s="146"/>
      <c r="DO22" s="94"/>
      <c r="DP22" s="146"/>
      <c r="DQ22" s="96"/>
      <c r="DR22" s="146"/>
      <c r="DS22" s="146"/>
      <c r="DT22" s="147"/>
      <c r="DU22" s="148"/>
      <c r="DV22" s="106"/>
      <c r="DW22" s="107"/>
      <c r="DX22" s="107"/>
      <c r="DY22" s="104"/>
      <c r="DZ22" s="148"/>
      <c r="EA22" s="106"/>
      <c r="EB22" s="148"/>
      <c r="EC22" s="148"/>
      <c r="ED22" s="104"/>
      <c r="EE22" s="148"/>
      <c r="EF22" s="106"/>
      <c r="EG22" s="148"/>
      <c r="EH22" s="148"/>
      <c r="EI22" s="149"/>
      <c r="EJ22" s="150"/>
      <c r="EK22" s="111"/>
      <c r="EL22" s="112"/>
      <c r="EM22" s="112"/>
      <c r="EN22" s="109"/>
      <c r="EO22" s="150"/>
      <c r="EP22" s="111"/>
      <c r="EQ22" s="150"/>
      <c r="ER22" s="150"/>
      <c r="ES22" s="151"/>
      <c r="ET22" s="152"/>
      <c r="EU22" s="115"/>
      <c r="EV22" s="116"/>
      <c r="EW22" s="116"/>
      <c r="EX22" s="129"/>
      <c r="EY22" s="92"/>
      <c r="EZ22" s="77"/>
      <c r="FA22" s="82"/>
      <c r="FB22" s="82"/>
      <c r="FC22" s="81"/>
      <c r="FD22" s="92"/>
      <c r="FE22" s="77"/>
      <c r="FF22" s="92"/>
      <c r="FG22" s="92"/>
      <c r="FH22" s="81"/>
      <c r="FI22" s="92"/>
      <c r="FJ22" s="77"/>
      <c r="FK22" s="92"/>
      <c r="FL22" s="92"/>
      <c r="FM22" s="81"/>
      <c r="FN22" s="92"/>
      <c r="FO22" s="77"/>
      <c r="FP22" s="92"/>
      <c r="FQ22" s="92"/>
      <c r="FR22" s="81"/>
      <c r="FS22" s="92"/>
      <c r="FT22" s="77"/>
      <c r="FU22" s="92"/>
      <c r="FV22" s="92"/>
      <c r="FW22" s="144"/>
      <c r="FX22" s="99"/>
      <c r="FY22" s="85"/>
      <c r="FZ22" s="86"/>
      <c r="GA22" s="86"/>
      <c r="GB22" s="83"/>
      <c r="GC22" s="99"/>
      <c r="GD22" s="85"/>
      <c r="GE22" s="99"/>
      <c r="GF22" s="99"/>
      <c r="GG22" s="83"/>
      <c r="GH22" s="99"/>
      <c r="GI22" s="85"/>
      <c r="GJ22" s="99"/>
      <c r="GK22" s="99"/>
      <c r="GL22" s="83"/>
      <c r="GM22" s="99"/>
      <c r="GN22" s="85"/>
      <c r="GO22" s="99"/>
      <c r="GP22" s="99"/>
      <c r="GQ22" s="101"/>
      <c r="GR22" s="102"/>
      <c r="GS22" s="89"/>
      <c r="GT22" s="90"/>
      <c r="GU22" s="90"/>
      <c r="GV22" s="87"/>
      <c r="GW22" s="102"/>
      <c r="GX22" s="89"/>
      <c r="GY22" s="102"/>
      <c r="GZ22" s="102"/>
      <c r="HA22" s="87"/>
      <c r="HB22" s="102"/>
      <c r="HC22" s="89"/>
      <c r="HD22" s="102"/>
      <c r="HE22" s="102"/>
      <c r="HF22" s="145"/>
      <c r="HG22" s="146"/>
      <c r="HH22" s="96"/>
      <c r="HI22" s="97"/>
      <c r="HJ22" s="97"/>
      <c r="HK22" s="94"/>
      <c r="HL22" s="146"/>
      <c r="HM22" s="96"/>
      <c r="HN22" s="146"/>
      <c r="HO22" s="146"/>
      <c r="HP22" s="147"/>
      <c r="HQ22" s="148"/>
      <c r="HR22" s="106"/>
      <c r="HS22" s="107"/>
      <c r="HT22" s="107"/>
      <c r="HU22" s="129"/>
      <c r="HV22" s="92"/>
      <c r="HW22" s="77"/>
      <c r="HX22" s="82"/>
      <c r="HY22" s="82"/>
      <c r="HZ22" s="81"/>
      <c r="IA22" s="92"/>
      <c r="IB22" s="77"/>
      <c r="IC22" s="92"/>
      <c r="ID22" s="92"/>
      <c r="IE22" s="81"/>
      <c r="IF22" s="92"/>
      <c r="IG22" s="77"/>
      <c r="IH22" s="92"/>
      <c r="II22" s="92"/>
      <c r="IJ22" s="81"/>
      <c r="IK22" s="92"/>
      <c r="IL22" s="77"/>
      <c r="IM22" s="92"/>
      <c r="IN22" s="92"/>
      <c r="IO22" s="144"/>
      <c r="IP22" s="99"/>
      <c r="IQ22" s="85"/>
      <c r="IR22" s="86"/>
      <c r="IS22" s="86"/>
      <c r="IT22" s="83"/>
      <c r="IU22" s="99"/>
      <c r="IV22" s="85"/>
      <c r="IW22" s="99"/>
      <c r="IX22" s="99"/>
      <c r="IY22" s="83"/>
      <c r="IZ22" s="99"/>
      <c r="JA22" s="85"/>
      <c r="JB22" s="99"/>
      <c r="JC22" s="99"/>
      <c r="JD22" s="101"/>
      <c r="JE22" s="102"/>
      <c r="JF22" s="89"/>
      <c r="JG22" s="90"/>
      <c r="JH22" s="90"/>
      <c r="JI22" s="87"/>
      <c r="JJ22" s="102"/>
      <c r="JK22" s="89"/>
      <c r="JL22" s="102"/>
      <c r="JM22" s="102"/>
      <c r="JN22" s="145"/>
      <c r="JO22" s="146"/>
      <c r="JP22" s="96"/>
      <c r="JQ22" s="97"/>
      <c r="JR22" s="97"/>
      <c r="JS22" s="129"/>
      <c r="JT22" s="92"/>
      <c r="JU22" s="77"/>
      <c r="JV22" s="82"/>
      <c r="JW22" s="82"/>
      <c r="JX22" s="81"/>
      <c r="JY22" s="92"/>
      <c r="JZ22" s="77"/>
      <c r="KA22" s="92"/>
      <c r="KB22" s="92"/>
      <c r="KC22" s="81"/>
      <c r="KD22" s="92"/>
      <c r="KE22" s="77"/>
      <c r="KF22" s="92"/>
      <c r="KG22" s="92"/>
      <c r="KH22" s="144"/>
      <c r="KI22" s="99"/>
      <c r="KJ22" s="85"/>
      <c r="KK22" s="86"/>
      <c r="KL22" s="86"/>
      <c r="KM22" s="83"/>
      <c r="KN22" s="99"/>
      <c r="KO22" s="85"/>
      <c r="KP22" s="99"/>
      <c r="KQ22" s="99"/>
      <c r="KR22" s="101"/>
      <c r="KS22" s="102"/>
      <c r="KT22" s="89"/>
      <c r="KU22" s="90"/>
      <c r="KV22" s="90"/>
      <c r="KW22" s="129"/>
      <c r="KX22" s="92"/>
      <c r="KY22" s="77"/>
      <c r="KZ22" s="82"/>
      <c r="LA22" s="82"/>
      <c r="LB22" s="81"/>
      <c r="LC22" s="92"/>
      <c r="LD22" s="77"/>
      <c r="LE22" s="92"/>
      <c r="LF22" s="92"/>
      <c r="LG22" s="144"/>
      <c r="LH22" s="99"/>
      <c r="LI22" s="85"/>
      <c r="LJ22" s="86"/>
      <c r="LK22" s="86"/>
      <c r="LL22" s="129"/>
      <c r="LM22" s="92"/>
      <c r="LN22" s="77"/>
      <c r="LO22" s="82"/>
      <c r="LP22" s="82"/>
      <c r="LQ22" s="129"/>
      <c r="LR22" s="92"/>
      <c r="LS22" s="77"/>
      <c r="LT22" s="82"/>
      <c r="LU22" s="82"/>
      <c r="LV22" s="81"/>
      <c r="LW22" s="92"/>
      <c r="LX22" s="77"/>
      <c r="LY22" s="92"/>
      <c r="LZ22" s="92"/>
      <c r="MA22" s="81"/>
      <c r="MB22" s="92"/>
      <c r="MC22" s="77"/>
      <c r="MD22" s="92"/>
      <c r="ME22" s="92"/>
      <c r="MF22" s="81"/>
      <c r="MG22" s="92"/>
      <c r="MH22" s="77"/>
      <c r="MI22" s="92"/>
      <c r="MJ22" s="92"/>
      <c r="MK22" s="144"/>
      <c r="ML22" s="99"/>
      <c r="MM22" s="85"/>
      <c r="MN22" s="86"/>
      <c r="MO22" s="86"/>
      <c r="MP22" s="83"/>
      <c r="MQ22" s="99"/>
      <c r="MR22" s="85"/>
      <c r="MS22" s="99"/>
      <c r="MT22" s="99"/>
      <c r="MU22" s="83"/>
      <c r="MV22" s="99"/>
      <c r="MW22" s="85"/>
      <c r="MX22" s="99"/>
      <c r="MY22" s="99"/>
      <c r="MZ22" s="101"/>
      <c r="NA22" s="102"/>
      <c r="NB22" s="89"/>
      <c r="NC22" s="90"/>
      <c r="ND22" s="90"/>
      <c r="NE22" s="87"/>
      <c r="NF22" s="102"/>
      <c r="NG22" s="89"/>
      <c r="NH22" s="102"/>
      <c r="NI22" s="102"/>
      <c r="NJ22" s="145"/>
      <c r="NK22" s="146"/>
      <c r="NL22" s="96"/>
      <c r="NM22" s="97"/>
      <c r="NN22" s="97"/>
      <c r="NO22" s="129"/>
      <c r="NP22" s="92"/>
      <c r="NQ22" s="77"/>
      <c r="NR22" s="82"/>
      <c r="NS22" s="82"/>
      <c r="NT22" s="81"/>
      <c r="NU22" s="92"/>
      <c r="NV22" s="77"/>
      <c r="NW22" s="92"/>
      <c r="NX22" s="92"/>
      <c r="NY22" s="81"/>
      <c r="NZ22" s="92"/>
      <c r="OA22" s="77"/>
      <c r="OB22" s="92"/>
      <c r="OC22" s="92"/>
      <c r="OD22" s="144"/>
      <c r="OE22" s="99"/>
      <c r="OF22" s="85"/>
      <c r="OG22" s="86"/>
      <c r="OH22" s="86"/>
      <c r="OI22" s="83"/>
      <c r="OJ22" s="99"/>
      <c r="OK22" s="85"/>
      <c r="OL22" s="99"/>
      <c r="OM22" s="99"/>
      <c r="ON22" s="101"/>
      <c r="OO22" s="102"/>
      <c r="OP22" s="89"/>
      <c r="OQ22" s="90"/>
      <c r="OR22" s="90"/>
      <c r="OS22" s="129"/>
      <c r="OT22" s="92"/>
      <c r="OU22" s="77"/>
      <c r="OV22" s="82"/>
      <c r="OW22" s="82"/>
      <c r="OX22" s="81"/>
      <c r="OY22" s="92"/>
      <c r="OZ22" s="77"/>
      <c r="PA22" s="92"/>
      <c r="PB22" s="92"/>
      <c r="PC22" s="144"/>
      <c r="PD22" s="99"/>
      <c r="PE22" s="85"/>
      <c r="PF22" s="86"/>
      <c r="PG22" s="86"/>
      <c r="PH22" s="129"/>
      <c r="PI22" s="92"/>
      <c r="PJ22" s="77"/>
      <c r="PK22" s="82"/>
      <c r="PL22" s="82"/>
      <c r="PM22" s="129"/>
      <c r="PN22" s="92"/>
      <c r="PO22" s="77"/>
      <c r="PP22" s="82"/>
      <c r="PQ22" s="82"/>
      <c r="PR22" s="81"/>
      <c r="PS22" s="92"/>
      <c r="PT22" s="77"/>
      <c r="PU22" s="92"/>
      <c r="PV22" s="92"/>
      <c r="PW22" s="81"/>
      <c r="PX22" s="92"/>
      <c r="PY22" s="77"/>
      <c r="PZ22" s="92"/>
      <c r="QA22" s="92"/>
      <c r="QB22" s="144"/>
      <c r="QC22" s="99"/>
      <c r="QD22" s="85"/>
      <c r="QE22" s="86"/>
      <c r="QF22" s="86"/>
      <c r="QG22" s="83"/>
      <c r="QH22" s="99"/>
      <c r="QI22" s="85"/>
      <c r="QJ22" s="99"/>
      <c r="QK22" s="99"/>
      <c r="QL22" s="101"/>
      <c r="QM22" s="102"/>
      <c r="QN22" s="89"/>
      <c r="QO22" s="90"/>
      <c r="QP22" s="90"/>
      <c r="QQ22" s="129"/>
      <c r="QR22" s="92"/>
      <c r="QS22" s="77"/>
      <c r="QT22" s="82"/>
      <c r="QU22" s="82"/>
      <c r="QV22" s="81"/>
      <c r="QW22" s="92"/>
      <c r="QX22" s="77"/>
      <c r="QY22" s="92"/>
      <c r="QZ22" s="92"/>
      <c r="RA22" s="144"/>
      <c r="RB22" s="99"/>
      <c r="RC22" s="85"/>
      <c r="RD22" s="86"/>
      <c r="RE22" s="86"/>
      <c r="RF22" s="129"/>
      <c r="RG22" s="92"/>
      <c r="RH22" s="77"/>
      <c r="RI22" s="82"/>
      <c r="RJ22" s="82"/>
      <c r="RK22" s="129"/>
      <c r="RL22" s="92"/>
      <c r="RM22" s="77"/>
      <c r="RN22" s="82"/>
      <c r="RO22" s="82"/>
      <c r="RP22" s="81"/>
      <c r="RQ22" s="92"/>
      <c r="RR22" s="77"/>
      <c r="RS22" s="92"/>
      <c r="RT22" s="92"/>
      <c r="RU22" s="144"/>
      <c r="RV22" s="99"/>
      <c r="RW22" s="85"/>
      <c r="RX22" s="86"/>
      <c r="RY22" s="86"/>
      <c r="RZ22" s="129"/>
      <c r="SA22" s="92"/>
      <c r="SB22" s="77"/>
      <c r="SC22" s="82"/>
      <c r="SD22" s="82"/>
      <c r="SE22" s="129"/>
      <c r="SF22" s="92"/>
      <c r="SG22" s="77"/>
      <c r="SH22" s="82"/>
      <c r="SI22" s="82"/>
      <c r="SJ22" s="129"/>
      <c r="SK22" s="92"/>
      <c r="SL22" s="77"/>
      <c r="SM22" s="82"/>
      <c r="SN22" s="82"/>
      <c r="SO22" s="81"/>
      <c r="SP22" s="92"/>
      <c r="SQ22" s="77"/>
      <c r="SR22" s="92"/>
      <c r="SS22" s="92"/>
      <c r="ST22" s="81"/>
      <c r="SU22" s="92"/>
      <c r="SV22" s="77"/>
      <c r="SW22" s="92"/>
      <c r="SX22" s="92"/>
      <c r="SY22" s="144"/>
      <c r="SZ22" s="99"/>
      <c r="TA22" s="85"/>
      <c r="TB22" s="86"/>
      <c r="TC22" s="86"/>
      <c r="TD22" s="83"/>
      <c r="TE22" s="99"/>
      <c r="TF22" s="85"/>
      <c r="TG22" s="99"/>
      <c r="TH22" s="99"/>
      <c r="TI22" s="101"/>
      <c r="TJ22" s="102"/>
      <c r="TK22" s="89"/>
      <c r="TL22" s="90"/>
      <c r="TM22" s="90"/>
      <c r="TN22" s="129"/>
      <c r="TO22" s="92"/>
      <c r="TP22" s="77"/>
      <c r="TQ22" s="82"/>
      <c r="TR22" s="82"/>
      <c r="TS22" s="81"/>
      <c r="TT22" s="92"/>
      <c r="TU22" s="77"/>
      <c r="TV22" s="92"/>
      <c r="TW22" s="92"/>
      <c r="TX22" s="144"/>
      <c r="TY22" s="99"/>
      <c r="TZ22" s="85"/>
      <c r="UA22" s="86"/>
      <c r="UB22" s="86"/>
      <c r="UC22" s="129"/>
      <c r="UD22" s="92"/>
      <c r="UE22" s="77"/>
      <c r="UF22" s="82"/>
      <c r="UG22" s="82"/>
      <c r="UH22" s="129"/>
      <c r="UI22" s="92"/>
      <c r="UJ22" s="77"/>
      <c r="UK22" s="82"/>
      <c r="UL22" s="82"/>
      <c r="UM22" s="81"/>
      <c r="UN22" s="92"/>
      <c r="UO22" s="77"/>
      <c r="UP22" s="92"/>
      <c r="UQ22" s="92"/>
      <c r="UR22" s="144"/>
      <c r="US22" s="99"/>
      <c r="UT22" s="85"/>
      <c r="UU22" s="86"/>
      <c r="UV22" s="86"/>
      <c r="UW22" s="129"/>
      <c r="UX22" s="92"/>
      <c r="UY22" s="77"/>
      <c r="UZ22" s="82"/>
      <c r="VA22" s="82"/>
      <c r="VB22" s="129"/>
      <c r="VC22" s="92"/>
      <c r="VD22" s="77"/>
      <c r="VE22" s="82"/>
      <c r="VF22" s="82"/>
      <c r="VG22" s="129"/>
      <c r="VH22" s="92"/>
      <c r="VI22" s="77"/>
      <c r="VJ22" s="82"/>
      <c r="VK22" s="82"/>
      <c r="VL22" s="81"/>
      <c r="VM22" s="92"/>
      <c r="VN22" s="77"/>
      <c r="VO22" s="92"/>
      <c r="VP22" s="92"/>
      <c r="VQ22" s="144"/>
      <c r="VR22" s="99"/>
      <c r="VS22" s="85"/>
      <c r="VT22" s="86"/>
      <c r="VU22" s="86"/>
      <c r="VV22" s="129"/>
      <c r="VW22" s="92"/>
      <c r="VX22" s="77"/>
      <c r="VY22" s="82"/>
      <c r="VZ22" s="82"/>
      <c r="WA22" s="129"/>
      <c r="WB22" s="92"/>
      <c r="WC22" s="77"/>
      <c r="WD22" s="82"/>
      <c r="WE22" s="82"/>
      <c r="WF22" s="129"/>
      <c r="WG22" s="92"/>
      <c r="WH22" s="77"/>
      <c r="WI22" s="82"/>
      <c r="WJ22" s="82"/>
      <c r="WK22" s="129"/>
      <c r="WL22" s="92"/>
      <c r="WM22" s="77"/>
      <c r="WN22" s="82"/>
      <c r="WO22" s="82"/>
      <c r="WP22" s="81"/>
      <c r="WQ22" s="92"/>
      <c r="WR22" s="77"/>
      <c r="WS22" s="92"/>
      <c r="WT22" s="92"/>
      <c r="WU22" s="144"/>
      <c r="WV22" s="99"/>
      <c r="WW22" s="85"/>
      <c r="WX22" s="86"/>
      <c r="WY22" s="86"/>
      <c r="WZ22" s="129"/>
      <c r="XA22" s="92"/>
      <c r="XB22" s="77"/>
      <c r="XC22" s="82"/>
      <c r="XD22" s="82"/>
      <c r="XE22" s="129"/>
      <c r="XF22" s="92"/>
      <c r="XG22" s="77"/>
      <c r="XH22" s="82"/>
      <c r="XI22" s="82"/>
      <c r="XJ22" s="129"/>
      <c r="XK22" s="92"/>
      <c r="XL22" s="77"/>
      <c r="XM22" s="82"/>
      <c r="XN22" s="82"/>
      <c r="XO22" s="129"/>
      <c r="XP22" s="92"/>
      <c r="XQ22" s="77"/>
      <c r="XR22" s="82"/>
      <c r="XS22" s="82"/>
      <c r="XT22" s="129"/>
      <c r="XU22" s="92"/>
      <c r="XV22" s="77"/>
      <c r="XW22" s="82"/>
      <c r="XX22" s="82"/>
      <c r="XY22" s="129"/>
      <c r="XZ22" s="92"/>
      <c r="YA22" s="77"/>
      <c r="YB22" s="82"/>
      <c r="YC22" s="82"/>
      <c r="YD22" s="129"/>
      <c r="YE22" s="92"/>
      <c r="YF22" s="77"/>
      <c r="YG22" s="82"/>
      <c r="YH22" s="82"/>
      <c r="YI22" s="129"/>
      <c r="YJ22" s="92"/>
      <c r="YK22" s="77"/>
      <c r="YL22" s="82"/>
      <c r="YM22" s="78"/>
    </row>
    <row r="23" spans="1:663" x14ac:dyDescent="0.2">
      <c r="A23" s="119">
        <f t="shared" si="0"/>
        <v>0</v>
      </c>
      <c r="B23" s="241">
        <f t="shared" si="1"/>
        <v>520</v>
      </c>
      <c r="D23" s="122">
        <f>SUM(C23*'Data Entry'!$C$18)*(20/80)</f>
        <v>0</v>
      </c>
      <c r="E23" s="122">
        <f t="shared" si="2"/>
        <v>7417.7599999999993</v>
      </c>
      <c r="F23" s="122">
        <f>SUM(E23*'Data Entry'!$C$18)*(20/80)</f>
        <v>1539.1851999999999</v>
      </c>
      <c r="G23" s="122">
        <f t="shared" si="5"/>
        <v>183861.53309999997</v>
      </c>
      <c r="H23" s="128">
        <f t="shared" si="6"/>
        <v>520</v>
      </c>
      <c r="I23">
        <v>15</v>
      </c>
      <c r="J23" s="47">
        <f t="shared" si="7"/>
        <v>14</v>
      </c>
      <c r="K23" s="50">
        <f>IF('Data Entry'!$C$9='Attrition Rates'!$A$4,'Attrition Rates'!D18,IF('Data Entry'!$C$9='Attrition Rates'!$A$5,'Attrition Rates'!E18,IF('Data Entry'!$C$9='Attrition Rates'!$A$6,'Attrition Rates'!F18,IF('Data Entry'!$C$9='Attrition Rates'!$A$7,'Attrition Rates'!G18,IF('Data Entry'!$C$9='Attrition Rates'!$A$8,'Attrition Rates'!H18,IF('Data Entry'!$C$9='Attrition Rates'!$A$9,'Attrition Rates'!I18,IF('Data Entry'!$C$9='Attrition Rates'!$A$10,'Attrition Rates'!J18,FALSE)))))))</f>
        <v>0.52</v>
      </c>
      <c r="L23" s="53">
        <f t="shared" si="13"/>
        <v>472</v>
      </c>
      <c r="M23" s="1">
        <f t="shared" si="4"/>
        <v>6608</v>
      </c>
      <c r="N23" s="81">
        <f t="shared" si="11"/>
        <v>16.8</v>
      </c>
      <c r="O23" s="76">
        <f t="shared" si="8"/>
        <v>0.65</v>
      </c>
      <c r="P23" s="77">
        <f t="shared" si="14"/>
        <v>23</v>
      </c>
      <c r="Q23" s="82">
        <f t="shared" si="9"/>
        <v>386.40000000000003</v>
      </c>
      <c r="R23" s="82"/>
      <c r="S23" s="81">
        <f t="shared" ref="S23:S56" si="19">+S22</f>
        <v>20.16</v>
      </c>
      <c r="T23" s="76">
        <f t="shared" si="15"/>
        <v>0.86</v>
      </c>
      <c r="U23" s="77">
        <f t="shared" ref="U23:U26" si="20">ROUND(SUM(U$21*T23),0)</f>
        <v>1</v>
      </c>
      <c r="V23" s="82">
        <f t="shared" si="16"/>
        <v>20.16</v>
      </c>
      <c r="W23" s="82"/>
      <c r="X23" s="81"/>
      <c r="Y23" s="92"/>
      <c r="Z23" s="77"/>
      <c r="AA23" s="92"/>
      <c r="AB23" s="92"/>
      <c r="AC23" s="81"/>
      <c r="AD23" s="92"/>
      <c r="AE23" s="77"/>
      <c r="AF23" s="92"/>
      <c r="AG23" s="92"/>
      <c r="AH23" s="81"/>
      <c r="AI23" s="92"/>
      <c r="AJ23" s="77"/>
      <c r="AK23" s="92"/>
      <c r="AL23" s="93"/>
      <c r="AM23" s="81"/>
      <c r="AN23" s="92"/>
      <c r="AO23" s="77"/>
      <c r="AP23" s="92"/>
      <c r="AQ23" s="93"/>
      <c r="AR23" s="81"/>
      <c r="AS23" s="92"/>
      <c r="AT23" s="77"/>
      <c r="AU23" s="92"/>
      <c r="AV23" s="93"/>
      <c r="AW23" s="83">
        <f t="shared" ref="AW23:AW56" si="21">+AW22</f>
        <v>16.8</v>
      </c>
      <c r="AX23" s="84">
        <f t="shared" si="17"/>
        <v>0.86</v>
      </c>
      <c r="AY23" s="85">
        <f t="shared" ref="AY23:AY26" si="22">ROUND(SUM(AY$21*AX23),0)</f>
        <v>24</v>
      </c>
      <c r="AZ23" s="86">
        <f t="shared" si="18"/>
        <v>403.20000000000005</v>
      </c>
      <c r="BA23" s="123"/>
      <c r="BB23" s="83"/>
      <c r="BC23" s="103"/>
      <c r="BD23" s="85"/>
      <c r="BE23" s="99"/>
      <c r="BF23" s="100"/>
      <c r="BG23" s="83"/>
      <c r="BH23" s="103"/>
      <c r="BI23" s="85"/>
      <c r="BJ23" s="99"/>
      <c r="BK23" s="100"/>
      <c r="BL23" s="83"/>
      <c r="BM23" s="103"/>
      <c r="BN23" s="85"/>
      <c r="BO23" s="99"/>
      <c r="BP23" s="100"/>
      <c r="BQ23" s="83"/>
      <c r="BR23" s="103"/>
      <c r="BS23" s="85"/>
      <c r="BT23" s="99"/>
      <c r="BU23" s="100"/>
      <c r="BV23" s="83"/>
      <c r="BW23" s="103"/>
      <c r="BX23" s="85"/>
      <c r="BY23" s="99"/>
      <c r="BZ23" s="100"/>
      <c r="CA23" s="101"/>
      <c r="CB23" s="102"/>
      <c r="CC23" s="89"/>
      <c r="CD23" s="90"/>
      <c r="CE23" s="90"/>
      <c r="CF23" s="87"/>
      <c r="CG23" s="102"/>
      <c r="CH23" s="89"/>
      <c r="CI23" s="102"/>
      <c r="CJ23" s="102"/>
      <c r="CK23" s="87"/>
      <c r="CL23" s="102"/>
      <c r="CM23" s="89"/>
      <c r="CN23" s="102"/>
      <c r="CO23" s="102"/>
      <c r="CP23" s="87"/>
      <c r="CQ23" s="102"/>
      <c r="CR23" s="89"/>
      <c r="CS23" s="102"/>
      <c r="CT23" s="102"/>
      <c r="CU23" s="87"/>
      <c r="CV23" s="102"/>
      <c r="CW23" s="89"/>
      <c r="CX23" s="102"/>
      <c r="CY23" s="102"/>
      <c r="CZ23" s="145"/>
      <c r="DA23" s="146"/>
      <c r="DB23" s="96"/>
      <c r="DC23" s="97"/>
      <c r="DD23" s="97"/>
      <c r="DE23" s="94"/>
      <c r="DF23" s="146"/>
      <c r="DG23" s="96"/>
      <c r="DH23" s="146"/>
      <c r="DI23" s="146"/>
      <c r="DJ23" s="94"/>
      <c r="DK23" s="146"/>
      <c r="DL23" s="96"/>
      <c r="DM23" s="146"/>
      <c r="DN23" s="146"/>
      <c r="DO23" s="94"/>
      <c r="DP23" s="146"/>
      <c r="DQ23" s="96"/>
      <c r="DR23" s="146"/>
      <c r="DS23" s="146"/>
      <c r="DT23" s="147"/>
      <c r="DU23" s="148"/>
      <c r="DV23" s="106"/>
      <c r="DW23" s="107"/>
      <c r="DX23" s="107"/>
      <c r="DY23" s="104"/>
      <c r="DZ23" s="148"/>
      <c r="EA23" s="106"/>
      <c r="EB23" s="148"/>
      <c r="EC23" s="148"/>
      <c r="ED23" s="104"/>
      <c r="EE23" s="148"/>
      <c r="EF23" s="106"/>
      <c r="EG23" s="148"/>
      <c r="EH23" s="148"/>
      <c r="EI23" s="149"/>
      <c r="EJ23" s="150"/>
      <c r="EK23" s="111"/>
      <c r="EL23" s="112"/>
      <c r="EM23" s="112"/>
      <c r="EN23" s="109"/>
      <c r="EO23" s="150"/>
      <c r="EP23" s="111"/>
      <c r="EQ23" s="150"/>
      <c r="ER23" s="150"/>
      <c r="ES23" s="151"/>
      <c r="ET23" s="152"/>
      <c r="EU23" s="115"/>
      <c r="EV23" s="116"/>
      <c r="EW23" s="116"/>
      <c r="EX23" s="129"/>
      <c r="EY23" s="92"/>
      <c r="EZ23" s="77"/>
      <c r="FA23" s="82"/>
      <c r="FB23" s="82"/>
      <c r="FC23" s="81"/>
      <c r="FD23" s="92"/>
      <c r="FE23" s="77"/>
      <c r="FF23" s="92"/>
      <c r="FG23" s="92"/>
      <c r="FH23" s="81"/>
      <c r="FI23" s="92"/>
      <c r="FJ23" s="77"/>
      <c r="FK23" s="92"/>
      <c r="FL23" s="92"/>
      <c r="FM23" s="81"/>
      <c r="FN23" s="92"/>
      <c r="FO23" s="77"/>
      <c r="FP23" s="92"/>
      <c r="FQ23" s="92"/>
      <c r="FR23" s="81"/>
      <c r="FS23" s="92"/>
      <c r="FT23" s="77"/>
      <c r="FU23" s="92"/>
      <c r="FV23" s="92"/>
      <c r="FW23" s="144"/>
      <c r="FX23" s="99"/>
      <c r="FY23" s="85"/>
      <c r="FZ23" s="86"/>
      <c r="GA23" s="86"/>
      <c r="GB23" s="83"/>
      <c r="GC23" s="99"/>
      <c r="GD23" s="85"/>
      <c r="GE23" s="99"/>
      <c r="GF23" s="99"/>
      <c r="GG23" s="83"/>
      <c r="GH23" s="99"/>
      <c r="GI23" s="85"/>
      <c r="GJ23" s="99"/>
      <c r="GK23" s="99"/>
      <c r="GL23" s="83"/>
      <c r="GM23" s="99"/>
      <c r="GN23" s="85"/>
      <c r="GO23" s="99"/>
      <c r="GP23" s="99"/>
      <c r="GQ23" s="101"/>
      <c r="GR23" s="102"/>
      <c r="GS23" s="89"/>
      <c r="GT23" s="90"/>
      <c r="GU23" s="90"/>
      <c r="GV23" s="87"/>
      <c r="GW23" s="102"/>
      <c r="GX23" s="89"/>
      <c r="GY23" s="102"/>
      <c r="GZ23" s="102"/>
      <c r="HA23" s="87"/>
      <c r="HB23" s="102"/>
      <c r="HC23" s="89"/>
      <c r="HD23" s="102"/>
      <c r="HE23" s="102"/>
      <c r="HF23" s="145"/>
      <c r="HG23" s="146"/>
      <c r="HH23" s="96"/>
      <c r="HI23" s="97"/>
      <c r="HJ23" s="97"/>
      <c r="HK23" s="94"/>
      <c r="HL23" s="146"/>
      <c r="HM23" s="96"/>
      <c r="HN23" s="146"/>
      <c r="HO23" s="146"/>
      <c r="HP23" s="147"/>
      <c r="HQ23" s="148"/>
      <c r="HR23" s="106"/>
      <c r="HS23" s="107"/>
      <c r="HT23" s="107"/>
      <c r="HU23" s="129"/>
      <c r="HV23" s="92"/>
      <c r="HW23" s="77"/>
      <c r="HX23" s="82"/>
      <c r="HY23" s="82"/>
      <c r="HZ23" s="81"/>
      <c r="IA23" s="92"/>
      <c r="IB23" s="77"/>
      <c r="IC23" s="92"/>
      <c r="ID23" s="92"/>
      <c r="IE23" s="81"/>
      <c r="IF23" s="92"/>
      <c r="IG23" s="77"/>
      <c r="IH23" s="92"/>
      <c r="II23" s="92"/>
      <c r="IJ23" s="81"/>
      <c r="IK23" s="92"/>
      <c r="IL23" s="77"/>
      <c r="IM23" s="92"/>
      <c r="IN23" s="92"/>
      <c r="IO23" s="144"/>
      <c r="IP23" s="99"/>
      <c r="IQ23" s="85"/>
      <c r="IR23" s="86"/>
      <c r="IS23" s="86"/>
      <c r="IT23" s="83"/>
      <c r="IU23" s="99"/>
      <c r="IV23" s="85"/>
      <c r="IW23" s="99"/>
      <c r="IX23" s="99"/>
      <c r="IY23" s="83"/>
      <c r="IZ23" s="99"/>
      <c r="JA23" s="85"/>
      <c r="JB23" s="99"/>
      <c r="JC23" s="99"/>
      <c r="JD23" s="101"/>
      <c r="JE23" s="102"/>
      <c r="JF23" s="89"/>
      <c r="JG23" s="90"/>
      <c r="JH23" s="90"/>
      <c r="JI23" s="87"/>
      <c r="JJ23" s="102"/>
      <c r="JK23" s="89"/>
      <c r="JL23" s="102"/>
      <c r="JM23" s="102"/>
      <c r="JN23" s="145"/>
      <c r="JO23" s="146"/>
      <c r="JP23" s="96"/>
      <c r="JQ23" s="97"/>
      <c r="JR23" s="97"/>
      <c r="JS23" s="129"/>
      <c r="JT23" s="92"/>
      <c r="JU23" s="77"/>
      <c r="JV23" s="82"/>
      <c r="JW23" s="82"/>
      <c r="JX23" s="81"/>
      <c r="JY23" s="92"/>
      <c r="JZ23" s="77"/>
      <c r="KA23" s="92"/>
      <c r="KB23" s="92"/>
      <c r="KC23" s="81"/>
      <c r="KD23" s="92"/>
      <c r="KE23" s="77"/>
      <c r="KF23" s="92"/>
      <c r="KG23" s="92"/>
      <c r="KH23" s="144"/>
      <c r="KI23" s="99"/>
      <c r="KJ23" s="85"/>
      <c r="KK23" s="86"/>
      <c r="KL23" s="86"/>
      <c r="KM23" s="83"/>
      <c r="KN23" s="99"/>
      <c r="KO23" s="85"/>
      <c r="KP23" s="99"/>
      <c r="KQ23" s="99"/>
      <c r="KR23" s="101"/>
      <c r="KS23" s="102"/>
      <c r="KT23" s="89"/>
      <c r="KU23" s="90"/>
      <c r="KV23" s="90"/>
      <c r="KW23" s="129"/>
      <c r="KX23" s="92"/>
      <c r="KY23" s="77"/>
      <c r="KZ23" s="82"/>
      <c r="LA23" s="82"/>
      <c r="LB23" s="81"/>
      <c r="LC23" s="92"/>
      <c r="LD23" s="77"/>
      <c r="LE23" s="92"/>
      <c r="LF23" s="92"/>
      <c r="LG23" s="144"/>
      <c r="LH23" s="99"/>
      <c r="LI23" s="85"/>
      <c r="LJ23" s="86"/>
      <c r="LK23" s="86"/>
      <c r="LL23" s="129"/>
      <c r="LM23" s="92"/>
      <c r="LN23" s="77"/>
      <c r="LO23" s="82"/>
      <c r="LP23" s="82"/>
      <c r="LQ23" s="129"/>
      <c r="LR23" s="92"/>
      <c r="LS23" s="77"/>
      <c r="LT23" s="82"/>
      <c r="LU23" s="82"/>
      <c r="LV23" s="81"/>
      <c r="LW23" s="92"/>
      <c r="LX23" s="77"/>
      <c r="LY23" s="92"/>
      <c r="LZ23" s="92"/>
      <c r="MA23" s="81"/>
      <c r="MB23" s="92"/>
      <c r="MC23" s="77"/>
      <c r="MD23" s="92"/>
      <c r="ME23" s="92"/>
      <c r="MF23" s="81"/>
      <c r="MG23" s="92"/>
      <c r="MH23" s="77"/>
      <c r="MI23" s="92"/>
      <c r="MJ23" s="92"/>
      <c r="MK23" s="144"/>
      <c r="ML23" s="99"/>
      <c r="MM23" s="85"/>
      <c r="MN23" s="86"/>
      <c r="MO23" s="86"/>
      <c r="MP23" s="83"/>
      <c r="MQ23" s="99"/>
      <c r="MR23" s="85"/>
      <c r="MS23" s="99"/>
      <c r="MT23" s="99"/>
      <c r="MU23" s="83"/>
      <c r="MV23" s="99"/>
      <c r="MW23" s="85"/>
      <c r="MX23" s="99"/>
      <c r="MY23" s="99"/>
      <c r="MZ23" s="101"/>
      <c r="NA23" s="102"/>
      <c r="NB23" s="89"/>
      <c r="NC23" s="90"/>
      <c r="ND23" s="90"/>
      <c r="NE23" s="87"/>
      <c r="NF23" s="102"/>
      <c r="NG23" s="89"/>
      <c r="NH23" s="102"/>
      <c r="NI23" s="102"/>
      <c r="NJ23" s="145"/>
      <c r="NK23" s="146"/>
      <c r="NL23" s="96"/>
      <c r="NM23" s="97"/>
      <c r="NN23" s="97"/>
      <c r="NO23" s="129"/>
      <c r="NP23" s="92"/>
      <c r="NQ23" s="77"/>
      <c r="NR23" s="82"/>
      <c r="NS23" s="82"/>
      <c r="NT23" s="81"/>
      <c r="NU23" s="92"/>
      <c r="NV23" s="77"/>
      <c r="NW23" s="92"/>
      <c r="NX23" s="92"/>
      <c r="NY23" s="81"/>
      <c r="NZ23" s="92"/>
      <c r="OA23" s="77"/>
      <c r="OB23" s="92"/>
      <c r="OC23" s="92"/>
      <c r="OD23" s="144"/>
      <c r="OE23" s="99"/>
      <c r="OF23" s="85"/>
      <c r="OG23" s="86"/>
      <c r="OH23" s="86"/>
      <c r="OI23" s="83"/>
      <c r="OJ23" s="99"/>
      <c r="OK23" s="85"/>
      <c r="OL23" s="99"/>
      <c r="OM23" s="99"/>
      <c r="ON23" s="101"/>
      <c r="OO23" s="102"/>
      <c r="OP23" s="89"/>
      <c r="OQ23" s="90"/>
      <c r="OR23" s="90"/>
      <c r="OS23" s="129"/>
      <c r="OT23" s="92"/>
      <c r="OU23" s="77"/>
      <c r="OV23" s="82"/>
      <c r="OW23" s="82"/>
      <c r="OX23" s="81"/>
      <c r="OY23" s="92"/>
      <c r="OZ23" s="77"/>
      <c r="PA23" s="92"/>
      <c r="PB23" s="92"/>
      <c r="PC23" s="144"/>
      <c r="PD23" s="99"/>
      <c r="PE23" s="85"/>
      <c r="PF23" s="86"/>
      <c r="PG23" s="86"/>
      <c r="PH23" s="129"/>
      <c r="PI23" s="92"/>
      <c r="PJ23" s="77"/>
      <c r="PK23" s="82"/>
      <c r="PL23" s="82"/>
      <c r="PM23" s="129"/>
      <c r="PN23" s="92"/>
      <c r="PO23" s="77"/>
      <c r="PP23" s="82"/>
      <c r="PQ23" s="82"/>
      <c r="PR23" s="81"/>
      <c r="PS23" s="92"/>
      <c r="PT23" s="77"/>
      <c r="PU23" s="92"/>
      <c r="PV23" s="92"/>
      <c r="PW23" s="81"/>
      <c r="PX23" s="92"/>
      <c r="PY23" s="77"/>
      <c r="PZ23" s="92"/>
      <c r="QA23" s="92"/>
      <c r="QB23" s="144"/>
      <c r="QC23" s="99"/>
      <c r="QD23" s="85"/>
      <c r="QE23" s="86"/>
      <c r="QF23" s="86"/>
      <c r="QG23" s="83"/>
      <c r="QH23" s="99"/>
      <c r="QI23" s="85"/>
      <c r="QJ23" s="99"/>
      <c r="QK23" s="99"/>
      <c r="QL23" s="101"/>
      <c r="QM23" s="102"/>
      <c r="QN23" s="89"/>
      <c r="QO23" s="90"/>
      <c r="QP23" s="90"/>
      <c r="QQ23" s="129"/>
      <c r="QR23" s="92"/>
      <c r="QS23" s="77"/>
      <c r="QT23" s="82"/>
      <c r="QU23" s="82"/>
      <c r="QV23" s="81"/>
      <c r="QW23" s="92"/>
      <c r="QX23" s="77"/>
      <c r="QY23" s="92"/>
      <c r="QZ23" s="92"/>
      <c r="RA23" s="144"/>
      <c r="RB23" s="99"/>
      <c r="RC23" s="85"/>
      <c r="RD23" s="86"/>
      <c r="RE23" s="86"/>
      <c r="RF23" s="129"/>
      <c r="RG23" s="92"/>
      <c r="RH23" s="77"/>
      <c r="RI23" s="82"/>
      <c r="RJ23" s="82"/>
      <c r="RK23" s="129"/>
      <c r="RL23" s="92"/>
      <c r="RM23" s="77"/>
      <c r="RN23" s="82"/>
      <c r="RO23" s="82"/>
      <c r="RP23" s="81"/>
      <c r="RQ23" s="92"/>
      <c r="RR23" s="77"/>
      <c r="RS23" s="92"/>
      <c r="RT23" s="92"/>
      <c r="RU23" s="144"/>
      <c r="RV23" s="99"/>
      <c r="RW23" s="85"/>
      <c r="RX23" s="86"/>
      <c r="RY23" s="86"/>
      <c r="RZ23" s="129"/>
      <c r="SA23" s="92"/>
      <c r="SB23" s="77"/>
      <c r="SC23" s="82"/>
      <c r="SD23" s="82"/>
      <c r="SE23" s="129"/>
      <c r="SF23" s="92"/>
      <c r="SG23" s="77"/>
      <c r="SH23" s="82"/>
      <c r="SI23" s="82"/>
      <c r="SJ23" s="129"/>
      <c r="SK23" s="92"/>
      <c r="SL23" s="77"/>
      <c r="SM23" s="82"/>
      <c r="SN23" s="82"/>
      <c r="SO23" s="81"/>
      <c r="SP23" s="92"/>
      <c r="SQ23" s="77"/>
      <c r="SR23" s="92"/>
      <c r="SS23" s="92"/>
      <c r="ST23" s="81"/>
      <c r="SU23" s="92"/>
      <c r="SV23" s="77"/>
      <c r="SW23" s="92"/>
      <c r="SX23" s="92"/>
      <c r="SY23" s="144"/>
      <c r="SZ23" s="99"/>
      <c r="TA23" s="85"/>
      <c r="TB23" s="86"/>
      <c r="TC23" s="86"/>
      <c r="TD23" s="83"/>
      <c r="TE23" s="99"/>
      <c r="TF23" s="85"/>
      <c r="TG23" s="99"/>
      <c r="TH23" s="99"/>
      <c r="TI23" s="101"/>
      <c r="TJ23" s="102"/>
      <c r="TK23" s="89"/>
      <c r="TL23" s="90"/>
      <c r="TM23" s="90"/>
      <c r="TN23" s="129"/>
      <c r="TO23" s="92"/>
      <c r="TP23" s="77"/>
      <c r="TQ23" s="82"/>
      <c r="TR23" s="82"/>
      <c r="TS23" s="81"/>
      <c r="TT23" s="92"/>
      <c r="TU23" s="77"/>
      <c r="TV23" s="92"/>
      <c r="TW23" s="92"/>
      <c r="TX23" s="144"/>
      <c r="TY23" s="99"/>
      <c r="TZ23" s="85"/>
      <c r="UA23" s="86"/>
      <c r="UB23" s="86"/>
      <c r="UC23" s="129"/>
      <c r="UD23" s="92"/>
      <c r="UE23" s="77"/>
      <c r="UF23" s="82"/>
      <c r="UG23" s="82"/>
      <c r="UH23" s="129"/>
      <c r="UI23" s="92"/>
      <c r="UJ23" s="77"/>
      <c r="UK23" s="82"/>
      <c r="UL23" s="82"/>
      <c r="UM23" s="81"/>
      <c r="UN23" s="92"/>
      <c r="UO23" s="77"/>
      <c r="UP23" s="92"/>
      <c r="UQ23" s="92"/>
      <c r="UR23" s="144"/>
      <c r="US23" s="99"/>
      <c r="UT23" s="85"/>
      <c r="UU23" s="86"/>
      <c r="UV23" s="86"/>
      <c r="UW23" s="129"/>
      <c r="UX23" s="92"/>
      <c r="UY23" s="77"/>
      <c r="UZ23" s="82"/>
      <c r="VA23" s="82"/>
      <c r="VB23" s="129"/>
      <c r="VC23" s="92"/>
      <c r="VD23" s="77"/>
      <c r="VE23" s="82"/>
      <c r="VF23" s="82"/>
      <c r="VG23" s="129"/>
      <c r="VH23" s="92"/>
      <c r="VI23" s="77"/>
      <c r="VJ23" s="82"/>
      <c r="VK23" s="82"/>
      <c r="VL23" s="81"/>
      <c r="VM23" s="92"/>
      <c r="VN23" s="77"/>
      <c r="VO23" s="92"/>
      <c r="VP23" s="92"/>
      <c r="VQ23" s="144"/>
      <c r="VR23" s="99"/>
      <c r="VS23" s="85"/>
      <c r="VT23" s="86"/>
      <c r="VU23" s="86"/>
      <c r="VV23" s="129"/>
      <c r="VW23" s="92"/>
      <c r="VX23" s="77"/>
      <c r="VY23" s="82"/>
      <c r="VZ23" s="82"/>
      <c r="WA23" s="129"/>
      <c r="WB23" s="92"/>
      <c r="WC23" s="77"/>
      <c r="WD23" s="82"/>
      <c r="WE23" s="82"/>
      <c r="WF23" s="129"/>
      <c r="WG23" s="92"/>
      <c r="WH23" s="77"/>
      <c r="WI23" s="82"/>
      <c r="WJ23" s="82"/>
      <c r="WK23" s="129"/>
      <c r="WL23" s="92"/>
      <c r="WM23" s="77"/>
      <c r="WN23" s="82"/>
      <c r="WO23" s="82"/>
      <c r="WP23" s="81"/>
      <c r="WQ23" s="92"/>
      <c r="WR23" s="77"/>
      <c r="WS23" s="92"/>
      <c r="WT23" s="92"/>
      <c r="WU23" s="144"/>
      <c r="WV23" s="99"/>
      <c r="WW23" s="85"/>
      <c r="WX23" s="86"/>
      <c r="WY23" s="86"/>
      <c r="WZ23" s="129"/>
      <c r="XA23" s="92"/>
      <c r="XB23" s="77"/>
      <c r="XC23" s="82"/>
      <c r="XD23" s="82"/>
      <c r="XE23" s="129"/>
      <c r="XF23" s="92"/>
      <c r="XG23" s="77"/>
      <c r="XH23" s="82"/>
      <c r="XI23" s="82"/>
      <c r="XJ23" s="129"/>
      <c r="XK23" s="92"/>
      <c r="XL23" s="77"/>
      <c r="XM23" s="82"/>
      <c r="XN23" s="82"/>
      <c r="XO23" s="129"/>
      <c r="XP23" s="92"/>
      <c r="XQ23" s="77"/>
      <c r="XR23" s="82"/>
      <c r="XS23" s="82"/>
      <c r="XT23" s="129"/>
      <c r="XU23" s="92"/>
      <c r="XV23" s="77"/>
      <c r="XW23" s="82"/>
      <c r="XX23" s="82"/>
      <c r="XY23" s="129"/>
      <c r="XZ23" s="92"/>
      <c r="YA23" s="77"/>
      <c r="YB23" s="82"/>
      <c r="YC23" s="82"/>
      <c r="YD23" s="129"/>
      <c r="YE23" s="92"/>
      <c r="YF23" s="77"/>
      <c r="YG23" s="82"/>
      <c r="YH23" s="82"/>
      <c r="YI23" s="129"/>
      <c r="YJ23" s="92"/>
      <c r="YK23" s="77"/>
      <c r="YL23" s="82"/>
      <c r="YM23" s="78"/>
    </row>
    <row r="24" spans="1:663" x14ac:dyDescent="0.2">
      <c r="A24" s="119">
        <f t="shared" si="0"/>
        <v>0</v>
      </c>
      <c r="B24" s="241">
        <f t="shared" si="1"/>
        <v>510</v>
      </c>
      <c r="C24" s="160">
        <f>IF('Data Entry'!$C$20='Attrition Rates'!R$3,SUM(((B24*'Data Entry'!$C$21)*'Data Entry'!$C$22)*'Data Entry'!$C$23),0)</f>
        <v>0</v>
      </c>
      <c r="D24" s="122">
        <f>SUM(C24*'Data Entry'!$C$18)*(20/80)</f>
        <v>0</v>
      </c>
      <c r="E24" s="122">
        <f t="shared" si="2"/>
        <v>7272.16</v>
      </c>
      <c r="F24" s="122">
        <f>SUM(E24*'Data Entry'!$C$18)*(20/80)</f>
        <v>1508.9731999999999</v>
      </c>
      <c r="G24" s="122">
        <f t="shared" si="5"/>
        <v>192642.66629999998</v>
      </c>
      <c r="H24" s="128">
        <f t="shared" si="6"/>
        <v>510</v>
      </c>
      <c r="I24">
        <v>16</v>
      </c>
      <c r="J24" s="47">
        <f t="shared" si="7"/>
        <v>14</v>
      </c>
      <c r="K24" s="50">
        <f>IF('Data Entry'!$C$9='Attrition Rates'!$A$4,'Attrition Rates'!D19,IF('Data Entry'!$C$9='Attrition Rates'!$A$5,'Attrition Rates'!E19,IF('Data Entry'!$C$9='Attrition Rates'!$A$6,'Attrition Rates'!F19,IF('Data Entry'!$C$9='Attrition Rates'!$A$7,'Attrition Rates'!G19,IF('Data Entry'!$C$9='Attrition Rates'!$A$8,'Attrition Rates'!H19,IF('Data Entry'!$C$9='Attrition Rates'!$A$9,'Attrition Rates'!I19,IF('Data Entry'!$C$9='Attrition Rates'!$A$10,'Attrition Rates'!J19,FALSE)))))))</f>
        <v>0.51</v>
      </c>
      <c r="L24" s="53">
        <f t="shared" si="13"/>
        <v>464</v>
      </c>
      <c r="M24" s="1">
        <f t="shared" si="4"/>
        <v>6496</v>
      </c>
      <c r="N24" s="81">
        <f t="shared" si="11"/>
        <v>16.8</v>
      </c>
      <c r="O24" s="76">
        <f t="shared" si="8"/>
        <v>0.63</v>
      </c>
      <c r="P24" s="77">
        <f t="shared" si="14"/>
        <v>22</v>
      </c>
      <c r="Q24" s="82">
        <f t="shared" si="9"/>
        <v>369.6</v>
      </c>
      <c r="R24" s="82"/>
      <c r="S24" s="81">
        <f t="shared" si="19"/>
        <v>20.16</v>
      </c>
      <c r="T24" s="76">
        <f t="shared" si="15"/>
        <v>0.83</v>
      </c>
      <c r="U24" s="77">
        <f t="shared" si="20"/>
        <v>1</v>
      </c>
      <c r="V24" s="82">
        <f t="shared" si="16"/>
        <v>20.16</v>
      </c>
      <c r="W24" s="82"/>
      <c r="X24" s="81"/>
      <c r="Y24" s="92"/>
      <c r="Z24" s="77"/>
      <c r="AA24" s="92"/>
      <c r="AB24" s="92"/>
      <c r="AC24" s="81"/>
      <c r="AD24" s="92"/>
      <c r="AE24" s="77"/>
      <c r="AF24" s="92"/>
      <c r="AG24" s="92"/>
      <c r="AH24" s="81"/>
      <c r="AI24" s="92"/>
      <c r="AJ24" s="77"/>
      <c r="AK24" s="92"/>
      <c r="AL24" s="93"/>
      <c r="AM24" s="81"/>
      <c r="AN24" s="92"/>
      <c r="AO24" s="77"/>
      <c r="AP24" s="92"/>
      <c r="AQ24" s="93"/>
      <c r="AR24" s="81"/>
      <c r="AS24" s="92"/>
      <c r="AT24" s="77"/>
      <c r="AU24" s="92"/>
      <c r="AV24" s="93"/>
      <c r="AW24" s="83">
        <f t="shared" si="21"/>
        <v>16.8</v>
      </c>
      <c r="AX24" s="84">
        <f t="shared" si="17"/>
        <v>0.83</v>
      </c>
      <c r="AY24" s="85">
        <f t="shared" si="22"/>
        <v>23</v>
      </c>
      <c r="AZ24" s="86">
        <f t="shared" si="18"/>
        <v>386.40000000000003</v>
      </c>
      <c r="BA24" s="123"/>
      <c r="BB24" s="83"/>
      <c r="BC24" s="99"/>
      <c r="BD24" s="85"/>
      <c r="BE24" s="99"/>
      <c r="BF24" s="100"/>
      <c r="BG24" s="83"/>
      <c r="BH24" s="99"/>
      <c r="BI24" s="85"/>
      <c r="BJ24" s="99"/>
      <c r="BK24" s="100"/>
      <c r="BL24" s="83"/>
      <c r="BM24" s="99"/>
      <c r="BN24" s="85"/>
      <c r="BO24" s="99"/>
      <c r="BP24" s="100"/>
      <c r="BQ24" s="83"/>
      <c r="BR24" s="99"/>
      <c r="BS24" s="85"/>
      <c r="BT24" s="99"/>
      <c r="BU24" s="100"/>
      <c r="BV24" s="83"/>
      <c r="BW24" s="99"/>
      <c r="BX24" s="85"/>
      <c r="BY24" s="99"/>
      <c r="BZ24" s="100"/>
      <c r="CA24" s="101"/>
      <c r="CB24" s="102"/>
      <c r="CC24" s="89"/>
      <c r="CD24" s="90"/>
      <c r="CE24" s="90"/>
      <c r="CF24" s="87"/>
      <c r="CG24" s="102"/>
      <c r="CH24" s="89"/>
      <c r="CI24" s="102"/>
      <c r="CJ24" s="102"/>
      <c r="CK24" s="87"/>
      <c r="CL24" s="102"/>
      <c r="CM24" s="89"/>
      <c r="CN24" s="102"/>
      <c r="CO24" s="102"/>
      <c r="CP24" s="87"/>
      <c r="CQ24" s="102"/>
      <c r="CR24" s="89"/>
      <c r="CS24" s="102"/>
      <c r="CT24" s="102"/>
      <c r="CU24" s="87"/>
      <c r="CV24" s="102"/>
      <c r="CW24" s="89"/>
      <c r="CX24" s="102"/>
      <c r="CY24" s="102"/>
      <c r="CZ24" s="145"/>
      <c r="DA24" s="146"/>
      <c r="DB24" s="96"/>
      <c r="DC24" s="97"/>
      <c r="DD24" s="97"/>
      <c r="DE24" s="94"/>
      <c r="DF24" s="146"/>
      <c r="DG24" s="96"/>
      <c r="DH24" s="146"/>
      <c r="DI24" s="146"/>
      <c r="DJ24" s="94"/>
      <c r="DK24" s="146"/>
      <c r="DL24" s="96"/>
      <c r="DM24" s="146"/>
      <c r="DN24" s="146"/>
      <c r="DO24" s="94"/>
      <c r="DP24" s="146"/>
      <c r="DQ24" s="96"/>
      <c r="DR24" s="146"/>
      <c r="DS24" s="146"/>
      <c r="DT24" s="147"/>
      <c r="DU24" s="148"/>
      <c r="DV24" s="106"/>
      <c r="DW24" s="107"/>
      <c r="DX24" s="107"/>
      <c r="DY24" s="104"/>
      <c r="DZ24" s="148"/>
      <c r="EA24" s="106"/>
      <c r="EB24" s="148"/>
      <c r="EC24" s="148"/>
      <c r="ED24" s="104"/>
      <c r="EE24" s="148"/>
      <c r="EF24" s="106"/>
      <c r="EG24" s="148"/>
      <c r="EH24" s="148"/>
      <c r="EI24" s="149"/>
      <c r="EJ24" s="150"/>
      <c r="EK24" s="111"/>
      <c r="EL24" s="112"/>
      <c r="EM24" s="112"/>
      <c r="EN24" s="109"/>
      <c r="EO24" s="150"/>
      <c r="EP24" s="111"/>
      <c r="EQ24" s="150"/>
      <c r="ER24" s="150"/>
      <c r="ES24" s="151"/>
      <c r="ET24" s="152"/>
      <c r="EU24" s="115"/>
      <c r="EV24" s="116"/>
      <c r="EW24" s="116"/>
      <c r="EX24" s="129"/>
      <c r="EY24" s="92"/>
      <c r="EZ24" s="77"/>
      <c r="FA24" s="82"/>
      <c r="FB24" s="82"/>
      <c r="FC24" s="81"/>
      <c r="FD24" s="92"/>
      <c r="FE24" s="77"/>
      <c r="FF24" s="92"/>
      <c r="FG24" s="92"/>
      <c r="FH24" s="81"/>
      <c r="FI24" s="92"/>
      <c r="FJ24" s="77"/>
      <c r="FK24" s="92"/>
      <c r="FL24" s="92"/>
      <c r="FM24" s="81"/>
      <c r="FN24" s="92"/>
      <c r="FO24" s="77"/>
      <c r="FP24" s="92"/>
      <c r="FQ24" s="92"/>
      <c r="FR24" s="81"/>
      <c r="FS24" s="92"/>
      <c r="FT24" s="77"/>
      <c r="FU24" s="92"/>
      <c r="FV24" s="92"/>
      <c r="FW24" s="144"/>
      <c r="FX24" s="99"/>
      <c r="FY24" s="85"/>
      <c r="FZ24" s="86"/>
      <c r="GA24" s="86"/>
      <c r="GB24" s="83"/>
      <c r="GC24" s="99"/>
      <c r="GD24" s="85"/>
      <c r="GE24" s="99"/>
      <c r="GF24" s="99"/>
      <c r="GG24" s="83"/>
      <c r="GH24" s="99"/>
      <c r="GI24" s="85"/>
      <c r="GJ24" s="99"/>
      <c r="GK24" s="99"/>
      <c r="GL24" s="83"/>
      <c r="GM24" s="99"/>
      <c r="GN24" s="85"/>
      <c r="GO24" s="99"/>
      <c r="GP24" s="99"/>
      <c r="GQ24" s="101"/>
      <c r="GR24" s="102"/>
      <c r="GS24" s="89"/>
      <c r="GT24" s="90"/>
      <c r="GU24" s="90"/>
      <c r="GV24" s="87"/>
      <c r="GW24" s="102"/>
      <c r="GX24" s="89"/>
      <c r="GY24" s="102"/>
      <c r="GZ24" s="102"/>
      <c r="HA24" s="87"/>
      <c r="HB24" s="102"/>
      <c r="HC24" s="89"/>
      <c r="HD24" s="102"/>
      <c r="HE24" s="102"/>
      <c r="HF24" s="145"/>
      <c r="HG24" s="146"/>
      <c r="HH24" s="96"/>
      <c r="HI24" s="97"/>
      <c r="HJ24" s="97"/>
      <c r="HK24" s="94"/>
      <c r="HL24" s="146"/>
      <c r="HM24" s="96"/>
      <c r="HN24" s="146"/>
      <c r="HO24" s="146"/>
      <c r="HP24" s="147"/>
      <c r="HQ24" s="148"/>
      <c r="HR24" s="106"/>
      <c r="HS24" s="107"/>
      <c r="HT24" s="107"/>
      <c r="HU24" s="129"/>
      <c r="HV24" s="92"/>
      <c r="HW24" s="77"/>
      <c r="HX24" s="82"/>
      <c r="HY24" s="82"/>
      <c r="HZ24" s="81"/>
      <c r="IA24" s="92"/>
      <c r="IB24" s="77"/>
      <c r="IC24" s="92"/>
      <c r="ID24" s="92"/>
      <c r="IE24" s="81"/>
      <c r="IF24" s="92"/>
      <c r="IG24" s="77"/>
      <c r="IH24" s="92"/>
      <c r="II24" s="92"/>
      <c r="IJ24" s="81"/>
      <c r="IK24" s="92"/>
      <c r="IL24" s="77"/>
      <c r="IM24" s="92"/>
      <c r="IN24" s="92"/>
      <c r="IO24" s="144"/>
      <c r="IP24" s="99"/>
      <c r="IQ24" s="85"/>
      <c r="IR24" s="86"/>
      <c r="IS24" s="86"/>
      <c r="IT24" s="83"/>
      <c r="IU24" s="99"/>
      <c r="IV24" s="85"/>
      <c r="IW24" s="99"/>
      <c r="IX24" s="99"/>
      <c r="IY24" s="83"/>
      <c r="IZ24" s="99"/>
      <c r="JA24" s="85"/>
      <c r="JB24" s="99"/>
      <c r="JC24" s="99"/>
      <c r="JD24" s="101"/>
      <c r="JE24" s="102"/>
      <c r="JF24" s="89"/>
      <c r="JG24" s="90"/>
      <c r="JH24" s="90"/>
      <c r="JI24" s="87"/>
      <c r="JJ24" s="102"/>
      <c r="JK24" s="89"/>
      <c r="JL24" s="102"/>
      <c r="JM24" s="102"/>
      <c r="JN24" s="145"/>
      <c r="JO24" s="146"/>
      <c r="JP24" s="96"/>
      <c r="JQ24" s="97"/>
      <c r="JR24" s="97"/>
      <c r="JS24" s="129"/>
      <c r="JT24" s="92"/>
      <c r="JU24" s="77"/>
      <c r="JV24" s="82"/>
      <c r="JW24" s="82"/>
      <c r="JX24" s="81"/>
      <c r="JY24" s="92"/>
      <c r="JZ24" s="77"/>
      <c r="KA24" s="92"/>
      <c r="KB24" s="92"/>
      <c r="KC24" s="81"/>
      <c r="KD24" s="92"/>
      <c r="KE24" s="77"/>
      <c r="KF24" s="92"/>
      <c r="KG24" s="92"/>
      <c r="KH24" s="144"/>
      <c r="KI24" s="99"/>
      <c r="KJ24" s="85"/>
      <c r="KK24" s="86"/>
      <c r="KL24" s="86"/>
      <c r="KM24" s="83"/>
      <c r="KN24" s="99"/>
      <c r="KO24" s="85"/>
      <c r="KP24" s="99"/>
      <c r="KQ24" s="99"/>
      <c r="KR24" s="101"/>
      <c r="KS24" s="102"/>
      <c r="KT24" s="89"/>
      <c r="KU24" s="90"/>
      <c r="KV24" s="90"/>
      <c r="KW24" s="129"/>
      <c r="KX24" s="92"/>
      <c r="KY24" s="77"/>
      <c r="KZ24" s="82"/>
      <c r="LA24" s="82"/>
      <c r="LB24" s="81"/>
      <c r="LC24" s="92"/>
      <c r="LD24" s="77"/>
      <c r="LE24" s="92"/>
      <c r="LF24" s="92"/>
      <c r="LG24" s="144"/>
      <c r="LH24" s="99"/>
      <c r="LI24" s="85"/>
      <c r="LJ24" s="86"/>
      <c r="LK24" s="86"/>
      <c r="LL24" s="129"/>
      <c r="LM24" s="92"/>
      <c r="LN24" s="77"/>
      <c r="LO24" s="82"/>
      <c r="LP24" s="82"/>
      <c r="LQ24" s="129"/>
      <c r="LR24" s="92"/>
      <c r="LS24" s="77"/>
      <c r="LT24" s="82"/>
      <c r="LU24" s="82"/>
      <c r="LV24" s="81"/>
      <c r="LW24" s="92"/>
      <c r="LX24" s="77"/>
      <c r="LY24" s="92"/>
      <c r="LZ24" s="92"/>
      <c r="MA24" s="81"/>
      <c r="MB24" s="92"/>
      <c r="MC24" s="77"/>
      <c r="MD24" s="92"/>
      <c r="ME24" s="92"/>
      <c r="MF24" s="81"/>
      <c r="MG24" s="92"/>
      <c r="MH24" s="77"/>
      <c r="MI24" s="92"/>
      <c r="MJ24" s="92"/>
      <c r="MK24" s="144"/>
      <c r="ML24" s="99"/>
      <c r="MM24" s="85"/>
      <c r="MN24" s="86"/>
      <c r="MO24" s="86"/>
      <c r="MP24" s="83"/>
      <c r="MQ24" s="99"/>
      <c r="MR24" s="85"/>
      <c r="MS24" s="99"/>
      <c r="MT24" s="99"/>
      <c r="MU24" s="83"/>
      <c r="MV24" s="99"/>
      <c r="MW24" s="85"/>
      <c r="MX24" s="99"/>
      <c r="MY24" s="99"/>
      <c r="MZ24" s="101"/>
      <c r="NA24" s="102"/>
      <c r="NB24" s="89"/>
      <c r="NC24" s="90"/>
      <c r="ND24" s="90"/>
      <c r="NE24" s="87"/>
      <c r="NF24" s="102"/>
      <c r="NG24" s="89"/>
      <c r="NH24" s="102"/>
      <c r="NI24" s="102"/>
      <c r="NJ24" s="145"/>
      <c r="NK24" s="146"/>
      <c r="NL24" s="96"/>
      <c r="NM24" s="97"/>
      <c r="NN24" s="97"/>
      <c r="NO24" s="129"/>
      <c r="NP24" s="92"/>
      <c r="NQ24" s="77"/>
      <c r="NR24" s="82"/>
      <c r="NS24" s="82"/>
      <c r="NT24" s="81"/>
      <c r="NU24" s="92"/>
      <c r="NV24" s="77"/>
      <c r="NW24" s="92"/>
      <c r="NX24" s="92"/>
      <c r="NY24" s="81"/>
      <c r="NZ24" s="92"/>
      <c r="OA24" s="77"/>
      <c r="OB24" s="92"/>
      <c r="OC24" s="92"/>
      <c r="OD24" s="144"/>
      <c r="OE24" s="99"/>
      <c r="OF24" s="85"/>
      <c r="OG24" s="86"/>
      <c r="OH24" s="86"/>
      <c r="OI24" s="83"/>
      <c r="OJ24" s="99"/>
      <c r="OK24" s="85"/>
      <c r="OL24" s="99"/>
      <c r="OM24" s="99"/>
      <c r="ON24" s="101"/>
      <c r="OO24" s="102"/>
      <c r="OP24" s="89"/>
      <c r="OQ24" s="90"/>
      <c r="OR24" s="90"/>
      <c r="OS24" s="129"/>
      <c r="OT24" s="92"/>
      <c r="OU24" s="77"/>
      <c r="OV24" s="82"/>
      <c r="OW24" s="82"/>
      <c r="OX24" s="81"/>
      <c r="OY24" s="92"/>
      <c r="OZ24" s="77"/>
      <c r="PA24" s="92"/>
      <c r="PB24" s="92"/>
      <c r="PC24" s="144"/>
      <c r="PD24" s="99"/>
      <c r="PE24" s="85"/>
      <c r="PF24" s="86"/>
      <c r="PG24" s="86"/>
      <c r="PH24" s="129"/>
      <c r="PI24" s="92"/>
      <c r="PJ24" s="77"/>
      <c r="PK24" s="82"/>
      <c r="PL24" s="82"/>
      <c r="PM24" s="129"/>
      <c r="PN24" s="92"/>
      <c r="PO24" s="77"/>
      <c r="PP24" s="82"/>
      <c r="PQ24" s="82"/>
      <c r="PR24" s="81"/>
      <c r="PS24" s="92"/>
      <c r="PT24" s="77"/>
      <c r="PU24" s="92"/>
      <c r="PV24" s="92"/>
      <c r="PW24" s="81"/>
      <c r="PX24" s="92"/>
      <c r="PY24" s="77"/>
      <c r="PZ24" s="92"/>
      <c r="QA24" s="92"/>
      <c r="QB24" s="144"/>
      <c r="QC24" s="99"/>
      <c r="QD24" s="85"/>
      <c r="QE24" s="86"/>
      <c r="QF24" s="86"/>
      <c r="QG24" s="83"/>
      <c r="QH24" s="99"/>
      <c r="QI24" s="85"/>
      <c r="QJ24" s="99"/>
      <c r="QK24" s="99"/>
      <c r="QL24" s="101"/>
      <c r="QM24" s="102"/>
      <c r="QN24" s="89"/>
      <c r="QO24" s="90"/>
      <c r="QP24" s="90"/>
      <c r="QQ24" s="129"/>
      <c r="QR24" s="92"/>
      <c r="QS24" s="77"/>
      <c r="QT24" s="82"/>
      <c r="QU24" s="82"/>
      <c r="QV24" s="81"/>
      <c r="QW24" s="92"/>
      <c r="QX24" s="77"/>
      <c r="QY24" s="92"/>
      <c r="QZ24" s="92"/>
      <c r="RA24" s="144"/>
      <c r="RB24" s="99"/>
      <c r="RC24" s="85"/>
      <c r="RD24" s="86"/>
      <c r="RE24" s="86"/>
      <c r="RF24" s="129"/>
      <c r="RG24" s="92"/>
      <c r="RH24" s="77"/>
      <c r="RI24" s="82"/>
      <c r="RJ24" s="82"/>
      <c r="RK24" s="129"/>
      <c r="RL24" s="92"/>
      <c r="RM24" s="77"/>
      <c r="RN24" s="82"/>
      <c r="RO24" s="82"/>
      <c r="RP24" s="81"/>
      <c r="RQ24" s="92"/>
      <c r="RR24" s="77"/>
      <c r="RS24" s="92"/>
      <c r="RT24" s="92"/>
      <c r="RU24" s="144"/>
      <c r="RV24" s="99"/>
      <c r="RW24" s="85"/>
      <c r="RX24" s="86"/>
      <c r="RY24" s="86"/>
      <c r="RZ24" s="129"/>
      <c r="SA24" s="92"/>
      <c r="SB24" s="77"/>
      <c r="SC24" s="82"/>
      <c r="SD24" s="82"/>
      <c r="SE24" s="129"/>
      <c r="SF24" s="92"/>
      <c r="SG24" s="77"/>
      <c r="SH24" s="82"/>
      <c r="SI24" s="82"/>
      <c r="SJ24" s="129"/>
      <c r="SK24" s="92"/>
      <c r="SL24" s="77"/>
      <c r="SM24" s="82"/>
      <c r="SN24" s="82"/>
      <c r="SO24" s="81"/>
      <c r="SP24" s="92"/>
      <c r="SQ24" s="77"/>
      <c r="SR24" s="92"/>
      <c r="SS24" s="92"/>
      <c r="ST24" s="81"/>
      <c r="SU24" s="92"/>
      <c r="SV24" s="77"/>
      <c r="SW24" s="92"/>
      <c r="SX24" s="92"/>
      <c r="SY24" s="144"/>
      <c r="SZ24" s="99"/>
      <c r="TA24" s="85"/>
      <c r="TB24" s="86"/>
      <c r="TC24" s="86"/>
      <c r="TD24" s="83"/>
      <c r="TE24" s="99"/>
      <c r="TF24" s="85"/>
      <c r="TG24" s="99"/>
      <c r="TH24" s="99"/>
      <c r="TI24" s="101"/>
      <c r="TJ24" s="102"/>
      <c r="TK24" s="89"/>
      <c r="TL24" s="90"/>
      <c r="TM24" s="90"/>
      <c r="TN24" s="129"/>
      <c r="TO24" s="92"/>
      <c r="TP24" s="77"/>
      <c r="TQ24" s="82"/>
      <c r="TR24" s="82"/>
      <c r="TS24" s="81"/>
      <c r="TT24" s="92"/>
      <c r="TU24" s="77"/>
      <c r="TV24" s="92"/>
      <c r="TW24" s="92"/>
      <c r="TX24" s="144"/>
      <c r="TY24" s="99"/>
      <c r="TZ24" s="85"/>
      <c r="UA24" s="86"/>
      <c r="UB24" s="86"/>
      <c r="UC24" s="129"/>
      <c r="UD24" s="92"/>
      <c r="UE24" s="77"/>
      <c r="UF24" s="82"/>
      <c r="UG24" s="82"/>
      <c r="UH24" s="129"/>
      <c r="UI24" s="92"/>
      <c r="UJ24" s="77"/>
      <c r="UK24" s="82"/>
      <c r="UL24" s="82"/>
      <c r="UM24" s="81"/>
      <c r="UN24" s="92"/>
      <c r="UO24" s="77"/>
      <c r="UP24" s="92"/>
      <c r="UQ24" s="92"/>
      <c r="UR24" s="144"/>
      <c r="US24" s="99"/>
      <c r="UT24" s="85"/>
      <c r="UU24" s="86"/>
      <c r="UV24" s="86"/>
      <c r="UW24" s="129"/>
      <c r="UX24" s="92"/>
      <c r="UY24" s="77"/>
      <c r="UZ24" s="82"/>
      <c r="VA24" s="82"/>
      <c r="VB24" s="129"/>
      <c r="VC24" s="92"/>
      <c r="VD24" s="77"/>
      <c r="VE24" s="82"/>
      <c r="VF24" s="82"/>
      <c r="VG24" s="129"/>
      <c r="VH24" s="92"/>
      <c r="VI24" s="77"/>
      <c r="VJ24" s="82"/>
      <c r="VK24" s="82"/>
      <c r="VL24" s="81"/>
      <c r="VM24" s="92"/>
      <c r="VN24" s="77"/>
      <c r="VO24" s="92"/>
      <c r="VP24" s="92"/>
      <c r="VQ24" s="144"/>
      <c r="VR24" s="99"/>
      <c r="VS24" s="85"/>
      <c r="VT24" s="86"/>
      <c r="VU24" s="86"/>
      <c r="VV24" s="129"/>
      <c r="VW24" s="92"/>
      <c r="VX24" s="77"/>
      <c r="VY24" s="82"/>
      <c r="VZ24" s="82"/>
      <c r="WA24" s="129"/>
      <c r="WB24" s="92"/>
      <c r="WC24" s="77"/>
      <c r="WD24" s="82"/>
      <c r="WE24" s="82"/>
      <c r="WF24" s="129"/>
      <c r="WG24" s="92"/>
      <c r="WH24" s="77"/>
      <c r="WI24" s="82"/>
      <c r="WJ24" s="82"/>
      <c r="WK24" s="129"/>
      <c r="WL24" s="92"/>
      <c r="WM24" s="77"/>
      <c r="WN24" s="82"/>
      <c r="WO24" s="82"/>
      <c r="WP24" s="81"/>
      <c r="WQ24" s="92"/>
      <c r="WR24" s="77"/>
      <c r="WS24" s="92"/>
      <c r="WT24" s="92"/>
      <c r="WU24" s="144"/>
      <c r="WV24" s="99"/>
      <c r="WW24" s="85"/>
      <c r="WX24" s="86"/>
      <c r="WY24" s="86"/>
      <c r="WZ24" s="129"/>
      <c r="XA24" s="92"/>
      <c r="XB24" s="77"/>
      <c r="XC24" s="82"/>
      <c r="XD24" s="82"/>
      <c r="XE24" s="129"/>
      <c r="XF24" s="92"/>
      <c r="XG24" s="77"/>
      <c r="XH24" s="82"/>
      <c r="XI24" s="82"/>
      <c r="XJ24" s="129"/>
      <c r="XK24" s="92"/>
      <c r="XL24" s="77"/>
      <c r="XM24" s="82"/>
      <c r="XN24" s="82"/>
      <c r="XO24" s="129"/>
      <c r="XP24" s="92"/>
      <c r="XQ24" s="77"/>
      <c r="XR24" s="82"/>
      <c r="XS24" s="82"/>
      <c r="XT24" s="129"/>
      <c r="XU24" s="92"/>
      <c r="XV24" s="77"/>
      <c r="XW24" s="82"/>
      <c r="XX24" s="82"/>
      <c r="XY24" s="129"/>
      <c r="XZ24" s="92"/>
      <c r="YA24" s="77"/>
      <c r="YB24" s="82"/>
      <c r="YC24" s="82"/>
      <c r="YD24" s="129"/>
      <c r="YE24" s="92"/>
      <c r="YF24" s="77"/>
      <c r="YG24" s="82"/>
      <c r="YH24" s="82"/>
      <c r="YI24" s="129"/>
      <c r="YJ24" s="92"/>
      <c r="YK24" s="77"/>
      <c r="YL24" s="82"/>
      <c r="YM24" s="78"/>
    </row>
    <row r="25" spans="1:663" ht="17" thickBot="1" x14ac:dyDescent="0.25">
      <c r="A25" s="119">
        <f t="shared" si="0"/>
        <v>0</v>
      </c>
      <c r="B25" s="241">
        <f t="shared" si="1"/>
        <v>500</v>
      </c>
      <c r="C25" s="160">
        <f>IF('Data Entry'!$C$20='Attrition Rates'!R$4,SUM(((B25*'Data Entry'!$C$21)*'Data Entry'!$C$22)*'Data Entry'!$C$23),0)</f>
        <v>0</v>
      </c>
      <c r="D25" s="122">
        <f>SUM(C25*'Data Entry'!$C$18)*(20/80)</f>
        <v>0</v>
      </c>
      <c r="E25" s="122">
        <f t="shared" si="2"/>
        <v>7129.3600000000006</v>
      </c>
      <c r="F25" s="122">
        <f>SUM(E25*'Data Entry'!$C$18)*(20/80)</f>
        <v>1479.3422</v>
      </c>
      <c r="G25" s="122">
        <f t="shared" si="5"/>
        <v>201251.36849999998</v>
      </c>
      <c r="H25" s="128">
        <f t="shared" si="6"/>
        <v>500</v>
      </c>
      <c r="I25">
        <v>17</v>
      </c>
      <c r="J25" s="47">
        <f t="shared" si="7"/>
        <v>14</v>
      </c>
      <c r="K25" s="50">
        <f>IF('Data Entry'!$C$9='Attrition Rates'!$A$4,'Attrition Rates'!D20,IF('Data Entry'!$C$9='Attrition Rates'!$A$5,'Attrition Rates'!E20,IF('Data Entry'!$C$9='Attrition Rates'!$A$6,'Attrition Rates'!F20,IF('Data Entry'!$C$9='Attrition Rates'!$A$7,'Attrition Rates'!G20,IF('Data Entry'!$C$9='Attrition Rates'!$A$8,'Attrition Rates'!H20,IF('Data Entry'!$C$9='Attrition Rates'!$A$9,'Attrition Rates'!I20,IF('Data Entry'!$C$9='Attrition Rates'!$A$10,'Attrition Rates'!J20,FALSE)))))))</f>
        <v>0.5</v>
      </c>
      <c r="L25" s="53">
        <f t="shared" si="13"/>
        <v>455</v>
      </c>
      <c r="M25" s="1">
        <f t="shared" si="4"/>
        <v>6370</v>
      </c>
      <c r="N25" s="81">
        <f t="shared" si="11"/>
        <v>16.8</v>
      </c>
      <c r="O25" s="76">
        <f t="shared" si="8"/>
        <v>0.61</v>
      </c>
      <c r="P25" s="77">
        <f t="shared" si="14"/>
        <v>22</v>
      </c>
      <c r="Q25" s="82">
        <f t="shared" si="9"/>
        <v>369.6</v>
      </c>
      <c r="R25" s="82"/>
      <c r="S25" s="81">
        <f t="shared" si="19"/>
        <v>20.16</v>
      </c>
      <c r="T25" s="76">
        <f t="shared" si="15"/>
        <v>0.78</v>
      </c>
      <c r="U25" s="77">
        <f t="shared" si="20"/>
        <v>1</v>
      </c>
      <c r="V25" s="82">
        <f t="shared" si="16"/>
        <v>20.16</v>
      </c>
      <c r="W25" s="82"/>
      <c r="X25" s="81"/>
      <c r="Y25" s="92"/>
      <c r="Z25" s="77"/>
      <c r="AA25" s="92"/>
      <c r="AB25" s="92"/>
      <c r="AC25" s="81"/>
      <c r="AD25" s="92"/>
      <c r="AE25" s="77"/>
      <c r="AF25" s="92"/>
      <c r="AG25" s="92"/>
      <c r="AH25" s="81"/>
      <c r="AI25" s="92"/>
      <c r="AJ25" s="77"/>
      <c r="AK25" s="92"/>
      <c r="AL25" s="93"/>
      <c r="AM25" s="81"/>
      <c r="AN25" s="92"/>
      <c r="AO25" s="77"/>
      <c r="AP25" s="92"/>
      <c r="AQ25" s="93"/>
      <c r="AR25" s="81"/>
      <c r="AS25" s="92"/>
      <c r="AT25" s="77"/>
      <c r="AU25" s="92"/>
      <c r="AV25" s="93"/>
      <c r="AW25" s="83">
        <f t="shared" si="21"/>
        <v>16.8</v>
      </c>
      <c r="AX25" s="84">
        <f t="shared" si="17"/>
        <v>0.78</v>
      </c>
      <c r="AY25" s="85">
        <f t="shared" si="22"/>
        <v>22</v>
      </c>
      <c r="AZ25" s="86">
        <f t="shared" si="18"/>
        <v>369.6</v>
      </c>
      <c r="BA25" s="123"/>
      <c r="BB25" s="83"/>
      <c r="BC25" s="99"/>
      <c r="BD25" s="85"/>
      <c r="BE25" s="99"/>
      <c r="BF25" s="100"/>
      <c r="BG25" s="83"/>
      <c r="BH25" s="99"/>
      <c r="BI25" s="85"/>
      <c r="BJ25" s="99"/>
      <c r="BK25" s="100"/>
      <c r="BL25" s="83"/>
      <c r="BM25" s="99"/>
      <c r="BN25" s="85"/>
      <c r="BO25" s="99"/>
      <c r="BP25" s="100"/>
      <c r="BQ25" s="83"/>
      <c r="BR25" s="99"/>
      <c r="BS25" s="85"/>
      <c r="BT25" s="99"/>
      <c r="BU25" s="100"/>
      <c r="BV25" s="83"/>
      <c r="BW25" s="99"/>
      <c r="BX25" s="85"/>
      <c r="BY25" s="99"/>
      <c r="BZ25" s="100"/>
      <c r="CA25" s="87"/>
      <c r="CB25" s="102"/>
      <c r="CC25" s="89"/>
      <c r="CD25" s="90"/>
      <c r="CE25" s="90"/>
      <c r="CF25" s="87"/>
      <c r="CG25" s="102"/>
      <c r="CH25" s="89"/>
      <c r="CI25" s="102"/>
      <c r="CJ25" s="102"/>
      <c r="CK25" s="87"/>
      <c r="CL25" s="102"/>
      <c r="CM25" s="89"/>
      <c r="CN25" s="102"/>
      <c r="CO25" s="102"/>
      <c r="CP25" s="87"/>
      <c r="CQ25" s="102"/>
      <c r="CR25" s="89"/>
      <c r="CS25" s="102"/>
      <c r="CT25" s="102"/>
      <c r="CU25" s="87"/>
      <c r="CV25" s="102"/>
      <c r="CW25" s="89"/>
      <c r="CX25" s="102"/>
      <c r="CY25" s="102"/>
      <c r="CZ25" s="145"/>
      <c r="DA25" s="146"/>
      <c r="DB25" s="96"/>
      <c r="DC25" s="97"/>
      <c r="DD25" s="97"/>
      <c r="DE25" s="94"/>
      <c r="DF25" s="146"/>
      <c r="DG25" s="96"/>
      <c r="DH25" s="146"/>
      <c r="DI25" s="146"/>
      <c r="DJ25" s="94"/>
      <c r="DK25" s="146"/>
      <c r="DL25" s="96"/>
      <c r="DM25" s="146"/>
      <c r="DN25" s="146"/>
      <c r="DO25" s="94"/>
      <c r="DP25" s="146"/>
      <c r="DQ25" s="96"/>
      <c r="DR25" s="146"/>
      <c r="DS25" s="146"/>
      <c r="DT25" s="147"/>
      <c r="DU25" s="148"/>
      <c r="DV25" s="106"/>
      <c r="DW25" s="107"/>
      <c r="DX25" s="107"/>
      <c r="DY25" s="104"/>
      <c r="DZ25" s="148"/>
      <c r="EA25" s="106"/>
      <c r="EB25" s="148"/>
      <c r="EC25" s="148"/>
      <c r="ED25" s="104"/>
      <c r="EE25" s="148"/>
      <c r="EF25" s="106"/>
      <c r="EG25" s="148"/>
      <c r="EH25" s="148"/>
      <c r="EI25" s="149"/>
      <c r="EJ25" s="150"/>
      <c r="EK25" s="111"/>
      <c r="EL25" s="112"/>
      <c r="EM25" s="112"/>
      <c r="EN25" s="109"/>
      <c r="EO25" s="150"/>
      <c r="EP25" s="111"/>
      <c r="EQ25" s="150"/>
      <c r="ER25" s="150"/>
      <c r="ES25" s="151"/>
      <c r="ET25" s="152"/>
      <c r="EU25" s="115"/>
      <c r="EV25" s="116"/>
      <c r="EW25" s="116"/>
      <c r="EX25" s="129"/>
      <c r="EY25" s="92"/>
      <c r="EZ25" s="77"/>
      <c r="FA25" s="82"/>
      <c r="FB25" s="82"/>
      <c r="FC25" s="81"/>
      <c r="FD25" s="92"/>
      <c r="FE25" s="77"/>
      <c r="FF25" s="92"/>
      <c r="FG25" s="92"/>
      <c r="FH25" s="81"/>
      <c r="FI25" s="92"/>
      <c r="FJ25" s="77"/>
      <c r="FK25" s="92"/>
      <c r="FL25" s="92"/>
      <c r="FM25" s="81"/>
      <c r="FN25" s="92"/>
      <c r="FO25" s="77"/>
      <c r="FP25" s="92"/>
      <c r="FQ25" s="92"/>
      <c r="FR25" s="81"/>
      <c r="FS25" s="92"/>
      <c r="FT25" s="77"/>
      <c r="FU25" s="92"/>
      <c r="FV25" s="92"/>
      <c r="FW25" s="144"/>
      <c r="FX25" s="99"/>
      <c r="FY25" s="85"/>
      <c r="FZ25" s="86"/>
      <c r="GA25" s="86"/>
      <c r="GB25" s="83"/>
      <c r="GC25" s="99"/>
      <c r="GD25" s="85"/>
      <c r="GE25" s="99"/>
      <c r="GF25" s="99"/>
      <c r="GG25" s="83"/>
      <c r="GH25" s="99"/>
      <c r="GI25" s="85"/>
      <c r="GJ25" s="99"/>
      <c r="GK25" s="99"/>
      <c r="GL25" s="83"/>
      <c r="GM25" s="99"/>
      <c r="GN25" s="85"/>
      <c r="GO25" s="99"/>
      <c r="GP25" s="99"/>
      <c r="GQ25" s="101"/>
      <c r="GR25" s="102"/>
      <c r="GS25" s="89"/>
      <c r="GT25" s="90"/>
      <c r="GU25" s="90"/>
      <c r="GV25" s="87"/>
      <c r="GW25" s="102"/>
      <c r="GX25" s="89"/>
      <c r="GY25" s="102"/>
      <c r="GZ25" s="102"/>
      <c r="HA25" s="87"/>
      <c r="HB25" s="102"/>
      <c r="HC25" s="89"/>
      <c r="HD25" s="102"/>
      <c r="HE25" s="102"/>
      <c r="HF25" s="145"/>
      <c r="HG25" s="146"/>
      <c r="HH25" s="96"/>
      <c r="HI25" s="97"/>
      <c r="HJ25" s="97"/>
      <c r="HK25" s="94"/>
      <c r="HL25" s="146"/>
      <c r="HM25" s="96"/>
      <c r="HN25" s="146"/>
      <c r="HO25" s="146"/>
      <c r="HP25" s="147"/>
      <c r="HQ25" s="148"/>
      <c r="HR25" s="106"/>
      <c r="HS25" s="107"/>
      <c r="HT25" s="107"/>
      <c r="HU25" s="129"/>
      <c r="HV25" s="92"/>
      <c r="HW25" s="77"/>
      <c r="HX25" s="82"/>
      <c r="HY25" s="82"/>
      <c r="HZ25" s="81"/>
      <c r="IA25" s="92"/>
      <c r="IB25" s="77"/>
      <c r="IC25" s="92"/>
      <c r="ID25" s="92"/>
      <c r="IE25" s="81"/>
      <c r="IF25" s="92"/>
      <c r="IG25" s="77"/>
      <c r="IH25" s="92"/>
      <c r="II25" s="92"/>
      <c r="IJ25" s="81"/>
      <c r="IK25" s="92"/>
      <c r="IL25" s="77"/>
      <c r="IM25" s="92"/>
      <c r="IN25" s="92"/>
      <c r="IO25" s="144"/>
      <c r="IP25" s="99"/>
      <c r="IQ25" s="85"/>
      <c r="IR25" s="86"/>
      <c r="IS25" s="86"/>
      <c r="IT25" s="83"/>
      <c r="IU25" s="99"/>
      <c r="IV25" s="85"/>
      <c r="IW25" s="99"/>
      <c r="IX25" s="99"/>
      <c r="IY25" s="83"/>
      <c r="IZ25" s="99"/>
      <c r="JA25" s="85"/>
      <c r="JB25" s="99"/>
      <c r="JC25" s="99"/>
      <c r="JD25" s="101"/>
      <c r="JE25" s="102"/>
      <c r="JF25" s="89"/>
      <c r="JG25" s="90"/>
      <c r="JH25" s="90"/>
      <c r="JI25" s="87"/>
      <c r="JJ25" s="102"/>
      <c r="JK25" s="89"/>
      <c r="JL25" s="102"/>
      <c r="JM25" s="102"/>
      <c r="JN25" s="145"/>
      <c r="JO25" s="146"/>
      <c r="JP25" s="96"/>
      <c r="JQ25" s="97"/>
      <c r="JR25" s="97"/>
      <c r="JS25" s="129"/>
      <c r="JT25" s="92"/>
      <c r="JU25" s="77"/>
      <c r="JV25" s="82"/>
      <c r="JW25" s="82"/>
      <c r="JX25" s="81"/>
      <c r="JY25" s="92"/>
      <c r="JZ25" s="77"/>
      <c r="KA25" s="92"/>
      <c r="KB25" s="92"/>
      <c r="KC25" s="81"/>
      <c r="KD25" s="92"/>
      <c r="KE25" s="77"/>
      <c r="KF25" s="92"/>
      <c r="KG25" s="92"/>
      <c r="KH25" s="144"/>
      <c r="KI25" s="99"/>
      <c r="KJ25" s="85"/>
      <c r="KK25" s="86"/>
      <c r="KL25" s="86"/>
      <c r="KM25" s="83"/>
      <c r="KN25" s="99"/>
      <c r="KO25" s="85"/>
      <c r="KP25" s="99"/>
      <c r="KQ25" s="99"/>
      <c r="KR25" s="101"/>
      <c r="KS25" s="102"/>
      <c r="KT25" s="89"/>
      <c r="KU25" s="90"/>
      <c r="KV25" s="90"/>
      <c r="KW25" s="129"/>
      <c r="KX25" s="92"/>
      <c r="KY25" s="77"/>
      <c r="KZ25" s="82"/>
      <c r="LA25" s="82"/>
      <c r="LB25" s="81"/>
      <c r="LC25" s="92"/>
      <c r="LD25" s="77"/>
      <c r="LE25" s="92"/>
      <c r="LF25" s="92"/>
      <c r="LG25" s="144"/>
      <c r="LH25" s="99"/>
      <c r="LI25" s="85"/>
      <c r="LJ25" s="86"/>
      <c r="LK25" s="86"/>
      <c r="LL25" s="129"/>
      <c r="LM25" s="92"/>
      <c r="LN25" s="77"/>
      <c r="LO25" s="82"/>
      <c r="LP25" s="82"/>
      <c r="LQ25" s="129"/>
      <c r="LR25" s="92"/>
      <c r="LS25" s="77"/>
      <c r="LT25" s="82"/>
      <c r="LU25" s="82"/>
      <c r="LV25" s="81"/>
      <c r="LW25" s="92"/>
      <c r="LX25" s="77"/>
      <c r="LY25" s="92"/>
      <c r="LZ25" s="92"/>
      <c r="MA25" s="81"/>
      <c r="MB25" s="92"/>
      <c r="MC25" s="77"/>
      <c r="MD25" s="92"/>
      <c r="ME25" s="92"/>
      <c r="MF25" s="81"/>
      <c r="MG25" s="92"/>
      <c r="MH25" s="77"/>
      <c r="MI25" s="92"/>
      <c r="MJ25" s="92"/>
      <c r="MK25" s="144"/>
      <c r="ML25" s="99"/>
      <c r="MM25" s="85"/>
      <c r="MN25" s="86"/>
      <c r="MO25" s="86"/>
      <c r="MP25" s="83"/>
      <c r="MQ25" s="99"/>
      <c r="MR25" s="85"/>
      <c r="MS25" s="99"/>
      <c r="MT25" s="99"/>
      <c r="MU25" s="83"/>
      <c r="MV25" s="99"/>
      <c r="MW25" s="85"/>
      <c r="MX25" s="99"/>
      <c r="MY25" s="99"/>
      <c r="MZ25" s="101"/>
      <c r="NA25" s="102"/>
      <c r="NB25" s="89"/>
      <c r="NC25" s="90"/>
      <c r="ND25" s="90"/>
      <c r="NE25" s="87"/>
      <c r="NF25" s="102"/>
      <c r="NG25" s="89"/>
      <c r="NH25" s="102"/>
      <c r="NI25" s="102"/>
      <c r="NJ25" s="145"/>
      <c r="NK25" s="146"/>
      <c r="NL25" s="96"/>
      <c r="NM25" s="97"/>
      <c r="NN25" s="97"/>
      <c r="NO25" s="129"/>
      <c r="NP25" s="92"/>
      <c r="NQ25" s="77"/>
      <c r="NR25" s="82"/>
      <c r="NS25" s="82"/>
      <c r="NT25" s="81"/>
      <c r="NU25" s="92"/>
      <c r="NV25" s="77"/>
      <c r="NW25" s="92"/>
      <c r="NX25" s="92"/>
      <c r="NY25" s="81"/>
      <c r="NZ25" s="92"/>
      <c r="OA25" s="77"/>
      <c r="OB25" s="92"/>
      <c r="OC25" s="92"/>
      <c r="OD25" s="144"/>
      <c r="OE25" s="99"/>
      <c r="OF25" s="85"/>
      <c r="OG25" s="86"/>
      <c r="OH25" s="86"/>
      <c r="OI25" s="83"/>
      <c r="OJ25" s="99"/>
      <c r="OK25" s="85"/>
      <c r="OL25" s="99"/>
      <c r="OM25" s="99"/>
      <c r="ON25" s="101"/>
      <c r="OO25" s="102"/>
      <c r="OP25" s="89"/>
      <c r="OQ25" s="90"/>
      <c r="OR25" s="90"/>
      <c r="OS25" s="129"/>
      <c r="OT25" s="92"/>
      <c r="OU25" s="77"/>
      <c r="OV25" s="82"/>
      <c r="OW25" s="82"/>
      <c r="OX25" s="81"/>
      <c r="OY25" s="92"/>
      <c r="OZ25" s="77"/>
      <c r="PA25" s="92"/>
      <c r="PB25" s="92"/>
      <c r="PC25" s="144"/>
      <c r="PD25" s="99"/>
      <c r="PE25" s="85"/>
      <c r="PF25" s="86"/>
      <c r="PG25" s="86"/>
      <c r="PH25" s="129"/>
      <c r="PI25" s="92"/>
      <c r="PJ25" s="77"/>
      <c r="PK25" s="82"/>
      <c r="PL25" s="82"/>
      <c r="PM25" s="129"/>
      <c r="PN25" s="92"/>
      <c r="PO25" s="77"/>
      <c r="PP25" s="82"/>
      <c r="PQ25" s="82"/>
      <c r="PR25" s="81"/>
      <c r="PS25" s="92"/>
      <c r="PT25" s="77"/>
      <c r="PU25" s="92"/>
      <c r="PV25" s="92"/>
      <c r="PW25" s="81"/>
      <c r="PX25" s="92"/>
      <c r="PY25" s="77"/>
      <c r="PZ25" s="92"/>
      <c r="QA25" s="92"/>
      <c r="QB25" s="144"/>
      <c r="QC25" s="99"/>
      <c r="QD25" s="85"/>
      <c r="QE25" s="86"/>
      <c r="QF25" s="86"/>
      <c r="QG25" s="83"/>
      <c r="QH25" s="99"/>
      <c r="QI25" s="85"/>
      <c r="QJ25" s="99"/>
      <c r="QK25" s="99"/>
      <c r="QL25" s="101"/>
      <c r="QM25" s="102"/>
      <c r="QN25" s="89"/>
      <c r="QO25" s="90"/>
      <c r="QP25" s="90"/>
      <c r="QQ25" s="129"/>
      <c r="QR25" s="92"/>
      <c r="QS25" s="77"/>
      <c r="QT25" s="82"/>
      <c r="QU25" s="82"/>
      <c r="QV25" s="81"/>
      <c r="QW25" s="92"/>
      <c r="QX25" s="77"/>
      <c r="QY25" s="92"/>
      <c r="QZ25" s="92"/>
      <c r="RA25" s="144"/>
      <c r="RB25" s="99"/>
      <c r="RC25" s="85"/>
      <c r="RD25" s="86"/>
      <c r="RE25" s="86"/>
      <c r="RF25" s="129"/>
      <c r="RG25" s="92"/>
      <c r="RH25" s="77"/>
      <c r="RI25" s="82"/>
      <c r="RJ25" s="82"/>
      <c r="RK25" s="129"/>
      <c r="RL25" s="92"/>
      <c r="RM25" s="77"/>
      <c r="RN25" s="82"/>
      <c r="RO25" s="82"/>
      <c r="RP25" s="81"/>
      <c r="RQ25" s="92"/>
      <c r="RR25" s="77"/>
      <c r="RS25" s="92"/>
      <c r="RT25" s="92"/>
      <c r="RU25" s="144"/>
      <c r="RV25" s="99"/>
      <c r="RW25" s="85"/>
      <c r="RX25" s="86"/>
      <c r="RY25" s="86"/>
      <c r="RZ25" s="129"/>
      <c r="SA25" s="92"/>
      <c r="SB25" s="77"/>
      <c r="SC25" s="82"/>
      <c r="SD25" s="82"/>
      <c r="SE25" s="129"/>
      <c r="SF25" s="92"/>
      <c r="SG25" s="77"/>
      <c r="SH25" s="82"/>
      <c r="SI25" s="82"/>
      <c r="SJ25" s="129"/>
      <c r="SK25" s="92"/>
      <c r="SL25" s="77"/>
      <c r="SM25" s="82"/>
      <c r="SN25" s="82"/>
      <c r="SO25" s="81"/>
      <c r="SP25" s="92"/>
      <c r="SQ25" s="77"/>
      <c r="SR25" s="92"/>
      <c r="SS25" s="92"/>
      <c r="ST25" s="81"/>
      <c r="SU25" s="92"/>
      <c r="SV25" s="77"/>
      <c r="SW25" s="92"/>
      <c r="SX25" s="92"/>
      <c r="SY25" s="144"/>
      <c r="SZ25" s="99"/>
      <c r="TA25" s="85"/>
      <c r="TB25" s="86"/>
      <c r="TC25" s="86"/>
      <c r="TD25" s="83"/>
      <c r="TE25" s="99"/>
      <c r="TF25" s="85"/>
      <c r="TG25" s="99"/>
      <c r="TH25" s="99"/>
      <c r="TI25" s="101"/>
      <c r="TJ25" s="102"/>
      <c r="TK25" s="89"/>
      <c r="TL25" s="90"/>
      <c r="TM25" s="90"/>
      <c r="TN25" s="129"/>
      <c r="TO25" s="92"/>
      <c r="TP25" s="77"/>
      <c r="TQ25" s="82"/>
      <c r="TR25" s="82"/>
      <c r="TS25" s="81"/>
      <c r="TT25" s="92"/>
      <c r="TU25" s="77"/>
      <c r="TV25" s="92"/>
      <c r="TW25" s="92"/>
      <c r="TX25" s="144"/>
      <c r="TY25" s="99"/>
      <c r="TZ25" s="85"/>
      <c r="UA25" s="86"/>
      <c r="UB25" s="86"/>
      <c r="UC25" s="129"/>
      <c r="UD25" s="92"/>
      <c r="UE25" s="77"/>
      <c r="UF25" s="82"/>
      <c r="UG25" s="82"/>
      <c r="UH25" s="129"/>
      <c r="UI25" s="92"/>
      <c r="UJ25" s="77"/>
      <c r="UK25" s="82"/>
      <c r="UL25" s="82"/>
      <c r="UM25" s="81"/>
      <c r="UN25" s="92"/>
      <c r="UO25" s="77"/>
      <c r="UP25" s="92"/>
      <c r="UQ25" s="92"/>
      <c r="UR25" s="144"/>
      <c r="US25" s="99"/>
      <c r="UT25" s="85"/>
      <c r="UU25" s="86"/>
      <c r="UV25" s="86"/>
      <c r="UW25" s="129"/>
      <c r="UX25" s="92"/>
      <c r="UY25" s="77"/>
      <c r="UZ25" s="82"/>
      <c r="VA25" s="82"/>
      <c r="VB25" s="129"/>
      <c r="VC25" s="92"/>
      <c r="VD25" s="77"/>
      <c r="VE25" s="82"/>
      <c r="VF25" s="82"/>
      <c r="VG25" s="129"/>
      <c r="VH25" s="92"/>
      <c r="VI25" s="77"/>
      <c r="VJ25" s="82"/>
      <c r="VK25" s="82"/>
      <c r="VL25" s="81"/>
      <c r="VM25" s="92"/>
      <c r="VN25" s="77"/>
      <c r="VO25" s="92"/>
      <c r="VP25" s="92"/>
      <c r="VQ25" s="144"/>
      <c r="VR25" s="99"/>
      <c r="VS25" s="85"/>
      <c r="VT25" s="86"/>
      <c r="VU25" s="86"/>
      <c r="VV25" s="129"/>
      <c r="VW25" s="92"/>
      <c r="VX25" s="77"/>
      <c r="VY25" s="82"/>
      <c r="VZ25" s="82"/>
      <c r="WA25" s="129"/>
      <c r="WB25" s="92"/>
      <c r="WC25" s="77"/>
      <c r="WD25" s="82"/>
      <c r="WE25" s="82"/>
      <c r="WF25" s="129"/>
      <c r="WG25" s="92"/>
      <c r="WH25" s="77"/>
      <c r="WI25" s="82"/>
      <c r="WJ25" s="82"/>
      <c r="WK25" s="129"/>
      <c r="WL25" s="92"/>
      <c r="WM25" s="77"/>
      <c r="WN25" s="82"/>
      <c r="WO25" s="82"/>
      <c r="WP25" s="81"/>
      <c r="WQ25" s="92"/>
      <c r="WR25" s="77"/>
      <c r="WS25" s="92"/>
      <c r="WT25" s="92"/>
      <c r="WU25" s="144"/>
      <c r="WV25" s="99"/>
      <c r="WW25" s="85"/>
      <c r="WX25" s="86"/>
      <c r="WY25" s="86"/>
      <c r="WZ25" s="129"/>
      <c r="XA25" s="92"/>
      <c r="XB25" s="77"/>
      <c r="XC25" s="82"/>
      <c r="XD25" s="82"/>
      <c r="XE25" s="129"/>
      <c r="XF25" s="92"/>
      <c r="XG25" s="77"/>
      <c r="XH25" s="82"/>
      <c r="XI25" s="82"/>
      <c r="XJ25" s="129"/>
      <c r="XK25" s="92"/>
      <c r="XL25" s="77"/>
      <c r="XM25" s="82"/>
      <c r="XN25" s="82"/>
      <c r="XO25" s="129"/>
      <c r="XP25" s="92"/>
      <c r="XQ25" s="77"/>
      <c r="XR25" s="82"/>
      <c r="XS25" s="82"/>
      <c r="XT25" s="129"/>
      <c r="XU25" s="92"/>
      <c r="XV25" s="77"/>
      <c r="XW25" s="82"/>
      <c r="XX25" s="82"/>
      <c r="XY25" s="129"/>
      <c r="XZ25" s="92"/>
      <c r="YA25" s="77"/>
      <c r="YB25" s="82"/>
      <c r="YC25" s="82"/>
      <c r="YD25" s="129"/>
      <c r="YE25" s="92"/>
      <c r="YF25" s="77"/>
      <c r="YG25" s="82"/>
      <c r="YH25" s="82"/>
      <c r="YI25" s="129"/>
      <c r="YJ25" s="92"/>
      <c r="YK25" s="77"/>
      <c r="YL25" s="82"/>
      <c r="YM25" s="78"/>
    </row>
    <row r="26" spans="1:663" ht="17" thickBot="1" x14ac:dyDescent="0.25">
      <c r="A26" s="119">
        <f t="shared" si="0"/>
        <v>0</v>
      </c>
      <c r="B26" s="241">
        <f t="shared" si="1"/>
        <v>490</v>
      </c>
      <c r="D26" s="122">
        <f>SUM(C26*'Data Entry'!$C$18)*(20/80)</f>
        <v>0</v>
      </c>
      <c r="E26" s="122">
        <f t="shared" si="2"/>
        <v>6983.76</v>
      </c>
      <c r="F26" s="122">
        <f>SUM(E26*'Data Entry'!$C$18)*(20/80)</f>
        <v>1449.1302000000001</v>
      </c>
      <c r="G26" s="122">
        <f t="shared" si="5"/>
        <v>209684.25870000001</v>
      </c>
      <c r="H26" s="128">
        <f t="shared" si="6"/>
        <v>490</v>
      </c>
      <c r="I26">
        <v>18</v>
      </c>
      <c r="J26" s="47">
        <f t="shared" si="7"/>
        <v>14</v>
      </c>
      <c r="K26" s="50">
        <f>IF('Data Entry'!$C$9='Attrition Rates'!$A$4,'Attrition Rates'!D21,IF('Data Entry'!$C$9='Attrition Rates'!$A$5,'Attrition Rates'!E21,IF('Data Entry'!$C$9='Attrition Rates'!$A$6,'Attrition Rates'!F21,IF('Data Entry'!$C$9='Attrition Rates'!$A$7,'Attrition Rates'!G21,IF('Data Entry'!$C$9='Attrition Rates'!$A$8,'Attrition Rates'!H21,IF('Data Entry'!$C$9='Attrition Rates'!$A$9,'Attrition Rates'!I21,IF('Data Entry'!$C$9='Attrition Rates'!$A$10,'Attrition Rates'!J21,FALSE)))))))</f>
        <v>0.49</v>
      </c>
      <c r="L26" s="75">
        <f t="shared" si="13"/>
        <v>447</v>
      </c>
      <c r="M26" s="1">
        <f t="shared" si="4"/>
        <v>6258</v>
      </c>
      <c r="N26" s="81">
        <f t="shared" si="11"/>
        <v>16.8</v>
      </c>
      <c r="O26" s="76">
        <f t="shared" si="8"/>
        <v>0.59000000000000008</v>
      </c>
      <c r="P26" s="79">
        <f t="shared" si="14"/>
        <v>21</v>
      </c>
      <c r="Q26" s="82">
        <f t="shared" si="9"/>
        <v>352.8</v>
      </c>
      <c r="R26" s="82"/>
      <c r="S26" s="81">
        <f t="shared" si="19"/>
        <v>20.16</v>
      </c>
      <c r="T26" s="76">
        <f t="shared" si="15"/>
        <v>0.74</v>
      </c>
      <c r="U26" s="79">
        <f t="shared" si="20"/>
        <v>1</v>
      </c>
      <c r="V26" s="82">
        <f t="shared" si="16"/>
        <v>20.16</v>
      </c>
      <c r="W26" s="82"/>
      <c r="X26" s="81"/>
      <c r="Y26" s="92"/>
      <c r="Z26" s="77"/>
      <c r="AA26" s="92"/>
      <c r="AB26" s="92"/>
      <c r="AC26" s="81"/>
      <c r="AD26" s="92"/>
      <c r="AE26" s="77"/>
      <c r="AF26" s="92"/>
      <c r="AG26" s="92"/>
      <c r="AH26" s="81"/>
      <c r="AI26" s="92"/>
      <c r="AJ26" s="77"/>
      <c r="AK26" s="92"/>
      <c r="AL26" s="93"/>
      <c r="AM26" s="81"/>
      <c r="AN26" s="92"/>
      <c r="AO26" s="77"/>
      <c r="AP26" s="92"/>
      <c r="AQ26" s="93"/>
      <c r="AR26" s="81"/>
      <c r="AS26" s="92"/>
      <c r="AT26" s="77"/>
      <c r="AU26" s="92"/>
      <c r="AV26" s="93"/>
      <c r="AW26" s="83">
        <f t="shared" si="21"/>
        <v>16.8</v>
      </c>
      <c r="AX26" s="84">
        <f t="shared" si="17"/>
        <v>0.74</v>
      </c>
      <c r="AY26" s="91">
        <f t="shared" si="22"/>
        <v>21</v>
      </c>
      <c r="AZ26" s="86">
        <f t="shared" si="18"/>
        <v>352.8</v>
      </c>
      <c r="BA26" s="123"/>
      <c r="BB26" s="83"/>
      <c r="BC26" s="99"/>
      <c r="BD26" s="85"/>
      <c r="BE26" s="99"/>
      <c r="BF26" s="100"/>
      <c r="BG26" s="83"/>
      <c r="BH26" s="99"/>
      <c r="BI26" s="85"/>
      <c r="BJ26" s="99"/>
      <c r="BK26" s="100"/>
      <c r="BL26" s="83"/>
      <c r="BM26" s="99"/>
      <c r="BN26" s="85"/>
      <c r="BO26" s="99"/>
      <c r="BP26" s="100"/>
      <c r="BQ26" s="83"/>
      <c r="BR26" s="99"/>
      <c r="BS26" s="85"/>
      <c r="BT26" s="99"/>
      <c r="BU26" s="100"/>
      <c r="BV26" s="83"/>
      <c r="BW26" s="99"/>
      <c r="BX26" s="85"/>
      <c r="BY26" s="99"/>
      <c r="BZ26" s="100"/>
      <c r="CA26" s="87"/>
      <c r="CB26" s="102"/>
      <c r="CC26" s="89"/>
      <c r="CD26" s="90"/>
      <c r="CE26" s="90"/>
      <c r="CF26" s="87"/>
      <c r="CG26" s="102"/>
      <c r="CH26" s="89"/>
      <c r="CI26" s="102"/>
      <c r="CJ26" s="102"/>
      <c r="CK26" s="87"/>
      <c r="CL26" s="102"/>
      <c r="CM26" s="89"/>
      <c r="CN26" s="102"/>
      <c r="CO26" s="102"/>
      <c r="CP26" s="87"/>
      <c r="CQ26" s="102"/>
      <c r="CR26" s="89"/>
      <c r="CS26" s="102"/>
      <c r="CT26" s="102"/>
      <c r="CU26" s="87"/>
      <c r="CV26" s="102"/>
      <c r="CW26" s="89"/>
      <c r="CX26" s="102"/>
      <c r="CY26" s="102"/>
      <c r="CZ26" s="145"/>
      <c r="DA26" s="146"/>
      <c r="DB26" s="96"/>
      <c r="DC26" s="97"/>
      <c r="DD26" s="97"/>
      <c r="DE26" s="94"/>
      <c r="DF26" s="146"/>
      <c r="DG26" s="96"/>
      <c r="DH26" s="146"/>
      <c r="DI26" s="146"/>
      <c r="DJ26" s="94"/>
      <c r="DK26" s="146"/>
      <c r="DL26" s="96"/>
      <c r="DM26" s="146"/>
      <c r="DN26" s="146"/>
      <c r="DO26" s="94"/>
      <c r="DP26" s="146"/>
      <c r="DQ26" s="96"/>
      <c r="DR26" s="146"/>
      <c r="DS26" s="146"/>
      <c r="DT26" s="147"/>
      <c r="DU26" s="148"/>
      <c r="DV26" s="106"/>
      <c r="DW26" s="107"/>
      <c r="DX26" s="107"/>
      <c r="DY26" s="104"/>
      <c r="DZ26" s="148"/>
      <c r="EA26" s="106"/>
      <c r="EB26" s="148"/>
      <c r="EC26" s="148"/>
      <c r="ED26" s="104"/>
      <c r="EE26" s="148"/>
      <c r="EF26" s="106"/>
      <c r="EG26" s="148"/>
      <c r="EH26" s="148"/>
      <c r="EI26" s="149"/>
      <c r="EJ26" s="150"/>
      <c r="EK26" s="111"/>
      <c r="EL26" s="112"/>
      <c r="EM26" s="112"/>
      <c r="EN26" s="109"/>
      <c r="EO26" s="150"/>
      <c r="EP26" s="111"/>
      <c r="EQ26" s="150"/>
      <c r="ER26" s="150"/>
      <c r="ES26" s="151"/>
      <c r="ET26" s="152"/>
      <c r="EU26" s="115"/>
      <c r="EV26" s="116"/>
      <c r="EW26" s="116"/>
      <c r="EX26" s="129"/>
      <c r="EY26" s="92"/>
      <c r="EZ26" s="77"/>
      <c r="FA26" s="82"/>
      <c r="FB26" s="82"/>
      <c r="FC26" s="81"/>
      <c r="FD26" s="92"/>
      <c r="FE26" s="77"/>
      <c r="FF26" s="92"/>
      <c r="FG26" s="92"/>
      <c r="FH26" s="81"/>
      <c r="FI26" s="92"/>
      <c r="FJ26" s="77"/>
      <c r="FK26" s="92"/>
      <c r="FL26" s="92"/>
      <c r="FM26" s="81"/>
      <c r="FN26" s="92"/>
      <c r="FO26" s="77"/>
      <c r="FP26" s="92"/>
      <c r="FQ26" s="92"/>
      <c r="FR26" s="81"/>
      <c r="FS26" s="92"/>
      <c r="FT26" s="77"/>
      <c r="FU26" s="92"/>
      <c r="FV26" s="92"/>
      <c r="FW26" s="144"/>
      <c r="FX26" s="99"/>
      <c r="FY26" s="85"/>
      <c r="FZ26" s="86"/>
      <c r="GA26" s="86"/>
      <c r="GB26" s="83"/>
      <c r="GC26" s="99"/>
      <c r="GD26" s="85"/>
      <c r="GE26" s="99"/>
      <c r="GF26" s="99"/>
      <c r="GG26" s="83"/>
      <c r="GH26" s="99"/>
      <c r="GI26" s="85"/>
      <c r="GJ26" s="99"/>
      <c r="GK26" s="99"/>
      <c r="GL26" s="83"/>
      <c r="GM26" s="99"/>
      <c r="GN26" s="85"/>
      <c r="GO26" s="99"/>
      <c r="GP26" s="99"/>
      <c r="GQ26" s="101"/>
      <c r="GR26" s="102"/>
      <c r="GS26" s="89"/>
      <c r="GT26" s="90"/>
      <c r="GU26" s="90"/>
      <c r="GV26" s="87"/>
      <c r="GW26" s="102"/>
      <c r="GX26" s="89"/>
      <c r="GY26" s="102"/>
      <c r="GZ26" s="102"/>
      <c r="HA26" s="87"/>
      <c r="HB26" s="102"/>
      <c r="HC26" s="89"/>
      <c r="HD26" s="102"/>
      <c r="HE26" s="102"/>
      <c r="HF26" s="145"/>
      <c r="HG26" s="146"/>
      <c r="HH26" s="96"/>
      <c r="HI26" s="97"/>
      <c r="HJ26" s="97"/>
      <c r="HK26" s="94"/>
      <c r="HL26" s="146"/>
      <c r="HM26" s="96"/>
      <c r="HN26" s="146"/>
      <c r="HO26" s="146"/>
      <c r="HP26" s="147"/>
      <c r="HQ26" s="148"/>
      <c r="HR26" s="106"/>
      <c r="HS26" s="107"/>
      <c r="HT26" s="107"/>
      <c r="HU26" s="129"/>
      <c r="HV26" s="92"/>
      <c r="HW26" s="77"/>
      <c r="HX26" s="82"/>
      <c r="HY26" s="82"/>
      <c r="HZ26" s="81"/>
      <c r="IA26" s="92"/>
      <c r="IB26" s="77"/>
      <c r="IC26" s="92"/>
      <c r="ID26" s="92"/>
      <c r="IE26" s="81"/>
      <c r="IF26" s="92"/>
      <c r="IG26" s="77"/>
      <c r="IH26" s="92"/>
      <c r="II26" s="92"/>
      <c r="IJ26" s="81"/>
      <c r="IK26" s="92"/>
      <c r="IL26" s="77"/>
      <c r="IM26" s="92"/>
      <c r="IN26" s="92"/>
      <c r="IO26" s="144"/>
      <c r="IP26" s="99"/>
      <c r="IQ26" s="85"/>
      <c r="IR26" s="86"/>
      <c r="IS26" s="86"/>
      <c r="IT26" s="83"/>
      <c r="IU26" s="99"/>
      <c r="IV26" s="85"/>
      <c r="IW26" s="99"/>
      <c r="IX26" s="99"/>
      <c r="IY26" s="83"/>
      <c r="IZ26" s="99"/>
      <c r="JA26" s="85"/>
      <c r="JB26" s="99"/>
      <c r="JC26" s="99"/>
      <c r="JD26" s="101"/>
      <c r="JE26" s="102"/>
      <c r="JF26" s="89"/>
      <c r="JG26" s="90"/>
      <c r="JH26" s="90"/>
      <c r="JI26" s="87"/>
      <c r="JJ26" s="102"/>
      <c r="JK26" s="89"/>
      <c r="JL26" s="102"/>
      <c r="JM26" s="102"/>
      <c r="JN26" s="145"/>
      <c r="JO26" s="146"/>
      <c r="JP26" s="96"/>
      <c r="JQ26" s="97"/>
      <c r="JR26" s="97"/>
      <c r="JS26" s="129"/>
      <c r="JT26" s="92"/>
      <c r="JU26" s="77"/>
      <c r="JV26" s="82"/>
      <c r="JW26" s="82"/>
      <c r="JX26" s="81"/>
      <c r="JY26" s="92"/>
      <c r="JZ26" s="77"/>
      <c r="KA26" s="92"/>
      <c r="KB26" s="92"/>
      <c r="KC26" s="81"/>
      <c r="KD26" s="92"/>
      <c r="KE26" s="77"/>
      <c r="KF26" s="92"/>
      <c r="KG26" s="92"/>
      <c r="KH26" s="144"/>
      <c r="KI26" s="99"/>
      <c r="KJ26" s="85"/>
      <c r="KK26" s="86"/>
      <c r="KL26" s="86"/>
      <c r="KM26" s="83"/>
      <c r="KN26" s="99"/>
      <c r="KO26" s="85"/>
      <c r="KP26" s="99"/>
      <c r="KQ26" s="99"/>
      <c r="KR26" s="101"/>
      <c r="KS26" s="102"/>
      <c r="KT26" s="89"/>
      <c r="KU26" s="90"/>
      <c r="KV26" s="90"/>
      <c r="KW26" s="129"/>
      <c r="KX26" s="92"/>
      <c r="KY26" s="77"/>
      <c r="KZ26" s="82"/>
      <c r="LA26" s="82"/>
      <c r="LB26" s="81"/>
      <c r="LC26" s="92"/>
      <c r="LD26" s="77"/>
      <c r="LE26" s="92"/>
      <c r="LF26" s="92"/>
      <c r="LG26" s="144"/>
      <c r="LH26" s="99"/>
      <c r="LI26" s="85"/>
      <c r="LJ26" s="86"/>
      <c r="LK26" s="86"/>
      <c r="LL26" s="129"/>
      <c r="LM26" s="92"/>
      <c r="LN26" s="77"/>
      <c r="LO26" s="82"/>
      <c r="LP26" s="82"/>
      <c r="LQ26" s="129"/>
      <c r="LR26" s="92"/>
      <c r="LS26" s="77"/>
      <c r="LT26" s="82"/>
      <c r="LU26" s="82"/>
      <c r="LV26" s="81"/>
      <c r="LW26" s="92"/>
      <c r="LX26" s="77"/>
      <c r="LY26" s="92"/>
      <c r="LZ26" s="92"/>
      <c r="MA26" s="81"/>
      <c r="MB26" s="92"/>
      <c r="MC26" s="77"/>
      <c r="MD26" s="92"/>
      <c r="ME26" s="92"/>
      <c r="MF26" s="81"/>
      <c r="MG26" s="92"/>
      <c r="MH26" s="77"/>
      <c r="MI26" s="92"/>
      <c r="MJ26" s="92"/>
      <c r="MK26" s="144"/>
      <c r="ML26" s="99"/>
      <c r="MM26" s="85"/>
      <c r="MN26" s="86"/>
      <c r="MO26" s="86"/>
      <c r="MP26" s="83"/>
      <c r="MQ26" s="99"/>
      <c r="MR26" s="85"/>
      <c r="MS26" s="99"/>
      <c r="MT26" s="99"/>
      <c r="MU26" s="83"/>
      <c r="MV26" s="99"/>
      <c r="MW26" s="85"/>
      <c r="MX26" s="99"/>
      <c r="MY26" s="99"/>
      <c r="MZ26" s="101"/>
      <c r="NA26" s="102"/>
      <c r="NB26" s="89"/>
      <c r="NC26" s="90"/>
      <c r="ND26" s="90"/>
      <c r="NE26" s="87"/>
      <c r="NF26" s="102"/>
      <c r="NG26" s="89"/>
      <c r="NH26" s="102"/>
      <c r="NI26" s="102"/>
      <c r="NJ26" s="145"/>
      <c r="NK26" s="146"/>
      <c r="NL26" s="96"/>
      <c r="NM26" s="97"/>
      <c r="NN26" s="97"/>
      <c r="NO26" s="129"/>
      <c r="NP26" s="92"/>
      <c r="NQ26" s="77"/>
      <c r="NR26" s="82"/>
      <c r="NS26" s="82"/>
      <c r="NT26" s="81"/>
      <c r="NU26" s="92"/>
      <c r="NV26" s="77"/>
      <c r="NW26" s="92"/>
      <c r="NX26" s="92"/>
      <c r="NY26" s="81"/>
      <c r="NZ26" s="92"/>
      <c r="OA26" s="77"/>
      <c r="OB26" s="92"/>
      <c r="OC26" s="92"/>
      <c r="OD26" s="144"/>
      <c r="OE26" s="99"/>
      <c r="OF26" s="85"/>
      <c r="OG26" s="86"/>
      <c r="OH26" s="86"/>
      <c r="OI26" s="83"/>
      <c r="OJ26" s="99"/>
      <c r="OK26" s="85"/>
      <c r="OL26" s="99"/>
      <c r="OM26" s="99"/>
      <c r="ON26" s="101"/>
      <c r="OO26" s="102"/>
      <c r="OP26" s="89"/>
      <c r="OQ26" s="90"/>
      <c r="OR26" s="90"/>
      <c r="OS26" s="129"/>
      <c r="OT26" s="92"/>
      <c r="OU26" s="77"/>
      <c r="OV26" s="82"/>
      <c r="OW26" s="82"/>
      <c r="OX26" s="81"/>
      <c r="OY26" s="92"/>
      <c r="OZ26" s="77"/>
      <c r="PA26" s="92"/>
      <c r="PB26" s="92"/>
      <c r="PC26" s="144"/>
      <c r="PD26" s="99"/>
      <c r="PE26" s="85"/>
      <c r="PF26" s="86"/>
      <c r="PG26" s="86"/>
      <c r="PH26" s="129"/>
      <c r="PI26" s="92"/>
      <c r="PJ26" s="77"/>
      <c r="PK26" s="82"/>
      <c r="PL26" s="82"/>
      <c r="PM26" s="129"/>
      <c r="PN26" s="92"/>
      <c r="PO26" s="77"/>
      <c r="PP26" s="82"/>
      <c r="PQ26" s="82"/>
      <c r="PR26" s="81"/>
      <c r="PS26" s="92"/>
      <c r="PT26" s="77"/>
      <c r="PU26" s="92"/>
      <c r="PV26" s="92"/>
      <c r="PW26" s="81"/>
      <c r="PX26" s="92"/>
      <c r="PY26" s="77"/>
      <c r="PZ26" s="92"/>
      <c r="QA26" s="92"/>
      <c r="QB26" s="144"/>
      <c r="QC26" s="99"/>
      <c r="QD26" s="85"/>
      <c r="QE26" s="86"/>
      <c r="QF26" s="86"/>
      <c r="QG26" s="83"/>
      <c r="QH26" s="99"/>
      <c r="QI26" s="85"/>
      <c r="QJ26" s="99"/>
      <c r="QK26" s="99"/>
      <c r="QL26" s="101"/>
      <c r="QM26" s="102"/>
      <c r="QN26" s="89"/>
      <c r="QO26" s="90"/>
      <c r="QP26" s="90"/>
      <c r="QQ26" s="129"/>
      <c r="QR26" s="92"/>
      <c r="QS26" s="77"/>
      <c r="QT26" s="82"/>
      <c r="QU26" s="82"/>
      <c r="QV26" s="81"/>
      <c r="QW26" s="92"/>
      <c r="QX26" s="77"/>
      <c r="QY26" s="92"/>
      <c r="QZ26" s="92"/>
      <c r="RA26" s="144"/>
      <c r="RB26" s="99"/>
      <c r="RC26" s="85"/>
      <c r="RD26" s="86"/>
      <c r="RE26" s="86"/>
      <c r="RF26" s="129"/>
      <c r="RG26" s="92"/>
      <c r="RH26" s="77"/>
      <c r="RI26" s="82"/>
      <c r="RJ26" s="82"/>
      <c r="RK26" s="129"/>
      <c r="RL26" s="92"/>
      <c r="RM26" s="77"/>
      <c r="RN26" s="82"/>
      <c r="RO26" s="82"/>
      <c r="RP26" s="81"/>
      <c r="RQ26" s="92"/>
      <c r="RR26" s="77"/>
      <c r="RS26" s="92"/>
      <c r="RT26" s="92"/>
      <c r="RU26" s="144"/>
      <c r="RV26" s="99"/>
      <c r="RW26" s="85"/>
      <c r="RX26" s="86"/>
      <c r="RY26" s="86"/>
      <c r="RZ26" s="129"/>
      <c r="SA26" s="92"/>
      <c r="SB26" s="77"/>
      <c r="SC26" s="82"/>
      <c r="SD26" s="82"/>
      <c r="SE26" s="129"/>
      <c r="SF26" s="92"/>
      <c r="SG26" s="77"/>
      <c r="SH26" s="82"/>
      <c r="SI26" s="82"/>
      <c r="SJ26" s="129"/>
      <c r="SK26" s="92"/>
      <c r="SL26" s="77"/>
      <c r="SM26" s="82"/>
      <c r="SN26" s="82"/>
      <c r="SO26" s="81"/>
      <c r="SP26" s="92"/>
      <c r="SQ26" s="77"/>
      <c r="SR26" s="92"/>
      <c r="SS26" s="92"/>
      <c r="ST26" s="81"/>
      <c r="SU26" s="92"/>
      <c r="SV26" s="77"/>
      <c r="SW26" s="92"/>
      <c r="SX26" s="92"/>
      <c r="SY26" s="144"/>
      <c r="SZ26" s="99"/>
      <c r="TA26" s="85"/>
      <c r="TB26" s="86"/>
      <c r="TC26" s="86"/>
      <c r="TD26" s="83"/>
      <c r="TE26" s="99"/>
      <c r="TF26" s="85"/>
      <c r="TG26" s="99"/>
      <c r="TH26" s="99"/>
      <c r="TI26" s="101"/>
      <c r="TJ26" s="102"/>
      <c r="TK26" s="89"/>
      <c r="TL26" s="90"/>
      <c r="TM26" s="90"/>
      <c r="TN26" s="129"/>
      <c r="TO26" s="92"/>
      <c r="TP26" s="77"/>
      <c r="TQ26" s="82"/>
      <c r="TR26" s="82"/>
      <c r="TS26" s="81"/>
      <c r="TT26" s="92"/>
      <c r="TU26" s="77"/>
      <c r="TV26" s="92"/>
      <c r="TW26" s="92"/>
      <c r="TX26" s="144"/>
      <c r="TY26" s="99"/>
      <c r="TZ26" s="85"/>
      <c r="UA26" s="86"/>
      <c r="UB26" s="86"/>
      <c r="UC26" s="129"/>
      <c r="UD26" s="92"/>
      <c r="UE26" s="77"/>
      <c r="UF26" s="82"/>
      <c r="UG26" s="82"/>
      <c r="UH26" s="129"/>
      <c r="UI26" s="92"/>
      <c r="UJ26" s="77"/>
      <c r="UK26" s="82"/>
      <c r="UL26" s="82"/>
      <c r="UM26" s="81"/>
      <c r="UN26" s="92"/>
      <c r="UO26" s="77"/>
      <c r="UP26" s="92"/>
      <c r="UQ26" s="92"/>
      <c r="UR26" s="144"/>
      <c r="US26" s="99"/>
      <c r="UT26" s="85"/>
      <c r="UU26" s="86"/>
      <c r="UV26" s="86"/>
      <c r="UW26" s="129"/>
      <c r="UX26" s="92"/>
      <c r="UY26" s="77"/>
      <c r="UZ26" s="82"/>
      <c r="VA26" s="82"/>
      <c r="VB26" s="129"/>
      <c r="VC26" s="92"/>
      <c r="VD26" s="77"/>
      <c r="VE26" s="82"/>
      <c r="VF26" s="82"/>
      <c r="VG26" s="129"/>
      <c r="VH26" s="92"/>
      <c r="VI26" s="77"/>
      <c r="VJ26" s="82"/>
      <c r="VK26" s="82"/>
      <c r="VL26" s="81"/>
      <c r="VM26" s="92"/>
      <c r="VN26" s="77"/>
      <c r="VO26" s="92"/>
      <c r="VP26" s="92"/>
      <c r="VQ26" s="144"/>
      <c r="VR26" s="99"/>
      <c r="VS26" s="85"/>
      <c r="VT26" s="86"/>
      <c r="VU26" s="86"/>
      <c r="VV26" s="129"/>
      <c r="VW26" s="92"/>
      <c r="VX26" s="77"/>
      <c r="VY26" s="82"/>
      <c r="VZ26" s="82"/>
      <c r="WA26" s="129"/>
      <c r="WB26" s="92"/>
      <c r="WC26" s="77"/>
      <c r="WD26" s="82"/>
      <c r="WE26" s="82"/>
      <c r="WF26" s="129"/>
      <c r="WG26" s="92"/>
      <c r="WH26" s="77"/>
      <c r="WI26" s="82"/>
      <c r="WJ26" s="82"/>
      <c r="WK26" s="129"/>
      <c r="WL26" s="92"/>
      <c r="WM26" s="77"/>
      <c r="WN26" s="82"/>
      <c r="WO26" s="82"/>
      <c r="WP26" s="81"/>
      <c r="WQ26" s="92"/>
      <c r="WR26" s="77"/>
      <c r="WS26" s="92"/>
      <c r="WT26" s="92"/>
      <c r="WU26" s="144"/>
      <c r="WV26" s="99"/>
      <c r="WW26" s="85"/>
      <c r="WX26" s="86"/>
      <c r="WY26" s="86"/>
      <c r="WZ26" s="129"/>
      <c r="XA26" s="92"/>
      <c r="XB26" s="77"/>
      <c r="XC26" s="82"/>
      <c r="XD26" s="82"/>
      <c r="XE26" s="129"/>
      <c r="XF26" s="92"/>
      <c r="XG26" s="77"/>
      <c r="XH26" s="82"/>
      <c r="XI26" s="82"/>
      <c r="XJ26" s="129"/>
      <c r="XK26" s="92"/>
      <c r="XL26" s="77"/>
      <c r="XM26" s="82"/>
      <c r="XN26" s="82"/>
      <c r="XO26" s="129"/>
      <c r="XP26" s="92"/>
      <c r="XQ26" s="77"/>
      <c r="XR26" s="82"/>
      <c r="XS26" s="82"/>
      <c r="XT26" s="129"/>
      <c r="XU26" s="92"/>
      <c r="XV26" s="77"/>
      <c r="XW26" s="82"/>
      <c r="XX26" s="82"/>
      <c r="XY26" s="129"/>
      <c r="XZ26" s="92"/>
      <c r="YA26" s="77"/>
      <c r="YB26" s="82"/>
      <c r="YC26" s="82"/>
      <c r="YD26" s="129"/>
      <c r="YE26" s="92"/>
      <c r="YF26" s="77"/>
      <c r="YG26" s="82"/>
      <c r="YH26" s="82"/>
      <c r="YI26" s="129"/>
      <c r="YJ26" s="92"/>
      <c r="YK26" s="77"/>
      <c r="YL26" s="82"/>
      <c r="YM26" s="78"/>
    </row>
    <row r="27" spans="1:663" x14ac:dyDescent="0.2">
      <c r="A27" s="119">
        <f t="shared" si="0"/>
        <v>0</v>
      </c>
      <c r="B27" s="241">
        <f t="shared" si="1"/>
        <v>470</v>
      </c>
      <c r="C27" s="160">
        <f>IF(OR('Data Entry'!$C$20='Attrition Rates'!R$3,'Data Entry'!$C$20='Attrition Rates'!R$5),SUM(((B27*'Data Entry'!$C$21)*'Data Entry'!$C$22)*'Data Entry'!$C$23),0)</f>
        <v>799</v>
      </c>
      <c r="D27" s="122">
        <f>SUM(C27*'Data Entry'!$C$18)*(20/80)</f>
        <v>165.79249999999999</v>
      </c>
      <c r="E27" s="122">
        <f t="shared" si="2"/>
        <v>6766.48</v>
      </c>
      <c r="F27" s="122">
        <f>SUM(E27*'Data Entry'!$C$18)*(20/80)</f>
        <v>1404.0445999999999</v>
      </c>
      <c r="G27" s="122">
        <f t="shared" si="5"/>
        <v>218819.57580000002</v>
      </c>
      <c r="H27" s="128">
        <f t="shared" si="6"/>
        <v>470</v>
      </c>
      <c r="I27">
        <v>19</v>
      </c>
      <c r="J27" s="47">
        <f t="shared" si="7"/>
        <v>14</v>
      </c>
      <c r="K27" s="50">
        <f>IF('Data Entry'!$C$9='Attrition Rates'!$A$4,'Attrition Rates'!D22,IF('Data Entry'!$C$9='Attrition Rates'!$A$5,'Attrition Rates'!E22,IF('Data Entry'!$C$9='Attrition Rates'!$A$6,'Attrition Rates'!F22,IF('Data Entry'!$C$9='Attrition Rates'!$A$7,'Attrition Rates'!G22,IF('Data Entry'!$C$9='Attrition Rates'!$A$8,'Attrition Rates'!H22,IF('Data Entry'!$C$9='Attrition Rates'!$A$9,'Attrition Rates'!I22,IF('Data Entry'!$C$9='Attrition Rates'!$A$10,'Attrition Rates'!J22,FALSE)))))))</f>
        <v>0.47</v>
      </c>
      <c r="L27" s="54">
        <f>SUM(H27-P27-U27-Z27-AY27-BD27-CC27-EZ27)</f>
        <v>406.65</v>
      </c>
      <c r="M27" s="1">
        <f t="shared" si="4"/>
        <v>5698</v>
      </c>
      <c r="N27" s="81">
        <f t="shared" si="11"/>
        <v>16.8</v>
      </c>
      <c r="O27" s="76">
        <f t="shared" si="8"/>
        <v>0.57000000000000006</v>
      </c>
      <c r="P27" s="80">
        <f>ROUND(SUM(P$15*O27)-U27-Z27-EZ27,0)</f>
        <v>19</v>
      </c>
      <c r="Q27" s="82">
        <f t="shared" si="9"/>
        <v>319.2</v>
      </c>
      <c r="R27" s="82"/>
      <c r="S27" s="81">
        <f t="shared" si="19"/>
        <v>20.16</v>
      </c>
      <c r="T27" s="76">
        <f t="shared" si="15"/>
        <v>0.72</v>
      </c>
      <c r="U27" s="80">
        <f>ROUND(SUM(U$21*T27)-Z27,0)</f>
        <v>1</v>
      </c>
      <c r="V27" s="82">
        <f t="shared" si="16"/>
        <v>20.16</v>
      </c>
      <c r="W27" s="82"/>
      <c r="X27" s="81">
        <f>SUM(S26*$I$5)+S26</f>
        <v>24.192</v>
      </c>
      <c r="Y27" s="76">
        <f>+$K9</f>
        <v>1</v>
      </c>
      <c r="Z27" s="77">
        <f>ROUND(SUM(U26)*Z6,0)</f>
        <v>0</v>
      </c>
      <c r="AA27" s="82">
        <f>(ROUND(Z27,0))*X27</f>
        <v>0</v>
      </c>
      <c r="AB27" s="82">
        <f>SUM((ROUND(Z27,0)*'Data Entry'!$C$15))</f>
        <v>0</v>
      </c>
      <c r="AC27" s="81"/>
      <c r="AD27" s="92"/>
      <c r="AE27" s="77"/>
      <c r="AF27" s="92"/>
      <c r="AG27" s="92"/>
      <c r="AH27" s="81"/>
      <c r="AI27" s="92"/>
      <c r="AJ27" s="77"/>
      <c r="AK27" s="92"/>
      <c r="AL27" s="93"/>
      <c r="AM27" s="81"/>
      <c r="AN27" s="92"/>
      <c r="AO27" s="77"/>
      <c r="AP27" s="92"/>
      <c r="AQ27" s="93"/>
      <c r="AR27" s="81"/>
      <c r="AS27" s="92"/>
      <c r="AT27" s="77"/>
      <c r="AU27" s="92"/>
      <c r="AV27" s="93"/>
      <c r="AW27" s="83">
        <f t="shared" si="21"/>
        <v>16.8</v>
      </c>
      <c r="AX27" s="84">
        <f t="shared" si="17"/>
        <v>0.72</v>
      </c>
      <c r="AY27" s="80">
        <f>ROUND(SUM(AY$21*AX27)-BD27,0)</f>
        <v>19</v>
      </c>
      <c r="AZ27" s="86">
        <f t="shared" si="18"/>
        <v>319.2</v>
      </c>
      <c r="BA27" s="123"/>
      <c r="BB27" s="83">
        <f>SUM(AW26*$I$5)+AW26</f>
        <v>20.16</v>
      </c>
      <c r="BC27" s="84">
        <f>+$K9</f>
        <v>1</v>
      </c>
      <c r="BD27" s="85">
        <f>ROUND(SUM(AY26)*BD6,0)</f>
        <v>1</v>
      </c>
      <c r="BE27" s="86">
        <f>(ROUND(BD27,0))*BB27</f>
        <v>20.16</v>
      </c>
      <c r="BF27" s="123">
        <f>SUM((ROUND(BD27,0)*'Data Entry'!$C$15))</f>
        <v>35</v>
      </c>
      <c r="BG27" s="83"/>
      <c r="BH27" s="99"/>
      <c r="BI27" s="85"/>
      <c r="BJ27" s="99"/>
      <c r="BK27" s="100"/>
      <c r="BL27" s="83"/>
      <c r="BM27" s="99"/>
      <c r="BN27" s="85"/>
      <c r="BO27" s="99"/>
      <c r="BP27" s="100"/>
      <c r="BQ27" s="83"/>
      <c r="BR27" s="99"/>
      <c r="BS27" s="85"/>
      <c r="BT27" s="99"/>
      <c r="BU27" s="100"/>
      <c r="BV27" s="83"/>
      <c r="BW27" s="99"/>
      <c r="BX27" s="85"/>
      <c r="BY27" s="99"/>
      <c r="BZ27" s="100"/>
      <c r="CA27" s="87">
        <f>SUM(J26*$I$5)+J26</f>
        <v>16.8</v>
      </c>
      <c r="CB27" s="88">
        <f>+$K9</f>
        <v>1</v>
      </c>
      <c r="CC27" s="89">
        <f>SUM(L26*CC6)</f>
        <v>22.35</v>
      </c>
      <c r="CD27" s="90">
        <f>(ROUND(CC27,0))*CA27</f>
        <v>369.6</v>
      </c>
      <c r="CE27" s="90">
        <f>SUM((ROUND(CC27,0)*'Data Entry'!$C$15))</f>
        <v>770</v>
      </c>
      <c r="CF27" s="87"/>
      <c r="CG27" s="102"/>
      <c r="CH27" s="89"/>
      <c r="CI27" s="102"/>
      <c r="CJ27" s="102"/>
      <c r="CK27" s="87"/>
      <c r="CL27" s="102"/>
      <c r="CM27" s="89"/>
      <c r="CN27" s="102"/>
      <c r="CO27" s="102"/>
      <c r="CP27" s="87"/>
      <c r="CQ27" s="102"/>
      <c r="CR27" s="89"/>
      <c r="CS27" s="102"/>
      <c r="CT27" s="102"/>
      <c r="CU27" s="87"/>
      <c r="CV27" s="102"/>
      <c r="CW27" s="89"/>
      <c r="CX27" s="102"/>
      <c r="CY27" s="102"/>
      <c r="CZ27" s="145"/>
      <c r="DA27" s="146"/>
      <c r="DB27" s="96"/>
      <c r="DC27" s="97"/>
      <c r="DD27" s="97"/>
      <c r="DE27" s="94"/>
      <c r="DF27" s="146"/>
      <c r="DG27" s="96"/>
      <c r="DH27" s="146"/>
      <c r="DI27" s="146"/>
      <c r="DJ27" s="94"/>
      <c r="DK27" s="146"/>
      <c r="DL27" s="96"/>
      <c r="DM27" s="146"/>
      <c r="DN27" s="146"/>
      <c r="DO27" s="94"/>
      <c r="DP27" s="146"/>
      <c r="DQ27" s="96"/>
      <c r="DR27" s="146"/>
      <c r="DS27" s="146"/>
      <c r="DT27" s="147"/>
      <c r="DU27" s="148"/>
      <c r="DV27" s="106"/>
      <c r="DW27" s="107"/>
      <c r="DX27" s="107"/>
      <c r="DY27" s="104"/>
      <c r="DZ27" s="148"/>
      <c r="EA27" s="106"/>
      <c r="EB27" s="148"/>
      <c r="EC27" s="148"/>
      <c r="ED27" s="104"/>
      <c r="EE27" s="148"/>
      <c r="EF27" s="106"/>
      <c r="EG27" s="148"/>
      <c r="EH27" s="148"/>
      <c r="EI27" s="149"/>
      <c r="EJ27" s="150"/>
      <c r="EK27" s="111"/>
      <c r="EL27" s="112"/>
      <c r="EM27" s="112"/>
      <c r="EN27" s="109"/>
      <c r="EO27" s="150"/>
      <c r="EP27" s="111"/>
      <c r="EQ27" s="150"/>
      <c r="ER27" s="150"/>
      <c r="ES27" s="151"/>
      <c r="ET27" s="152"/>
      <c r="EU27" s="115"/>
      <c r="EV27" s="116"/>
      <c r="EW27" s="116"/>
      <c r="EX27" s="81">
        <f>SUM(N26*$I$5)+N26</f>
        <v>20.16</v>
      </c>
      <c r="EY27" s="76">
        <f>+$K9</f>
        <v>1</v>
      </c>
      <c r="EZ27" s="77">
        <f>ROUND(SUM(P26*EZ6),0)</f>
        <v>1</v>
      </c>
      <c r="FA27" s="82">
        <f>(ROUND(EZ27,0))*EX27</f>
        <v>20.16</v>
      </c>
      <c r="FB27" s="82">
        <f>SUM((ROUND(EZ27,0)*'Data Entry'!$C$15))</f>
        <v>35</v>
      </c>
      <c r="FC27" s="81"/>
      <c r="FD27" s="92"/>
      <c r="FE27" s="77"/>
      <c r="FF27" s="92"/>
      <c r="FG27" s="92"/>
      <c r="FH27" s="81"/>
      <c r="FI27" s="92"/>
      <c r="FJ27" s="77"/>
      <c r="FK27" s="92"/>
      <c r="FL27" s="92"/>
      <c r="FM27" s="81"/>
      <c r="FN27" s="92"/>
      <c r="FO27" s="77"/>
      <c r="FP27" s="92"/>
      <c r="FQ27" s="92"/>
      <c r="FR27" s="81"/>
      <c r="FS27" s="92"/>
      <c r="FT27" s="77"/>
      <c r="FU27" s="92"/>
      <c r="FV27" s="92"/>
      <c r="FW27" s="144"/>
      <c r="FX27" s="99"/>
      <c r="FY27" s="85"/>
      <c r="FZ27" s="86"/>
      <c r="GA27" s="86"/>
      <c r="GB27" s="83"/>
      <c r="GC27" s="99"/>
      <c r="GD27" s="85"/>
      <c r="GE27" s="99"/>
      <c r="GF27" s="99"/>
      <c r="GG27" s="83"/>
      <c r="GH27" s="99"/>
      <c r="GI27" s="85"/>
      <c r="GJ27" s="99"/>
      <c r="GK27" s="99"/>
      <c r="GL27" s="83"/>
      <c r="GM27" s="99"/>
      <c r="GN27" s="85"/>
      <c r="GO27" s="99"/>
      <c r="GP27" s="99"/>
      <c r="GQ27" s="101"/>
      <c r="GR27" s="102"/>
      <c r="GS27" s="89"/>
      <c r="GT27" s="90"/>
      <c r="GU27" s="90"/>
      <c r="GV27" s="87"/>
      <c r="GW27" s="102"/>
      <c r="GX27" s="89"/>
      <c r="GY27" s="102"/>
      <c r="GZ27" s="102"/>
      <c r="HA27" s="87"/>
      <c r="HB27" s="102"/>
      <c r="HC27" s="89"/>
      <c r="HD27" s="102"/>
      <c r="HE27" s="102"/>
      <c r="HF27" s="145"/>
      <c r="HG27" s="146"/>
      <c r="HH27" s="96"/>
      <c r="HI27" s="97"/>
      <c r="HJ27" s="97"/>
      <c r="HK27" s="94"/>
      <c r="HL27" s="146"/>
      <c r="HM27" s="96"/>
      <c r="HN27" s="146"/>
      <c r="HO27" s="146"/>
      <c r="HP27" s="147"/>
      <c r="HQ27" s="148"/>
      <c r="HR27" s="106"/>
      <c r="HS27" s="107"/>
      <c r="HT27" s="107"/>
      <c r="HU27" s="129"/>
      <c r="HV27" s="92"/>
      <c r="HW27" s="77"/>
      <c r="HX27" s="82"/>
      <c r="HY27" s="82"/>
      <c r="HZ27" s="81"/>
      <c r="IA27" s="92"/>
      <c r="IB27" s="77"/>
      <c r="IC27" s="92"/>
      <c r="ID27" s="92"/>
      <c r="IE27" s="81"/>
      <c r="IF27" s="92"/>
      <c r="IG27" s="77"/>
      <c r="IH27" s="92"/>
      <c r="II27" s="92"/>
      <c r="IJ27" s="81"/>
      <c r="IK27" s="92"/>
      <c r="IL27" s="77"/>
      <c r="IM27" s="92"/>
      <c r="IN27" s="92"/>
      <c r="IO27" s="144"/>
      <c r="IP27" s="99"/>
      <c r="IQ27" s="85"/>
      <c r="IR27" s="86"/>
      <c r="IS27" s="86"/>
      <c r="IT27" s="83"/>
      <c r="IU27" s="99"/>
      <c r="IV27" s="85"/>
      <c r="IW27" s="99"/>
      <c r="IX27" s="99"/>
      <c r="IY27" s="83"/>
      <c r="IZ27" s="99"/>
      <c r="JA27" s="85"/>
      <c r="JB27" s="99"/>
      <c r="JC27" s="99"/>
      <c r="JD27" s="101"/>
      <c r="JE27" s="102"/>
      <c r="JF27" s="89"/>
      <c r="JG27" s="90"/>
      <c r="JH27" s="90"/>
      <c r="JI27" s="87"/>
      <c r="JJ27" s="102"/>
      <c r="JK27" s="89"/>
      <c r="JL27" s="102"/>
      <c r="JM27" s="102"/>
      <c r="JN27" s="145"/>
      <c r="JO27" s="146"/>
      <c r="JP27" s="96"/>
      <c r="JQ27" s="97"/>
      <c r="JR27" s="97"/>
      <c r="JS27" s="129"/>
      <c r="JT27" s="92"/>
      <c r="JU27" s="77"/>
      <c r="JV27" s="82"/>
      <c r="JW27" s="82"/>
      <c r="JX27" s="81"/>
      <c r="JY27" s="92"/>
      <c r="JZ27" s="77"/>
      <c r="KA27" s="92"/>
      <c r="KB27" s="92"/>
      <c r="KC27" s="81"/>
      <c r="KD27" s="92"/>
      <c r="KE27" s="77"/>
      <c r="KF27" s="92"/>
      <c r="KG27" s="92"/>
      <c r="KH27" s="144"/>
      <c r="KI27" s="99"/>
      <c r="KJ27" s="85"/>
      <c r="KK27" s="86"/>
      <c r="KL27" s="86"/>
      <c r="KM27" s="83"/>
      <c r="KN27" s="99"/>
      <c r="KO27" s="85"/>
      <c r="KP27" s="99"/>
      <c r="KQ27" s="99"/>
      <c r="KR27" s="101"/>
      <c r="KS27" s="102"/>
      <c r="KT27" s="89"/>
      <c r="KU27" s="90"/>
      <c r="KV27" s="90"/>
      <c r="KW27" s="129"/>
      <c r="KX27" s="92"/>
      <c r="KY27" s="77"/>
      <c r="KZ27" s="82"/>
      <c r="LA27" s="82"/>
      <c r="LB27" s="81"/>
      <c r="LC27" s="92"/>
      <c r="LD27" s="77"/>
      <c r="LE27" s="92"/>
      <c r="LF27" s="92"/>
      <c r="LG27" s="144"/>
      <c r="LH27" s="99"/>
      <c r="LI27" s="85"/>
      <c r="LJ27" s="86"/>
      <c r="LK27" s="86"/>
      <c r="LL27" s="129"/>
      <c r="LM27" s="92"/>
      <c r="LN27" s="77"/>
      <c r="LO27" s="82"/>
      <c r="LP27" s="82"/>
      <c r="LQ27" s="129"/>
      <c r="LR27" s="92"/>
      <c r="LS27" s="77"/>
      <c r="LT27" s="82"/>
      <c r="LU27" s="82"/>
      <c r="LV27" s="81"/>
      <c r="LW27" s="92"/>
      <c r="LX27" s="77"/>
      <c r="LY27" s="92"/>
      <c r="LZ27" s="92"/>
      <c r="MA27" s="81"/>
      <c r="MB27" s="92"/>
      <c r="MC27" s="77"/>
      <c r="MD27" s="92"/>
      <c r="ME27" s="92"/>
      <c r="MF27" s="81"/>
      <c r="MG27" s="92"/>
      <c r="MH27" s="77"/>
      <c r="MI27" s="92"/>
      <c r="MJ27" s="92"/>
      <c r="MK27" s="144"/>
      <c r="ML27" s="99"/>
      <c r="MM27" s="85"/>
      <c r="MN27" s="86"/>
      <c r="MO27" s="86"/>
      <c r="MP27" s="83"/>
      <c r="MQ27" s="99"/>
      <c r="MR27" s="85"/>
      <c r="MS27" s="99"/>
      <c r="MT27" s="99"/>
      <c r="MU27" s="83"/>
      <c r="MV27" s="99"/>
      <c r="MW27" s="85"/>
      <c r="MX27" s="99"/>
      <c r="MY27" s="99"/>
      <c r="MZ27" s="101"/>
      <c r="NA27" s="102"/>
      <c r="NB27" s="89"/>
      <c r="NC27" s="90"/>
      <c r="ND27" s="90"/>
      <c r="NE27" s="87"/>
      <c r="NF27" s="102"/>
      <c r="NG27" s="89"/>
      <c r="NH27" s="102"/>
      <c r="NI27" s="102"/>
      <c r="NJ27" s="145"/>
      <c r="NK27" s="146"/>
      <c r="NL27" s="96"/>
      <c r="NM27" s="97"/>
      <c r="NN27" s="97"/>
      <c r="NO27" s="129"/>
      <c r="NP27" s="92"/>
      <c r="NQ27" s="77"/>
      <c r="NR27" s="82"/>
      <c r="NS27" s="82"/>
      <c r="NT27" s="81"/>
      <c r="NU27" s="92"/>
      <c r="NV27" s="77"/>
      <c r="NW27" s="92"/>
      <c r="NX27" s="92"/>
      <c r="NY27" s="81"/>
      <c r="NZ27" s="92"/>
      <c r="OA27" s="77"/>
      <c r="OB27" s="92"/>
      <c r="OC27" s="92"/>
      <c r="OD27" s="144"/>
      <c r="OE27" s="99"/>
      <c r="OF27" s="85"/>
      <c r="OG27" s="86"/>
      <c r="OH27" s="86"/>
      <c r="OI27" s="83"/>
      <c r="OJ27" s="99"/>
      <c r="OK27" s="85"/>
      <c r="OL27" s="99"/>
      <c r="OM27" s="99"/>
      <c r="ON27" s="101"/>
      <c r="OO27" s="102"/>
      <c r="OP27" s="89"/>
      <c r="OQ27" s="90"/>
      <c r="OR27" s="90"/>
      <c r="OS27" s="129"/>
      <c r="OT27" s="92"/>
      <c r="OU27" s="77"/>
      <c r="OV27" s="82"/>
      <c r="OW27" s="82"/>
      <c r="OX27" s="81"/>
      <c r="OY27" s="92"/>
      <c r="OZ27" s="77"/>
      <c r="PA27" s="92"/>
      <c r="PB27" s="92"/>
      <c r="PC27" s="144"/>
      <c r="PD27" s="99"/>
      <c r="PE27" s="85"/>
      <c r="PF27" s="86"/>
      <c r="PG27" s="86"/>
      <c r="PH27" s="129"/>
      <c r="PI27" s="92"/>
      <c r="PJ27" s="77"/>
      <c r="PK27" s="82"/>
      <c r="PL27" s="82"/>
      <c r="PM27" s="129"/>
      <c r="PN27" s="92"/>
      <c r="PO27" s="77"/>
      <c r="PP27" s="82"/>
      <c r="PQ27" s="82"/>
      <c r="PR27" s="81"/>
      <c r="PS27" s="92"/>
      <c r="PT27" s="77"/>
      <c r="PU27" s="92"/>
      <c r="PV27" s="92"/>
      <c r="PW27" s="81"/>
      <c r="PX27" s="92"/>
      <c r="PY27" s="77"/>
      <c r="PZ27" s="92"/>
      <c r="QA27" s="92"/>
      <c r="QB27" s="144"/>
      <c r="QC27" s="99"/>
      <c r="QD27" s="85"/>
      <c r="QE27" s="86"/>
      <c r="QF27" s="86"/>
      <c r="QG27" s="83"/>
      <c r="QH27" s="99"/>
      <c r="QI27" s="85"/>
      <c r="QJ27" s="99"/>
      <c r="QK27" s="99"/>
      <c r="QL27" s="101"/>
      <c r="QM27" s="102"/>
      <c r="QN27" s="89"/>
      <c r="QO27" s="90"/>
      <c r="QP27" s="90"/>
      <c r="QQ27" s="129"/>
      <c r="QR27" s="92"/>
      <c r="QS27" s="77"/>
      <c r="QT27" s="82"/>
      <c r="QU27" s="82"/>
      <c r="QV27" s="81"/>
      <c r="QW27" s="92"/>
      <c r="QX27" s="77"/>
      <c r="QY27" s="92"/>
      <c r="QZ27" s="92"/>
      <c r="RA27" s="144"/>
      <c r="RB27" s="99"/>
      <c r="RC27" s="85"/>
      <c r="RD27" s="86"/>
      <c r="RE27" s="86"/>
      <c r="RF27" s="129"/>
      <c r="RG27" s="92"/>
      <c r="RH27" s="77"/>
      <c r="RI27" s="82"/>
      <c r="RJ27" s="82"/>
      <c r="RK27" s="129"/>
      <c r="RL27" s="92"/>
      <c r="RM27" s="77"/>
      <c r="RN27" s="82"/>
      <c r="RO27" s="82"/>
      <c r="RP27" s="81"/>
      <c r="RQ27" s="92"/>
      <c r="RR27" s="77"/>
      <c r="RS27" s="92"/>
      <c r="RT27" s="92"/>
      <c r="RU27" s="144"/>
      <c r="RV27" s="99"/>
      <c r="RW27" s="85"/>
      <c r="RX27" s="86"/>
      <c r="RY27" s="86"/>
      <c r="RZ27" s="129"/>
      <c r="SA27" s="92"/>
      <c r="SB27" s="77"/>
      <c r="SC27" s="82"/>
      <c r="SD27" s="82"/>
      <c r="SE27" s="129"/>
      <c r="SF27" s="92"/>
      <c r="SG27" s="77"/>
      <c r="SH27" s="82"/>
      <c r="SI27" s="82"/>
      <c r="SJ27" s="129"/>
      <c r="SK27" s="92"/>
      <c r="SL27" s="77"/>
      <c r="SM27" s="82"/>
      <c r="SN27" s="82"/>
      <c r="SO27" s="81"/>
      <c r="SP27" s="92"/>
      <c r="SQ27" s="77"/>
      <c r="SR27" s="92"/>
      <c r="SS27" s="92"/>
      <c r="ST27" s="81"/>
      <c r="SU27" s="92"/>
      <c r="SV27" s="77"/>
      <c r="SW27" s="92"/>
      <c r="SX27" s="92"/>
      <c r="SY27" s="144"/>
      <c r="SZ27" s="99"/>
      <c r="TA27" s="85"/>
      <c r="TB27" s="86"/>
      <c r="TC27" s="86"/>
      <c r="TD27" s="83"/>
      <c r="TE27" s="99"/>
      <c r="TF27" s="85"/>
      <c r="TG27" s="99"/>
      <c r="TH27" s="99"/>
      <c r="TI27" s="101"/>
      <c r="TJ27" s="102"/>
      <c r="TK27" s="89"/>
      <c r="TL27" s="90"/>
      <c r="TM27" s="90"/>
      <c r="TN27" s="129"/>
      <c r="TO27" s="92"/>
      <c r="TP27" s="77"/>
      <c r="TQ27" s="82"/>
      <c r="TR27" s="82"/>
      <c r="TS27" s="81"/>
      <c r="TT27" s="92"/>
      <c r="TU27" s="77"/>
      <c r="TV27" s="92"/>
      <c r="TW27" s="92"/>
      <c r="TX27" s="144"/>
      <c r="TY27" s="99"/>
      <c r="TZ27" s="85"/>
      <c r="UA27" s="86"/>
      <c r="UB27" s="86"/>
      <c r="UC27" s="129"/>
      <c r="UD27" s="92"/>
      <c r="UE27" s="77"/>
      <c r="UF27" s="82"/>
      <c r="UG27" s="82"/>
      <c r="UH27" s="129"/>
      <c r="UI27" s="92"/>
      <c r="UJ27" s="77"/>
      <c r="UK27" s="82"/>
      <c r="UL27" s="82"/>
      <c r="UM27" s="81"/>
      <c r="UN27" s="92"/>
      <c r="UO27" s="77"/>
      <c r="UP27" s="92"/>
      <c r="UQ27" s="92"/>
      <c r="UR27" s="144"/>
      <c r="US27" s="99"/>
      <c r="UT27" s="85"/>
      <c r="UU27" s="86"/>
      <c r="UV27" s="86"/>
      <c r="UW27" s="129"/>
      <c r="UX27" s="92"/>
      <c r="UY27" s="77"/>
      <c r="UZ27" s="82"/>
      <c r="VA27" s="82"/>
      <c r="VB27" s="129"/>
      <c r="VC27" s="92"/>
      <c r="VD27" s="77"/>
      <c r="VE27" s="82"/>
      <c r="VF27" s="82"/>
      <c r="VG27" s="129"/>
      <c r="VH27" s="92"/>
      <c r="VI27" s="77"/>
      <c r="VJ27" s="82"/>
      <c r="VK27" s="82"/>
      <c r="VL27" s="81"/>
      <c r="VM27" s="92"/>
      <c r="VN27" s="77"/>
      <c r="VO27" s="92"/>
      <c r="VP27" s="92"/>
      <c r="VQ27" s="144"/>
      <c r="VR27" s="99"/>
      <c r="VS27" s="85"/>
      <c r="VT27" s="86"/>
      <c r="VU27" s="86"/>
      <c r="VV27" s="129"/>
      <c r="VW27" s="92"/>
      <c r="VX27" s="77"/>
      <c r="VY27" s="82"/>
      <c r="VZ27" s="82"/>
      <c r="WA27" s="129"/>
      <c r="WB27" s="92"/>
      <c r="WC27" s="77"/>
      <c r="WD27" s="82"/>
      <c r="WE27" s="82"/>
      <c r="WF27" s="129"/>
      <c r="WG27" s="92"/>
      <c r="WH27" s="77"/>
      <c r="WI27" s="82"/>
      <c r="WJ27" s="82"/>
      <c r="WK27" s="129"/>
      <c r="WL27" s="92"/>
      <c r="WM27" s="77"/>
      <c r="WN27" s="82"/>
      <c r="WO27" s="82"/>
      <c r="WP27" s="81"/>
      <c r="WQ27" s="92"/>
      <c r="WR27" s="77"/>
      <c r="WS27" s="92"/>
      <c r="WT27" s="92"/>
      <c r="WU27" s="144"/>
      <c r="WV27" s="99"/>
      <c r="WW27" s="85"/>
      <c r="WX27" s="86"/>
      <c r="WY27" s="86"/>
      <c r="WZ27" s="129"/>
      <c r="XA27" s="92"/>
      <c r="XB27" s="77"/>
      <c r="XC27" s="82"/>
      <c r="XD27" s="82"/>
      <c r="XE27" s="129"/>
      <c r="XF27" s="92"/>
      <c r="XG27" s="77"/>
      <c r="XH27" s="82"/>
      <c r="XI27" s="82"/>
      <c r="XJ27" s="129"/>
      <c r="XK27" s="92"/>
      <c r="XL27" s="77"/>
      <c r="XM27" s="82"/>
      <c r="XN27" s="82"/>
      <c r="XO27" s="129"/>
      <c r="XP27" s="92"/>
      <c r="XQ27" s="77"/>
      <c r="XR27" s="82"/>
      <c r="XS27" s="82"/>
      <c r="XT27" s="129"/>
      <c r="XU27" s="92"/>
      <c r="XV27" s="77"/>
      <c r="XW27" s="82"/>
      <c r="XX27" s="82"/>
      <c r="XY27" s="129"/>
      <c r="XZ27" s="92"/>
      <c r="YA27" s="77"/>
      <c r="YB27" s="82"/>
      <c r="YC27" s="82"/>
      <c r="YD27" s="129"/>
      <c r="YE27" s="92"/>
      <c r="YF27" s="77"/>
      <c r="YG27" s="82"/>
      <c r="YH27" s="82"/>
      <c r="YI27" s="129"/>
      <c r="YJ27" s="92"/>
      <c r="YK27" s="77"/>
      <c r="YL27" s="82"/>
      <c r="YM27" s="78"/>
    </row>
    <row r="28" spans="1:663" x14ac:dyDescent="0.2">
      <c r="A28" s="119">
        <f t="shared" si="0"/>
        <v>0</v>
      </c>
      <c r="B28" s="241">
        <f t="shared" si="1"/>
        <v>460</v>
      </c>
      <c r="C28" s="160"/>
      <c r="D28" s="122">
        <f>SUM(C28*'Data Entry'!$C$18)*(20/80)</f>
        <v>0</v>
      </c>
      <c r="E28" s="122">
        <f t="shared" si="2"/>
        <v>6618.079999999999</v>
      </c>
      <c r="F28" s="122">
        <f>SUM(E28*'Data Entry'!$C$18)*(20/80)</f>
        <v>1373.2515999999998</v>
      </c>
      <c r="G28" s="122">
        <f t="shared" si="5"/>
        <v>226810.9074</v>
      </c>
      <c r="H28" s="128">
        <f t="shared" si="6"/>
        <v>460</v>
      </c>
      <c r="I28">
        <v>20</v>
      </c>
      <c r="J28" s="47">
        <f t="shared" si="7"/>
        <v>14</v>
      </c>
      <c r="K28" s="50">
        <f>IF('Data Entry'!$C$9='Attrition Rates'!$A$4,'Attrition Rates'!D23,IF('Data Entry'!$C$9='Attrition Rates'!$A$5,'Attrition Rates'!E23,IF('Data Entry'!$C$9='Attrition Rates'!$A$6,'Attrition Rates'!F23,IF('Data Entry'!$C$9='Attrition Rates'!$A$7,'Attrition Rates'!G23,IF('Data Entry'!$C$9='Attrition Rates'!$A$8,'Attrition Rates'!H23,IF('Data Entry'!$C$9='Attrition Rates'!$A$9,'Attrition Rates'!I23,IF('Data Entry'!$C$9='Attrition Rates'!$A$10,'Attrition Rates'!J23,FALSE)))))))</f>
        <v>0.45999999999999996</v>
      </c>
      <c r="L28" s="53">
        <f t="shared" ref="L28:L32" si="23">SUM(H28-P28-U28-Z28-AY28-BD28-CC28-EZ28)</f>
        <v>400.43799999999999</v>
      </c>
      <c r="M28" s="1">
        <f t="shared" si="4"/>
        <v>5600</v>
      </c>
      <c r="N28" s="81">
        <f t="shared" si="11"/>
        <v>16.8</v>
      </c>
      <c r="O28" s="76">
        <f t="shared" si="8"/>
        <v>0.55000000000000004</v>
      </c>
      <c r="P28" s="77">
        <f t="shared" ref="P28:P32" si="24">ROUND(SUM(P$15*O28)-U28-Z28-EZ28,0)</f>
        <v>18</v>
      </c>
      <c r="Q28" s="82">
        <f t="shared" si="9"/>
        <v>302.40000000000003</v>
      </c>
      <c r="R28" s="82"/>
      <c r="S28" s="81">
        <f t="shared" si="19"/>
        <v>20.16</v>
      </c>
      <c r="T28" s="76">
        <f t="shared" si="15"/>
        <v>0.67999999999999994</v>
      </c>
      <c r="U28" s="77">
        <f t="shared" ref="U28:U32" si="25">ROUND(SUM(U$21*T28)-Z28,0)</f>
        <v>1</v>
      </c>
      <c r="V28" s="82">
        <f t="shared" si="16"/>
        <v>20.16</v>
      </c>
      <c r="W28" s="82"/>
      <c r="X28" s="81">
        <f>+X27</f>
        <v>24.192</v>
      </c>
      <c r="Y28" s="76">
        <f t="shared" ref="Y28:Y56" si="26">+$K10</f>
        <v>0.92</v>
      </c>
      <c r="Z28" s="77">
        <f>ROUND(SUM(Z$27*Y28),0)</f>
        <v>0</v>
      </c>
      <c r="AA28" s="82">
        <f t="shared" ref="AA28:AA56" si="27">(ROUND(Z28,0))*X28</f>
        <v>0</v>
      </c>
      <c r="AB28" s="82"/>
      <c r="AC28" s="81"/>
      <c r="AD28" s="92"/>
      <c r="AE28" s="77"/>
      <c r="AF28" s="92"/>
      <c r="AG28" s="92"/>
      <c r="AH28" s="81"/>
      <c r="AI28" s="92"/>
      <c r="AJ28" s="77"/>
      <c r="AK28" s="92"/>
      <c r="AL28" s="93"/>
      <c r="AM28" s="81"/>
      <c r="AN28" s="92"/>
      <c r="AO28" s="77"/>
      <c r="AP28" s="92"/>
      <c r="AQ28" s="93"/>
      <c r="AR28" s="81"/>
      <c r="AS28" s="92"/>
      <c r="AT28" s="77"/>
      <c r="AU28" s="92"/>
      <c r="AV28" s="93"/>
      <c r="AW28" s="83">
        <f t="shared" si="21"/>
        <v>16.8</v>
      </c>
      <c r="AX28" s="84">
        <f t="shared" si="17"/>
        <v>0.67999999999999994</v>
      </c>
      <c r="AY28" s="85">
        <f t="shared" ref="AY28:AY32" si="28">ROUND(SUM(AY$21*AX28)-BD28,0)</f>
        <v>18</v>
      </c>
      <c r="AZ28" s="86">
        <f t="shared" si="18"/>
        <v>302.40000000000003</v>
      </c>
      <c r="BA28" s="123"/>
      <c r="BB28" s="83">
        <f>+BB27</f>
        <v>20.16</v>
      </c>
      <c r="BC28" s="84">
        <f t="shared" ref="BC28:BC56" si="29">+$K10</f>
        <v>0.92</v>
      </c>
      <c r="BD28" s="85">
        <f>ROUND(SUM(BD$27*BC28),0)</f>
        <v>1</v>
      </c>
      <c r="BE28" s="86">
        <f t="shared" ref="BE28:BE56" si="30">(ROUND(BD28,0))*BB28</f>
        <v>20.16</v>
      </c>
      <c r="BF28" s="123"/>
      <c r="BG28" s="83"/>
      <c r="BH28" s="99"/>
      <c r="BI28" s="85"/>
      <c r="BJ28" s="99"/>
      <c r="BK28" s="100"/>
      <c r="BL28" s="83"/>
      <c r="BM28" s="99"/>
      <c r="BN28" s="85"/>
      <c r="BO28" s="99"/>
      <c r="BP28" s="100"/>
      <c r="BQ28" s="83"/>
      <c r="BR28" s="99"/>
      <c r="BS28" s="85"/>
      <c r="BT28" s="99"/>
      <c r="BU28" s="100"/>
      <c r="BV28" s="83"/>
      <c r="BW28" s="99"/>
      <c r="BX28" s="85"/>
      <c r="BY28" s="99"/>
      <c r="BZ28" s="100"/>
      <c r="CA28" s="87">
        <f>+CA27</f>
        <v>16.8</v>
      </c>
      <c r="CB28" s="88">
        <f t="shared" ref="CB28:CB56" si="31">+$K10</f>
        <v>0.92</v>
      </c>
      <c r="CC28" s="89">
        <f>SUM(CC$27*CB28)</f>
        <v>20.562000000000001</v>
      </c>
      <c r="CD28" s="90">
        <f t="shared" ref="CD28:CD56" si="32">(ROUND(CC28,0))*CA28</f>
        <v>352.8</v>
      </c>
      <c r="CE28" s="90"/>
      <c r="CF28" s="87"/>
      <c r="CG28" s="102"/>
      <c r="CH28" s="89"/>
      <c r="CI28" s="102"/>
      <c r="CJ28" s="102"/>
      <c r="CK28" s="87"/>
      <c r="CL28" s="102"/>
      <c r="CM28" s="89"/>
      <c r="CN28" s="102"/>
      <c r="CO28" s="102"/>
      <c r="CP28" s="87"/>
      <c r="CQ28" s="102"/>
      <c r="CR28" s="89"/>
      <c r="CS28" s="102"/>
      <c r="CT28" s="102"/>
      <c r="CU28" s="87"/>
      <c r="CV28" s="102"/>
      <c r="CW28" s="89"/>
      <c r="CX28" s="102"/>
      <c r="CY28" s="102"/>
      <c r="CZ28" s="145"/>
      <c r="DA28" s="146"/>
      <c r="DB28" s="96"/>
      <c r="DC28" s="97"/>
      <c r="DD28" s="97"/>
      <c r="DE28" s="94"/>
      <c r="DF28" s="146"/>
      <c r="DG28" s="96"/>
      <c r="DH28" s="146"/>
      <c r="DI28" s="146"/>
      <c r="DJ28" s="94"/>
      <c r="DK28" s="146"/>
      <c r="DL28" s="96"/>
      <c r="DM28" s="146"/>
      <c r="DN28" s="146"/>
      <c r="DO28" s="94"/>
      <c r="DP28" s="146"/>
      <c r="DQ28" s="96"/>
      <c r="DR28" s="146"/>
      <c r="DS28" s="146"/>
      <c r="DT28" s="147"/>
      <c r="DU28" s="148"/>
      <c r="DV28" s="106"/>
      <c r="DW28" s="107"/>
      <c r="DX28" s="107"/>
      <c r="DY28" s="104"/>
      <c r="DZ28" s="148"/>
      <c r="EA28" s="106"/>
      <c r="EB28" s="148"/>
      <c r="EC28" s="148"/>
      <c r="ED28" s="104"/>
      <c r="EE28" s="148"/>
      <c r="EF28" s="106"/>
      <c r="EG28" s="148"/>
      <c r="EH28" s="148"/>
      <c r="EI28" s="149"/>
      <c r="EJ28" s="150"/>
      <c r="EK28" s="111"/>
      <c r="EL28" s="112"/>
      <c r="EM28" s="112"/>
      <c r="EN28" s="109"/>
      <c r="EO28" s="150"/>
      <c r="EP28" s="111"/>
      <c r="EQ28" s="150"/>
      <c r="ER28" s="150"/>
      <c r="ES28" s="151"/>
      <c r="ET28" s="152"/>
      <c r="EU28" s="115"/>
      <c r="EV28" s="116"/>
      <c r="EW28" s="116"/>
      <c r="EX28" s="81">
        <f>+EX27</f>
        <v>20.16</v>
      </c>
      <c r="EY28" s="76">
        <f t="shared" ref="EY28:EY56" si="33">+$K10</f>
        <v>0.92</v>
      </c>
      <c r="EZ28" s="77">
        <f>ROUND(SUM(EZ$27*EY28),0)</f>
        <v>1</v>
      </c>
      <c r="FA28" s="82">
        <f t="shared" ref="FA28:FA56" si="34">(ROUND(EZ28,0))*EX28</f>
        <v>20.16</v>
      </c>
      <c r="FB28" s="82"/>
      <c r="FC28" s="81"/>
      <c r="FD28" s="92"/>
      <c r="FE28" s="77"/>
      <c r="FF28" s="92"/>
      <c r="FG28" s="92"/>
      <c r="FH28" s="81"/>
      <c r="FI28" s="92"/>
      <c r="FJ28" s="77"/>
      <c r="FK28" s="92"/>
      <c r="FL28" s="92"/>
      <c r="FM28" s="81"/>
      <c r="FN28" s="92"/>
      <c r="FO28" s="77"/>
      <c r="FP28" s="92"/>
      <c r="FQ28" s="92"/>
      <c r="FR28" s="81"/>
      <c r="FS28" s="92"/>
      <c r="FT28" s="77"/>
      <c r="FU28" s="92"/>
      <c r="FV28" s="92"/>
      <c r="FW28" s="144"/>
      <c r="FX28" s="99"/>
      <c r="FY28" s="85"/>
      <c r="FZ28" s="86"/>
      <c r="GA28" s="86"/>
      <c r="GB28" s="83"/>
      <c r="GC28" s="99"/>
      <c r="GD28" s="85"/>
      <c r="GE28" s="99"/>
      <c r="GF28" s="99"/>
      <c r="GG28" s="83"/>
      <c r="GH28" s="99"/>
      <c r="GI28" s="85"/>
      <c r="GJ28" s="99"/>
      <c r="GK28" s="99"/>
      <c r="GL28" s="83"/>
      <c r="GM28" s="99"/>
      <c r="GN28" s="85"/>
      <c r="GO28" s="99"/>
      <c r="GP28" s="99"/>
      <c r="GQ28" s="101"/>
      <c r="GR28" s="102"/>
      <c r="GS28" s="89"/>
      <c r="GT28" s="90"/>
      <c r="GU28" s="90"/>
      <c r="GV28" s="87"/>
      <c r="GW28" s="102"/>
      <c r="GX28" s="89"/>
      <c r="GY28" s="102"/>
      <c r="GZ28" s="102"/>
      <c r="HA28" s="87"/>
      <c r="HB28" s="102"/>
      <c r="HC28" s="89"/>
      <c r="HD28" s="102"/>
      <c r="HE28" s="102"/>
      <c r="HF28" s="145"/>
      <c r="HG28" s="146"/>
      <c r="HH28" s="96"/>
      <c r="HI28" s="97"/>
      <c r="HJ28" s="97"/>
      <c r="HK28" s="94"/>
      <c r="HL28" s="146"/>
      <c r="HM28" s="96"/>
      <c r="HN28" s="146"/>
      <c r="HO28" s="146"/>
      <c r="HP28" s="147"/>
      <c r="HQ28" s="148"/>
      <c r="HR28" s="106"/>
      <c r="HS28" s="107"/>
      <c r="HT28" s="107"/>
      <c r="HU28" s="129"/>
      <c r="HV28" s="92"/>
      <c r="HW28" s="77"/>
      <c r="HX28" s="82"/>
      <c r="HY28" s="82"/>
      <c r="HZ28" s="81"/>
      <c r="IA28" s="92"/>
      <c r="IB28" s="77"/>
      <c r="IC28" s="92"/>
      <c r="ID28" s="92"/>
      <c r="IE28" s="81"/>
      <c r="IF28" s="92"/>
      <c r="IG28" s="77"/>
      <c r="IH28" s="92"/>
      <c r="II28" s="92"/>
      <c r="IJ28" s="81"/>
      <c r="IK28" s="92"/>
      <c r="IL28" s="77"/>
      <c r="IM28" s="92"/>
      <c r="IN28" s="92"/>
      <c r="IO28" s="144"/>
      <c r="IP28" s="99"/>
      <c r="IQ28" s="85"/>
      <c r="IR28" s="86"/>
      <c r="IS28" s="86"/>
      <c r="IT28" s="83"/>
      <c r="IU28" s="99"/>
      <c r="IV28" s="85"/>
      <c r="IW28" s="99"/>
      <c r="IX28" s="99"/>
      <c r="IY28" s="83"/>
      <c r="IZ28" s="99"/>
      <c r="JA28" s="85"/>
      <c r="JB28" s="99"/>
      <c r="JC28" s="99"/>
      <c r="JD28" s="101"/>
      <c r="JE28" s="102"/>
      <c r="JF28" s="89"/>
      <c r="JG28" s="90"/>
      <c r="JH28" s="90"/>
      <c r="JI28" s="87"/>
      <c r="JJ28" s="102"/>
      <c r="JK28" s="89"/>
      <c r="JL28" s="102"/>
      <c r="JM28" s="102"/>
      <c r="JN28" s="145"/>
      <c r="JO28" s="146"/>
      <c r="JP28" s="96"/>
      <c r="JQ28" s="97"/>
      <c r="JR28" s="97"/>
      <c r="JS28" s="129"/>
      <c r="JT28" s="92"/>
      <c r="JU28" s="77"/>
      <c r="JV28" s="82"/>
      <c r="JW28" s="82"/>
      <c r="JX28" s="81"/>
      <c r="JY28" s="92"/>
      <c r="JZ28" s="77"/>
      <c r="KA28" s="92"/>
      <c r="KB28" s="92"/>
      <c r="KC28" s="81"/>
      <c r="KD28" s="92"/>
      <c r="KE28" s="77"/>
      <c r="KF28" s="92"/>
      <c r="KG28" s="92"/>
      <c r="KH28" s="144"/>
      <c r="KI28" s="99"/>
      <c r="KJ28" s="85"/>
      <c r="KK28" s="86"/>
      <c r="KL28" s="86"/>
      <c r="KM28" s="83"/>
      <c r="KN28" s="99"/>
      <c r="KO28" s="85"/>
      <c r="KP28" s="99"/>
      <c r="KQ28" s="99"/>
      <c r="KR28" s="101"/>
      <c r="KS28" s="102"/>
      <c r="KT28" s="89"/>
      <c r="KU28" s="90"/>
      <c r="KV28" s="90"/>
      <c r="KW28" s="129"/>
      <c r="KX28" s="92"/>
      <c r="KY28" s="77"/>
      <c r="KZ28" s="82"/>
      <c r="LA28" s="82"/>
      <c r="LB28" s="81"/>
      <c r="LC28" s="92"/>
      <c r="LD28" s="77"/>
      <c r="LE28" s="92"/>
      <c r="LF28" s="92"/>
      <c r="LG28" s="144"/>
      <c r="LH28" s="99"/>
      <c r="LI28" s="85"/>
      <c r="LJ28" s="86"/>
      <c r="LK28" s="86"/>
      <c r="LL28" s="129"/>
      <c r="LM28" s="92"/>
      <c r="LN28" s="77"/>
      <c r="LO28" s="82"/>
      <c r="LP28" s="82"/>
      <c r="LQ28" s="129"/>
      <c r="LR28" s="92"/>
      <c r="LS28" s="77"/>
      <c r="LT28" s="82"/>
      <c r="LU28" s="82"/>
      <c r="LV28" s="81"/>
      <c r="LW28" s="92"/>
      <c r="LX28" s="77"/>
      <c r="LY28" s="92"/>
      <c r="LZ28" s="92"/>
      <c r="MA28" s="81"/>
      <c r="MB28" s="92"/>
      <c r="MC28" s="77"/>
      <c r="MD28" s="92"/>
      <c r="ME28" s="92"/>
      <c r="MF28" s="81"/>
      <c r="MG28" s="92"/>
      <c r="MH28" s="77"/>
      <c r="MI28" s="92"/>
      <c r="MJ28" s="92"/>
      <c r="MK28" s="144"/>
      <c r="ML28" s="99"/>
      <c r="MM28" s="85"/>
      <c r="MN28" s="86"/>
      <c r="MO28" s="86"/>
      <c r="MP28" s="83"/>
      <c r="MQ28" s="99"/>
      <c r="MR28" s="85"/>
      <c r="MS28" s="99"/>
      <c r="MT28" s="99"/>
      <c r="MU28" s="83"/>
      <c r="MV28" s="99"/>
      <c r="MW28" s="85"/>
      <c r="MX28" s="99"/>
      <c r="MY28" s="99"/>
      <c r="MZ28" s="101"/>
      <c r="NA28" s="102"/>
      <c r="NB28" s="89"/>
      <c r="NC28" s="90"/>
      <c r="ND28" s="90"/>
      <c r="NE28" s="87"/>
      <c r="NF28" s="102"/>
      <c r="NG28" s="89"/>
      <c r="NH28" s="102"/>
      <c r="NI28" s="102"/>
      <c r="NJ28" s="145"/>
      <c r="NK28" s="146"/>
      <c r="NL28" s="96"/>
      <c r="NM28" s="97"/>
      <c r="NN28" s="97"/>
      <c r="NO28" s="129"/>
      <c r="NP28" s="92"/>
      <c r="NQ28" s="77"/>
      <c r="NR28" s="82"/>
      <c r="NS28" s="82"/>
      <c r="NT28" s="81"/>
      <c r="NU28" s="92"/>
      <c r="NV28" s="77"/>
      <c r="NW28" s="92"/>
      <c r="NX28" s="92"/>
      <c r="NY28" s="81"/>
      <c r="NZ28" s="92"/>
      <c r="OA28" s="77"/>
      <c r="OB28" s="92"/>
      <c r="OC28" s="92"/>
      <c r="OD28" s="144"/>
      <c r="OE28" s="99"/>
      <c r="OF28" s="85"/>
      <c r="OG28" s="86"/>
      <c r="OH28" s="86"/>
      <c r="OI28" s="83"/>
      <c r="OJ28" s="99"/>
      <c r="OK28" s="85"/>
      <c r="OL28" s="99"/>
      <c r="OM28" s="99"/>
      <c r="ON28" s="101"/>
      <c r="OO28" s="102"/>
      <c r="OP28" s="89"/>
      <c r="OQ28" s="90"/>
      <c r="OR28" s="90"/>
      <c r="OS28" s="129"/>
      <c r="OT28" s="92"/>
      <c r="OU28" s="77"/>
      <c r="OV28" s="82"/>
      <c r="OW28" s="82"/>
      <c r="OX28" s="81"/>
      <c r="OY28" s="92"/>
      <c r="OZ28" s="77"/>
      <c r="PA28" s="92"/>
      <c r="PB28" s="92"/>
      <c r="PC28" s="144"/>
      <c r="PD28" s="99"/>
      <c r="PE28" s="85"/>
      <c r="PF28" s="86"/>
      <c r="PG28" s="86"/>
      <c r="PH28" s="129"/>
      <c r="PI28" s="92"/>
      <c r="PJ28" s="77"/>
      <c r="PK28" s="82"/>
      <c r="PL28" s="82"/>
      <c r="PM28" s="129"/>
      <c r="PN28" s="92"/>
      <c r="PO28" s="77"/>
      <c r="PP28" s="82"/>
      <c r="PQ28" s="82"/>
      <c r="PR28" s="81"/>
      <c r="PS28" s="92"/>
      <c r="PT28" s="77"/>
      <c r="PU28" s="92"/>
      <c r="PV28" s="92"/>
      <c r="PW28" s="81"/>
      <c r="PX28" s="92"/>
      <c r="PY28" s="77"/>
      <c r="PZ28" s="92"/>
      <c r="QA28" s="92"/>
      <c r="QB28" s="144"/>
      <c r="QC28" s="99"/>
      <c r="QD28" s="85"/>
      <c r="QE28" s="86"/>
      <c r="QF28" s="86"/>
      <c r="QG28" s="83"/>
      <c r="QH28" s="99"/>
      <c r="QI28" s="85"/>
      <c r="QJ28" s="99"/>
      <c r="QK28" s="99"/>
      <c r="QL28" s="101"/>
      <c r="QM28" s="102"/>
      <c r="QN28" s="89"/>
      <c r="QO28" s="90"/>
      <c r="QP28" s="90"/>
      <c r="QQ28" s="129"/>
      <c r="QR28" s="92"/>
      <c r="QS28" s="77"/>
      <c r="QT28" s="82"/>
      <c r="QU28" s="82"/>
      <c r="QV28" s="81"/>
      <c r="QW28" s="92"/>
      <c r="QX28" s="77"/>
      <c r="QY28" s="92"/>
      <c r="QZ28" s="92"/>
      <c r="RA28" s="144"/>
      <c r="RB28" s="99"/>
      <c r="RC28" s="85"/>
      <c r="RD28" s="86"/>
      <c r="RE28" s="86"/>
      <c r="RF28" s="129"/>
      <c r="RG28" s="92"/>
      <c r="RH28" s="77"/>
      <c r="RI28" s="82"/>
      <c r="RJ28" s="82"/>
      <c r="RK28" s="129"/>
      <c r="RL28" s="92"/>
      <c r="RM28" s="77"/>
      <c r="RN28" s="82"/>
      <c r="RO28" s="82"/>
      <c r="RP28" s="81"/>
      <c r="RQ28" s="92"/>
      <c r="RR28" s="77"/>
      <c r="RS28" s="92"/>
      <c r="RT28" s="92"/>
      <c r="RU28" s="144"/>
      <c r="RV28" s="99"/>
      <c r="RW28" s="85"/>
      <c r="RX28" s="86"/>
      <c r="RY28" s="86"/>
      <c r="RZ28" s="129"/>
      <c r="SA28" s="92"/>
      <c r="SB28" s="77"/>
      <c r="SC28" s="82"/>
      <c r="SD28" s="82"/>
      <c r="SE28" s="129"/>
      <c r="SF28" s="92"/>
      <c r="SG28" s="77"/>
      <c r="SH28" s="82"/>
      <c r="SI28" s="82"/>
      <c r="SJ28" s="129"/>
      <c r="SK28" s="92"/>
      <c r="SL28" s="77"/>
      <c r="SM28" s="82"/>
      <c r="SN28" s="82"/>
      <c r="SO28" s="81"/>
      <c r="SP28" s="92"/>
      <c r="SQ28" s="77"/>
      <c r="SR28" s="92"/>
      <c r="SS28" s="92"/>
      <c r="ST28" s="81"/>
      <c r="SU28" s="92"/>
      <c r="SV28" s="77"/>
      <c r="SW28" s="92"/>
      <c r="SX28" s="92"/>
      <c r="SY28" s="144"/>
      <c r="SZ28" s="99"/>
      <c r="TA28" s="85"/>
      <c r="TB28" s="86"/>
      <c r="TC28" s="86"/>
      <c r="TD28" s="83"/>
      <c r="TE28" s="99"/>
      <c r="TF28" s="85"/>
      <c r="TG28" s="99"/>
      <c r="TH28" s="99"/>
      <c r="TI28" s="101"/>
      <c r="TJ28" s="102"/>
      <c r="TK28" s="89"/>
      <c r="TL28" s="90"/>
      <c r="TM28" s="90"/>
      <c r="TN28" s="129"/>
      <c r="TO28" s="92"/>
      <c r="TP28" s="77"/>
      <c r="TQ28" s="82"/>
      <c r="TR28" s="82"/>
      <c r="TS28" s="81"/>
      <c r="TT28" s="92"/>
      <c r="TU28" s="77"/>
      <c r="TV28" s="92"/>
      <c r="TW28" s="92"/>
      <c r="TX28" s="144"/>
      <c r="TY28" s="99"/>
      <c r="TZ28" s="85"/>
      <c r="UA28" s="86"/>
      <c r="UB28" s="86"/>
      <c r="UC28" s="129"/>
      <c r="UD28" s="92"/>
      <c r="UE28" s="77"/>
      <c r="UF28" s="82"/>
      <c r="UG28" s="82"/>
      <c r="UH28" s="129"/>
      <c r="UI28" s="92"/>
      <c r="UJ28" s="77"/>
      <c r="UK28" s="82"/>
      <c r="UL28" s="82"/>
      <c r="UM28" s="81"/>
      <c r="UN28" s="92"/>
      <c r="UO28" s="77"/>
      <c r="UP28" s="92"/>
      <c r="UQ28" s="92"/>
      <c r="UR28" s="144"/>
      <c r="US28" s="99"/>
      <c r="UT28" s="85"/>
      <c r="UU28" s="86"/>
      <c r="UV28" s="86"/>
      <c r="UW28" s="129"/>
      <c r="UX28" s="92"/>
      <c r="UY28" s="77"/>
      <c r="UZ28" s="82"/>
      <c r="VA28" s="82"/>
      <c r="VB28" s="129"/>
      <c r="VC28" s="92"/>
      <c r="VD28" s="77"/>
      <c r="VE28" s="82"/>
      <c r="VF28" s="82"/>
      <c r="VG28" s="129"/>
      <c r="VH28" s="92"/>
      <c r="VI28" s="77"/>
      <c r="VJ28" s="82"/>
      <c r="VK28" s="82"/>
      <c r="VL28" s="81"/>
      <c r="VM28" s="92"/>
      <c r="VN28" s="77"/>
      <c r="VO28" s="92"/>
      <c r="VP28" s="92"/>
      <c r="VQ28" s="144"/>
      <c r="VR28" s="99"/>
      <c r="VS28" s="85"/>
      <c r="VT28" s="86"/>
      <c r="VU28" s="86"/>
      <c r="VV28" s="129"/>
      <c r="VW28" s="92"/>
      <c r="VX28" s="77"/>
      <c r="VY28" s="82"/>
      <c r="VZ28" s="82"/>
      <c r="WA28" s="129"/>
      <c r="WB28" s="92"/>
      <c r="WC28" s="77"/>
      <c r="WD28" s="82"/>
      <c r="WE28" s="82"/>
      <c r="WF28" s="129"/>
      <c r="WG28" s="92"/>
      <c r="WH28" s="77"/>
      <c r="WI28" s="82"/>
      <c r="WJ28" s="82"/>
      <c r="WK28" s="129"/>
      <c r="WL28" s="92"/>
      <c r="WM28" s="77"/>
      <c r="WN28" s="82"/>
      <c r="WO28" s="82"/>
      <c r="WP28" s="81"/>
      <c r="WQ28" s="92"/>
      <c r="WR28" s="77"/>
      <c r="WS28" s="92"/>
      <c r="WT28" s="92"/>
      <c r="WU28" s="144"/>
      <c r="WV28" s="99"/>
      <c r="WW28" s="85"/>
      <c r="WX28" s="86"/>
      <c r="WY28" s="86"/>
      <c r="WZ28" s="129"/>
      <c r="XA28" s="92"/>
      <c r="XB28" s="77"/>
      <c r="XC28" s="82"/>
      <c r="XD28" s="82"/>
      <c r="XE28" s="129"/>
      <c r="XF28" s="92"/>
      <c r="XG28" s="77"/>
      <c r="XH28" s="82"/>
      <c r="XI28" s="82"/>
      <c r="XJ28" s="129"/>
      <c r="XK28" s="92"/>
      <c r="XL28" s="77"/>
      <c r="XM28" s="82"/>
      <c r="XN28" s="82"/>
      <c r="XO28" s="129"/>
      <c r="XP28" s="92"/>
      <c r="XQ28" s="77"/>
      <c r="XR28" s="82"/>
      <c r="XS28" s="82"/>
      <c r="XT28" s="129"/>
      <c r="XU28" s="92"/>
      <c r="XV28" s="77"/>
      <c r="XW28" s="82"/>
      <c r="XX28" s="82"/>
      <c r="XY28" s="129"/>
      <c r="XZ28" s="92"/>
      <c r="YA28" s="77"/>
      <c r="YB28" s="82"/>
      <c r="YC28" s="82"/>
      <c r="YD28" s="129"/>
      <c r="YE28" s="92"/>
      <c r="YF28" s="77"/>
      <c r="YG28" s="82"/>
      <c r="YH28" s="82"/>
      <c r="YI28" s="129"/>
      <c r="YJ28" s="92"/>
      <c r="YK28" s="77"/>
      <c r="YL28" s="82"/>
      <c r="YM28" s="78"/>
    </row>
    <row r="29" spans="1:663" x14ac:dyDescent="0.2">
      <c r="A29" s="119">
        <f t="shared" si="0"/>
        <v>0</v>
      </c>
      <c r="B29" s="241">
        <f t="shared" si="1"/>
        <v>450</v>
      </c>
      <c r="C29" s="160">
        <f>IF('Data Entry'!$C$20='Attrition Rates'!R$4,SUM(((B29*'Data Entry'!$C$21)*'Data Entry'!$C$22)*'Data Entry'!$C$23),0)</f>
        <v>0</v>
      </c>
      <c r="D29" s="122">
        <f>SUM(C29*'Data Entry'!$C$18)*(20/80)</f>
        <v>0</v>
      </c>
      <c r="E29" s="122">
        <f t="shared" si="2"/>
        <v>6466.88</v>
      </c>
      <c r="F29" s="122">
        <f>SUM(E29*'Data Entry'!$C$18)*(20/80)</f>
        <v>1341.8776</v>
      </c>
      <c r="G29" s="122">
        <f t="shared" si="5"/>
        <v>234619.66500000001</v>
      </c>
      <c r="H29" s="128">
        <f t="shared" si="6"/>
        <v>450</v>
      </c>
      <c r="I29">
        <v>21</v>
      </c>
      <c r="J29" s="47">
        <f t="shared" si="7"/>
        <v>14</v>
      </c>
      <c r="K29" s="50">
        <f>IF('Data Entry'!$C$9='Attrition Rates'!$A$4,'Attrition Rates'!D24,IF('Data Entry'!$C$9='Attrition Rates'!$A$5,'Attrition Rates'!E24,IF('Data Entry'!$C$9='Attrition Rates'!$A$6,'Attrition Rates'!F24,IF('Data Entry'!$C$9='Attrition Rates'!$A$7,'Attrition Rates'!G24,IF('Data Entry'!$C$9='Attrition Rates'!$A$8,'Attrition Rates'!H24,IF('Data Entry'!$C$9='Attrition Rates'!$A$9,'Attrition Rates'!I24,IF('Data Entry'!$C$9='Attrition Rates'!$A$10,'Attrition Rates'!J24,FALSE)))))))</f>
        <v>0.44999999999999996</v>
      </c>
      <c r="L29" s="53">
        <f t="shared" si="23"/>
        <v>393.779</v>
      </c>
      <c r="M29" s="1">
        <f t="shared" si="4"/>
        <v>5516</v>
      </c>
      <c r="N29" s="81">
        <f t="shared" si="11"/>
        <v>16.8</v>
      </c>
      <c r="O29" s="76">
        <f t="shared" si="8"/>
        <v>0.52</v>
      </c>
      <c r="P29" s="77">
        <f t="shared" si="24"/>
        <v>17</v>
      </c>
      <c r="Q29" s="82">
        <f t="shared" si="9"/>
        <v>285.60000000000002</v>
      </c>
      <c r="R29" s="82"/>
      <c r="S29" s="81">
        <f t="shared" si="19"/>
        <v>20.16</v>
      </c>
      <c r="T29" s="76">
        <f t="shared" si="15"/>
        <v>0.65</v>
      </c>
      <c r="U29" s="77">
        <f t="shared" si="25"/>
        <v>1</v>
      </c>
      <c r="V29" s="82">
        <f t="shared" si="16"/>
        <v>20.16</v>
      </c>
      <c r="W29" s="82"/>
      <c r="X29" s="81">
        <f t="shared" ref="X29:X56" si="35">+X28</f>
        <v>24.192</v>
      </c>
      <c r="Y29" s="76">
        <f t="shared" si="26"/>
        <v>0.86</v>
      </c>
      <c r="Z29" s="77">
        <f t="shared" ref="Z29:Z32" si="36">ROUND(SUM(Z$27*Y29),0)</f>
        <v>0</v>
      </c>
      <c r="AA29" s="82">
        <f t="shared" si="27"/>
        <v>0</v>
      </c>
      <c r="AB29" s="82"/>
      <c r="AC29" s="81"/>
      <c r="AD29" s="92"/>
      <c r="AE29" s="77"/>
      <c r="AF29" s="92"/>
      <c r="AG29" s="92"/>
      <c r="AH29" s="81"/>
      <c r="AI29" s="92"/>
      <c r="AJ29" s="77"/>
      <c r="AK29" s="92"/>
      <c r="AL29" s="93"/>
      <c r="AM29" s="81"/>
      <c r="AN29" s="92"/>
      <c r="AO29" s="77"/>
      <c r="AP29" s="92"/>
      <c r="AQ29" s="93"/>
      <c r="AR29" s="81"/>
      <c r="AS29" s="92"/>
      <c r="AT29" s="77"/>
      <c r="AU29" s="92"/>
      <c r="AV29" s="93"/>
      <c r="AW29" s="83">
        <f t="shared" si="21"/>
        <v>16.8</v>
      </c>
      <c r="AX29" s="84">
        <f t="shared" si="17"/>
        <v>0.65</v>
      </c>
      <c r="AY29" s="85">
        <f t="shared" si="28"/>
        <v>17</v>
      </c>
      <c r="AZ29" s="86">
        <f t="shared" si="18"/>
        <v>285.60000000000002</v>
      </c>
      <c r="BA29" s="123"/>
      <c r="BB29" s="83">
        <f t="shared" ref="BB29:BB56" si="37">+BB28</f>
        <v>20.16</v>
      </c>
      <c r="BC29" s="84">
        <f t="shared" si="29"/>
        <v>0.86</v>
      </c>
      <c r="BD29" s="85">
        <f t="shared" ref="BD29:BD32" si="38">ROUND(SUM(BD$27*BC29),0)</f>
        <v>1</v>
      </c>
      <c r="BE29" s="86">
        <f t="shared" si="30"/>
        <v>20.16</v>
      </c>
      <c r="BF29" s="123"/>
      <c r="BG29" s="83"/>
      <c r="BH29" s="99"/>
      <c r="BI29" s="85"/>
      <c r="BJ29" s="99"/>
      <c r="BK29" s="100"/>
      <c r="BL29" s="83"/>
      <c r="BM29" s="99"/>
      <c r="BN29" s="85"/>
      <c r="BO29" s="99"/>
      <c r="BP29" s="100"/>
      <c r="BQ29" s="83"/>
      <c r="BR29" s="99"/>
      <c r="BS29" s="85"/>
      <c r="BT29" s="99"/>
      <c r="BU29" s="100"/>
      <c r="BV29" s="83"/>
      <c r="BW29" s="99"/>
      <c r="BX29" s="85"/>
      <c r="BY29" s="99"/>
      <c r="BZ29" s="100"/>
      <c r="CA29" s="87">
        <f t="shared" ref="CA29:CA56" si="39">+CA28</f>
        <v>16.8</v>
      </c>
      <c r="CB29" s="88">
        <f t="shared" si="31"/>
        <v>0.86</v>
      </c>
      <c r="CC29" s="89">
        <f>SUM(CC$27*CB29)</f>
        <v>19.221</v>
      </c>
      <c r="CD29" s="90">
        <f t="shared" si="32"/>
        <v>319.2</v>
      </c>
      <c r="CE29" s="90"/>
      <c r="CF29" s="87"/>
      <c r="CG29" s="121"/>
      <c r="CH29" s="89"/>
      <c r="CI29" s="102"/>
      <c r="CJ29" s="102"/>
      <c r="CK29" s="87"/>
      <c r="CL29" s="121"/>
      <c r="CM29" s="89"/>
      <c r="CN29" s="102"/>
      <c r="CO29" s="102"/>
      <c r="CP29" s="87"/>
      <c r="CQ29" s="121"/>
      <c r="CR29" s="89"/>
      <c r="CS29" s="102"/>
      <c r="CT29" s="102"/>
      <c r="CU29" s="87"/>
      <c r="CV29" s="121"/>
      <c r="CW29" s="89"/>
      <c r="CX29" s="102"/>
      <c r="CY29" s="102"/>
      <c r="CZ29" s="145"/>
      <c r="DA29" s="146"/>
      <c r="DB29" s="96"/>
      <c r="DC29" s="97"/>
      <c r="DD29" s="97"/>
      <c r="DE29" s="94"/>
      <c r="DF29" s="146"/>
      <c r="DG29" s="96"/>
      <c r="DH29" s="146"/>
      <c r="DI29" s="146"/>
      <c r="DJ29" s="94"/>
      <c r="DK29" s="146"/>
      <c r="DL29" s="96"/>
      <c r="DM29" s="146"/>
      <c r="DN29" s="146"/>
      <c r="DO29" s="94"/>
      <c r="DP29" s="146"/>
      <c r="DQ29" s="96"/>
      <c r="DR29" s="146"/>
      <c r="DS29" s="146"/>
      <c r="DT29" s="147"/>
      <c r="DU29" s="148"/>
      <c r="DV29" s="106"/>
      <c r="DW29" s="107"/>
      <c r="DX29" s="107"/>
      <c r="DY29" s="104"/>
      <c r="DZ29" s="148"/>
      <c r="EA29" s="106"/>
      <c r="EB29" s="148"/>
      <c r="EC29" s="148"/>
      <c r="ED29" s="104"/>
      <c r="EE29" s="148"/>
      <c r="EF29" s="106"/>
      <c r="EG29" s="148"/>
      <c r="EH29" s="148"/>
      <c r="EI29" s="149"/>
      <c r="EJ29" s="150"/>
      <c r="EK29" s="111"/>
      <c r="EL29" s="112"/>
      <c r="EM29" s="112"/>
      <c r="EN29" s="109"/>
      <c r="EO29" s="150"/>
      <c r="EP29" s="111"/>
      <c r="EQ29" s="150"/>
      <c r="ER29" s="150"/>
      <c r="ES29" s="151"/>
      <c r="ET29" s="152"/>
      <c r="EU29" s="115"/>
      <c r="EV29" s="116"/>
      <c r="EW29" s="116"/>
      <c r="EX29" s="81">
        <f t="shared" ref="EX29:EX56" si="40">+EX28</f>
        <v>20.16</v>
      </c>
      <c r="EY29" s="76">
        <f t="shared" si="33"/>
        <v>0.86</v>
      </c>
      <c r="EZ29" s="77">
        <f t="shared" ref="EZ29:EZ32" si="41">ROUND(SUM(EZ$27*EY29),0)</f>
        <v>1</v>
      </c>
      <c r="FA29" s="82">
        <f t="shared" si="34"/>
        <v>20.16</v>
      </c>
      <c r="FB29" s="82"/>
      <c r="FC29" s="81"/>
      <c r="FD29" s="130"/>
      <c r="FE29" s="77"/>
      <c r="FF29" s="92"/>
      <c r="FG29" s="92"/>
      <c r="FH29" s="81"/>
      <c r="FI29" s="130"/>
      <c r="FJ29" s="77"/>
      <c r="FK29" s="92"/>
      <c r="FL29" s="92"/>
      <c r="FM29" s="81"/>
      <c r="FN29" s="130"/>
      <c r="FO29" s="77"/>
      <c r="FP29" s="92"/>
      <c r="FQ29" s="92"/>
      <c r="FR29" s="81"/>
      <c r="FS29" s="130"/>
      <c r="FT29" s="77"/>
      <c r="FU29" s="92"/>
      <c r="FV29" s="92"/>
      <c r="FW29" s="144"/>
      <c r="FX29" s="99"/>
      <c r="FY29" s="85"/>
      <c r="FZ29" s="86"/>
      <c r="GA29" s="86"/>
      <c r="GB29" s="83"/>
      <c r="GC29" s="99"/>
      <c r="GD29" s="85"/>
      <c r="GE29" s="99"/>
      <c r="GF29" s="99"/>
      <c r="GG29" s="83"/>
      <c r="GH29" s="99"/>
      <c r="GI29" s="85"/>
      <c r="GJ29" s="99"/>
      <c r="GK29" s="99"/>
      <c r="GL29" s="83"/>
      <c r="GM29" s="99"/>
      <c r="GN29" s="85"/>
      <c r="GO29" s="99"/>
      <c r="GP29" s="99"/>
      <c r="GQ29" s="101"/>
      <c r="GR29" s="102"/>
      <c r="GS29" s="89"/>
      <c r="GT29" s="90"/>
      <c r="GU29" s="90"/>
      <c r="GV29" s="87"/>
      <c r="GW29" s="102"/>
      <c r="GX29" s="89"/>
      <c r="GY29" s="102"/>
      <c r="GZ29" s="102"/>
      <c r="HA29" s="87"/>
      <c r="HB29" s="102"/>
      <c r="HC29" s="89"/>
      <c r="HD29" s="102"/>
      <c r="HE29" s="102"/>
      <c r="HF29" s="145"/>
      <c r="HG29" s="146"/>
      <c r="HH29" s="96"/>
      <c r="HI29" s="97"/>
      <c r="HJ29" s="97"/>
      <c r="HK29" s="94"/>
      <c r="HL29" s="146"/>
      <c r="HM29" s="96"/>
      <c r="HN29" s="146"/>
      <c r="HO29" s="146"/>
      <c r="HP29" s="147"/>
      <c r="HQ29" s="148"/>
      <c r="HR29" s="106"/>
      <c r="HS29" s="107"/>
      <c r="HT29" s="107"/>
      <c r="HU29" s="129"/>
      <c r="HV29" s="92"/>
      <c r="HW29" s="77"/>
      <c r="HX29" s="82"/>
      <c r="HY29" s="82"/>
      <c r="HZ29" s="81"/>
      <c r="IA29" s="92"/>
      <c r="IB29" s="77"/>
      <c r="IC29" s="92"/>
      <c r="ID29" s="92"/>
      <c r="IE29" s="81"/>
      <c r="IF29" s="92"/>
      <c r="IG29" s="77"/>
      <c r="IH29" s="92"/>
      <c r="II29" s="92"/>
      <c r="IJ29" s="81"/>
      <c r="IK29" s="92"/>
      <c r="IL29" s="77"/>
      <c r="IM29" s="92"/>
      <c r="IN29" s="92"/>
      <c r="IO29" s="144"/>
      <c r="IP29" s="99"/>
      <c r="IQ29" s="85"/>
      <c r="IR29" s="86"/>
      <c r="IS29" s="86"/>
      <c r="IT29" s="83"/>
      <c r="IU29" s="99"/>
      <c r="IV29" s="85"/>
      <c r="IW29" s="99"/>
      <c r="IX29" s="99"/>
      <c r="IY29" s="83"/>
      <c r="IZ29" s="99"/>
      <c r="JA29" s="85"/>
      <c r="JB29" s="99"/>
      <c r="JC29" s="99"/>
      <c r="JD29" s="101"/>
      <c r="JE29" s="102"/>
      <c r="JF29" s="89"/>
      <c r="JG29" s="90"/>
      <c r="JH29" s="90"/>
      <c r="JI29" s="87"/>
      <c r="JJ29" s="102"/>
      <c r="JK29" s="89"/>
      <c r="JL29" s="102"/>
      <c r="JM29" s="102"/>
      <c r="JN29" s="145"/>
      <c r="JO29" s="146"/>
      <c r="JP29" s="96"/>
      <c r="JQ29" s="97"/>
      <c r="JR29" s="97"/>
      <c r="JS29" s="129"/>
      <c r="JT29" s="92"/>
      <c r="JU29" s="77"/>
      <c r="JV29" s="82"/>
      <c r="JW29" s="82"/>
      <c r="JX29" s="81"/>
      <c r="JY29" s="92"/>
      <c r="JZ29" s="77"/>
      <c r="KA29" s="92"/>
      <c r="KB29" s="92"/>
      <c r="KC29" s="81"/>
      <c r="KD29" s="92"/>
      <c r="KE29" s="77"/>
      <c r="KF29" s="92"/>
      <c r="KG29" s="92"/>
      <c r="KH29" s="144"/>
      <c r="KI29" s="99"/>
      <c r="KJ29" s="85"/>
      <c r="KK29" s="86"/>
      <c r="KL29" s="86"/>
      <c r="KM29" s="83"/>
      <c r="KN29" s="99"/>
      <c r="KO29" s="85"/>
      <c r="KP29" s="99"/>
      <c r="KQ29" s="99"/>
      <c r="KR29" s="101"/>
      <c r="KS29" s="102"/>
      <c r="KT29" s="89"/>
      <c r="KU29" s="90"/>
      <c r="KV29" s="90"/>
      <c r="KW29" s="129"/>
      <c r="KX29" s="92"/>
      <c r="KY29" s="77"/>
      <c r="KZ29" s="82"/>
      <c r="LA29" s="82"/>
      <c r="LB29" s="81"/>
      <c r="LC29" s="92"/>
      <c r="LD29" s="77"/>
      <c r="LE29" s="92"/>
      <c r="LF29" s="92"/>
      <c r="LG29" s="144"/>
      <c r="LH29" s="99"/>
      <c r="LI29" s="85"/>
      <c r="LJ29" s="86"/>
      <c r="LK29" s="86"/>
      <c r="LL29" s="129"/>
      <c r="LM29" s="92"/>
      <c r="LN29" s="77"/>
      <c r="LO29" s="82"/>
      <c r="LP29" s="82"/>
      <c r="LQ29" s="129"/>
      <c r="LR29" s="92"/>
      <c r="LS29" s="77"/>
      <c r="LT29" s="82"/>
      <c r="LU29" s="82"/>
      <c r="LV29" s="81"/>
      <c r="LW29" s="92"/>
      <c r="LX29" s="77"/>
      <c r="LY29" s="92"/>
      <c r="LZ29" s="92"/>
      <c r="MA29" s="81"/>
      <c r="MB29" s="92"/>
      <c r="MC29" s="77"/>
      <c r="MD29" s="92"/>
      <c r="ME29" s="92"/>
      <c r="MF29" s="81"/>
      <c r="MG29" s="92"/>
      <c r="MH29" s="77"/>
      <c r="MI29" s="92"/>
      <c r="MJ29" s="92"/>
      <c r="MK29" s="144"/>
      <c r="ML29" s="99"/>
      <c r="MM29" s="85"/>
      <c r="MN29" s="86"/>
      <c r="MO29" s="86"/>
      <c r="MP29" s="83"/>
      <c r="MQ29" s="99"/>
      <c r="MR29" s="85"/>
      <c r="MS29" s="99"/>
      <c r="MT29" s="99"/>
      <c r="MU29" s="83"/>
      <c r="MV29" s="99"/>
      <c r="MW29" s="85"/>
      <c r="MX29" s="99"/>
      <c r="MY29" s="99"/>
      <c r="MZ29" s="101"/>
      <c r="NA29" s="102"/>
      <c r="NB29" s="89"/>
      <c r="NC29" s="90"/>
      <c r="ND29" s="90"/>
      <c r="NE29" s="87"/>
      <c r="NF29" s="102"/>
      <c r="NG29" s="89"/>
      <c r="NH29" s="102"/>
      <c r="NI29" s="102"/>
      <c r="NJ29" s="145"/>
      <c r="NK29" s="146"/>
      <c r="NL29" s="96"/>
      <c r="NM29" s="97"/>
      <c r="NN29" s="97"/>
      <c r="NO29" s="129"/>
      <c r="NP29" s="92"/>
      <c r="NQ29" s="77"/>
      <c r="NR29" s="82"/>
      <c r="NS29" s="82"/>
      <c r="NT29" s="81"/>
      <c r="NU29" s="92"/>
      <c r="NV29" s="77"/>
      <c r="NW29" s="92"/>
      <c r="NX29" s="92"/>
      <c r="NY29" s="81"/>
      <c r="NZ29" s="92"/>
      <c r="OA29" s="77"/>
      <c r="OB29" s="92"/>
      <c r="OC29" s="92"/>
      <c r="OD29" s="144"/>
      <c r="OE29" s="99"/>
      <c r="OF29" s="85"/>
      <c r="OG29" s="86"/>
      <c r="OH29" s="86"/>
      <c r="OI29" s="83"/>
      <c r="OJ29" s="99"/>
      <c r="OK29" s="85"/>
      <c r="OL29" s="99"/>
      <c r="OM29" s="99"/>
      <c r="ON29" s="101"/>
      <c r="OO29" s="102"/>
      <c r="OP29" s="89"/>
      <c r="OQ29" s="90"/>
      <c r="OR29" s="90"/>
      <c r="OS29" s="129"/>
      <c r="OT29" s="92"/>
      <c r="OU29" s="77"/>
      <c r="OV29" s="82"/>
      <c r="OW29" s="82"/>
      <c r="OX29" s="81"/>
      <c r="OY29" s="92"/>
      <c r="OZ29" s="77"/>
      <c r="PA29" s="92"/>
      <c r="PB29" s="92"/>
      <c r="PC29" s="144"/>
      <c r="PD29" s="99"/>
      <c r="PE29" s="85"/>
      <c r="PF29" s="86"/>
      <c r="PG29" s="86"/>
      <c r="PH29" s="129"/>
      <c r="PI29" s="92"/>
      <c r="PJ29" s="77"/>
      <c r="PK29" s="82"/>
      <c r="PL29" s="82"/>
      <c r="PM29" s="129"/>
      <c r="PN29" s="92"/>
      <c r="PO29" s="77"/>
      <c r="PP29" s="82"/>
      <c r="PQ29" s="82"/>
      <c r="PR29" s="81"/>
      <c r="PS29" s="92"/>
      <c r="PT29" s="77"/>
      <c r="PU29" s="92"/>
      <c r="PV29" s="92"/>
      <c r="PW29" s="81"/>
      <c r="PX29" s="92"/>
      <c r="PY29" s="77"/>
      <c r="PZ29" s="92"/>
      <c r="QA29" s="92"/>
      <c r="QB29" s="144"/>
      <c r="QC29" s="99"/>
      <c r="QD29" s="85"/>
      <c r="QE29" s="86"/>
      <c r="QF29" s="86"/>
      <c r="QG29" s="83"/>
      <c r="QH29" s="99"/>
      <c r="QI29" s="85"/>
      <c r="QJ29" s="99"/>
      <c r="QK29" s="99"/>
      <c r="QL29" s="101"/>
      <c r="QM29" s="102"/>
      <c r="QN29" s="89"/>
      <c r="QO29" s="90"/>
      <c r="QP29" s="90"/>
      <c r="QQ29" s="129"/>
      <c r="QR29" s="92"/>
      <c r="QS29" s="77"/>
      <c r="QT29" s="82"/>
      <c r="QU29" s="82"/>
      <c r="QV29" s="81"/>
      <c r="QW29" s="92"/>
      <c r="QX29" s="77"/>
      <c r="QY29" s="92"/>
      <c r="QZ29" s="92"/>
      <c r="RA29" s="144"/>
      <c r="RB29" s="99"/>
      <c r="RC29" s="85"/>
      <c r="RD29" s="86"/>
      <c r="RE29" s="86"/>
      <c r="RF29" s="129"/>
      <c r="RG29" s="92"/>
      <c r="RH29" s="77"/>
      <c r="RI29" s="82"/>
      <c r="RJ29" s="82"/>
      <c r="RK29" s="129"/>
      <c r="RL29" s="92"/>
      <c r="RM29" s="77"/>
      <c r="RN29" s="82"/>
      <c r="RO29" s="82"/>
      <c r="RP29" s="81"/>
      <c r="RQ29" s="92"/>
      <c r="RR29" s="77"/>
      <c r="RS29" s="92"/>
      <c r="RT29" s="92"/>
      <c r="RU29" s="144"/>
      <c r="RV29" s="99"/>
      <c r="RW29" s="85"/>
      <c r="RX29" s="86"/>
      <c r="RY29" s="86"/>
      <c r="RZ29" s="129"/>
      <c r="SA29" s="92"/>
      <c r="SB29" s="77"/>
      <c r="SC29" s="82"/>
      <c r="SD29" s="82"/>
      <c r="SE29" s="129"/>
      <c r="SF29" s="92"/>
      <c r="SG29" s="77"/>
      <c r="SH29" s="82"/>
      <c r="SI29" s="82"/>
      <c r="SJ29" s="129"/>
      <c r="SK29" s="92"/>
      <c r="SL29" s="77"/>
      <c r="SM29" s="82"/>
      <c r="SN29" s="82"/>
      <c r="SO29" s="81"/>
      <c r="SP29" s="92"/>
      <c r="SQ29" s="77"/>
      <c r="SR29" s="92"/>
      <c r="SS29" s="92"/>
      <c r="ST29" s="81"/>
      <c r="SU29" s="92"/>
      <c r="SV29" s="77"/>
      <c r="SW29" s="92"/>
      <c r="SX29" s="92"/>
      <c r="SY29" s="144"/>
      <c r="SZ29" s="99"/>
      <c r="TA29" s="85"/>
      <c r="TB29" s="86"/>
      <c r="TC29" s="86"/>
      <c r="TD29" s="83"/>
      <c r="TE29" s="99"/>
      <c r="TF29" s="85"/>
      <c r="TG29" s="99"/>
      <c r="TH29" s="99"/>
      <c r="TI29" s="101"/>
      <c r="TJ29" s="102"/>
      <c r="TK29" s="89"/>
      <c r="TL29" s="90"/>
      <c r="TM29" s="90"/>
      <c r="TN29" s="129"/>
      <c r="TO29" s="92"/>
      <c r="TP29" s="77"/>
      <c r="TQ29" s="82"/>
      <c r="TR29" s="82"/>
      <c r="TS29" s="81"/>
      <c r="TT29" s="92"/>
      <c r="TU29" s="77"/>
      <c r="TV29" s="92"/>
      <c r="TW29" s="92"/>
      <c r="TX29" s="144"/>
      <c r="TY29" s="99"/>
      <c r="TZ29" s="85"/>
      <c r="UA29" s="86"/>
      <c r="UB29" s="86"/>
      <c r="UC29" s="129"/>
      <c r="UD29" s="92"/>
      <c r="UE29" s="77"/>
      <c r="UF29" s="82"/>
      <c r="UG29" s="82"/>
      <c r="UH29" s="129"/>
      <c r="UI29" s="92"/>
      <c r="UJ29" s="77"/>
      <c r="UK29" s="82"/>
      <c r="UL29" s="82"/>
      <c r="UM29" s="81"/>
      <c r="UN29" s="92"/>
      <c r="UO29" s="77"/>
      <c r="UP29" s="92"/>
      <c r="UQ29" s="92"/>
      <c r="UR29" s="144"/>
      <c r="US29" s="99"/>
      <c r="UT29" s="85"/>
      <c r="UU29" s="86"/>
      <c r="UV29" s="86"/>
      <c r="UW29" s="129"/>
      <c r="UX29" s="92"/>
      <c r="UY29" s="77"/>
      <c r="UZ29" s="82"/>
      <c r="VA29" s="82"/>
      <c r="VB29" s="129"/>
      <c r="VC29" s="92"/>
      <c r="VD29" s="77"/>
      <c r="VE29" s="82"/>
      <c r="VF29" s="82"/>
      <c r="VG29" s="129"/>
      <c r="VH29" s="92"/>
      <c r="VI29" s="77"/>
      <c r="VJ29" s="82"/>
      <c r="VK29" s="82"/>
      <c r="VL29" s="81"/>
      <c r="VM29" s="92"/>
      <c r="VN29" s="77"/>
      <c r="VO29" s="92"/>
      <c r="VP29" s="92"/>
      <c r="VQ29" s="144"/>
      <c r="VR29" s="99"/>
      <c r="VS29" s="85"/>
      <c r="VT29" s="86"/>
      <c r="VU29" s="86"/>
      <c r="VV29" s="129"/>
      <c r="VW29" s="92"/>
      <c r="VX29" s="77"/>
      <c r="VY29" s="82"/>
      <c r="VZ29" s="82"/>
      <c r="WA29" s="129"/>
      <c r="WB29" s="92"/>
      <c r="WC29" s="77"/>
      <c r="WD29" s="82"/>
      <c r="WE29" s="82"/>
      <c r="WF29" s="129"/>
      <c r="WG29" s="92"/>
      <c r="WH29" s="77"/>
      <c r="WI29" s="82"/>
      <c r="WJ29" s="82"/>
      <c r="WK29" s="129"/>
      <c r="WL29" s="92"/>
      <c r="WM29" s="77"/>
      <c r="WN29" s="82"/>
      <c r="WO29" s="82"/>
      <c r="WP29" s="81"/>
      <c r="WQ29" s="92"/>
      <c r="WR29" s="77"/>
      <c r="WS29" s="92"/>
      <c r="WT29" s="92"/>
      <c r="WU29" s="144"/>
      <c r="WV29" s="99"/>
      <c r="WW29" s="85"/>
      <c r="WX29" s="86"/>
      <c r="WY29" s="86"/>
      <c r="WZ29" s="129"/>
      <c r="XA29" s="92"/>
      <c r="XB29" s="77"/>
      <c r="XC29" s="82"/>
      <c r="XD29" s="82"/>
      <c r="XE29" s="129"/>
      <c r="XF29" s="92"/>
      <c r="XG29" s="77"/>
      <c r="XH29" s="82"/>
      <c r="XI29" s="82"/>
      <c r="XJ29" s="129"/>
      <c r="XK29" s="92"/>
      <c r="XL29" s="77"/>
      <c r="XM29" s="82"/>
      <c r="XN29" s="82"/>
      <c r="XO29" s="129"/>
      <c r="XP29" s="92"/>
      <c r="XQ29" s="77"/>
      <c r="XR29" s="82"/>
      <c r="XS29" s="82"/>
      <c r="XT29" s="129"/>
      <c r="XU29" s="92"/>
      <c r="XV29" s="77"/>
      <c r="XW29" s="82"/>
      <c r="XX29" s="82"/>
      <c r="XY29" s="129"/>
      <c r="XZ29" s="92"/>
      <c r="YA29" s="77"/>
      <c r="YB29" s="82"/>
      <c r="YC29" s="82"/>
      <c r="YD29" s="129"/>
      <c r="YE29" s="92"/>
      <c r="YF29" s="77"/>
      <c r="YG29" s="82"/>
      <c r="YH29" s="82"/>
      <c r="YI29" s="129"/>
      <c r="YJ29" s="92"/>
      <c r="YK29" s="77"/>
      <c r="YL29" s="82"/>
      <c r="YM29" s="78"/>
    </row>
    <row r="30" spans="1:663" x14ac:dyDescent="0.2">
      <c r="A30" s="119">
        <f t="shared" si="0"/>
        <v>0</v>
      </c>
      <c r="B30" s="241">
        <f t="shared" si="1"/>
        <v>430</v>
      </c>
      <c r="C30" s="160">
        <f>IF('Data Entry'!$C$20='Attrition Rates'!R$3,SUM(((B30*'Data Entry'!$C$21)*'Data Entry'!$C$22)*'Data Entry'!$C$23),0)</f>
        <v>0</v>
      </c>
      <c r="D30" s="122">
        <f>SUM(C30*'Data Entry'!$C$18)*(20/80)</f>
        <v>0</v>
      </c>
      <c r="E30" s="122">
        <f t="shared" si="2"/>
        <v>6186.88</v>
      </c>
      <c r="F30" s="122">
        <f>SUM(E30*'Data Entry'!$C$18)*(20/80)</f>
        <v>1283.7775999999999</v>
      </c>
      <c r="G30" s="122">
        <f t="shared" si="5"/>
        <v>242090.32260000001</v>
      </c>
      <c r="H30" s="128">
        <f t="shared" si="6"/>
        <v>430</v>
      </c>
      <c r="I30">
        <v>22</v>
      </c>
      <c r="J30" s="47">
        <f t="shared" si="7"/>
        <v>14</v>
      </c>
      <c r="K30" s="50">
        <f>IF('Data Entry'!$C$9='Attrition Rates'!$A$4,'Attrition Rates'!D25,IF('Data Entry'!$C$9='Attrition Rates'!$A$5,'Attrition Rates'!E25,IF('Data Entry'!$C$9='Attrition Rates'!$A$6,'Attrition Rates'!F25,IF('Data Entry'!$C$9='Attrition Rates'!$A$7,'Attrition Rates'!G25,IF('Data Entry'!$C$9='Attrition Rates'!$A$8,'Attrition Rates'!H25,IF('Data Entry'!$C$9='Attrition Rates'!$A$9,'Attrition Rates'!I25,IF('Data Entry'!$C$9='Attrition Rates'!$A$10,'Attrition Rates'!J25,FALSE)))))))</f>
        <v>0.43000000000000005</v>
      </c>
      <c r="L30" s="53">
        <f>SUM(H30-P30-U30-Z30-AY30-BD30-CC30-EZ30)</f>
        <v>374.4495</v>
      </c>
      <c r="M30" s="1">
        <f t="shared" si="4"/>
        <v>5236</v>
      </c>
      <c r="N30" s="81">
        <f t="shared" si="11"/>
        <v>16.8</v>
      </c>
      <c r="O30" s="76">
        <f t="shared" si="8"/>
        <v>0.51</v>
      </c>
      <c r="P30" s="77">
        <f t="shared" si="24"/>
        <v>17</v>
      </c>
      <c r="Q30" s="82">
        <f t="shared" si="9"/>
        <v>285.60000000000002</v>
      </c>
      <c r="R30" s="82"/>
      <c r="S30" s="81">
        <f t="shared" si="19"/>
        <v>20.16</v>
      </c>
      <c r="T30" s="76">
        <f t="shared" si="15"/>
        <v>0.63</v>
      </c>
      <c r="U30" s="77">
        <f t="shared" si="25"/>
        <v>1</v>
      </c>
      <c r="V30" s="82">
        <f t="shared" si="16"/>
        <v>20.16</v>
      </c>
      <c r="W30" s="82"/>
      <c r="X30" s="81">
        <f t="shared" si="35"/>
        <v>24.192</v>
      </c>
      <c r="Y30" s="76">
        <f t="shared" si="26"/>
        <v>0.83</v>
      </c>
      <c r="Z30" s="77">
        <f t="shared" si="36"/>
        <v>0</v>
      </c>
      <c r="AA30" s="82">
        <f t="shared" si="27"/>
        <v>0</v>
      </c>
      <c r="AB30" s="82"/>
      <c r="AC30" s="81"/>
      <c r="AD30" s="92"/>
      <c r="AE30" s="77"/>
      <c r="AF30" s="92"/>
      <c r="AG30" s="92"/>
      <c r="AH30" s="81"/>
      <c r="AI30" s="92"/>
      <c r="AJ30" s="77"/>
      <c r="AK30" s="92"/>
      <c r="AL30" s="93"/>
      <c r="AM30" s="81"/>
      <c r="AN30" s="92"/>
      <c r="AO30" s="77"/>
      <c r="AP30" s="92"/>
      <c r="AQ30" s="93"/>
      <c r="AR30" s="81"/>
      <c r="AS30" s="92"/>
      <c r="AT30" s="77"/>
      <c r="AU30" s="92"/>
      <c r="AV30" s="93"/>
      <c r="AW30" s="83">
        <f t="shared" si="21"/>
        <v>16.8</v>
      </c>
      <c r="AX30" s="84">
        <f t="shared" si="17"/>
        <v>0.63</v>
      </c>
      <c r="AY30" s="85">
        <f t="shared" si="28"/>
        <v>17</v>
      </c>
      <c r="AZ30" s="86">
        <f t="shared" si="18"/>
        <v>285.60000000000002</v>
      </c>
      <c r="BA30" s="123"/>
      <c r="BB30" s="83">
        <f t="shared" si="37"/>
        <v>20.16</v>
      </c>
      <c r="BC30" s="84">
        <f t="shared" si="29"/>
        <v>0.83</v>
      </c>
      <c r="BD30" s="85">
        <f t="shared" si="38"/>
        <v>1</v>
      </c>
      <c r="BE30" s="86">
        <f t="shared" si="30"/>
        <v>20.16</v>
      </c>
      <c r="BF30" s="123"/>
      <c r="BG30" s="83"/>
      <c r="BH30" s="99"/>
      <c r="BI30" s="85"/>
      <c r="BJ30" s="99"/>
      <c r="BK30" s="100"/>
      <c r="BL30" s="83"/>
      <c r="BM30" s="99"/>
      <c r="BN30" s="85"/>
      <c r="BO30" s="99"/>
      <c r="BP30" s="100"/>
      <c r="BQ30" s="83"/>
      <c r="BR30" s="99"/>
      <c r="BS30" s="85"/>
      <c r="BT30" s="99"/>
      <c r="BU30" s="100"/>
      <c r="BV30" s="83"/>
      <c r="BW30" s="99"/>
      <c r="BX30" s="85"/>
      <c r="BY30" s="99"/>
      <c r="BZ30" s="100"/>
      <c r="CA30" s="87">
        <f t="shared" si="39"/>
        <v>16.8</v>
      </c>
      <c r="CB30" s="88">
        <f t="shared" si="31"/>
        <v>0.83</v>
      </c>
      <c r="CC30" s="89">
        <f>SUM(CC$27*CB30)</f>
        <v>18.5505</v>
      </c>
      <c r="CD30" s="90">
        <f t="shared" si="32"/>
        <v>319.2</v>
      </c>
      <c r="CE30" s="90"/>
      <c r="CF30" s="87"/>
      <c r="CG30" s="102"/>
      <c r="CH30" s="89"/>
      <c r="CI30" s="102"/>
      <c r="CJ30" s="102"/>
      <c r="CK30" s="87"/>
      <c r="CL30" s="102"/>
      <c r="CM30" s="89"/>
      <c r="CN30" s="102"/>
      <c r="CO30" s="102"/>
      <c r="CP30" s="87"/>
      <c r="CQ30" s="102"/>
      <c r="CR30" s="89"/>
      <c r="CS30" s="102"/>
      <c r="CT30" s="102"/>
      <c r="CU30" s="87"/>
      <c r="CV30" s="102"/>
      <c r="CW30" s="89"/>
      <c r="CX30" s="102"/>
      <c r="CY30" s="102"/>
      <c r="CZ30" s="145"/>
      <c r="DA30" s="146"/>
      <c r="DB30" s="96"/>
      <c r="DC30" s="97"/>
      <c r="DD30" s="97"/>
      <c r="DE30" s="94"/>
      <c r="DF30" s="146"/>
      <c r="DG30" s="96"/>
      <c r="DH30" s="146"/>
      <c r="DI30" s="146"/>
      <c r="DJ30" s="94"/>
      <c r="DK30" s="146"/>
      <c r="DL30" s="96"/>
      <c r="DM30" s="146"/>
      <c r="DN30" s="146"/>
      <c r="DO30" s="94"/>
      <c r="DP30" s="146"/>
      <c r="DQ30" s="96"/>
      <c r="DR30" s="146"/>
      <c r="DS30" s="146"/>
      <c r="DT30" s="147"/>
      <c r="DU30" s="148"/>
      <c r="DV30" s="106"/>
      <c r="DW30" s="107"/>
      <c r="DX30" s="107"/>
      <c r="DY30" s="104"/>
      <c r="DZ30" s="148"/>
      <c r="EA30" s="106"/>
      <c r="EB30" s="148"/>
      <c r="EC30" s="148"/>
      <c r="ED30" s="104"/>
      <c r="EE30" s="148"/>
      <c r="EF30" s="106"/>
      <c r="EG30" s="148"/>
      <c r="EH30" s="148"/>
      <c r="EI30" s="149"/>
      <c r="EJ30" s="150"/>
      <c r="EK30" s="111"/>
      <c r="EL30" s="112"/>
      <c r="EM30" s="112"/>
      <c r="EN30" s="109"/>
      <c r="EO30" s="150"/>
      <c r="EP30" s="111"/>
      <c r="EQ30" s="150"/>
      <c r="ER30" s="150"/>
      <c r="ES30" s="151"/>
      <c r="ET30" s="152"/>
      <c r="EU30" s="115"/>
      <c r="EV30" s="116"/>
      <c r="EW30" s="116"/>
      <c r="EX30" s="81">
        <f t="shared" si="40"/>
        <v>20.16</v>
      </c>
      <c r="EY30" s="76">
        <f t="shared" si="33"/>
        <v>0.83</v>
      </c>
      <c r="EZ30" s="77">
        <f t="shared" si="41"/>
        <v>1</v>
      </c>
      <c r="FA30" s="82">
        <f t="shared" si="34"/>
        <v>20.16</v>
      </c>
      <c r="FB30" s="82"/>
      <c r="FC30" s="81"/>
      <c r="FD30" s="92"/>
      <c r="FE30" s="77"/>
      <c r="FF30" s="92"/>
      <c r="FG30" s="92"/>
      <c r="FH30" s="81"/>
      <c r="FI30" s="92"/>
      <c r="FJ30" s="77"/>
      <c r="FK30" s="92"/>
      <c r="FL30" s="92"/>
      <c r="FM30" s="81"/>
      <c r="FN30" s="92"/>
      <c r="FO30" s="77"/>
      <c r="FP30" s="92"/>
      <c r="FQ30" s="92"/>
      <c r="FR30" s="81"/>
      <c r="FS30" s="92"/>
      <c r="FT30" s="77"/>
      <c r="FU30" s="92"/>
      <c r="FV30" s="92"/>
      <c r="FW30" s="144"/>
      <c r="FX30" s="99"/>
      <c r="FY30" s="85"/>
      <c r="FZ30" s="86"/>
      <c r="GA30" s="86"/>
      <c r="GB30" s="83"/>
      <c r="GC30" s="99"/>
      <c r="GD30" s="85"/>
      <c r="GE30" s="99"/>
      <c r="GF30" s="99"/>
      <c r="GG30" s="83"/>
      <c r="GH30" s="99"/>
      <c r="GI30" s="85"/>
      <c r="GJ30" s="99"/>
      <c r="GK30" s="99"/>
      <c r="GL30" s="83"/>
      <c r="GM30" s="99"/>
      <c r="GN30" s="85"/>
      <c r="GO30" s="99"/>
      <c r="GP30" s="99"/>
      <c r="GQ30" s="101"/>
      <c r="GR30" s="102"/>
      <c r="GS30" s="89"/>
      <c r="GT30" s="90"/>
      <c r="GU30" s="90"/>
      <c r="GV30" s="87"/>
      <c r="GW30" s="102"/>
      <c r="GX30" s="89"/>
      <c r="GY30" s="102"/>
      <c r="GZ30" s="102"/>
      <c r="HA30" s="87"/>
      <c r="HB30" s="102"/>
      <c r="HC30" s="89"/>
      <c r="HD30" s="102"/>
      <c r="HE30" s="102"/>
      <c r="HF30" s="145"/>
      <c r="HG30" s="146"/>
      <c r="HH30" s="96"/>
      <c r="HI30" s="97"/>
      <c r="HJ30" s="97"/>
      <c r="HK30" s="94"/>
      <c r="HL30" s="146"/>
      <c r="HM30" s="96"/>
      <c r="HN30" s="146"/>
      <c r="HO30" s="146"/>
      <c r="HP30" s="147"/>
      <c r="HQ30" s="148"/>
      <c r="HR30" s="106"/>
      <c r="HS30" s="107"/>
      <c r="HT30" s="107"/>
      <c r="HU30" s="129"/>
      <c r="HV30" s="92"/>
      <c r="HW30" s="77"/>
      <c r="HX30" s="82"/>
      <c r="HY30" s="82"/>
      <c r="HZ30" s="81"/>
      <c r="IA30" s="92"/>
      <c r="IB30" s="77"/>
      <c r="IC30" s="92"/>
      <c r="ID30" s="92"/>
      <c r="IE30" s="81"/>
      <c r="IF30" s="92"/>
      <c r="IG30" s="77"/>
      <c r="IH30" s="92"/>
      <c r="II30" s="92"/>
      <c r="IJ30" s="81"/>
      <c r="IK30" s="92"/>
      <c r="IL30" s="77"/>
      <c r="IM30" s="92"/>
      <c r="IN30" s="92"/>
      <c r="IO30" s="144"/>
      <c r="IP30" s="99"/>
      <c r="IQ30" s="85"/>
      <c r="IR30" s="86"/>
      <c r="IS30" s="86"/>
      <c r="IT30" s="83"/>
      <c r="IU30" s="99"/>
      <c r="IV30" s="85"/>
      <c r="IW30" s="99"/>
      <c r="IX30" s="99"/>
      <c r="IY30" s="83"/>
      <c r="IZ30" s="99"/>
      <c r="JA30" s="85"/>
      <c r="JB30" s="99"/>
      <c r="JC30" s="99"/>
      <c r="JD30" s="101"/>
      <c r="JE30" s="102"/>
      <c r="JF30" s="89"/>
      <c r="JG30" s="90"/>
      <c r="JH30" s="90"/>
      <c r="JI30" s="87"/>
      <c r="JJ30" s="102"/>
      <c r="JK30" s="89"/>
      <c r="JL30" s="102"/>
      <c r="JM30" s="102"/>
      <c r="JN30" s="145"/>
      <c r="JO30" s="146"/>
      <c r="JP30" s="96"/>
      <c r="JQ30" s="97"/>
      <c r="JR30" s="97"/>
      <c r="JS30" s="129"/>
      <c r="JT30" s="92"/>
      <c r="JU30" s="77"/>
      <c r="JV30" s="82"/>
      <c r="JW30" s="82"/>
      <c r="JX30" s="81"/>
      <c r="JY30" s="92"/>
      <c r="JZ30" s="77"/>
      <c r="KA30" s="92"/>
      <c r="KB30" s="92"/>
      <c r="KC30" s="81"/>
      <c r="KD30" s="92"/>
      <c r="KE30" s="77"/>
      <c r="KF30" s="92"/>
      <c r="KG30" s="92"/>
      <c r="KH30" s="144"/>
      <c r="KI30" s="99"/>
      <c r="KJ30" s="85"/>
      <c r="KK30" s="86"/>
      <c r="KL30" s="86"/>
      <c r="KM30" s="83"/>
      <c r="KN30" s="99"/>
      <c r="KO30" s="85"/>
      <c r="KP30" s="99"/>
      <c r="KQ30" s="99"/>
      <c r="KR30" s="101"/>
      <c r="KS30" s="102"/>
      <c r="KT30" s="89"/>
      <c r="KU30" s="90"/>
      <c r="KV30" s="90"/>
      <c r="KW30" s="129"/>
      <c r="KX30" s="92"/>
      <c r="KY30" s="77"/>
      <c r="KZ30" s="82"/>
      <c r="LA30" s="82"/>
      <c r="LB30" s="81"/>
      <c r="LC30" s="92"/>
      <c r="LD30" s="77"/>
      <c r="LE30" s="92"/>
      <c r="LF30" s="92"/>
      <c r="LG30" s="144"/>
      <c r="LH30" s="99"/>
      <c r="LI30" s="85"/>
      <c r="LJ30" s="86"/>
      <c r="LK30" s="86"/>
      <c r="LL30" s="129"/>
      <c r="LM30" s="92"/>
      <c r="LN30" s="77"/>
      <c r="LO30" s="82"/>
      <c r="LP30" s="82"/>
      <c r="LQ30" s="129"/>
      <c r="LR30" s="92"/>
      <c r="LS30" s="77"/>
      <c r="LT30" s="82"/>
      <c r="LU30" s="82"/>
      <c r="LV30" s="81"/>
      <c r="LW30" s="92"/>
      <c r="LX30" s="77"/>
      <c r="LY30" s="92"/>
      <c r="LZ30" s="92"/>
      <c r="MA30" s="81"/>
      <c r="MB30" s="92"/>
      <c r="MC30" s="77"/>
      <c r="MD30" s="92"/>
      <c r="ME30" s="92"/>
      <c r="MF30" s="81"/>
      <c r="MG30" s="92"/>
      <c r="MH30" s="77"/>
      <c r="MI30" s="92"/>
      <c r="MJ30" s="92"/>
      <c r="MK30" s="144"/>
      <c r="ML30" s="99"/>
      <c r="MM30" s="85"/>
      <c r="MN30" s="86"/>
      <c r="MO30" s="86"/>
      <c r="MP30" s="83"/>
      <c r="MQ30" s="99"/>
      <c r="MR30" s="85"/>
      <c r="MS30" s="99"/>
      <c r="MT30" s="99"/>
      <c r="MU30" s="83"/>
      <c r="MV30" s="99"/>
      <c r="MW30" s="85"/>
      <c r="MX30" s="99"/>
      <c r="MY30" s="99"/>
      <c r="MZ30" s="101"/>
      <c r="NA30" s="102"/>
      <c r="NB30" s="89"/>
      <c r="NC30" s="90"/>
      <c r="ND30" s="90"/>
      <c r="NE30" s="87"/>
      <c r="NF30" s="102"/>
      <c r="NG30" s="89"/>
      <c r="NH30" s="102"/>
      <c r="NI30" s="102"/>
      <c r="NJ30" s="145"/>
      <c r="NK30" s="146"/>
      <c r="NL30" s="96"/>
      <c r="NM30" s="97"/>
      <c r="NN30" s="97"/>
      <c r="NO30" s="129"/>
      <c r="NP30" s="92"/>
      <c r="NQ30" s="77"/>
      <c r="NR30" s="82"/>
      <c r="NS30" s="82"/>
      <c r="NT30" s="81"/>
      <c r="NU30" s="92"/>
      <c r="NV30" s="77"/>
      <c r="NW30" s="92"/>
      <c r="NX30" s="92"/>
      <c r="NY30" s="81"/>
      <c r="NZ30" s="92"/>
      <c r="OA30" s="77"/>
      <c r="OB30" s="92"/>
      <c r="OC30" s="92"/>
      <c r="OD30" s="144"/>
      <c r="OE30" s="99"/>
      <c r="OF30" s="85"/>
      <c r="OG30" s="86"/>
      <c r="OH30" s="86"/>
      <c r="OI30" s="83"/>
      <c r="OJ30" s="99"/>
      <c r="OK30" s="85"/>
      <c r="OL30" s="99"/>
      <c r="OM30" s="99"/>
      <c r="ON30" s="101"/>
      <c r="OO30" s="102"/>
      <c r="OP30" s="89"/>
      <c r="OQ30" s="90"/>
      <c r="OR30" s="90"/>
      <c r="OS30" s="129"/>
      <c r="OT30" s="92"/>
      <c r="OU30" s="77"/>
      <c r="OV30" s="82"/>
      <c r="OW30" s="82"/>
      <c r="OX30" s="81"/>
      <c r="OY30" s="92"/>
      <c r="OZ30" s="77"/>
      <c r="PA30" s="92"/>
      <c r="PB30" s="92"/>
      <c r="PC30" s="144"/>
      <c r="PD30" s="99"/>
      <c r="PE30" s="85"/>
      <c r="PF30" s="86"/>
      <c r="PG30" s="86"/>
      <c r="PH30" s="129"/>
      <c r="PI30" s="92"/>
      <c r="PJ30" s="77"/>
      <c r="PK30" s="82"/>
      <c r="PL30" s="82"/>
      <c r="PM30" s="129"/>
      <c r="PN30" s="92"/>
      <c r="PO30" s="77"/>
      <c r="PP30" s="82"/>
      <c r="PQ30" s="82"/>
      <c r="PR30" s="81"/>
      <c r="PS30" s="92"/>
      <c r="PT30" s="77"/>
      <c r="PU30" s="92"/>
      <c r="PV30" s="92"/>
      <c r="PW30" s="81"/>
      <c r="PX30" s="92"/>
      <c r="PY30" s="77"/>
      <c r="PZ30" s="92"/>
      <c r="QA30" s="92"/>
      <c r="QB30" s="144"/>
      <c r="QC30" s="99"/>
      <c r="QD30" s="85"/>
      <c r="QE30" s="86"/>
      <c r="QF30" s="86"/>
      <c r="QG30" s="83"/>
      <c r="QH30" s="99"/>
      <c r="QI30" s="85"/>
      <c r="QJ30" s="99"/>
      <c r="QK30" s="99"/>
      <c r="QL30" s="101"/>
      <c r="QM30" s="102"/>
      <c r="QN30" s="89"/>
      <c r="QO30" s="90"/>
      <c r="QP30" s="90"/>
      <c r="QQ30" s="129"/>
      <c r="QR30" s="92"/>
      <c r="QS30" s="77"/>
      <c r="QT30" s="82"/>
      <c r="QU30" s="82"/>
      <c r="QV30" s="81"/>
      <c r="QW30" s="92"/>
      <c r="QX30" s="77"/>
      <c r="QY30" s="92"/>
      <c r="QZ30" s="92"/>
      <c r="RA30" s="144"/>
      <c r="RB30" s="99"/>
      <c r="RC30" s="85"/>
      <c r="RD30" s="86"/>
      <c r="RE30" s="86"/>
      <c r="RF30" s="129"/>
      <c r="RG30" s="92"/>
      <c r="RH30" s="77"/>
      <c r="RI30" s="82"/>
      <c r="RJ30" s="82"/>
      <c r="RK30" s="129"/>
      <c r="RL30" s="92"/>
      <c r="RM30" s="77"/>
      <c r="RN30" s="82"/>
      <c r="RO30" s="82"/>
      <c r="RP30" s="81"/>
      <c r="RQ30" s="92"/>
      <c r="RR30" s="77"/>
      <c r="RS30" s="92"/>
      <c r="RT30" s="92"/>
      <c r="RU30" s="144"/>
      <c r="RV30" s="99"/>
      <c r="RW30" s="85"/>
      <c r="RX30" s="86"/>
      <c r="RY30" s="86"/>
      <c r="RZ30" s="129"/>
      <c r="SA30" s="92"/>
      <c r="SB30" s="77"/>
      <c r="SC30" s="82"/>
      <c r="SD30" s="82"/>
      <c r="SE30" s="129"/>
      <c r="SF30" s="92"/>
      <c r="SG30" s="77"/>
      <c r="SH30" s="82"/>
      <c r="SI30" s="82"/>
      <c r="SJ30" s="129"/>
      <c r="SK30" s="92"/>
      <c r="SL30" s="77"/>
      <c r="SM30" s="82"/>
      <c r="SN30" s="82"/>
      <c r="SO30" s="81"/>
      <c r="SP30" s="92"/>
      <c r="SQ30" s="77"/>
      <c r="SR30" s="92"/>
      <c r="SS30" s="92"/>
      <c r="ST30" s="81"/>
      <c r="SU30" s="92"/>
      <c r="SV30" s="77"/>
      <c r="SW30" s="92"/>
      <c r="SX30" s="92"/>
      <c r="SY30" s="144"/>
      <c r="SZ30" s="99"/>
      <c r="TA30" s="85"/>
      <c r="TB30" s="86"/>
      <c r="TC30" s="86"/>
      <c r="TD30" s="83"/>
      <c r="TE30" s="99"/>
      <c r="TF30" s="85"/>
      <c r="TG30" s="99"/>
      <c r="TH30" s="99"/>
      <c r="TI30" s="101"/>
      <c r="TJ30" s="102"/>
      <c r="TK30" s="89"/>
      <c r="TL30" s="90"/>
      <c r="TM30" s="90"/>
      <c r="TN30" s="129"/>
      <c r="TO30" s="92"/>
      <c r="TP30" s="77"/>
      <c r="TQ30" s="82"/>
      <c r="TR30" s="82"/>
      <c r="TS30" s="81"/>
      <c r="TT30" s="92"/>
      <c r="TU30" s="77"/>
      <c r="TV30" s="92"/>
      <c r="TW30" s="92"/>
      <c r="TX30" s="144"/>
      <c r="TY30" s="99"/>
      <c r="TZ30" s="85"/>
      <c r="UA30" s="86"/>
      <c r="UB30" s="86"/>
      <c r="UC30" s="129"/>
      <c r="UD30" s="92"/>
      <c r="UE30" s="77"/>
      <c r="UF30" s="82"/>
      <c r="UG30" s="82"/>
      <c r="UH30" s="129"/>
      <c r="UI30" s="92"/>
      <c r="UJ30" s="77"/>
      <c r="UK30" s="82"/>
      <c r="UL30" s="82"/>
      <c r="UM30" s="81"/>
      <c r="UN30" s="92"/>
      <c r="UO30" s="77"/>
      <c r="UP30" s="92"/>
      <c r="UQ30" s="92"/>
      <c r="UR30" s="144"/>
      <c r="US30" s="99"/>
      <c r="UT30" s="85"/>
      <c r="UU30" s="86"/>
      <c r="UV30" s="86"/>
      <c r="UW30" s="129"/>
      <c r="UX30" s="92"/>
      <c r="UY30" s="77"/>
      <c r="UZ30" s="82"/>
      <c r="VA30" s="82"/>
      <c r="VB30" s="129"/>
      <c r="VC30" s="92"/>
      <c r="VD30" s="77"/>
      <c r="VE30" s="82"/>
      <c r="VF30" s="82"/>
      <c r="VG30" s="129"/>
      <c r="VH30" s="92"/>
      <c r="VI30" s="77"/>
      <c r="VJ30" s="82"/>
      <c r="VK30" s="82"/>
      <c r="VL30" s="81"/>
      <c r="VM30" s="92"/>
      <c r="VN30" s="77"/>
      <c r="VO30" s="92"/>
      <c r="VP30" s="92"/>
      <c r="VQ30" s="144"/>
      <c r="VR30" s="99"/>
      <c r="VS30" s="85"/>
      <c r="VT30" s="86"/>
      <c r="VU30" s="86"/>
      <c r="VV30" s="129"/>
      <c r="VW30" s="92"/>
      <c r="VX30" s="77"/>
      <c r="VY30" s="82"/>
      <c r="VZ30" s="82"/>
      <c r="WA30" s="129"/>
      <c r="WB30" s="92"/>
      <c r="WC30" s="77"/>
      <c r="WD30" s="82"/>
      <c r="WE30" s="82"/>
      <c r="WF30" s="129"/>
      <c r="WG30" s="92"/>
      <c r="WH30" s="77"/>
      <c r="WI30" s="82"/>
      <c r="WJ30" s="82"/>
      <c r="WK30" s="129"/>
      <c r="WL30" s="92"/>
      <c r="WM30" s="77"/>
      <c r="WN30" s="82"/>
      <c r="WO30" s="82"/>
      <c r="WP30" s="81"/>
      <c r="WQ30" s="92"/>
      <c r="WR30" s="77"/>
      <c r="WS30" s="92"/>
      <c r="WT30" s="92"/>
      <c r="WU30" s="144"/>
      <c r="WV30" s="99"/>
      <c r="WW30" s="85"/>
      <c r="WX30" s="86"/>
      <c r="WY30" s="86"/>
      <c r="WZ30" s="129"/>
      <c r="XA30" s="92"/>
      <c r="XB30" s="77"/>
      <c r="XC30" s="82"/>
      <c r="XD30" s="82"/>
      <c r="XE30" s="129"/>
      <c r="XF30" s="92"/>
      <c r="XG30" s="77"/>
      <c r="XH30" s="82"/>
      <c r="XI30" s="82"/>
      <c r="XJ30" s="129"/>
      <c r="XK30" s="92"/>
      <c r="XL30" s="77"/>
      <c r="XM30" s="82"/>
      <c r="XN30" s="82"/>
      <c r="XO30" s="129"/>
      <c r="XP30" s="92"/>
      <c r="XQ30" s="77"/>
      <c r="XR30" s="82"/>
      <c r="XS30" s="82"/>
      <c r="XT30" s="129"/>
      <c r="XU30" s="92"/>
      <c r="XV30" s="77"/>
      <c r="XW30" s="82"/>
      <c r="XX30" s="82"/>
      <c r="XY30" s="129"/>
      <c r="XZ30" s="92"/>
      <c r="YA30" s="77"/>
      <c r="YB30" s="82"/>
      <c r="YC30" s="82"/>
      <c r="YD30" s="129"/>
      <c r="YE30" s="92"/>
      <c r="YF30" s="77"/>
      <c r="YG30" s="82"/>
      <c r="YH30" s="82"/>
      <c r="YI30" s="129"/>
      <c r="YJ30" s="92"/>
      <c r="YK30" s="77"/>
      <c r="YL30" s="82"/>
      <c r="YM30" s="78"/>
    </row>
    <row r="31" spans="1:663" ht="17" thickBot="1" x14ac:dyDescent="0.25">
      <c r="A31" s="119">
        <f t="shared" si="0"/>
        <v>0</v>
      </c>
      <c r="B31" s="241">
        <f t="shared" si="1"/>
        <v>410</v>
      </c>
      <c r="C31" s="160"/>
      <c r="D31" s="122">
        <f>SUM(C31*'Data Entry'!$C$18)*(20/80)</f>
        <v>0</v>
      </c>
      <c r="E31" s="122">
        <f t="shared" si="2"/>
        <v>5898.4800000000005</v>
      </c>
      <c r="F31" s="122">
        <f>SUM(E31*'Data Entry'!$C$18)*(20/80)</f>
        <v>1223.9346</v>
      </c>
      <c r="G31" s="122">
        <f t="shared" si="5"/>
        <v>249212.73720000003</v>
      </c>
      <c r="H31" s="128">
        <f t="shared" si="6"/>
        <v>410</v>
      </c>
      <c r="I31">
        <v>23</v>
      </c>
      <c r="J31" s="47">
        <f t="shared" si="7"/>
        <v>14</v>
      </c>
      <c r="K31" s="50">
        <f>IF('Data Entry'!$C$9='Attrition Rates'!$A$4,'Attrition Rates'!D26,IF('Data Entry'!$C$9='Attrition Rates'!$A$5,'Attrition Rates'!E26,IF('Data Entry'!$C$9='Attrition Rates'!$A$6,'Attrition Rates'!F26,IF('Data Entry'!$C$9='Attrition Rates'!$A$7,'Attrition Rates'!G26,IF('Data Entry'!$C$9='Attrition Rates'!$A$8,'Attrition Rates'!H26,IF('Data Entry'!$C$9='Attrition Rates'!$A$9,'Attrition Rates'!I26,IF('Data Entry'!$C$9='Attrition Rates'!$A$10,'Attrition Rates'!J26,FALSE)))))))</f>
        <v>0.41000000000000003</v>
      </c>
      <c r="L31" s="53">
        <f t="shared" si="23"/>
        <v>356.56700000000001</v>
      </c>
      <c r="M31" s="1">
        <f t="shared" si="4"/>
        <v>4998</v>
      </c>
      <c r="N31" s="81">
        <f t="shared" si="11"/>
        <v>16.8</v>
      </c>
      <c r="O31" s="76">
        <f t="shared" si="8"/>
        <v>0.5</v>
      </c>
      <c r="P31" s="77">
        <f t="shared" si="24"/>
        <v>17</v>
      </c>
      <c r="Q31" s="82">
        <f t="shared" si="9"/>
        <v>285.60000000000002</v>
      </c>
      <c r="R31" s="82"/>
      <c r="S31" s="81">
        <f t="shared" si="19"/>
        <v>20.16</v>
      </c>
      <c r="T31" s="76">
        <f t="shared" si="15"/>
        <v>0.61</v>
      </c>
      <c r="U31" s="77">
        <f t="shared" si="25"/>
        <v>1</v>
      </c>
      <c r="V31" s="82">
        <f t="shared" si="16"/>
        <v>20.16</v>
      </c>
      <c r="W31" s="82"/>
      <c r="X31" s="81">
        <f t="shared" si="35"/>
        <v>24.192</v>
      </c>
      <c r="Y31" s="76">
        <f t="shared" si="26"/>
        <v>0.78</v>
      </c>
      <c r="Z31" s="77">
        <f t="shared" si="36"/>
        <v>0</v>
      </c>
      <c r="AA31" s="82">
        <f t="shared" si="27"/>
        <v>0</v>
      </c>
      <c r="AB31" s="82"/>
      <c r="AC31" s="81"/>
      <c r="AD31" s="92"/>
      <c r="AE31" s="77"/>
      <c r="AF31" s="92"/>
      <c r="AG31" s="92"/>
      <c r="AH31" s="81"/>
      <c r="AI31" s="92"/>
      <c r="AJ31" s="77"/>
      <c r="AK31" s="92"/>
      <c r="AL31" s="93"/>
      <c r="AM31" s="81"/>
      <c r="AN31" s="92"/>
      <c r="AO31" s="77"/>
      <c r="AP31" s="92"/>
      <c r="AQ31" s="93"/>
      <c r="AR31" s="81"/>
      <c r="AS31" s="92"/>
      <c r="AT31" s="77"/>
      <c r="AU31" s="92"/>
      <c r="AV31" s="93"/>
      <c r="AW31" s="83">
        <f t="shared" si="21"/>
        <v>16.8</v>
      </c>
      <c r="AX31" s="84">
        <f t="shared" si="17"/>
        <v>0.61</v>
      </c>
      <c r="AY31" s="85">
        <f t="shared" si="28"/>
        <v>16</v>
      </c>
      <c r="AZ31" s="86">
        <f t="shared" si="18"/>
        <v>268.8</v>
      </c>
      <c r="BA31" s="123"/>
      <c r="BB31" s="83">
        <f t="shared" si="37"/>
        <v>20.16</v>
      </c>
      <c r="BC31" s="84">
        <f t="shared" si="29"/>
        <v>0.78</v>
      </c>
      <c r="BD31" s="85">
        <f t="shared" si="38"/>
        <v>1</v>
      </c>
      <c r="BE31" s="86">
        <f t="shared" si="30"/>
        <v>20.16</v>
      </c>
      <c r="BF31" s="123"/>
      <c r="BG31" s="83"/>
      <c r="BH31" s="99"/>
      <c r="BI31" s="85"/>
      <c r="BJ31" s="99"/>
      <c r="BK31" s="100"/>
      <c r="BL31" s="83"/>
      <c r="BM31" s="99"/>
      <c r="BN31" s="85"/>
      <c r="BO31" s="99"/>
      <c r="BP31" s="100"/>
      <c r="BQ31" s="83"/>
      <c r="BR31" s="99"/>
      <c r="BS31" s="85"/>
      <c r="BT31" s="99"/>
      <c r="BU31" s="100"/>
      <c r="BV31" s="83"/>
      <c r="BW31" s="99"/>
      <c r="BX31" s="85"/>
      <c r="BY31" s="99"/>
      <c r="BZ31" s="100"/>
      <c r="CA31" s="87">
        <f t="shared" si="39"/>
        <v>16.8</v>
      </c>
      <c r="CB31" s="88">
        <f t="shared" si="31"/>
        <v>0.78</v>
      </c>
      <c r="CC31" s="89">
        <f>SUM(CC$27*CB31)</f>
        <v>17.433000000000003</v>
      </c>
      <c r="CD31" s="90">
        <f t="shared" si="32"/>
        <v>285.60000000000002</v>
      </c>
      <c r="CE31" s="90"/>
      <c r="CF31" s="87"/>
      <c r="CG31" s="102"/>
      <c r="CH31" s="89"/>
      <c r="CI31" s="102"/>
      <c r="CJ31" s="102"/>
      <c r="CK31" s="87"/>
      <c r="CL31" s="102"/>
      <c r="CM31" s="89"/>
      <c r="CN31" s="102"/>
      <c r="CO31" s="102"/>
      <c r="CP31" s="87"/>
      <c r="CQ31" s="102"/>
      <c r="CR31" s="89"/>
      <c r="CS31" s="102"/>
      <c r="CT31" s="102"/>
      <c r="CU31" s="87"/>
      <c r="CV31" s="102"/>
      <c r="CW31" s="89"/>
      <c r="CX31" s="102"/>
      <c r="CY31" s="102"/>
      <c r="CZ31" s="145"/>
      <c r="DA31" s="146"/>
      <c r="DB31" s="96"/>
      <c r="DC31" s="97"/>
      <c r="DD31" s="97"/>
      <c r="DE31" s="94"/>
      <c r="DF31" s="146"/>
      <c r="DG31" s="96"/>
      <c r="DH31" s="146"/>
      <c r="DI31" s="146"/>
      <c r="DJ31" s="94"/>
      <c r="DK31" s="146"/>
      <c r="DL31" s="96"/>
      <c r="DM31" s="146"/>
      <c r="DN31" s="146"/>
      <c r="DO31" s="94"/>
      <c r="DP31" s="146"/>
      <c r="DQ31" s="96"/>
      <c r="DR31" s="146"/>
      <c r="DS31" s="146"/>
      <c r="DT31" s="147"/>
      <c r="DU31" s="148"/>
      <c r="DV31" s="106"/>
      <c r="DW31" s="107"/>
      <c r="DX31" s="107"/>
      <c r="DY31" s="104"/>
      <c r="DZ31" s="148"/>
      <c r="EA31" s="106"/>
      <c r="EB31" s="148"/>
      <c r="EC31" s="148"/>
      <c r="ED31" s="104"/>
      <c r="EE31" s="148"/>
      <c r="EF31" s="106"/>
      <c r="EG31" s="148"/>
      <c r="EH31" s="148"/>
      <c r="EI31" s="149"/>
      <c r="EJ31" s="150"/>
      <c r="EK31" s="111"/>
      <c r="EL31" s="112"/>
      <c r="EM31" s="112"/>
      <c r="EN31" s="109"/>
      <c r="EO31" s="150"/>
      <c r="EP31" s="111"/>
      <c r="EQ31" s="150"/>
      <c r="ER31" s="150"/>
      <c r="ES31" s="151"/>
      <c r="ET31" s="152"/>
      <c r="EU31" s="115"/>
      <c r="EV31" s="116"/>
      <c r="EW31" s="116"/>
      <c r="EX31" s="81">
        <f t="shared" si="40"/>
        <v>20.16</v>
      </c>
      <c r="EY31" s="76">
        <f t="shared" si="33"/>
        <v>0.78</v>
      </c>
      <c r="EZ31" s="77">
        <f t="shared" si="41"/>
        <v>1</v>
      </c>
      <c r="FA31" s="82">
        <f t="shared" si="34"/>
        <v>20.16</v>
      </c>
      <c r="FB31" s="82"/>
      <c r="FC31" s="81"/>
      <c r="FD31" s="92"/>
      <c r="FE31" s="77"/>
      <c r="FF31" s="92"/>
      <c r="FG31" s="92"/>
      <c r="FH31" s="81"/>
      <c r="FI31" s="92"/>
      <c r="FJ31" s="77"/>
      <c r="FK31" s="92"/>
      <c r="FL31" s="92"/>
      <c r="FM31" s="81"/>
      <c r="FN31" s="92"/>
      <c r="FO31" s="77"/>
      <c r="FP31" s="92"/>
      <c r="FQ31" s="92"/>
      <c r="FR31" s="81"/>
      <c r="FS31" s="92"/>
      <c r="FT31" s="77"/>
      <c r="FU31" s="92"/>
      <c r="FV31" s="92"/>
      <c r="FW31" s="144"/>
      <c r="FX31" s="99"/>
      <c r="FY31" s="85"/>
      <c r="FZ31" s="86"/>
      <c r="GA31" s="86"/>
      <c r="GB31" s="83"/>
      <c r="GC31" s="99"/>
      <c r="GD31" s="85"/>
      <c r="GE31" s="99"/>
      <c r="GF31" s="99"/>
      <c r="GG31" s="83"/>
      <c r="GH31" s="99"/>
      <c r="GI31" s="85"/>
      <c r="GJ31" s="99"/>
      <c r="GK31" s="99"/>
      <c r="GL31" s="83"/>
      <c r="GM31" s="99"/>
      <c r="GN31" s="85"/>
      <c r="GO31" s="99"/>
      <c r="GP31" s="99"/>
      <c r="GQ31" s="101"/>
      <c r="GR31" s="102"/>
      <c r="GS31" s="89"/>
      <c r="GT31" s="90"/>
      <c r="GU31" s="90"/>
      <c r="GV31" s="87"/>
      <c r="GW31" s="102"/>
      <c r="GX31" s="89"/>
      <c r="GY31" s="102"/>
      <c r="GZ31" s="102"/>
      <c r="HA31" s="87"/>
      <c r="HB31" s="102"/>
      <c r="HC31" s="89"/>
      <c r="HD31" s="102"/>
      <c r="HE31" s="102"/>
      <c r="HF31" s="145"/>
      <c r="HG31" s="146"/>
      <c r="HH31" s="96"/>
      <c r="HI31" s="97"/>
      <c r="HJ31" s="97"/>
      <c r="HK31" s="94"/>
      <c r="HL31" s="146"/>
      <c r="HM31" s="96"/>
      <c r="HN31" s="146"/>
      <c r="HO31" s="146"/>
      <c r="HP31" s="147"/>
      <c r="HQ31" s="148"/>
      <c r="HR31" s="106"/>
      <c r="HS31" s="107"/>
      <c r="HT31" s="107"/>
      <c r="HU31" s="129"/>
      <c r="HV31" s="92"/>
      <c r="HW31" s="77"/>
      <c r="HX31" s="82"/>
      <c r="HY31" s="82"/>
      <c r="HZ31" s="81"/>
      <c r="IA31" s="92"/>
      <c r="IB31" s="77"/>
      <c r="IC31" s="92"/>
      <c r="ID31" s="92"/>
      <c r="IE31" s="81"/>
      <c r="IF31" s="92"/>
      <c r="IG31" s="77"/>
      <c r="IH31" s="92"/>
      <c r="II31" s="92"/>
      <c r="IJ31" s="81"/>
      <c r="IK31" s="92"/>
      <c r="IL31" s="77"/>
      <c r="IM31" s="92"/>
      <c r="IN31" s="92"/>
      <c r="IO31" s="144"/>
      <c r="IP31" s="99"/>
      <c r="IQ31" s="85"/>
      <c r="IR31" s="86"/>
      <c r="IS31" s="86"/>
      <c r="IT31" s="83"/>
      <c r="IU31" s="99"/>
      <c r="IV31" s="85"/>
      <c r="IW31" s="99"/>
      <c r="IX31" s="99"/>
      <c r="IY31" s="83"/>
      <c r="IZ31" s="99"/>
      <c r="JA31" s="85"/>
      <c r="JB31" s="99"/>
      <c r="JC31" s="99"/>
      <c r="JD31" s="101"/>
      <c r="JE31" s="102"/>
      <c r="JF31" s="89"/>
      <c r="JG31" s="90"/>
      <c r="JH31" s="90"/>
      <c r="JI31" s="87"/>
      <c r="JJ31" s="102"/>
      <c r="JK31" s="89"/>
      <c r="JL31" s="102"/>
      <c r="JM31" s="102"/>
      <c r="JN31" s="145"/>
      <c r="JO31" s="146"/>
      <c r="JP31" s="96"/>
      <c r="JQ31" s="97"/>
      <c r="JR31" s="97"/>
      <c r="JS31" s="129"/>
      <c r="JT31" s="92"/>
      <c r="JU31" s="77"/>
      <c r="JV31" s="82"/>
      <c r="JW31" s="82"/>
      <c r="JX31" s="81"/>
      <c r="JY31" s="92"/>
      <c r="JZ31" s="77"/>
      <c r="KA31" s="92"/>
      <c r="KB31" s="92"/>
      <c r="KC31" s="81"/>
      <c r="KD31" s="92"/>
      <c r="KE31" s="77"/>
      <c r="KF31" s="92"/>
      <c r="KG31" s="92"/>
      <c r="KH31" s="144"/>
      <c r="KI31" s="99"/>
      <c r="KJ31" s="85"/>
      <c r="KK31" s="86"/>
      <c r="KL31" s="86"/>
      <c r="KM31" s="83"/>
      <c r="KN31" s="99"/>
      <c r="KO31" s="85"/>
      <c r="KP31" s="99"/>
      <c r="KQ31" s="99"/>
      <c r="KR31" s="101"/>
      <c r="KS31" s="102"/>
      <c r="KT31" s="89"/>
      <c r="KU31" s="90"/>
      <c r="KV31" s="90"/>
      <c r="KW31" s="129"/>
      <c r="KX31" s="92"/>
      <c r="KY31" s="77"/>
      <c r="KZ31" s="82"/>
      <c r="LA31" s="82"/>
      <c r="LB31" s="81"/>
      <c r="LC31" s="92"/>
      <c r="LD31" s="77"/>
      <c r="LE31" s="92"/>
      <c r="LF31" s="92"/>
      <c r="LG31" s="144"/>
      <c r="LH31" s="99"/>
      <c r="LI31" s="85"/>
      <c r="LJ31" s="86"/>
      <c r="LK31" s="86"/>
      <c r="LL31" s="129"/>
      <c r="LM31" s="92"/>
      <c r="LN31" s="77"/>
      <c r="LO31" s="82"/>
      <c r="LP31" s="82"/>
      <c r="LQ31" s="129"/>
      <c r="LR31" s="92"/>
      <c r="LS31" s="77"/>
      <c r="LT31" s="82"/>
      <c r="LU31" s="82"/>
      <c r="LV31" s="81"/>
      <c r="LW31" s="92"/>
      <c r="LX31" s="77"/>
      <c r="LY31" s="92"/>
      <c r="LZ31" s="92"/>
      <c r="MA31" s="81"/>
      <c r="MB31" s="92"/>
      <c r="MC31" s="77"/>
      <c r="MD31" s="92"/>
      <c r="ME31" s="92"/>
      <c r="MF31" s="81"/>
      <c r="MG31" s="92"/>
      <c r="MH31" s="77"/>
      <c r="MI31" s="92"/>
      <c r="MJ31" s="92"/>
      <c r="MK31" s="144"/>
      <c r="ML31" s="99"/>
      <c r="MM31" s="85"/>
      <c r="MN31" s="86"/>
      <c r="MO31" s="86"/>
      <c r="MP31" s="83"/>
      <c r="MQ31" s="99"/>
      <c r="MR31" s="85"/>
      <c r="MS31" s="99"/>
      <c r="MT31" s="99"/>
      <c r="MU31" s="83"/>
      <c r="MV31" s="99"/>
      <c r="MW31" s="85"/>
      <c r="MX31" s="99"/>
      <c r="MY31" s="99"/>
      <c r="MZ31" s="101"/>
      <c r="NA31" s="102"/>
      <c r="NB31" s="89"/>
      <c r="NC31" s="90"/>
      <c r="ND31" s="90"/>
      <c r="NE31" s="87"/>
      <c r="NF31" s="102"/>
      <c r="NG31" s="89"/>
      <c r="NH31" s="102"/>
      <c r="NI31" s="102"/>
      <c r="NJ31" s="145"/>
      <c r="NK31" s="146"/>
      <c r="NL31" s="96"/>
      <c r="NM31" s="97"/>
      <c r="NN31" s="97"/>
      <c r="NO31" s="129"/>
      <c r="NP31" s="92"/>
      <c r="NQ31" s="77"/>
      <c r="NR31" s="82"/>
      <c r="NS31" s="82"/>
      <c r="NT31" s="81"/>
      <c r="NU31" s="92"/>
      <c r="NV31" s="77"/>
      <c r="NW31" s="92"/>
      <c r="NX31" s="92"/>
      <c r="NY31" s="81"/>
      <c r="NZ31" s="92"/>
      <c r="OA31" s="77"/>
      <c r="OB31" s="92"/>
      <c r="OC31" s="92"/>
      <c r="OD31" s="144"/>
      <c r="OE31" s="99"/>
      <c r="OF31" s="85"/>
      <c r="OG31" s="86"/>
      <c r="OH31" s="86"/>
      <c r="OI31" s="83"/>
      <c r="OJ31" s="99"/>
      <c r="OK31" s="85"/>
      <c r="OL31" s="99"/>
      <c r="OM31" s="99"/>
      <c r="ON31" s="101"/>
      <c r="OO31" s="102"/>
      <c r="OP31" s="89"/>
      <c r="OQ31" s="90"/>
      <c r="OR31" s="90"/>
      <c r="OS31" s="129"/>
      <c r="OT31" s="92"/>
      <c r="OU31" s="77"/>
      <c r="OV31" s="82"/>
      <c r="OW31" s="82"/>
      <c r="OX31" s="81"/>
      <c r="OY31" s="92"/>
      <c r="OZ31" s="77"/>
      <c r="PA31" s="92"/>
      <c r="PB31" s="92"/>
      <c r="PC31" s="144"/>
      <c r="PD31" s="99"/>
      <c r="PE31" s="85"/>
      <c r="PF31" s="86"/>
      <c r="PG31" s="86"/>
      <c r="PH31" s="129"/>
      <c r="PI31" s="92"/>
      <c r="PJ31" s="77"/>
      <c r="PK31" s="82"/>
      <c r="PL31" s="82"/>
      <c r="PM31" s="129"/>
      <c r="PN31" s="92"/>
      <c r="PO31" s="77"/>
      <c r="PP31" s="82"/>
      <c r="PQ31" s="82"/>
      <c r="PR31" s="81"/>
      <c r="PS31" s="92"/>
      <c r="PT31" s="77"/>
      <c r="PU31" s="92"/>
      <c r="PV31" s="92"/>
      <c r="PW31" s="81"/>
      <c r="PX31" s="92"/>
      <c r="PY31" s="77"/>
      <c r="PZ31" s="92"/>
      <c r="QA31" s="92"/>
      <c r="QB31" s="144"/>
      <c r="QC31" s="99"/>
      <c r="QD31" s="85"/>
      <c r="QE31" s="86"/>
      <c r="QF31" s="86"/>
      <c r="QG31" s="83"/>
      <c r="QH31" s="99"/>
      <c r="QI31" s="85"/>
      <c r="QJ31" s="99"/>
      <c r="QK31" s="99"/>
      <c r="QL31" s="101"/>
      <c r="QM31" s="102"/>
      <c r="QN31" s="89"/>
      <c r="QO31" s="90"/>
      <c r="QP31" s="90"/>
      <c r="QQ31" s="129"/>
      <c r="QR31" s="92"/>
      <c r="QS31" s="77"/>
      <c r="QT31" s="82"/>
      <c r="QU31" s="82"/>
      <c r="QV31" s="81"/>
      <c r="QW31" s="92"/>
      <c r="QX31" s="77"/>
      <c r="QY31" s="92"/>
      <c r="QZ31" s="92"/>
      <c r="RA31" s="144"/>
      <c r="RB31" s="99"/>
      <c r="RC31" s="85"/>
      <c r="RD31" s="86"/>
      <c r="RE31" s="86"/>
      <c r="RF31" s="129"/>
      <c r="RG31" s="92"/>
      <c r="RH31" s="77"/>
      <c r="RI31" s="82"/>
      <c r="RJ31" s="82"/>
      <c r="RK31" s="129"/>
      <c r="RL31" s="92"/>
      <c r="RM31" s="77"/>
      <c r="RN31" s="82"/>
      <c r="RO31" s="82"/>
      <c r="RP31" s="81"/>
      <c r="RQ31" s="92"/>
      <c r="RR31" s="77"/>
      <c r="RS31" s="92"/>
      <c r="RT31" s="92"/>
      <c r="RU31" s="144"/>
      <c r="RV31" s="99"/>
      <c r="RW31" s="85"/>
      <c r="RX31" s="86"/>
      <c r="RY31" s="86"/>
      <c r="RZ31" s="129"/>
      <c r="SA31" s="92"/>
      <c r="SB31" s="77"/>
      <c r="SC31" s="82"/>
      <c r="SD31" s="82"/>
      <c r="SE31" s="129"/>
      <c r="SF31" s="92"/>
      <c r="SG31" s="77"/>
      <c r="SH31" s="82"/>
      <c r="SI31" s="82"/>
      <c r="SJ31" s="129"/>
      <c r="SK31" s="92"/>
      <c r="SL31" s="77"/>
      <c r="SM31" s="82"/>
      <c r="SN31" s="82"/>
      <c r="SO31" s="81"/>
      <c r="SP31" s="92"/>
      <c r="SQ31" s="77"/>
      <c r="SR31" s="92"/>
      <c r="SS31" s="92"/>
      <c r="ST31" s="81"/>
      <c r="SU31" s="92"/>
      <c r="SV31" s="77"/>
      <c r="SW31" s="92"/>
      <c r="SX31" s="92"/>
      <c r="SY31" s="144"/>
      <c r="SZ31" s="99"/>
      <c r="TA31" s="85"/>
      <c r="TB31" s="86"/>
      <c r="TC31" s="86"/>
      <c r="TD31" s="83"/>
      <c r="TE31" s="99"/>
      <c r="TF31" s="85"/>
      <c r="TG31" s="99"/>
      <c r="TH31" s="99"/>
      <c r="TI31" s="101"/>
      <c r="TJ31" s="102"/>
      <c r="TK31" s="89"/>
      <c r="TL31" s="90"/>
      <c r="TM31" s="90"/>
      <c r="TN31" s="129"/>
      <c r="TO31" s="92"/>
      <c r="TP31" s="77"/>
      <c r="TQ31" s="82"/>
      <c r="TR31" s="82"/>
      <c r="TS31" s="81"/>
      <c r="TT31" s="92"/>
      <c r="TU31" s="77"/>
      <c r="TV31" s="92"/>
      <c r="TW31" s="92"/>
      <c r="TX31" s="144"/>
      <c r="TY31" s="99"/>
      <c r="TZ31" s="85"/>
      <c r="UA31" s="86"/>
      <c r="UB31" s="86"/>
      <c r="UC31" s="129"/>
      <c r="UD31" s="92"/>
      <c r="UE31" s="77"/>
      <c r="UF31" s="82"/>
      <c r="UG31" s="82"/>
      <c r="UH31" s="129"/>
      <c r="UI31" s="92"/>
      <c r="UJ31" s="77"/>
      <c r="UK31" s="82"/>
      <c r="UL31" s="82"/>
      <c r="UM31" s="81"/>
      <c r="UN31" s="92"/>
      <c r="UO31" s="77"/>
      <c r="UP31" s="92"/>
      <c r="UQ31" s="92"/>
      <c r="UR31" s="144"/>
      <c r="US31" s="99"/>
      <c r="UT31" s="85"/>
      <c r="UU31" s="86"/>
      <c r="UV31" s="86"/>
      <c r="UW31" s="129"/>
      <c r="UX31" s="92"/>
      <c r="UY31" s="77"/>
      <c r="UZ31" s="82"/>
      <c r="VA31" s="82"/>
      <c r="VB31" s="129"/>
      <c r="VC31" s="92"/>
      <c r="VD31" s="77"/>
      <c r="VE31" s="82"/>
      <c r="VF31" s="82"/>
      <c r="VG31" s="129"/>
      <c r="VH31" s="92"/>
      <c r="VI31" s="77"/>
      <c r="VJ31" s="82"/>
      <c r="VK31" s="82"/>
      <c r="VL31" s="81"/>
      <c r="VM31" s="92"/>
      <c r="VN31" s="77"/>
      <c r="VO31" s="92"/>
      <c r="VP31" s="92"/>
      <c r="VQ31" s="144"/>
      <c r="VR31" s="99"/>
      <c r="VS31" s="85"/>
      <c r="VT31" s="86"/>
      <c r="VU31" s="86"/>
      <c r="VV31" s="129"/>
      <c r="VW31" s="92"/>
      <c r="VX31" s="77"/>
      <c r="VY31" s="82"/>
      <c r="VZ31" s="82"/>
      <c r="WA31" s="129"/>
      <c r="WB31" s="92"/>
      <c r="WC31" s="77"/>
      <c r="WD31" s="82"/>
      <c r="WE31" s="82"/>
      <c r="WF31" s="129"/>
      <c r="WG31" s="92"/>
      <c r="WH31" s="77"/>
      <c r="WI31" s="82"/>
      <c r="WJ31" s="82"/>
      <c r="WK31" s="129"/>
      <c r="WL31" s="92"/>
      <c r="WM31" s="77"/>
      <c r="WN31" s="82"/>
      <c r="WO31" s="82"/>
      <c r="WP31" s="81"/>
      <c r="WQ31" s="92"/>
      <c r="WR31" s="77"/>
      <c r="WS31" s="92"/>
      <c r="WT31" s="92"/>
      <c r="WU31" s="144"/>
      <c r="WV31" s="99"/>
      <c r="WW31" s="85"/>
      <c r="WX31" s="86"/>
      <c r="WY31" s="86"/>
      <c r="WZ31" s="129"/>
      <c r="XA31" s="92"/>
      <c r="XB31" s="77"/>
      <c r="XC31" s="82"/>
      <c r="XD31" s="82"/>
      <c r="XE31" s="129"/>
      <c r="XF31" s="92"/>
      <c r="XG31" s="77"/>
      <c r="XH31" s="82"/>
      <c r="XI31" s="82"/>
      <c r="XJ31" s="129"/>
      <c r="XK31" s="92"/>
      <c r="XL31" s="77"/>
      <c r="XM31" s="82"/>
      <c r="XN31" s="82"/>
      <c r="XO31" s="129"/>
      <c r="XP31" s="92"/>
      <c r="XQ31" s="77"/>
      <c r="XR31" s="82"/>
      <c r="XS31" s="82"/>
      <c r="XT31" s="129"/>
      <c r="XU31" s="92"/>
      <c r="XV31" s="77"/>
      <c r="XW31" s="82"/>
      <c r="XX31" s="82"/>
      <c r="XY31" s="129"/>
      <c r="XZ31" s="92"/>
      <c r="YA31" s="77"/>
      <c r="YB31" s="82"/>
      <c r="YC31" s="82"/>
      <c r="YD31" s="129"/>
      <c r="YE31" s="92"/>
      <c r="YF31" s="77"/>
      <c r="YG31" s="82"/>
      <c r="YH31" s="82"/>
      <c r="YI31" s="129"/>
      <c r="YJ31" s="92"/>
      <c r="YK31" s="77"/>
      <c r="YL31" s="82"/>
      <c r="YM31" s="78"/>
    </row>
    <row r="32" spans="1:663" ht="17" thickBot="1" x14ac:dyDescent="0.25">
      <c r="A32" s="119">
        <f t="shared" si="0"/>
        <v>0</v>
      </c>
      <c r="B32" s="241">
        <f t="shared" si="1"/>
        <v>390</v>
      </c>
      <c r="D32" s="122">
        <f>SUM(C32*'Data Entry'!$C$18)*(20/80)</f>
        <v>0</v>
      </c>
      <c r="E32" s="122">
        <f t="shared" si="2"/>
        <v>5615.68</v>
      </c>
      <c r="F32" s="122">
        <f>SUM(E32*'Data Entry'!$C$18)*(20/80)</f>
        <v>1165.2536</v>
      </c>
      <c r="G32" s="122">
        <f t="shared" si="5"/>
        <v>255993.67080000002</v>
      </c>
      <c r="H32" s="128">
        <f t="shared" si="6"/>
        <v>390</v>
      </c>
      <c r="I32">
        <v>24</v>
      </c>
      <c r="J32" s="47">
        <f t="shared" si="7"/>
        <v>14</v>
      </c>
      <c r="K32" s="50">
        <f>IF('Data Entry'!$C$9='Attrition Rates'!$A$4,'Attrition Rates'!D27,IF('Data Entry'!$C$9='Attrition Rates'!$A$5,'Attrition Rates'!E27,IF('Data Entry'!$C$9='Attrition Rates'!$A$6,'Attrition Rates'!F27,IF('Data Entry'!$C$9='Attrition Rates'!$A$7,'Attrition Rates'!G27,IF('Data Entry'!$C$9='Attrition Rates'!$A$8,'Attrition Rates'!H27,IF('Data Entry'!$C$9='Attrition Rates'!$A$9,'Attrition Rates'!I27,IF('Data Entry'!$C$9='Attrition Rates'!$A$10,'Attrition Rates'!J27,FALSE)))))))</f>
        <v>0.39</v>
      </c>
      <c r="L32" s="75">
        <f t="shared" si="23"/>
        <v>338.46100000000001</v>
      </c>
      <c r="M32" s="1">
        <f t="shared" si="4"/>
        <v>4732</v>
      </c>
      <c r="N32" s="81">
        <f t="shared" si="11"/>
        <v>16.8</v>
      </c>
      <c r="O32" s="76">
        <f t="shared" si="8"/>
        <v>0.49</v>
      </c>
      <c r="P32" s="79">
        <f t="shared" si="24"/>
        <v>16</v>
      </c>
      <c r="Q32" s="82">
        <f t="shared" si="9"/>
        <v>268.8</v>
      </c>
      <c r="R32" s="82"/>
      <c r="S32" s="81">
        <f t="shared" si="19"/>
        <v>20.16</v>
      </c>
      <c r="T32" s="76">
        <f t="shared" si="15"/>
        <v>0.59000000000000008</v>
      </c>
      <c r="U32" s="79">
        <f t="shared" si="25"/>
        <v>1</v>
      </c>
      <c r="V32" s="82">
        <f t="shared" si="16"/>
        <v>20.16</v>
      </c>
      <c r="W32" s="82"/>
      <c r="X32" s="81">
        <f t="shared" si="35"/>
        <v>24.192</v>
      </c>
      <c r="Y32" s="76">
        <f t="shared" si="26"/>
        <v>0.74</v>
      </c>
      <c r="Z32" s="79">
        <f t="shared" si="36"/>
        <v>0</v>
      </c>
      <c r="AA32" s="82">
        <f t="shared" si="27"/>
        <v>0</v>
      </c>
      <c r="AB32" s="82"/>
      <c r="AC32" s="81"/>
      <c r="AD32" s="92"/>
      <c r="AE32" s="77"/>
      <c r="AF32" s="92"/>
      <c r="AG32" s="92"/>
      <c r="AH32" s="81"/>
      <c r="AI32" s="92"/>
      <c r="AJ32" s="77"/>
      <c r="AK32" s="92"/>
      <c r="AL32" s="93"/>
      <c r="AM32" s="81"/>
      <c r="AN32" s="92"/>
      <c r="AO32" s="77"/>
      <c r="AP32" s="92"/>
      <c r="AQ32" s="93"/>
      <c r="AR32" s="81"/>
      <c r="AS32" s="92"/>
      <c r="AT32" s="77"/>
      <c r="AU32" s="92"/>
      <c r="AV32" s="93"/>
      <c r="AW32" s="83">
        <f t="shared" si="21"/>
        <v>16.8</v>
      </c>
      <c r="AX32" s="84">
        <f t="shared" si="17"/>
        <v>0.59000000000000008</v>
      </c>
      <c r="AY32" s="91">
        <f t="shared" si="28"/>
        <v>16</v>
      </c>
      <c r="AZ32" s="86">
        <f t="shared" si="18"/>
        <v>268.8</v>
      </c>
      <c r="BA32" s="123"/>
      <c r="BB32" s="83">
        <f t="shared" si="37"/>
        <v>20.16</v>
      </c>
      <c r="BC32" s="84">
        <f t="shared" si="29"/>
        <v>0.74</v>
      </c>
      <c r="BD32" s="91">
        <f t="shared" si="38"/>
        <v>1</v>
      </c>
      <c r="BE32" s="86">
        <f t="shared" si="30"/>
        <v>20.16</v>
      </c>
      <c r="BF32" s="123"/>
      <c r="BG32" s="83"/>
      <c r="BH32" s="99"/>
      <c r="BI32" s="85"/>
      <c r="BJ32" s="99"/>
      <c r="BK32" s="100"/>
      <c r="BL32" s="83"/>
      <c r="BM32" s="99"/>
      <c r="BN32" s="85"/>
      <c r="BO32" s="99"/>
      <c r="BP32" s="100"/>
      <c r="BQ32" s="83"/>
      <c r="BR32" s="99"/>
      <c r="BS32" s="85"/>
      <c r="BT32" s="99"/>
      <c r="BU32" s="100"/>
      <c r="BV32" s="83"/>
      <c r="BW32" s="99"/>
      <c r="BX32" s="85"/>
      <c r="BY32" s="99"/>
      <c r="BZ32" s="100"/>
      <c r="CA32" s="87">
        <f t="shared" si="39"/>
        <v>16.8</v>
      </c>
      <c r="CB32" s="88">
        <f t="shared" si="31"/>
        <v>0.74</v>
      </c>
      <c r="CC32" s="98">
        <f>SUM(CC$27*CB32)</f>
        <v>16.539000000000001</v>
      </c>
      <c r="CD32" s="90">
        <f t="shared" si="32"/>
        <v>285.60000000000002</v>
      </c>
      <c r="CE32" s="90"/>
      <c r="CF32" s="87"/>
      <c r="CG32" s="102"/>
      <c r="CH32" s="89"/>
      <c r="CI32" s="102"/>
      <c r="CJ32" s="102"/>
      <c r="CK32" s="87"/>
      <c r="CL32" s="102"/>
      <c r="CM32" s="89"/>
      <c r="CN32" s="102"/>
      <c r="CO32" s="102"/>
      <c r="CP32" s="87"/>
      <c r="CQ32" s="102"/>
      <c r="CR32" s="89"/>
      <c r="CS32" s="102"/>
      <c r="CT32" s="102"/>
      <c r="CU32" s="87"/>
      <c r="CV32" s="102"/>
      <c r="CW32" s="89"/>
      <c r="CX32" s="102"/>
      <c r="CY32" s="102"/>
      <c r="CZ32" s="94"/>
      <c r="DA32" s="146"/>
      <c r="DB32" s="96"/>
      <c r="DC32" s="97"/>
      <c r="DD32" s="97"/>
      <c r="DE32" s="94"/>
      <c r="DF32" s="146"/>
      <c r="DG32" s="96"/>
      <c r="DH32" s="146"/>
      <c r="DI32" s="146"/>
      <c r="DJ32" s="94"/>
      <c r="DK32" s="146"/>
      <c r="DL32" s="96"/>
      <c r="DM32" s="146"/>
      <c r="DN32" s="146"/>
      <c r="DO32" s="94"/>
      <c r="DP32" s="146"/>
      <c r="DQ32" s="96"/>
      <c r="DR32" s="146"/>
      <c r="DS32" s="146"/>
      <c r="DT32" s="147"/>
      <c r="DU32" s="148"/>
      <c r="DV32" s="106"/>
      <c r="DW32" s="107"/>
      <c r="DX32" s="107"/>
      <c r="DY32" s="104"/>
      <c r="DZ32" s="148"/>
      <c r="EA32" s="106"/>
      <c r="EB32" s="148"/>
      <c r="EC32" s="148"/>
      <c r="ED32" s="104"/>
      <c r="EE32" s="148"/>
      <c r="EF32" s="106"/>
      <c r="EG32" s="148"/>
      <c r="EH32" s="148"/>
      <c r="EI32" s="149"/>
      <c r="EJ32" s="150"/>
      <c r="EK32" s="111"/>
      <c r="EL32" s="112"/>
      <c r="EM32" s="112"/>
      <c r="EN32" s="109"/>
      <c r="EO32" s="150"/>
      <c r="EP32" s="111"/>
      <c r="EQ32" s="150"/>
      <c r="ER32" s="150"/>
      <c r="ES32" s="151"/>
      <c r="ET32" s="152"/>
      <c r="EU32" s="115"/>
      <c r="EV32" s="116"/>
      <c r="EW32" s="116"/>
      <c r="EX32" s="81">
        <f t="shared" si="40"/>
        <v>20.16</v>
      </c>
      <c r="EY32" s="76">
        <f t="shared" si="33"/>
        <v>0.74</v>
      </c>
      <c r="EZ32" s="79">
        <f t="shared" si="41"/>
        <v>1</v>
      </c>
      <c r="FA32" s="82">
        <f t="shared" si="34"/>
        <v>20.16</v>
      </c>
      <c r="FB32" s="82"/>
      <c r="FC32" s="81"/>
      <c r="FD32" s="92"/>
      <c r="FE32" s="77"/>
      <c r="FF32" s="92"/>
      <c r="FG32" s="92"/>
      <c r="FH32" s="81"/>
      <c r="FI32" s="92"/>
      <c r="FJ32" s="77"/>
      <c r="FK32" s="92"/>
      <c r="FL32" s="92"/>
      <c r="FM32" s="81"/>
      <c r="FN32" s="92"/>
      <c r="FO32" s="77"/>
      <c r="FP32" s="92"/>
      <c r="FQ32" s="92"/>
      <c r="FR32" s="81"/>
      <c r="FS32" s="92"/>
      <c r="FT32" s="77"/>
      <c r="FU32" s="92"/>
      <c r="FV32" s="92"/>
      <c r="FW32" s="83"/>
      <c r="FX32" s="99"/>
      <c r="FY32" s="85"/>
      <c r="FZ32" s="86"/>
      <c r="GA32" s="86"/>
      <c r="GB32" s="83"/>
      <c r="GC32" s="99"/>
      <c r="GD32" s="85"/>
      <c r="GE32" s="99"/>
      <c r="GF32" s="99"/>
      <c r="GG32" s="83"/>
      <c r="GH32" s="99"/>
      <c r="GI32" s="85"/>
      <c r="GJ32" s="99"/>
      <c r="GK32" s="99"/>
      <c r="GL32" s="83"/>
      <c r="GM32" s="99"/>
      <c r="GN32" s="85"/>
      <c r="GO32" s="99"/>
      <c r="GP32" s="99"/>
      <c r="GQ32" s="101"/>
      <c r="GR32" s="102"/>
      <c r="GS32" s="89"/>
      <c r="GT32" s="90"/>
      <c r="GU32" s="90"/>
      <c r="GV32" s="87"/>
      <c r="GW32" s="102"/>
      <c r="GX32" s="89"/>
      <c r="GY32" s="102"/>
      <c r="GZ32" s="102"/>
      <c r="HA32" s="87"/>
      <c r="HB32" s="102"/>
      <c r="HC32" s="89"/>
      <c r="HD32" s="102"/>
      <c r="HE32" s="102"/>
      <c r="HF32" s="145"/>
      <c r="HG32" s="146"/>
      <c r="HH32" s="96"/>
      <c r="HI32" s="97"/>
      <c r="HJ32" s="97"/>
      <c r="HK32" s="94"/>
      <c r="HL32" s="146"/>
      <c r="HM32" s="96"/>
      <c r="HN32" s="146"/>
      <c r="HO32" s="146"/>
      <c r="HP32" s="147"/>
      <c r="HQ32" s="148"/>
      <c r="HR32" s="106"/>
      <c r="HS32" s="107"/>
      <c r="HT32" s="107"/>
      <c r="HU32" s="129"/>
      <c r="HV32" s="92"/>
      <c r="HW32" s="77"/>
      <c r="HX32" s="82"/>
      <c r="HY32" s="82"/>
      <c r="HZ32" s="81"/>
      <c r="IA32" s="92"/>
      <c r="IB32" s="77"/>
      <c r="IC32" s="92"/>
      <c r="ID32" s="92"/>
      <c r="IE32" s="81"/>
      <c r="IF32" s="92"/>
      <c r="IG32" s="77"/>
      <c r="IH32" s="92"/>
      <c r="II32" s="92"/>
      <c r="IJ32" s="81"/>
      <c r="IK32" s="92"/>
      <c r="IL32" s="77"/>
      <c r="IM32" s="92"/>
      <c r="IN32" s="92"/>
      <c r="IO32" s="144"/>
      <c r="IP32" s="99"/>
      <c r="IQ32" s="85"/>
      <c r="IR32" s="86"/>
      <c r="IS32" s="86"/>
      <c r="IT32" s="83"/>
      <c r="IU32" s="99"/>
      <c r="IV32" s="85"/>
      <c r="IW32" s="99"/>
      <c r="IX32" s="99"/>
      <c r="IY32" s="83"/>
      <c r="IZ32" s="99"/>
      <c r="JA32" s="85"/>
      <c r="JB32" s="99"/>
      <c r="JC32" s="99"/>
      <c r="JD32" s="101"/>
      <c r="JE32" s="102"/>
      <c r="JF32" s="89"/>
      <c r="JG32" s="90"/>
      <c r="JH32" s="90"/>
      <c r="JI32" s="87"/>
      <c r="JJ32" s="102"/>
      <c r="JK32" s="89"/>
      <c r="JL32" s="102"/>
      <c r="JM32" s="102"/>
      <c r="JN32" s="145"/>
      <c r="JO32" s="146"/>
      <c r="JP32" s="96"/>
      <c r="JQ32" s="97"/>
      <c r="JR32" s="97"/>
      <c r="JS32" s="129"/>
      <c r="JT32" s="92"/>
      <c r="JU32" s="77"/>
      <c r="JV32" s="82"/>
      <c r="JW32" s="82"/>
      <c r="JX32" s="81"/>
      <c r="JY32" s="92"/>
      <c r="JZ32" s="77"/>
      <c r="KA32" s="92"/>
      <c r="KB32" s="92"/>
      <c r="KC32" s="81"/>
      <c r="KD32" s="92"/>
      <c r="KE32" s="77"/>
      <c r="KF32" s="92"/>
      <c r="KG32" s="92"/>
      <c r="KH32" s="144"/>
      <c r="KI32" s="99"/>
      <c r="KJ32" s="85"/>
      <c r="KK32" s="86"/>
      <c r="KL32" s="86"/>
      <c r="KM32" s="83"/>
      <c r="KN32" s="99"/>
      <c r="KO32" s="85"/>
      <c r="KP32" s="99"/>
      <c r="KQ32" s="99"/>
      <c r="KR32" s="101"/>
      <c r="KS32" s="102"/>
      <c r="KT32" s="89"/>
      <c r="KU32" s="90"/>
      <c r="KV32" s="90"/>
      <c r="KW32" s="129"/>
      <c r="KX32" s="92"/>
      <c r="KY32" s="77"/>
      <c r="KZ32" s="82"/>
      <c r="LA32" s="82"/>
      <c r="LB32" s="81"/>
      <c r="LC32" s="92"/>
      <c r="LD32" s="77"/>
      <c r="LE32" s="92"/>
      <c r="LF32" s="92"/>
      <c r="LG32" s="144"/>
      <c r="LH32" s="99"/>
      <c r="LI32" s="85"/>
      <c r="LJ32" s="86"/>
      <c r="LK32" s="86"/>
      <c r="LL32" s="129"/>
      <c r="LM32" s="92"/>
      <c r="LN32" s="77"/>
      <c r="LO32" s="82"/>
      <c r="LP32" s="82"/>
      <c r="LQ32" s="129"/>
      <c r="LR32" s="92"/>
      <c r="LS32" s="77"/>
      <c r="LT32" s="82"/>
      <c r="LU32" s="82"/>
      <c r="LV32" s="81"/>
      <c r="LW32" s="92"/>
      <c r="LX32" s="77"/>
      <c r="LY32" s="92"/>
      <c r="LZ32" s="92"/>
      <c r="MA32" s="81"/>
      <c r="MB32" s="92"/>
      <c r="MC32" s="77"/>
      <c r="MD32" s="92"/>
      <c r="ME32" s="92"/>
      <c r="MF32" s="81"/>
      <c r="MG32" s="92"/>
      <c r="MH32" s="77"/>
      <c r="MI32" s="92"/>
      <c r="MJ32" s="92"/>
      <c r="MK32" s="144"/>
      <c r="ML32" s="99"/>
      <c r="MM32" s="85"/>
      <c r="MN32" s="86"/>
      <c r="MO32" s="86"/>
      <c r="MP32" s="83"/>
      <c r="MQ32" s="99"/>
      <c r="MR32" s="85"/>
      <c r="MS32" s="99"/>
      <c r="MT32" s="99"/>
      <c r="MU32" s="83"/>
      <c r="MV32" s="99"/>
      <c r="MW32" s="85"/>
      <c r="MX32" s="99"/>
      <c r="MY32" s="99"/>
      <c r="MZ32" s="101"/>
      <c r="NA32" s="102"/>
      <c r="NB32" s="89"/>
      <c r="NC32" s="90"/>
      <c r="ND32" s="90"/>
      <c r="NE32" s="87"/>
      <c r="NF32" s="102"/>
      <c r="NG32" s="89"/>
      <c r="NH32" s="102"/>
      <c r="NI32" s="102"/>
      <c r="NJ32" s="145"/>
      <c r="NK32" s="146"/>
      <c r="NL32" s="96"/>
      <c r="NM32" s="97"/>
      <c r="NN32" s="97"/>
      <c r="NO32" s="129"/>
      <c r="NP32" s="92"/>
      <c r="NQ32" s="77"/>
      <c r="NR32" s="82"/>
      <c r="NS32" s="82"/>
      <c r="NT32" s="81"/>
      <c r="NU32" s="92"/>
      <c r="NV32" s="77"/>
      <c r="NW32" s="92"/>
      <c r="NX32" s="92"/>
      <c r="NY32" s="81"/>
      <c r="NZ32" s="92"/>
      <c r="OA32" s="77"/>
      <c r="OB32" s="92"/>
      <c r="OC32" s="92"/>
      <c r="OD32" s="144"/>
      <c r="OE32" s="99"/>
      <c r="OF32" s="85"/>
      <c r="OG32" s="86"/>
      <c r="OH32" s="86"/>
      <c r="OI32" s="83"/>
      <c r="OJ32" s="99"/>
      <c r="OK32" s="85"/>
      <c r="OL32" s="99"/>
      <c r="OM32" s="99"/>
      <c r="ON32" s="101"/>
      <c r="OO32" s="102"/>
      <c r="OP32" s="89"/>
      <c r="OQ32" s="90"/>
      <c r="OR32" s="90"/>
      <c r="OS32" s="129"/>
      <c r="OT32" s="92"/>
      <c r="OU32" s="77"/>
      <c r="OV32" s="82"/>
      <c r="OW32" s="82"/>
      <c r="OX32" s="81"/>
      <c r="OY32" s="92"/>
      <c r="OZ32" s="77"/>
      <c r="PA32" s="92"/>
      <c r="PB32" s="92"/>
      <c r="PC32" s="144"/>
      <c r="PD32" s="99"/>
      <c r="PE32" s="85"/>
      <c r="PF32" s="86"/>
      <c r="PG32" s="86"/>
      <c r="PH32" s="129"/>
      <c r="PI32" s="92"/>
      <c r="PJ32" s="77"/>
      <c r="PK32" s="82"/>
      <c r="PL32" s="82"/>
      <c r="PM32" s="129"/>
      <c r="PN32" s="92"/>
      <c r="PO32" s="77"/>
      <c r="PP32" s="82"/>
      <c r="PQ32" s="82"/>
      <c r="PR32" s="81"/>
      <c r="PS32" s="92"/>
      <c r="PT32" s="77"/>
      <c r="PU32" s="92"/>
      <c r="PV32" s="92"/>
      <c r="PW32" s="81"/>
      <c r="PX32" s="92"/>
      <c r="PY32" s="77"/>
      <c r="PZ32" s="92"/>
      <c r="QA32" s="92"/>
      <c r="QB32" s="144"/>
      <c r="QC32" s="99"/>
      <c r="QD32" s="85"/>
      <c r="QE32" s="86"/>
      <c r="QF32" s="86"/>
      <c r="QG32" s="83"/>
      <c r="QH32" s="99"/>
      <c r="QI32" s="85"/>
      <c r="QJ32" s="99"/>
      <c r="QK32" s="99"/>
      <c r="QL32" s="101"/>
      <c r="QM32" s="102"/>
      <c r="QN32" s="89"/>
      <c r="QO32" s="90"/>
      <c r="QP32" s="90"/>
      <c r="QQ32" s="129"/>
      <c r="QR32" s="92"/>
      <c r="QS32" s="77"/>
      <c r="QT32" s="82"/>
      <c r="QU32" s="82"/>
      <c r="QV32" s="81"/>
      <c r="QW32" s="92"/>
      <c r="QX32" s="77"/>
      <c r="QY32" s="92"/>
      <c r="QZ32" s="92"/>
      <c r="RA32" s="144"/>
      <c r="RB32" s="99"/>
      <c r="RC32" s="85"/>
      <c r="RD32" s="86"/>
      <c r="RE32" s="86"/>
      <c r="RF32" s="129"/>
      <c r="RG32" s="92"/>
      <c r="RH32" s="77"/>
      <c r="RI32" s="82"/>
      <c r="RJ32" s="82"/>
      <c r="RK32" s="129"/>
      <c r="RL32" s="92"/>
      <c r="RM32" s="77"/>
      <c r="RN32" s="82"/>
      <c r="RO32" s="82"/>
      <c r="RP32" s="81"/>
      <c r="RQ32" s="92"/>
      <c r="RR32" s="77"/>
      <c r="RS32" s="92"/>
      <c r="RT32" s="92"/>
      <c r="RU32" s="144"/>
      <c r="RV32" s="99"/>
      <c r="RW32" s="85"/>
      <c r="RX32" s="86"/>
      <c r="RY32" s="86"/>
      <c r="RZ32" s="129"/>
      <c r="SA32" s="92"/>
      <c r="SB32" s="77"/>
      <c r="SC32" s="82"/>
      <c r="SD32" s="82"/>
      <c r="SE32" s="129"/>
      <c r="SF32" s="92"/>
      <c r="SG32" s="77"/>
      <c r="SH32" s="82"/>
      <c r="SI32" s="82"/>
      <c r="SJ32" s="129"/>
      <c r="SK32" s="92"/>
      <c r="SL32" s="77"/>
      <c r="SM32" s="82"/>
      <c r="SN32" s="82"/>
      <c r="SO32" s="81"/>
      <c r="SP32" s="92"/>
      <c r="SQ32" s="77"/>
      <c r="SR32" s="92"/>
      <c r="SS32" s="92"/>
      <c r="ST32" s="81"/>
      <c r="SU32" s="92"/>
      <c r="SV32" s="77"/>
      <c r="SW32" s="92"/>
      <c r="SX32" s="92"/>
      <c r="SY32" s="144"/>
      <c r="SZ32" s="99"/>
      <c r="TA32" s="85"/>
      <c r="TB32" s="86"/>
      <c r="TC32" s="86"/>
      <c r="TD32" s="83"/>
      <c r="TE32" s="99"/>
      <c r="TF32" s="85"/>
      <c r="TG32" s="99"/>
      <c r="TH32" s="99"/>
      <c r="TI32" s="101"/>
      <c r="TJ32" s="102"/>
      <c r="TK32" s="89"/>
      <c r="TL32" s="90"/>
      <c r="TM32" s="90"/>
      <c r="TN32" s="129"/>
      <c r="TO32" s="92"/>
      <c r="TP32" s="77"/>
      <c r="TQ32" s="82"/>
      <c r="TR32" s="82"/>
      <c r="TS32" s="81"/>
      <c r="TT32" s="92"/>
      <c r="TU32" s="77"/>
      <c r="TV32" s="92"/>
      <c r="TW32" s="92"/>
      <c r="TX32" s="144"/>
      <c r="TY32" s="99"/>
      <c r="TZ32" s="85"/>
      <c r="UA32" s="86"/>
      <c r="UB32" s="86"/>
      <c r="UC32" s="129"/>
      <c r="UD32" s="92"/>
      <c r="UE32" s="77"/>
      <c r="UF32" s="82"/>
      <c r="UG32" s="82"/>
      <c r="UH32" s="129"/>
      <c r="UI32" s="92"/>
      <c r="UJ32" s="77"/>
      <c r="UK32" s="82"/>
      <c r="UL32" s="82"/>
      <c r="UM32" s="81"/>
      <c r="UN32" s="92"/>
      <c r="UO32" s="77"/>
      <c r="UP32" s="92"/>
      <c r="UQ32" s="92"/>
      <c r="UR32" s="144"/>
      <c r="US32" s="99"/>
      <c r="UT32" s="85"/>
      <c r="UU32" s="86"/>
      <c r="UV32" s="86"/>
      <c r="UW32" s="129"/>
      <c r="UX32" s="92"/>
      <c r="UY32" s="77"/>
      <c r="UZ32" s="82"/>
      <c r="VA32" s="82"/>
      <c r="VB32" s="129"/>
      <c r="VC32" s="92"/>
      <c r="VD32" s="77"/>
      <c r="VE32" s="82"/>
      <c r="VF32" s="82"/>
      <c r="VG32" s="129"/>
      <c r="VH32" s="92"/>
      <c r="VI32" s="77"/>
      <c r="VJ32" s="82"/>
      <c r="VK32" s="82"/>
      <c r="VL32" s="81"/>
      <c r="VM32" s="92"/>
      <c r="VN32" s="77"/>
      <c r="VO32" s="92"/>
      <c r="VP32" s="92"/>
      <c r="VQ32" s="144"/>
      <c r="VR32" s="99"/>
      <c r="VS32" s="85"/>
      <c r="VT32" s="86"/>
      <c r="VU32" s="86"/>
      <c r="VV32" s="129"/>
      <c r="VW32" s="92"/>
      <c r="VX32" s="77"/>
      <c r="VY32" s="82"/>
      <c r="VZ32" s="82"/>
      <c r="WA32" s="129"/>
      <c r="WB32" s="92"/>
      <c r="WC32" s="77"/>
      <c r="WD32" s="82"/>
      <c r="WE32" s="82"/>
      <c r="WF32" s="129"/>
      <c r="WG32" s="92"/>
      <c r="WH32" s="77"/>
      <c r="WI32" s="82"/>
      <c r="WJ32" s="82"/>
      <c r="WK32" s="129"/>
      <c r="WL32" s="92"/>
      <c r="WM32" s="77"/>
      <c r="WN32" s="82"/>
      <c r="WO32" s="82"/>
      <c r="WP32" s="81"/>
      <c r="WQ32" s="92"/>
      <c r="WR32" s="77"/>
      <c r="WS32" s="92"/>
      <c r="WT32" s="92"/>
      <c r="WU32" s="144"/>
      <c r="WV32" s="99"/>
      <c r="WW32" s="85"/>
      <c r="WX32" s="86"/>
      <c r="WY32" s="86"/>
      <c r="WZ32" s="129"/>
      <c r="XA32" s="92"/>
      <c r="XB32" s="77"/>
      <c r="XC32" s="82"/>
      <c r="XD32" s="82"/>
      <c r="XE32" s="129"/>
      <c r="XF32" s="92"/>
      <c r="XG32" s="77"/>
      <c r="XH32" s="82"/>
      <c r="XI32" s="82"/>
      <c r="XJ32" s="129"/>
      <c r="XK32" s="92"/>
      <c r="XL32" s="77"/>
      <c r="XM32" s="82"/>
      <c r="XN32" s="82"/>
      <c r="XO32" s="129"/>
      <c r="XP32" s="92"/>
      <c r="XQ32" s="77"/>
      <c r="XR32" s="82"/>
      <c r="XS32" s="82"/>
      <c r="XT32" s="129"/>
      <c r="XU32" s="92"/>
      <c r="XV32" s="77"/>
      <c r="XW32" s="82"/>
      <c r="XX32" s="82"/>
      <c r="XY32" s="129"/>
      <c r="XZ32" s="92"/>
      <c r="YA32" s="77"/>
      <c r="YB32" s="82"/>
      <c r="YC32" s="82"/>
      <c r="YD32" s="129"/>
      <c r="YE32" s="92"/>
      <c r="YF32" s="77"/>
      <c r="YG32" s="82"/>
      <c r="YH32" s="82"/>
      <c r="YI32" s="129"/>
      <c r="YJ32" s="92"/>
      <c r="YK32" s="77"/>
      <c r="YL32" s="82"/>
      <c r="YM32" s="78"/>
    </row>
    <row r="33" spans="1:663" x14ac:dyDescent="0.2">
      <c r="A33" s="119">
        <f t="shared" si="0"/>
        <v>0</v>
      </c>
      <c r="B33" s="241">
        <f t="shared" si="1"/>
        <v>384</v>
      </c>
      <c r="C33" s="164">
        <f>IF(OR('Data Entry'!$C$20='Attrition Rates'!R$3,'Data Entry'!$C$20='Attrition Rates'!R$4,'Data Entry'!$C$20='Attrition Rates'!R$5,'Data Entry'!$C$20='Attrition Rates'!R$6),SUM(((B33*'Data Entry'!$C$21)*'Data Entry'!$C$22)*'Data Entry'!$C$23),0)</f>
        <v>652.80000000000007</v>
      </c>
      <c r="D33" s="122">
        <f>SUM(C33*'Data Entry'!$C$18)*(20/80)</f>
        <v>135.45600000000002</v>
      </c>
      <c r="E33" s="122">
        <f t="shared" si="2"/>
        <v>5580.9599999999991</v>
      </c>
      <c r="F33" s="122">
        <f>SUM(E33*'Data Entry'!$C$18)*(20/80)</f>
        <v>1158.0491999999997</v>
      </c>
      <c r="G33" s="122">
        <f t="shared" si="5"/>
        <v>263520.93600000005</v>
      </c>
      <c r="H33" s="128">
        <f t="shared" si="6"/>
        <v>384</v>
      </c>
      <c r="I33">
        <v>25</v>
      </c>
      <c r="J33" s="47">
        <f t="shared" si="7"/>
        <v>14</v>
      </c>
      <c r="K33" s="50">
        <f>IF('Data Entry'!$C$9='Attrition Rates'!$A$4,'Attrition Rates'!D28,IF('Data Entry'!$C$9='Attrition Rates'!$A$5,'Attrition Rates'!E28,IF('Data Entry'!$C$9='Attrition Rates'!$A$6,'Attrition Rates'!F28,IF('Data Entry'!$C$9='Attrition Rates'!$A$7,'Attrition Rates'!G28,IF('Data Entry'!$C$9='Attrition Rates'!$A$8,'Attrition Rates'!H28,IF('Data Entry'!$C$9='Attrition Rates'!$A$9,'Attrition Rates'!I28,IF('Data Entry'!$C$9='Attrition Rates'!$A$10,'Attrition Rates'!J28,FALSE)))))))</f>
        <v>0.38400000000000001</v>
      </c>
      <c r="L33" s="54">
        <f t="shared" ref="L33:L38" si="42">SUM(H33-P33-U33-Z33-AE33-AY33-BD33-BI33-CC33-CH33-DB33-EZ33-FE33-FY33-HW33-LS33)</f>
        <v>318.28494999999998</v>
      </c>
      <c r="M33" s="1">
        <f t="shared" si="4"/>
        <v>4452</v>
      </c>
      <c r="N33" s="81">
        <f t="shared" si="11"/>
        <v>16.8</v>
      </c>
      <c r="O33" s="76">
        <f t="shared" si="8"/>
        <v>0.47</v>
      </c>
      <c r="P33" s="80">
        <f>ROUND(SUM(P$15*O33)-U33-Z33-AE33-EZ33-FE33-FY33-HW33,0)</f>
        <v>14</v>
      </c>
      <c r="Q33" s="82">
        <f t="shared" si="9"/>
        <v>235.20000000000002</v>
      </c>
      <c r="R33" s="82"/>
      <c r="S33" s="81">
        <f t="shared" si="19"/>
        <v>20.16</v>
      </c>
      <c r="T33" s="76">
        <f t="shared" si="15"/>
        <v>0.57000000000000006</v>
      </c>
      <c r="U33" s="80">
        <f>ROUND(SUM(U$21*T33)-Z33-AE33-HW33,0)</f>
        <v>1</v>
      </c>
      <c r="V33" s="82">
        <f t="shared" si="16"/>
        <v>20.16</v>
      </c>
      <c r="W33" s="82"/>
      <c r="X33" s="81">
        <f t="shared" si="35"/>
        <v>24.192</v>
      </c>
      <c r="Y33" s="76">
        <f t="shared" si="26"/>
        <v>0.72</v>
      </c>
      <c r="Z33" s="80">
        <f>ROUND(SUM(Z$27*Y33)-AE33,0)</f>
        <v>0</v>
      </c>
      <c r="AA33" s="82">
        <f t="shared" si="27"/>
        <v>0</v>
      </c>
      <c r="AB33" s="82"/>
      <c r="AC33" s="81">
        <f>SUM(X32*$I$5)+X32</f>
        <v>29.0304</v>
      </c>
      <c r="AD33" s="76">
        <f>+$K9</f>
        <v>1</v>
      </c>
      <c r="AE33" s="77">
        <f>ROUND(SUM(Z32)*AE6,0)</f>
        <v>0</v>
      </c>
      <c r="AF33" s="82">
        <f>(ROUND(AE33,0))*AC33</f>
        <v>0</v>
      </c>
      <c r="AG33" s="82">
        <f>SUM((ROUND(AE33,0)*'Data Entry'!$C$15))</f>
        <v>0</v>
      </c>
      <c r="AH33" s="81"/>
      <c r="AI33" s="92"/>
      <c r="AJ33" s="77"/>
      <c r="AK33" s="92"/>
      <c r="AL33" s="93"/>
      <c r="AM33" s="81"/>
      <c r="AN33" s="92"/>
      <c r="AO33" s="77"/>
      <c r="AP33" s="92"/>
      <c r="AQ33" s="93"/>
      <c r="AR33" s="81"/>
      <c r="AS33" s="92"/>
      <c r="AT33" s="77"/>
      <c r="AU33" s="92"/>
      <c r="AV33" s="93"/>
      <c r="AW33" s="83">
        <f t="shared" si="21"/>
        <v>16.8</v>
      </c>
      <c r="AX33" s="84">
        <f t="shared" si="17"/>
        <v>0.57000000000000006</v>
      </c>
      <c r="AY33" s="80">
        <f t="shared" ref="AY33:AY38" si="43">ROUND(SUM(AY$21*AX33)-BD33-BI33-LS33,0)</f>
        <v>14</v>
      </c>
      <c r="AZ33" s="86">
        <f t="shared" si="18"/>
        <v>235.20000000000002</v>
      </c>
      <c r="BA33" s="123"/>
      <c r="BB33" s="83">
        <f t="shared" si="37"/>
        <v>20.16</v>
      </c>
      <c r="BC33" s="84">
        <f t="shared" si="29"/>
        <v>0.72</v>
      </c>
      <c r="BD33" s="80">
        <f>ROUND(SUM(BD$27*BC33)-BI33,0)</f>
        <v>1</v>
      </c>
      <c r="BE33" s="86">
        <f t="shared" si="30"/>
        <v>20.16</v>
      </c>
      <c r="BF33" s="123"/>
      <c r="BG33" s="83">
        <f>SUM(BB32*$I$5)+BB32</f>
        <v>24.192</v>
      </c>
      <c r="BH33" s="84">
        <f>+$K9</f>
        <v>1</v>
      </c>
      <c r="BI33" s="85">
        <f>ROUND(SUM(BD32)*BI6,0)</f>
        <v>0</v>
      </c>
      <c r="BJ33" s="86">
        <f>(ROUND(BI33,0))*BG33</f>
        <v>0</v>
      </c>
      <c r="BK33" s="123">
        <f>SUM((ROUND(BI33,0)*'Data Entry'!$C$15))</f>
        <v>0</v>
      </c>
      <c r="BL33" s="83"/>
      <c r="BM33" s="99"/>
      <c r="BN33" s="85"/>
      <c r="BO33" s="99"/>
      <c r="BP33" s="100"/>
      <c r="BQ33" s="83"/>
      <c r="BR33" s="99"/>
      <c r="BS33" s="85"/>
      <c r="BT33" s="99"/>
      <c r="BU33" s="100"/>
      <c r="BV33" s="83"/>
      <c r="BW33" s="99"/>
      <c r="BX33" s="85"/>
      <c r="BY33" s="99"/>
      <c r="BZ33" s="100"/>
      <c r="CA33" s="87">
        <f t="shared" si="39"/>
        <v>16.8</v>
      </c>
      <c r="CB33" s="88">
        <f t="shared" si="31"/>
        <v>0.72</v>
      </c>
      <c r="CC33" s="80">
        <f>SUM(CC$27*CB33)-CH33</f>
        <v>15.265049999999999</v>
      </c>
      <c r="CD33" s="90">
        <f t="shared" si="32"/>
        <v>252</v>
      </c>
      <c r="CE33" s="90"/>
      <c r="CF33" s="87">
        <f>SUM(CA32*$I$5)+CA32</f>
        <v>20.16</v>
      </c>
      <c r="CG33" s="88">
        <f>+$K9</f>
        <v>1</v>
      </c>
      <c r="CH33" s="89">
        <f>SUM(CC32)*CH6</f>
        <v>0.82695000000000007</v>
      </c>
      <c r="CI33" s="90">
        <f>(ROUND(CH33,0))*CF33</f>
        <v>20.16</v>
      </c>
      <c r="CJ33" s="90">
        <f>SUM((ROUND(CH33,0)*'Data Entry'!$C$15))</f>
        <v>35</v>
      </c>
      <c r="CK33" s="87"/>
      <c r="CL33" s="102"/>
      <c r="CM33" s="89"/>
      <c r="CN33" s="102"/>
      <c r="CO33" s="102"/>
      <c r="CP33" s="87"/>
      <c r="CQ33" s="102"/>
      <c r="CR33" s="89"/>
      <c r="CS33" s="102"/>
      <c r="CT33" s="102"/>
      <c r="CU33" s="87"/>
      <c r="CV33" s="102"/>
      <c r="CW33" s="89"/>
      <c r="CX33" s="102"/>
      <c r="CY33" s="102"/>
      <c r="CZ33" s="94">
        <f>SUM(J32*$I$5)+J32</f>
        <v>16.8</v>
      </c>
      <c r="DA33" s="95">
        <f>+$K9</f>
        <v>1</v>
      </c>
      <c r="DB33" s="96">
        <f>SUM(L32*DB6)</f>
        <v>16.92305</v>
      </c>
      <c r="DC33" s="97">
        <f>(ROUND(DB33,0))*CZ33</f>
        <v>285.60000000000002</v>
      </c>
      <c r="DD33" s="97">
        <f>SUM((ROUND(DB33,0)*'Data Entry'!$C$15))</f>
        <v>595</v>
      </c>
      <c r="DE33" s="94"/>
      <c r="DF33" s="146"/>
      <c r="DG33" s="96"/>
      <c r="DH33" s="146"/>
      <c r="DI33" s="146"/>
      <c r="DJ33" s="94"/>
      <c r="DK33" s="146"/>
      <c r="DL33" s="96"/>
      <c r="DM33" s="146"/>
      <c r="DN33" s="146"/>
      <c r="DO33" s="94"/>
      <c r="DP33" s="146"/>
      <c r="DQ33" s="96"/>
      <c r="DR33" s="146"/>
      <c r="DS33" s="146"/>
      <c r="DT33" s="147"/>
      <c r="DU33" s="148"/>
      <c r="DV33" s="106"/>
      <c r="DW33" s="107"/>
      <c r="DX33" s="107"/>
      <c r="DY33" s="104"/>
      <c r="DZ33" s="148"/>
      <c r="EA33" s="106"/>
      <c r="EB33" s="148"/>
      <c r="EC33" s="148"/>
      <c r="ED33" s="104"/>
      <c r="EE33" s="148"/>
      <c r="EF33" s="106"/>
      <c r="EG33" s="148"/>
      <c r="EH33" s="148"/>
      <c r="EI33" s="149"/>
      <c r="EJ33" s="150"/>
      <c r="EK33" s="111"/>
      <c r="EL33" s="112"/>
      <c r="EM33" s="112"/>
      <c r="EN33" s="109"/>
      <c r="EO33" s="150"/>
      <c r="EP33" s="111"/>
      <c r="EQ33" s="150"/>
      <c r="ER33" s="150"/>
      <c r="ES33" s="151"/>
      <c r="ET33" s="152"/>
      <c r="EU33" s="115"/>
      <c r="EV33" s="116"/>
      <c r="EW33" s="116"/>
      <c r="EX33" s="81">
        <f t="shared" si="40"/>
        <v>20.16</v>
      </c>
      <c r="EY33" s="76">
        <f t="shared" si="33"/>
        <v>0.72</v>
      </c>
      <c r="EZ33" s="80">
        <f>ROUND(SUM(EZ$27*EY33)-FE33,0)</f>
        <v>1</v>
      </c>
      <c r="FA33" s="82">
        <f t="shared" si="34"/>
        <v>20.16</v>
      </c>
      <c r="FB33" s="82"/>
      <c r="FC33" s="81">
        <f>SUM(EX32*$I$5)+EX32</f>
        <v>24.192</v>
      </c>
      <c r="FD33" s="76">
        <f>+$K9</f>
        <v>1</v>
      </c>
      <c r="FE33" s="77">
        <f>SUM(EZ32)*FE6</f>
        <v>0.05</v>
      </c>
      <c r="FF33" s="82">
        <f>(ROUND(FE33,0))*FC33</f>
        <v>0</v>
      </c>
      <c r="FG33" s="82">
        <f>SUM((ROUND(FE33,0)*'Data Entry'!$C$15))</f>
        <v>0</v>
      </c>
      <c r="FH33" s="81"/>
      <c r="FI33" s="92"/>
      <c r="FJ33" s="77"/>
      <c r="FK33" s="92"/>
      <c r="FL33" s="92"/>
      <c r="FM33" s="81"/>
      <c r="FN33" s="92"/>
      <c r="FO33" s="77"/>
      <c r="FP33" s="92"/>
      <c r="FQ33" s="92"/>
      <c r="FR33" s="81"/>
      <c r="FS33" s="92"/>
      <c r="FT33" s="77"/>
      <c r="FU33" s="92"/>
      <c r="FV33" s="92"/>
      <c r="FW33" s="83">
        <f>SUM(N32*$I$5)+N32</f>
        <v>20.16</v>
      </c>
      <c r="FX33" s="84">
        <f>+$K9</f>
        <v>1</v>
      </c>
      <c r="FY33" s="85">
        <f>SUM(P32*FY6)</f>
        <v>0.8</v>
      </c>
      <c r="FZ33" s="86">
        <f>(ROUND(FY33,0))*FW33</f>
        <v>20.16</v>
      </c>
      <c r="GA33" s="86">
        <f>SUM((ROUND(FY33,0)*'Data Entry'!$C$15))</f>
        <v>35</v>
      </c>
      <c r="GB33" s="83"/>
      <c r="GC33" s="99"/>
      <c r="GD33" s="85"/>
      <c r="GE33" s="99"/>
      <c r="GF33" s="99"/>
      <c r="GG33" s="83"/>
      <c r="GH33" s="99"/>
      <c r="GI33" s="85"/>
      <c r="GJ33" s="99"/>
      <c r="GK33" s="99"/>
      <c r="GL33" s="83"/>
      <c r="GM33" s="99"/>
      <c r="GN33" s="85"/>
      <c r="GO33" s="99"/>
      <c r="GP33" s="99"/>
      <c r="GQ33" s="101"/>
      <c r="GR33" s="102"/>
      <c r="GS33" s="89"/>
      <c r="GT33" s="90"/>
      <c r="GU33" s="90"/>
      <c r="GV33" s="87"/>
      <c r="GW33" s="102"/>
      <c r="GX33" s="89"/>
      <c r="GY33" s="102"/>
      <c r="GZ33" s="102"/>
      <c r="HA33" s="87"/>
      <c r="HB33" s="102"/>
      <c r="HC33" s="89"/>
      <c r="HD33" s="102"/>
      <c r="HE33" s="102"/>
      <c r="HF33" s="145"/>
      <c r="HG33" s="146"/>
      <c r="HH33" s="96"/>
      <c r="HI33" s="97"/>
      <c r="HJ33" s="97"/>
      <c r="HK33" s="94"/>
      <c r="HL33" s="146"/>
      <c r="HM33" s="96"/>
      <c r="HN33" s="146"/>
      <c r="HO33" s="146"/>
      <c r="HP33" s="147"/>
      <c r="HQ33" s="148"/>
      <c r="HR33" s="106"/>
      <c r="HS33" s="107"/>
      <c r="HT33" s="107"/>
      <c r="HU33" s="81">
        <f>SUM(S32*$I$5)+S32</f>
        <v>24.192</v>
      </c>
      <c r="HV33" s="76">
        <f>+$K9</f>
        <v>1</v>
      </c>
      <c r="HW33" s="77">
        <f>SUM(U32*HW6)</f>
        <v>0.05</v>
      </c>
      <c r="HX33" s="82">
        <f>(ROUND(HW33,0))*HU33</f>
        <v>0</v>
      </c>
      <c r="HY33" s="82">
        <f>SUM((ROUND(HW33,0)*'Data Entry'!$C$15))</f>
        <v>0</v>
      </c>
      <c r="HZ33" s="81"/>
      <c r="IA33" s="92"/>
      <c r="IB33" s="77"/>
      <c r="IC33" s="92"/>
      <c r="ID33" s="92"/>
      <c r="IE33" s="81"/>
      <c r="IF33" s="92"/>
      <c r="IG33" s="77"/>
      <c r="IH33" s="92"/>
      <c r="II33" s="92"/>
      <c r="IJ33" s="81"/>
      <c r="IK33" s="92"/>
      <c r="IL33" s="77"/>
      <c r="IM33" s="92"/>
      <c r="IN33" s="92"/>
      <c r="IO33" s="144"/>
      <c r="IP33" s="99"/>
      <c r="IQ33" s="85"/>
      <c r="IR33" s="86"/>
      <c r="IS33" s="86"/>
      <c r="IT33" s="83"/>
      <c r="IU33" s="99"/>
      <c r="IV33" s="85"/>
      <c r="IW33" s="99"/>
      <c r="IX33" s="99"/>
      <c r="IY33" s="83"/>
      <c r="IZ33" s="99"/>
      <c r="JA33" s="85"/>
      <c r="JB33" s="99"/>
      <c r="JC33" s="99"/>
      <c r="JD33" s="101"/>
      <c r="JE33" s="102"/>
      <c r="JF33" s="89"/>
      <c r="JG33" s="90"/>
      <c r="JH33" s="90"/>
      <c r="JI33" s="87"/>
      <c r="JJ33" s="102"/>
      <c r="JK33" s="89"/>
      <c r="JL33" s="102"/>
      <c r="JM33" s="102"/>
      <c r="JN33" s="145"/>
      <c r="JO33" s="146"/>
      <c r="JP33" s="96"/>
      <c r="JQ33" s="97"/>
      <c r="JR33" s="97"/>
      <c r="JS33" s="129"/>
      <c r="JT33" s="92"/>
      <c r="JU33" s="77"/>
      <c r="JV33" s="82"/>
      <c r="JW33" s="82"/>
      <c r="JX33" s="81"/>
      <c r="JY33" s="92"/>
      <c r="JZ33" s="77"/>
      <c r="KA33" s="92"/>
      <c r="KB33" s="92"/>
      <c r="KC33" s="81"/>
      <c r="KD33" s="92"/>
      <c r="KE33" s="77"/>
      <c r="KF33" s="92"/>
      <c r="KG33" s="92"/>
      <c r="KH33" s="144"/>
      <c r="KI33" s="99"/>
      <c r="KJ33" s="85"/>
      <c r="KK33" s="86"/>
      <c r="KL33" s="86"/>
      <c r="KM33" s="83"/>
      <c r="KN33" s="99"/>
      <c r="KO33" s="85"/>
      <c r="KP33" s="99"/>
      <c r="KQ33" s="99"/>
      <c r="KR33" s="101"/>
      <c r="KS33" s="102"/>
      <c r="KT33" s="89"/>
      <c r="KU33" s="90"/>
      <c r="KV33" s="90"/>
      <c r="KW33" s="129"/>
      <c r="KX33" s="92"/>
      <c r="KY33" s="77"/>
      <c r="KZ33" s="82"/>
      <c r="LA33" s="82"/>
      <c r="LB33" s="81"/>
      <c r="LC33" s="92"/>
      <c r="LD33" s="77"/>
      <c r="LE33" s="92"/>
      <c r="LF33" s="92"/>
      <c r="LG33" s="144"/>
      <c r="LH33" s="99"/>
      <c r="LI33" s="85"/>
      <c r="LJ33" s="86"/>
      <c r="LK33" s="86"/>
      <c r="LL33" s="129"/>
      <c r="LM33" s="92"/>
      <c r="LN33" s="77"/>
      <c r="LO33" s="82"/>
      <c r="LP33" s="82"/>
      <c r="LQ33" s="81">
        <f>SUM(AW32*$I$5)+AW32</f>
        <v>20.16</v>
      </c>
      <c r="LR33" s="76">
        <f t="shared" ref="LR33:LR56" si="44">+$K9</f>
        <v>1</v>
      </c>
      <c r="LS33" s="77">
        <f>SUM(AY32*LS6)</f>
        <v>0.8</v>
      </c>
      <c r="LT33" s="82">
        <f>(ROUND(LS33,0))*LQ33</f>
        <v>20.16</v>
      </c>
      <c r="LU33" s="82">
        <f>SUM((ROUND(LS33,0)*'Data Entry'!$C$15))</f>
        <v>35</v>
      </c>
      <c r="LV33" s="81"/>
      <c r="LW33" s="92"/>
      <c r="LX33" s="77"/>
      <c r="LY33" s="92"/>
      <c r="LZ33" s="92"/>
      <c r="MA33" s="81"/>
      <c r="MB33" s="92"/>
      <c r="MC33" s="77"/>
      <c r="MD33" s="92"/>
      <c r="ME33" s="92"/>
      <c r="MF33" s="81"/>
      <c r="MG33" s="92"/>
      <c r="MH33" s="77"/>
      <c r="MI33" s="92"/>
      <c r="MJ33" s="92"/>
      <c r="MK33" s="144"/>
      <c r="ML33" s="99"/>
      <c r="MM33" s="85"/>
      <c r="MN33" s="86"/>
      <c r="MO33" s="86"/>
      <c r="MP33" s="83"/>
      <c r="MQ33" s="99"/>
      <c r="MR33" s="85"/>
      <c r="MS33" s="99"/>
      <c r="MT33" s="99"/>
      <c r="MU33" s="83"/>
      <c r="MV33" s="99"/>
      <c r="MW33" s="85"/>
      <c r="MX33" s="99"/>
      <c r="MY33" s="99"/>
      <c r="MZ33" s="101"/>
      <c r="NA33" s="102"/>
      <c r="NB33" s="89"/>
      <c r="NC33" s="90"/>
      <c r="ND33" s="90"/>
      <c r="NE33" s="87"/>
      <c r="NF33" s="102"/>
      <c r="NG33" s="89"/>
      <c r="NH33" s="102"/>
      <c r="NI33" s="102"/>
      <c r="NJ33" s="145"/>
      <c r="NK33" s="146"/>
      <c r="NL33" s="96"/>
      <c r="NM33" s="97"/>
      <c r="NN33" s="97"/>
      <c r="NO33" s="129"/>
      <c r="NP33" s="92"/>
      <c r="NQ33" s="77"/>
      <c r="NR33" s="82"/>
      <c r="NS33" s="82"/>
      <c r="NT33" s="81"/>
      <c r="NU33" s="92"/>
      <c r="NV33" s="77"/>
      <c r="NW33" s="92"/>
      <c r="NX33" s="92"/>
      <c r="NY33" s="81"/>
      <c r="NZ33" s="92"/>
      <c r="OA33" s="77"/>
      <c r="OB33" s="92"/>
      <c r="OC33" s="92"/>
      <c r="OD33" s="144"/>
      <c r="OE33" s="99"/>
      <c r="OF33" s="85"/>
      <c r="OG33" s="86"/>
      <c r="OH33" s="86"/>
      <c r="OI33" s="83"/>
      <c r="OJ33" s="99"/>
      <c r="OK33" s="85"/>
      <c r="OL33" s="99"/>
      <c r="OM33" s="99"/>
      <c r="ON33" s="101"/>
      <c r="OO33" s="102"/>
      <c r="OP33" s="89"/>
      <c r="OQ33" s="90"/>
      <c r="OR33" s="90"/>
      <c r="OS33" s="129"/>
      <c r="OT33" s="92"/>
      <c r="OU33" s="77"/>
      <c r="OV33" s="82"/>
      <c r="OW33" s="82"/>
      <c r="OX33" s="81"/>
      <c r="OY33" s="92"/>
      <c r="OZ33" s="77"/>
      <c r="PA33" s="92"/>
      <c r="PB33" s="92"/>
      <c r="PC33" s="144"/>
      <c r="PD33" s="99"/>
      <c r="PE33" s="85"/>
      <c r="PF33" s="86"/>
      <c r="PG33" s="86"/>
      <c r="PH33" s="129"/>
      <c r="PI33" s="92"/>
      <c r="PJ33" s="77"/>
      <c r="PK33" s="82"/>
      <c r="PL33" s="82"/>
      <c r="PM33" s="129"/>
      <c r="PN33" s="92"/>
      <c r="PO33" s="77"/>
      <c r="PP33" s="82"/>
      <c r="PQ33" s="82"/>
      <c r="PR33" s="81"/>
      <c r="PS33" s="92"/>
      <c r="PT33" s="77"/>
      <c r="PU33" s="92"/>
      <c r="PV33" s="92"/>
      <c r="PW33" s="81"/>
      <c r="PX33" s="92"/>
      <c r="PY33" s="77"/>
      <c r="PZ33" s="92"/>
      <c r="QA33" s="92"/>
      <c r="QB33" s="144"/>
      <c r="QC33" s="99"/>
      <c r="QD33" s="85"/>
      <c r="QE33" s="86"/>
      <c r="QF33" s="86"/>
      <c r="QG33" s="83"/>
      <c r="QH33" s="99"/>
      <c r="QI33" s="85"/>
      <c r="QJ33" s="99"/>
      <c r="QK33" s="99"/>
      <c r="QL33" s="101"/>
      <c r="QM33" s="102"/>
      <c r="QN33" s="89"/>
      <c r="QO33" s="90"/>
      <c r="QP33" s="90"/>
      <c r="QQ33" s="129"/>
      <c r="QR33" s="92"/>
      <c r="QS33" s="77"/>
      <c r="QT33" s="82"/>
      <c r="QU33" s="82"/>
      <c r="QV33" s="81"/>
      <c r="QW33" s="92"/>
      <c r="QX33" s="77"/>
      <c r="QY33" s="92"/>
      <c r="QZ33" s="92"/>
      <c r="RA33" s="144"/>
      <c r="RB33" s="99"/>
      <c r="RC33" s="85"/>
      <c r="RD33" s="86"/>
      <c r="RE33" s="86"/>
      <c r="RF33" s="129"/>
      <c r="RG33" s="92"/>
      <c r="RH33" s="77"/>
      <c r="RI33" s="82"/>
      <c r="RJ33" s="82"/>
      <c r="RK33" s="129"/>
      <c r="RL33" s="92"/>
      <c r="RM33" s="77"/>
      <c r="RN33" s="82"/>
      <c r="RO33" s="82"/>
      <c r="RP33" s="81"/>
      <c r="RQ33" s="92"/>
      <c r="RR33" s="77"/>
      <c r="RS33" s="92"/>
      <c r="RT33" s="92"/>
      <c r="RU33" s="144"/>
      <c r="RV33" s="99"/>
      <c r="RW33" s="85"/>
      <c r="RX33" s="86"/>
      <c r="RY33" s="86"/>
      <c r="RZ33" s="129"/>
      <c r="SA33" s="92"/>
      <c r="SB33" s="77"/>
      <c r="SC33" s="82"/>
      <c r="SD33" s="82"/>
      <c r="SE33" s="129"/>
      <c r="SF33" s="92"/>
      <c r="SG33" s="77"/>
      <c r="SH33" s="82"/>
      <c r="SI33" s="82"/>
      <c r="SJ33" s="129"/>
      <c r="SK33" s="92"/>
      <c r="SL33" s="77"/>
      <c r="SM33" s="82"/>
      <c r="SN33" s="82"/>
      <c r="SO33" s="81"/>
      <c r="SP33" s="92"/>
      <c r="SQ33" s="77"/>
      <c r="SR33" s="92"/>
      <c r="SS33" s="92"/>
      <c r="ST33" s="81"/>
      <c r="SU33" s="92"/>
      <c r="SV33" s="77"/>
      <c r="SW33" s="92"/>
      <c r="SX33" s="92"/>
      <c r="SY33" s="144"/>
      <c r="SZ33" s="99"/>
      <c r="TA33" s="85"/>
      <c r="TB33" s="86"/>
      <c r="TC33" s="86"/>
      <c r="TD33" s="83"/>
      <c r="TE33" s="99"/>
      <c r="TF33" s="85"/>
      <c r="TG33" s="99"/>
      <c r="TH33" s="99"/>
      <c r="TI33" s="101"/>
      <c r="TJ33" s="102"/>
      <c r="TK33" s="89"/>
      <c r="TL33" s="90"/>
      <c r="TM33" s="90"/>
      <c r="TN33" s="129"/>
      <c r="TO33" s="92"/>
      <c r="TP33" s="77"/>
      <c r="TQ33" s="82"/>
      <c r="TR33" s="82"/>
      <c r="TS33" s="81"/>
      <c r="TT33" s="92"/>
      <c r="TU33" s="77"/>
      <c r="TV33" s="92"/>
      <c r="TW33" s="92"/>
      <c r="TX33" s="144"/>
      <c r="TY33" s="99"/>
      <c r="TZ33" s="85"/>
      <c r="UA33" s="86"/>
      <c r="UB33" s="86"/>
      <c r="UC33" s="129"/>
      <c r="UD33" s="92"/>
      <c r="UE33" s="77"/>
      <c r="UF33" s="82"/>
      <c r="UG33" s="82"/>
      <c r="UH33" s="129"/>
      <c r="UI33" s="92"/>
      <c r="UJ33" s="77"/>
      <c r="UK33" s="82"/>
      <c r="UL33" s="82"/>
      <c r="UM33" s="81"/>
      <c r="UN33" s="92"/>
      <c r="UO33" s="77"/>
      <c r="UP33" s="92"/>
      <c r="UQ33" s="92"/>
      <c r="UR33" s="144"/>
      <c r="US33" s="99"/>
      <c r="UT33" s="85"/>
      <c r="UU33" s="86"/>
      <c r="UV33" s="86"/>
      <c r="UW33" s="129"/>
      <c r="UX33" s="92"/>
      <c r="UY33" s="77"/>
      <c r="UZ33" s="82"/>
      <c r="VA33" s="82"/>
      <c r="VB33" s="129"/>
      <c r="VC33" s="92"/>
      <c r="VD33" s="77"/>
      <c r="VE33" s="82"/>
      <c r="VF33" s="82"/>
      <c r="VG33" s="129"/>
      <c r="VH33" s="92"/>
      <c r="VI33" s="77"/>
      <c r="VJ33" s="82"/>
      <c r="VK33" s="82"/>
      <c r="VL33" s="81"/>
      <c r="VM33" s="92"/>
      <c r="VN33" s="77"/>
      <c r="VO33" s="92"/>
      <c r="VP33" s="92"/>
      <c r="VQ33" s="144"/>
      <c r="VR33" s="99"/>
      <c r="VS33" s="85"/>
      <c r="VT33" s="86"/>
      <c r="VU33" s="86"/>
      <c r="VV33" s="129"/>
      <c r="VW33" s="92"/>
      <c r="VX33" s="77"/>
      <c r="VY33" s="82"/>
      <c r="VZ33" s="82"/>
      <c r="WA33" s="129"/>
      <c r="WB33" s="92"/>
      <c r="WC33" s="77"/>
      <c r="WD33" s="82"/>
      <c r="WE33" s="82"/>
      <c r="WF33" s="129"/>
      <c r="WG33" s="92"/>
      <c r="WH33" s="77"/>
      <c r="WI33" s="82"/>
      <c r="WJ33" s="82"/>
      <c r="WK33" s="129"/>
      <c r="WL33" s="92"/>
      <c r="WM33" s="77"/>
      <c r="WN33" s="82"/>
      <c r="WO33" s="82"/>
      <c r="WP33" s="81"/>
      <c r="WQ33" s="92"/>
      <c r="WR33" s="77"/>
      <c r="WS33" s="92"/>
      <c r="WT33" s="92"/>
      <c r="WU33" s="144"/>
      <c r="WV33" s="99"/>
      <c r="WW33" s="85"/>
      <c r="WX33" s="86"/>
      <c r="WY33" s="86"/>
      <c r="WZ33" s="129"/>
      <c r="XA33" s="92"/>
      <c r="XB33" s="77"/>
      <c r="XC33" s="82"/>
      <c r="XD33" s="82"/>
      <c r="XE33" s="129"/>
      <c r="XF33" s="92"/>
      <c r="XG33" s="77"/>
      <c r="XH33" s="82"/>
      <c r="XI33" s="82"/>
      <c r="XJ33" s="129"/>
      <c r="XK33" s="92"/>
      <c r="XL33" s="77"/>
      <c r="XM33" s="82"/>
      <c r="XN33" s="82"/>
      <c r="XO33" s="129"/>
      <c r="XP33" s="92"/>
      <c r="XQ33" s="77"/>
      <c r="XR33" s="82"/>
      <c r="XS33" s="82"/>
      <c r="XT33" s="129"/>
      <c r="XU33" s="92"/>
      <c r="XV33" s="77"/>
      <c r="XW33" s="82"/>
      <c r="XX33" s="82"/>
      <c r="XY33" s="129"/>
      <c r="XZ33" s="92"/>
      <c r="YA33" s="77"/>
      <c r="YB33" s="82"/>
      <c r="YC33" s="82"/>
      <c r="YD33" s="129"/>
      <c r="YE33" s="92"/>
      <c r="YF33" s="77"/>
      <c r="YG33" s="82"/>
      <c r="YH33" s="82"/>
      <c r="YI33" s="129"/>
      <c r="YJ33" s="92"/>
      <c r="YK33" s="77"/>
      <c r="YL33" s="82"/>
      <c r="YM33" s="78"/>
    </row>
    <row r="34" spans="1:663" x14ac:dyDescent="0.2">
      <c r="A34" s="119">
        <f t="shared" si="0"/>
        <v>0</v>
      </c>
      <c r="B34" s="241">
        <f t="shared" si="1"/>
        <v>378</v>
      </c>
      <c r="C34" s="160"/>
      <c r="D34" s="122">
        <f>SUM(C34*'Data Entry'!$C$18)*(20/80)</f>
        <v>0</v>
      </c>
      <c r="E34" s="122">
        <f t="shared" si="2"/>
        <v>5505.3599999999988</v>
      </c>
      <c r="F34" s="122">
        <f>SUM(E34*'Data Entry'!$C$18)*(20/80)</f>
        <v>1142.3621999999996</v>
      </c>
      <c r="G34" s="122">
        <f t="shared" si="5"/>
        <v>270168.65820000001</v>
      </c>
      <c r="H34" s="128">
        <f t="shared" si="6"/>
        <v>378</v>
      </c>
      <c r="I34">
        <v>26</v>
      </c>
      <c r="J34" s="47">
        <f t="shared" si="7"/>
        <v>14</v>
      </c>
      <c r="K34" s="50">
        <f>IF('Data Entry'!$C$9='Attrition Rates'!$A$4,'Attrition Rates'!D29,IF('Data Entry'!$C$9='Attrition Rates'!$A$5,'Attrition Rates'!E29,IF('Data Entry'!$C$9='Attrition Rates'!$A$6,'Attrition Rates'!F29,IF('Data Entry'!$C$9='Attrition Rates'!$A$7,'Attrition Rates'!G29,IF('Data Entry'!$C$9='Attrition Rates'!$A$8,'Attrition Rates'!H29,IF('Data Entry'!$C$9='Attrition Rates'!$A$9,'Attrition Rates'!I29,IF('Data Entry'!$C$9='Attrition Rates'!$A$10,'Attrition Rates'!J29,FALSE)))))))</f>
        <v>0.378</v>
      </c>
      <c r="L34" s="53">
        <f t="shared" si="42"/>
        <v>314.66879400000005</v>
      </c>
      <c r="M34" s="1">
        <f t="shared" si="4"/>
        <v>4410</v>
      </c>
      <c r="N34" s="81">
        <f t="shared" si="11"/>
        <v>16.8</v>
      </c>
      <c r="O34" s="76">
        <f t="shared" si="8"/>
        <v>0.45999999999999996</v>
      </c>
      <c r="P34" s="77">
        <f t="shared" ref="P34:P38" si="45">ROUND(SUM(P$15*O34)-U34-Z34-AE34-EZ34-FE34-FY34-HW34,0)</f>
        <v>14</v>
      </c>
      <c r="Q34" s="82">
        <f t="shared" si="9"/>
        <v>235.20000000000002</v>
      </c>
      <c r="R34" s="82"/>
      <c r="S34" s="81">
        <f t="shared" si="19"/>
        <v>20.16</v>
      </c>
      <c r="T34" s="76">
        <f t="shared" si="15"/>
        <v>0.55000000000000004</v>
      </c>
      <c r="U34" s="77">
        <f t="shared" ref="U34:U38" si="46">ROUND(SUM(U$21*T34)-Z34-AE34-HW34,0)</f>
        <v>1</v>
      </c>
      <c r="V34" s="82">
        <f t="shared" si="16"/>
        <v>20.16</v>
      </c>
      <c r="W34" s="82"/>
      <c r="X34" s="81">
        <f t="shared" si="35"/>
        <v>24.192</v>
      </c>
      <c r="Y34" s="76">
        <f t="shared" si="26"/>
        <v>0.67999999999999994</v>
      </c>
      <c r="Z34" s="77">
        <f t="shared" ref="Z34:Z38" si="47">ROUND(SUM(Z$27*Y34)-AE34,0)</f>
        <v>0</v>
      </c>
      <c r="AA34" s="82">
        <f t="shared" si="27"/>
        <v>0</v>
      </c>
      <c r="AB34" s="82"/>
      <c r="AC34" s="81">
        <f>+AC33</f>
        <v>29.0304</v>
      </c>
      <c r="AD34" s="76">
        <f t="shared" ref="AD34:AD56" si="48">+$K10</f>
        <v>0.92</v>
      </c>
      <c r="AE34" s="77">
        <f>ROUND(SUM(AE$33*AD34),0)</f>
        <v>0</v>
      </c>
      <c r="AF34" s="82">
        <f t="shared" ref="AF34:AF56" si="49">(ROUND(AE34,0))*AC34</f>
        <v>0</v>
      </c>
      <c r="AG34" s="82"/>
      <c r="AH34" s="81"/>
      <c r="AI34" s="92"/>
      <c r="AJ34" s="77"/>
      <c r="AK34" s="92"/>
      <c r="AL34" s="93"/>
      <c r="AM34" s="81"/>
      <c r="AN34" s="92"/>
      <c r="AO34" s="77"/>
      <c r="AP34" s="92"/>
      <c r="AQ34" s="93"/>
      <c r="AR34" s="81"/>
      <c r="AS34" s="92"/>
      <c r="AT34" s="77"/>
      <c r="AU34" s="92"/>
      <c r="AV34" s="93"/>
      <c r="AW34" s="83">
        <f t="shared" si="21"/>
        <v>16.8</v>
      </c>
      <c r="AX34" s="84">
        <f t="shared" si="17"/>
        <v>0.55000000000000004</v>
      </c>
      <c r="AY34" s="85">
        <f t="shared" si="43"/>
        <v>14</v>
      </c>
      <c r="AZ34" s="86">
        <f t="shared" si="18"/>
        <v>235.20000000000002</v>
      </c>
      <c r="BA34" s="123"/>
      <c r="BB34" s="83">
        <f t="shared" si="37"/>
        <v>20.16</v>
      </c>
      <c r="BC34" s="84">
        <f t="shared" si="29"/>
        <v>0.67999999999999994</v>
      </c>
      <c r="BD34" s="85">
        <f t="shared" ref="BD34:BD38" si="50">ROUND(SUM(BD$27*BC34)-BI34,0)</f>
        <v>1</v>
      </c>
      <c r="BE34" s="86">
        <f t="shared" si="30"/>
        <v>20.16</v>
      </c>
      <c r="BF34" s="123"/>
      <c r="BG34" s="83">
        <f>+BG33</f>
        <v>24.192</v>
      </c>
      <c r="BH34" s="84">
        <f t="shared" ref="BH34:BH56" si="51">+$K10</f>
        <v>0.92</v>
      </c>
      <c r="BI34" s="85">
        <f>ROUND(SUM(BI$33*BH34),0)</f>
        <v>0</v>
      </c>
      <c r="BJ34" s="86">
        <f t="shared" ref="BJ34:BJ56" si="52">(ROUND(BI34,0))*BG34</f>
        <v>0</v>
      </c>
      <c r="BK34" s="123"/>
      <c r="BL34" s="83"/>
      <c r="BM34" s="99"/>
      <c r="BN34" s="85"/>
      <c r="BO34" s="99"/>
      <c r="BP34" s="100"/>
      <c r="BQ34" s="83"/>
      <c r="BR34" s="99"/>
      <c r="BS34" s="85"/>
      <c r="BT34" s="99"/>
      <c r="BU34" s="100"/>
      <c r="BV34" s="83"/>
      <c r="BW34" s="99"/>
      <c r="BX34" s="85"/>
      <c r="BY34" s="99"/>
      <c r="BZ34" s="100"/>
      <c r="CA34" s="87">
        <f t="shared" si="39"/>
        <v>16.8</v>
      </c>
      <c r="CB34" s="88">
        <f t="shared" si="31"/>
        <v>0.67999999999999994</v>
      </c>
      <c r="CC34" s="89">
        <f t="shared" ref="CC34:CC38" si="53">SUM(CC$27*CB34)-CH34</f>
        <v>14.437206</v>
      </c>
      <c r="CD34" s="90">
        <f t="shared" si="32"/>
        <v>235.20000000000002</v>
      </c>
      <c r="CE34" s="90"/>
      <c r="CF34" s="87">
        <f>+CF33</f>
        <v>20.16</v>
      </c>
      <c r="CG34" s="88">
        <f t="shared" ref="CG34:CG56" si="54">+$K10</f>
        <v>0.92</v>
      </c>
      <c r="CH34" s="89">
        <f>SUM(CH$33*CG34)</f>
        <v>0.76079400000000008</v>
      </c>
      <c r="CI34" s="90">
        <f t="shared" ref="CI34:CI56" si="55">(ROUND(CH34,0))*CF34</f>
        <v>20.16</v>
      </c>
      <c r="CJ34" s="90"/>
      <c r="CK34" s="87"/>
      <c r="CL34" s="102"/>
      <c r="CM34" s="89"/>
      <c r="CN34" s="102"/>
      <c r="CO34" s="102"/>
      <c r="CP34" s="87"/>
      <c r="CQ34" s="102"/>
      <c r="CR34" s="89"/>
      <c r="CS34" s="102"/>
      <c r="CT34" s="102"/>
      <c r="CU34" s="87"/>
      <c r="CV34" s="102"/>
      <c r="CW34" s="89"/>
      <c r="CX34" s="102"/>
      <c r="CY34" s="102"/>
      <c r="CZ34" s="94">
        <f>+CZ33</f>
        <v>16.8</v>
      </c>
      <c r="DA34" s="95">
        <f t="shared" ref="DA34:DA56" si="56">+$K10</f>
        <v>0.92</v>
      </c>
      <c r="DB34" s="96">
        <f>SUM(DB$33*DA34)</f>
        <v>15.569206000000001</v>
      </c>
      <c r="DC34" s="97">
        <f t="shared" ref="DC34:DC56" si="57">(ROUND(DB34,0))*CZ34</f>
        <v>268.8</v>
      </c>
      <c r="DD34" s="97"/>
      <c r="DE34" s="94"/>
      <c r="DF34" s="146"/>
      <c r="DG34" s="96"/>
      <c r="DH34" s="146"/>
      <c r="DI34" s="146"/>
      <c r="DJ34" s="94"/>
      <c r="DK34" s="146"/>
      <c r="DL34" s="96"/>
      <c r="DM34" s="146"/>
      <c r="DN34" s="146"/>
      <c r="DO34" s="94"/>
      <c r="DP34" s="146"/>
      <c r="DQ34" s="96"/>
      <c r="DR34" s="146"/>
      <c r="DS34" s="146"/>
      <c r="DT34" s="147"/>
      <c r="DU34" s="148"/>
      <c r="DV34" s="106"/>
      <c r="DW34" s="107"/>
      <c r="DX34" s="107"/>
      <c r="DY34" s="104"/>
      <c r="DZ34" s="148"/>
      <c r="EA34" s="106"/>
      <c r="EB34" s="148"/>
      <c r="EC34" s="148"/>
      <c r="ED34" s="104"/>
      <c r="EE34" s="148"/>
      <c r="EF34" s="106"/>
      <c r="EG34" s="148"/>
      <c r="EH34" s="148"/>
      <c r="EI34" s="149"/>
      <c r="EJ34" s="150"/>
      <c r="EK34" s="111"/>
      <c r="EL34" s="112"/>
      <c r="EM34" s="112"/>
      <c r="EN34" s="109"/>
      <c r="EO34" s="150"/>
      <c r="EP34" s="111"/>
      <c r="EQ34" s="150"/>
      <c r="ER34" s="150"/>
      <c r="ES34" s="151"/>
      <c r="ET34" s="152"/>
      <c r="EU34" s="115"/>
      <c r="EV34" s="116"/>
      <c r="EW34" s="116"/>
      <c r="EX34" s="81">
        <f t="shared" si="40"/>
        <v>20.16</v>
      </c>
      <c r="EY34" s="76">
        <f t="shared" si="33"/>
        <v>0.67999999999999994</v>
      </c>
      <c r="EZ34" s="77">
        <f t="shared" ref="EZ34:EZ38" si="58">ROUND(SUM(EZ$27*EY34)-FE34,0)</f>
        <v>1</v>
      </c>
      <c r="FA34" s="82">
        <f t="shared" si="34"/>
        <v>20.16</v>
      </c>
      <c r="FB34" s="82"/>
      <c r="FC34" s="81">
        <f>+FC33</f>
        <v>24.192</v>
      </c>
      <c r="FD34" s="76">
        <f t="shared" ref="FD34:FD56" si="59">+$K10</f>
        <v>0.92</v>
      </c>
      <c r="FE34" s="77">
        <f>SUM(FE$33*FD34)</f>
        <v>4.6000000000000006E-2</v>
      </c>
      <c r="FF34" s="82">
        <f t="shared" ref="FF34:FF56" si="60">(ROUND(FE34,0))*FC34</f>
        <v>0</v>
      </c>
      <c r="FG34" s="82"/>
      <c r="FH34" s="81"/>
      <c r="FI34" s="92"/>
      <c r="FJ34" s="77"/>
      <c r="FK34" s="92"/>
      <c r="FL34" s="92"/>
      <c r="FM34" s="81"/>
      <c r="FN34" s="92"/>
      <c r="FO34" s="77"/>
      <c r="FP34" s="92"/>
      <c r="FQ34" s="92"/>
      <c r="FR34" s="81"/>
      <c r="FS34" s="92"/>
      <c r="FT34" s="77"/>
      <c r="FU34" s="92"/>
      <c r="FV34" s="92"/>
      <c r="FW34" s="83">
        <f>+FW33</f>
        <v>20.16</v>
      </c>
      <c r="FX34" s="84">
        <f t="shared" ref="FX34:FX56" si="61">+$K10</f>
        <v>0.92</v>
      </c>
      <c r="FY34" s="85">
        <f>SUM(FY$33*FX34)</f>
        <v>0.7360000000000001</v>
      </c>
      <c r="FZ34" s="86">
        <f t="shared" ref="FZ34:FZ56" si="62">(ROUND(FY34,0))*FW34</f>
        <v>20.16</v>
      </c>
      <c r="GA34" s="86"/>
      <c r="GB34" s="83"/>
      <c r="GC34" s="99"/>
      <c r="GD34" s="85"/>
      <c r="GE34" s="99"/>
      <c r="GF34" s="99"/>
      <c r="GG34" s="83"/>
      <c r="GH34" s="99"/>
      <c r="GI34" s="85"/>
      <c r="GJ34" s="99"/>
      <c r="GK34" s="99"/>
      <c r="GL34" s="83"/>
      <c r="GM34" s="99"/>
      <c r="GN34" s="85"/>
      <c r="GO34" s="99"/>
      <c r="GP34" s="99"/>
      <c r="GQ34" s="101"/>
      <c r="GR34" s="102"/>
      <c r="GS34" s="89"/>
      <c r="GT34" s="90"/>
      <c r="GU34" s="90"/>
      <c r="GV34" s="87"/>
      <c r="GW34" s="102"/>
      <c r="GX34" s="89"/>
      <c r="GY34" s="102"/>
      <c r="GZ34" s="102"/>
      <c r="HA34" s="87"/>
      <c r="HB34" s="102"/>
      <c r="HC34" s="89"/>
      <c r="HD34" s="102"/>
      <c r="HE34" s="102"/>
      <c r="HF34" s="145"/>
      <c r="HG34" s="146"/>
      <c r="HH34" s="96"/>
      <c r="HI34" s="97"/>
      <c r="HJ34" s="97"/>
      <c r="HK34" s="94"/>
      <c r="HL34" s="146"/>
      <c r="HM34" s="96"/>
      <c r="HN34" s="146"/>
      <c r="HO34" s="146"/>
      <c r="HP34" s="147"/>
      <c r="HQ34" s="148"/>
      <c r="HR34" s="106"/>
      <c r="HS34" s="107"/>
      <c r="HT34" s="107"/>
      <c r="HU34" s="81">
        <f>SUM(HU33)</f>
        <v>24.192</v>
      </c>
      <c r="HV34" s="76">
        <f t="shared" ref="HV34:HV56" si="63">+$K10</f>
        <v>0.92</v>
      </c>
      <c r="HW34" s="77">
        <f>SUM(HW$33*HV34)</f>
        <v>4.6000000000000006E-2</v>
      </c>
      <c r="HX34" s="82">
        <f t="shared" ref="HX34:HX56" si="64">(ROUND(HW34,0))*HU34</f>
        <v>0</v>
      </c>
      <c r="HY34" s="82"/>
      <c r="HZ34" s="81"/>
      <c r="IA34" s="92"/>
      <c r="IB34" s="77"/>
      <c r="IC34" s="92"/>
      <c r="ID34" s="92"/>
      <c r="IE34" s="81"/>
      <c r="IF34" s="92"/>
      <c r="IG34" s="77"/>
      <c r="IH34" s="92"/>
      <c r="II34" s="92"/>
      <c r="IJ34" s="81"/>
      <c r="IK34" s="92"/>
      <c r="IL34" s="77"/>
      <c r="IM34" s="92"/>
      <c r="IN34" s="92"/>
      <c r="IO34" s="144"/>
      <c r="IP34" s="99"/>
      <c r="IQ34" s="85"/>
      <c r="IR34" s="86"/>
      <c r="IS34" s="86"/>
      <c r="IT34" s="83"/>
      <c r="IU34" s="99"/>
      <c r="IV34" s="85"/>
      <c r="IW34" s="99"/>
      <c r="IX34" s="99"/>
      <c r="IY34" s="83"/>
      <c r="IZ34" s="99"/>
      <c r="JA34" s="85"/>
      <c r="JB34" s="99"/>
      <c r="JC34" s="99"/>
      <c r="JD34" s="101"/>
      <c r="JE34" s="102"/>
      <c r="JF34" s="89"/>
      <c r="JG34" s="90"/>
      <c r="JH34" s="90"/>
      <c r="JI34" s="87"/>
      <c r="JJ34" s="102"/>
      <c r="JK34" s="89"/>
      <c r="JL34" s="102"/>
      <c r="JM34" s="102"/>
      <c r="JN34" s="145"/>
      <c r="JO34" s="146"/>
      <c r="JP34" s="96"/>
      <c r="JQ34" s="97"/>
      <c r="JR34" s="97"/>
      <c r="JS34" s="129"/>
      <c r="JT34" s="92"/>
      <c r="JU34" s="77"/>
      <c r="JV34" s="82"/>
      <c r="JW34" s="82"/>
      <c r="JX34" s="81"/>
      <c r="JY34" s="92"/>
      <c r="JZ34" s="77"/>
      <c r="KA34" s="92"/>
      <c r="KB34" s="92"/>
      <c r="KC34" s="81"/>
      <c r="KD34" s="92"/>
      <c r="KE34" s="77"/>
      <c r="KF34" s="92"/>
      <c r="KG34" s="92"/>
      <c r="KH34" s="144"/>
      <c r="KI34" s="99"/>
      <c r="KJ34" s="85"/>
      <c r="KK34" s="86"/>
      <c r="KL34" s="86"/>
      <c r="KM34" s="83"/>
      <c r="KN34" s="99"/>
      <c r="KO34" s="85"/>
      <c r="KP34" s="99"/>
      <c r="KQ34" s="99"/>
      <c r="KR34" s="101"/>
      <c r="KS34" s="102"/>
      <c r="KT34" s="89"/>
      <c r="KU34" s="90"/>
      <c r="KV34" s="90"/>
      <c r="KW34" s="129"/>
      <c r="KX34" s="92"/>
      <c r="KY34" s="77"/>
      <c r="KZ34" s="82"/>
      <c r="LA34" s="82"/>
      <c r="LB34" s="81"/>
      <c r="LC34" s="92"/>
      <c r="LD34" s="77"/>
      <c r="LE34" s="92"/>
      <c r="LF34" s="92"/>
      <c r="LG34" s="144"/>
      <c r="LH34" s="99"/>
      <c r="LI34" s="85"/>
      <c r="LJ34" s="86"/>
      <c r="LK34" s="86"/>
      <c r="LL34" s="129"/>
      <c r="LM34" s="92"/>
      <c r="LN34" s="77"/>
      <c r="LO34" s="82"/>
      <c r="LP34" s="82"/>
      <c r="LQ34" s="81">
        <f>+LQ33</f>
        <v>20.16</v>
      </c>
      <c r="LR34" s="76">
        <f t="shared" si="44"/>
        <v>0.92</v>
      </c>
      <c r="LS34" s="77">
        <f>SUM(LS$33*LR34)</f>
        <v>0.7360000000000001</v>
      </c>
      <c r="LT34" s="82">
        <f t="shared" ref="LT34:LT56" si="65">(ROUND(LS34,0))*LQ34</f>
        <v>20.16</v>
      </c>
      <c r="LU34" s="82"/>
      <c r="LV34" s="81"/>
      <c r="LW34" s="92"/>
      <c r="LX34" s="77"/>
      <c r="LY34" s="92"/>
      <c r="LZ34" s="92"/>
      <c r="MA34" s="81"/>
      <c r="MB34" s="92"/>
      <c r="MC34" s="77"/>
      <c r="MD34" s="92"/>
      <c r="ME34" s="92"/>
      <c r="MF34" s="81"/>
      <c r="MG34" s="92"/>
      <c r="MH34" s="77"/>
      <c r="MI34" s="92"/>
      <c r="MJ34" s="92"/>
      <c r="MK34" s="144"/>
      <c r="ML34" s="99"/>
      <c r="MM34" s="85"/>
      <c r="MN34" s="86"/>
      <c r="MO34" s="86"/>
      <c r="MP34" s="83"/>
      <c r="MQ34" s="99"/>
      <c r="MR34" s="85"/>
      <c r="MS34" s="99"/>
      <c r="MT34" s="99"/>
      <c r="MU34" s="83"/>
      <c r="MV34" s="99"/>
      <c r="MW34" s="85"/>
      <c r="MX34" s="99"/>
      <c r="MY34" s="99"/>
      <c r="MZ34" s="101"/>
      <c r="NA34" s="102"/>
      <c r="NB34" s="89"/>
      <c r="NC34" s="90"/>
      <c r="ND34" s="90"/>
      <c r="NE34" s="87"/>
      <c r="NF34" s="102"/>
      <c r="NG34" s="89"/>
      <c r="NH34" s="102"/>
      <c r="NI34" s="102"/>
      <c r="NJ34" s="145"/>
      <c r="NK34" s="146"/>
      <c r="NL34" s="96"/>
      <c r="NM34" s="97"/>
      <c r="NN34" s="97"/>
      <c r="NO34" s="129"/>
      <c r="NP34" s="92"/>
      <c r="NQ34" s="77"/>
      <c r="NR34" s="82"/>
      <c r="NS34" s="82"/>
      <c r="NT34" s="81"/>
      <c r="NU34" s="92"/>
      <c r="NV34" s="77"/>
      <c r="NW34" s="92"/>
      <c r="NX34" s="92"/>
      <c r="NY34" s="81"/>
      <c r="NZ34" s="92"/>
      <c r="OA34" s="77"/>
      <c r="OB34" s="92"/>
      <c r="OC34" s="92"/>
      <c r="OD34" s="144"/>
      <c r="OE34" s="99"/>
      <c r="OF34" s="85"/>
      <c r="OG34" s="86"/>
      <c r="OH34" s="86"/>
      <c r="OI34" s="83"/>
      <c r="OJ34" s="99"/>
      <c r="OK34" s="85"/>
      <c r="OL34" s="99"/>
      <c r="OM34" s="99"/>
      <c r="ON34" s="101"/>
      <c r="OO34" s="102"/>
      <c r="OP34" s="89"/>
      <c r="OQ34" s="90"/>
      <c r="OR34" s="90"/>
      <c r="OS34" s="129"/>
      <c r="OT34" s="92"/>
      <c r="OU34" s="77"/>
      <c r="OV34" s="82"/>
      <c r="OW34" s="82"/>
      <c r="OX34" s="81"/>
      <c r="OY34" s="92"/>
      <c r="OZ34" s="77"/>
      <c r="PA34" s="92"/>
      <c r="PB34" s="92"/>
      <c r="PC34" s="144"/>
      <c r="PD34" s="99"/>
      <c r="PE34" s="85"/>
      <c r="PF34" s="86"/>
      <c r="PG34" s="86"/>
      <c r="PH34" s="129"/>
      <c r="PI34" s="92"/>
      <c r="PJ34" s="77"/>
      <c r="PK34" s="82"/>
      <c r="PL34" s="82"/>
      <c r="PM34" s="129"/>
      <c r="PN34" s="92"/>
      <c r="PO34" s="77"/>
      <c r="PP34" s="82"/>
      <c r="PQ34" s="82"/>
      <c r="PR34" s="81"/>
      <c r="PS34" s="92"/>
      <c r="PT34" s="77"/>
      <c r="PU34" s="92"/>
      <c r="PV34" s="92"/>
      <c r="PW34" s="81"/>
      <c r="PX34" s="92"/>
      <c r="PY34" s="77"/>
      <c r="PZ34" s="92"/>
      <c r="QA34" s="92"/>
      <c r="QB34" s="144"/>
      <c r="QC34" s="99"/>
      <c r="QD34" s="85"/>
      <c r="QE34" s="86"/>
      <c r="QF34" s="86"/>
      <c r="QG34" s="83"/>
      <c r="QH34" s="99"/>
      <c r="QI34" s="85"/>
      <c r="QJ34" s="99"/>
      <c r="QK34" s="99"/>
      <c r="QL34" s="101"/>
      <c r="QM34" s="102"/>
      <c r="QN34" s="89"/>
      <c r="QO34" s="90"/>
      <c r="QP34" s="90"/>
      <c r="QQ34" s="129"/>
      <c r="QR34" s="92"/>
      <c r="QS34" s="77"/>
      <c r="QT34" s="82"/>
      <c r="QU34" s="82"/>
      <c r="QV34" s="81"/>
      <c r="QW34" s="92"/>
      <c r="QX34" s="77"/>
      <c r="QY34" s="92"/>
      <c r="QZ34" s="92"/>
      <c r="RA34" s="144"/>
      <c r="RB34" s="99"/>
      <c r="RC34" s="85"/>
      <c r="RD34" s="86"/>
      <c r="RE34" s="86"/>
      <c r="RF34" s="129"/>
      <c r="RG34" s="92"/>
      <c r="RH34" s="77"/>
      <c r="RI34" s="82"/>
      <c r="RJ34" s="82"/>
      <c r="RK34" s="129"/>
      <c r="RL34" s="92"/>
      <c r="RM34" s="77"/>
      <c r="RN34" s="82"/>
      <c r="RO34" s="82"/>
      <c r="RP34" s="81"/>
      <c r="RQ34" s="92"/>
      <c r="RR34" s="77"/>
      <c r="RS34" s="92"/>
      <c r="RT34" s="92"/>
      <c r="RU34" s="144"/>
      <c r="RV34" s="99"/>
      <c r="RW34" s="85"/>
      <c r="RX34" s="86"/>
      <c r="RY34" s="86"/>
      <c r="RZ34" s="129"/>
      <c r="SA34" s="92"/>
      <c r="SB34" s="77"/>
      <c r="SC34" s="82"/>
      <c r="SD34" s="82"/>
      <c r="SE34" s="129"/>
      <c r="SF34" s="92"/>
      <c r="SG34" s="77"/>
      <c r="SH34" s="82"/>
      <c r="SI34" s="82"/>
      <c r="SJ34" s="129"/>
      <c r="SK34" s="92"/>
      <c r="SL34" s="77"/>
      <c r="SM34" s="82"/>
      <c r="SN34" s="82"/>
      <c r="SO34" s="81"/>
      <c r="SP34" s="92"/>
      <c r="SQ34" s="77"/>
      <c r="SR34" s="92"/>
      <c r="SS34" s="92"/>
      <c r="ST34" s="81"/>
      <c r="SU34" s="92"/>
      <c r="SV34" s="77"/>
      <c r="SW34" s="92"/>
      <c r="SX34" s="92"/>
      <c r="SY34" s="144"/>
      <c r="SZ34" s="99"/>
      <c r="TA34" s="85"/>
      <c r="TB34" s="86"/>
      <c r="TC34" s="86"/>
      <c r="TD34" s="83"/>
      <c r="TE34" s="99"/>
      <c r="TF34" s="85"/>
      <c r="TG34" s="99"/>
      <c r="TH34" s="99"/>
      <c r="TI34" s="101"/>
      <c r="TJ34" s="102"/>
      <c r="TK34" s="89"/>
      <c r="TL34" s="90"/>
      <c r="TM34" s="90"/>
      <c r="TN34" s="129"/>
      <c r="TO34" s="92"/>
      <c r="TP34" s="77"/>
      <c r="TQ34" s="82"/>
      <c r="TR34" s="82"/>
      <c r="TS34" s="81"/>
      <c r="TT34" s="92"/>
      <c r="TU34" s="77"/>
      <c r="TV34" s="92"/>
      <c r="TW34" s="92"/>
      <c r="TX34" s="144"/>
      <c r="TY34" s="99"/>
      <c r="TZ34" s="85"/>
      <c r="UA34" s="86"/>
      <c r="UB34" s="86"/>
      <c r="UC34" s="129"/>
      <c r="UD34" s="92"/>
      <c r="UE34" s="77"/>
      <c r="UF34" s="82"/>
      <c r="UG34" s="82"/>
      <c r="UH34" s="129"/>
      <c r="UI34" s="92"/>
      <c r="UJ34" s="77"/>
      <c r="UK34" s="82"/>
      <c r="UL34" s="82"/>
      <c r="UM34" s="81"/>
      <c r="UN34" s="92"/>
      <c r="UO34" s="77"/>
      <c r="UP34" s="92"/>
      <c r="UQ34" s="92"/>
      <c r="UR34" s="144"/>
      <c r="US34" s="99"/>
      <c r="UT34" s="85"/>
      <c r="UU34" s="86"/>
      <c r="UV34" s="86"/>
      <c r="UW34" s="129"/>
      <c r="UX34" s="92"/>
      <c r="UY34" s="77"/>
      <c r="UZ34" s="82"/>
      <c r="VA34" s="82"/>
      <c r="VB34" s="129"/>
      <c r="VC34" s="92"/>
      <c r="VD34" s="77"/>
      <c r="VE34" s="82"/>
      <c r="VF34" s="82"/>
      <c r="VG34" s="129"/>
      <c r="VH34" s="92"/>
      <c r="VI34" s="77"/>
      <c r="VJ34" s="82"/>
      <c r="VK34" s="82"/>
      <c r="VL34" s="81"/>
      <c r="VM34" s="92"/>
      <c r="VN34" s="77"/>
      <c r="VO34" s="92"/>
      <c r="VP34" s="92"/>
      <c r="VQ34" s="144"/>
      <c r="VR34" s="99"/>
      <c r="VS34" s="85"/>
      <c r="VT34" s="86"/>
      <c r="VU34" s="86"/>
      <c r="VV34" s="129"/>
      <c r="VW34" s="92"/>
      <c r="VX34" s="77"/>
      <c r="VY34" s="82"/>
      <c r="VZ34" s="82"/>
      <c r="WA34" s="129"/>
      <c r="WB34" s="92"/>
      <c r="WC34" s="77"/>
      <c r="WD34" s="82"/>
      <c r="WE34" s="82"/>
      <c r="WF34" s="129"/>
      <c r="WG34" s="92"/>
      <c r="WH34" s="77"/>
      <c r="WI34" s="82"/>
      <c r="WJ34" s="82"/>
      <c r="WK34" s="129"/>
      <c r="WL34" s="92"/>
      <c r="WM34" s="77"/>
      <c r="WN34" s="82"/>
      <c r="WO34" s="82"/>
      <c r="WP34" s="81"/>
      <c r="WQ34" s="92"/>
      <c r="WR34" s="77"/>
      <c r="WS34" s="92"/>
      <c r="WT34" s="92"/>
      <c r="WU34" s="144"/>
      <c r="WV34" s="99"/>
      <c r="WW34" s="85"/>
      <c r="WX34" s="86"/>
      <c r="WY34" s="86"/>
      <c r="WZ34" s="129"/>
      <c r="XA34" s="92"/>
      <c r="XB34" s="77"/>
      <c r="XC34" s="82"/>
      <c r="XD34" s="82"/>
      <c r="XE34" s="129"/>
      <c r="XF34" s="92"/>
      <c r="XG34" s="77"/>
      <c r="XH34" s="82"/>
      <c r="XI34" s="82"/>
      <c r="XJ34" s="129"/>
      <c r="XK34" s="92"/>
      <c r="XL34" s="77"/>
      <c r="XM34" s="82"/>
      <c r="XN34" s="82"/>
      <c r="XO34" s="129"/>
      <c r="XP34" s="92"/>
      <c r="XQ34" s="77"/>
      <c r="XR34" s="82"/>
      <c r="XS34" s="82"/>
      <c r="XT34" s="129"/>
      <c r="XU34" s="92"/>
      <c r="XV34" s="77"/>
      <c r="XW34" s="82"/>
      <c r="XX34" s="82"/>
      <c r="XY34" s="129"/>
      <c r="XZ34" s="92"/>
      <c r="YA34" s="77"/>
      <c r="YB34" s="82"/>
      <c r="YC34" s="82"/>
      <c r="YD34" s="129"/>
      <c r="YE34" s="92"/>
      <c r="YF34" s="77"/>
      <c r="YG34" s="82"/>
      <c r="YH34" s="82"/>
      <c r="YI34" s="129"/>
      <c r="YJ34" s="92"/>
      <c r="YK34" s="77"/>
      <c r="YL34" s="82"/>
      <c r="YM34" s="78"/>
    </row>
    <row r="35" spans="1:663" x14ac:dyDescent="0.2">
      <c r="A35" s="119">
        <f t="shared" si="0"/>
        <v>0</v>
      </c>
      <c r="B35" s="241">
        <f t="shared" si="1"/>
        <v>372</v>
      </c>
      <c r="D35" s="122">
        <f>SUM(C35*'Data Entry'!$C$18)*(20/80)</f>
        <v>0</v>
      </c>
      <c r="E35" s="122">
        <f t="shared" si="2"/>
        <v>5412.3999999999987</v>
      </c>
      <c r="F35" s="122">
        <f>SUM(E35*'Data Entry'!$C$18)*(20/80)</f>
        <v>1123.0729999999996</v>
      </c>
      <c r="G35" s="122">
        <f t="shared" si="5"/>
        <v>276704.1312</v>
      </c>
      <c r="H35" s="128">
        <f t="shared" si="6"/>
        <v>372</v>
      </c>
      <c r="I35">
        <v>27</v>
      </c>
      <c r="J35" s="47">
        <f t="shared" si="7"/>
        <v>14</v>
      </c>
      <c r="K35" s="50">
        <f>IF('Data Entry'!$C$9='Attrition Rates'!$A$4,'Attrition Rates'!D30,IF('Data Entry'!$C$9='Attrition Rates'!$A$5,'Attrition Rates'!E30,IF('Data Entry'!$C$9='Attrition Rates'!$A$6,'Attrition Rates'!F30,IF('Data Entry'!$C$9='Attrition Rates'!$A$7,'Attrition Rates'!G30,IF('Data Entry'!$C$9='Attrition Rates'!$A$8,'Attrition Rates'!H30,IF('Data Entry'!$C$9='Attrition Rates'!$A$9,'Attrition Rates'!I30,IF('Data Entry'!$C$9='Attrition Rates'!$A$10,'Attrition Rates'!J30,FALSE)))))))</f>
        <v>0.372</v>
      </c>
      <c r="L35" s="53">
        <f t="shared" si="42"/>
        <v>311.45667699999996</v>
      </c>
      <c r="M35" s="1">
        <f t="shared" si="4"/>
        <v>4354</v>
      </c>
      <c r="N35" s="81">
        <f t="shared" si="11"/>
        <v>16.8</v>
      </c>
      <c r="O35" s="76">
        <f t="shared" si="8"/>
        <v>0.44999999999999996</v>
      </c>
      <c r="P35" s="77">
        <f t="shared" si="45"/>
        <v>15</v>
      </c>
      <c r="Q35" s="82">
        <f t="shared" si="9"/>
        <v>252</v>
      </c>
      <c r="R35" s="82"/>
      <c r="S35" s="81">
        <f t="shared" si="19"/>
        <v>20.16</v>
      </c>
      <c r="T35" s="76">
        <f t="shared" si="15"/>
        <v>0.52</v>
      </c>
      <c r="U35" s="77">
        <f t="shared" si="46"/>
        <v>0</v>
      </c>
      <c r="V35" s="82">
        <f t="shared" si="16"/>
        <v>0</v>
      </c>
      <c r="W35" s="82"/>
      <c r="X35" s="81">
        <f t="shared" si="35"/>
        <v>24.192</v>
      </c>
      <c r="Y35" s="76">
        <f t="shared" si="26"/>
        <v>0.65</v>
      </c>
      <c r="Z35" s="77">
        <f t="shared" si="47"/>
        <v>0</v>
      </c>
      <c r="AA35" s="82">
        <f t="shared" si="27"/>
        <v>0</v>
      </c>
      <c r="AB35" s="82"/>
      <c r="AC35" s="81">
        <f t="shared" ref="AC35:AC56" si="66">+AC34</f>
        <v>29.0304</v>
      </c>
      <c r="AD35" s="76">
        <f t="shared" si="48"/>
        <v>0.86</v>
      </c>
      <c r="AE35" s="77">
        <f t="shared" ref="AE35:AE38" si="67">ROUND(SUM(AE$33*AD35),0)</f>
        <v>0</v>
      </c>
      <c r="AF35" s="82">
        <f t="shared" si="49"/>
        <v>0</v>
      </c>
      <c r="AG35" s="82"/>
      <c r="AH35" s="81"/>
      <c r="AI35" s="92"/>
      <c r="AJ35" s="77"/>
      <c r="AK35" s="92"/>
      <c r="AL35" s="93"/>
      <c r="AM35" s="81"/>
      <c r="AN35" s="92"/>
      <c r="AO35" s="77"/>
      <c r="AP35" s="92"/>
      <c r="AQ35" s="93"/>
      <c r="AR35" s="81"/>
      <c r="AS35" s="92"/>
      <c r="AT35" s="77"/>
      <c r="AU35" s="92"/>
      <c r="AV35" s="93"/>
      <c r="AW35" s="83">
        <f t="shared" si="21"/>
        <v>16.8</v>
      </c>
      <c r="AX35" s="84">
        <f t="shared" si="17"/>
        <v>0.52</v>
      </c>
      <c r="AY35" s="85">
        <f t="shared" si="43"/>
        <v>13</v>
      </c>
      <c r="AZ35" s="86">
        <f t="shared" si="18"/>
        <v>218.4</v>
      </c>
      <c r="BA35" s="123"/>
      <c r="BB35" s="83">
        <f t="shared" si="37"/>
        <v>20.16</v>
      </c>
      <c r="BC35" s="84">
        <f t="shared" si="29"/>
        <v>0.65</v>
      </c>
      <c r="BD35" s="85">
        <f t="shared" si="50"/>
        <v>1</v>
      </c>
      <c r="BE35" s="86">
        <f t="shared" si="30"/>
        <v>20.16</v>
      </c>
      <c r="BF35" s="123"/>
      <c r="BG35" s="83">
        <f t="shared" ref="BG35:BG56" si="68">+BG34</f>
        <v>24.192</v>
      </c>
      <c r="BH35" s="84">
        <f t="shared" si="51"/>
        <v>0.86</v>
      </c>
      <c r="BI35" s="85">
        <f t="shared" ref="BI35:BI38" si="69">ROUND(SUM(BI$33*BH35),0)</f>
        <v>0</v>
      </c>
      <c r="BJ35" s="86">
        <f t="shared" si="52"/>
        <v>0</v>
      </c>
      <c r="BK35" s="123"/>
      <c r="BL35" s="83"/>
      <c r="BM35" s="99"/>
      <c r="BN35" s="85"/>
      <c r="BO35" s="99"/>
      <c r="BP35" s="100"/>
      <c r="BQ35" s="83"/>
      <c r="BR35" s="99"/>
      <c r="BS35" s="85"/>
      <c r="BT35" s="99"/>
      <c r="BU35" s="100"/>
      <c r="BV35" s="83"/>
      <c r="BW35" s="99"/>
      <c r="BX35" s="85"/>
      <c r="BY35" s="99"/>
      <c r="BZ35" s="100"/>
      <c r="CA35" s="87">
        <f t="shared" si="39"/>
        <v>16.8</v>
      </c>
      <c r="CB35" s="88">
        <f t="shared" si="31"/>
        <v>0.65</v>
      </c>
      <c r="CC35" s="89">
        <f t="shared" si="53"/>
        <v>13.816323000000002</v>
      </c>
      <c r="CD35" s="90">
        <f t="shared" si="32"/>
        <v>235.20000000000002</v>
      </c>
      <c r="CE35" s="90"/>
      <c r="CF35" s="87">
        <f t="shared" ref="CF35:CF56" si="70">+CF34</f>
        <v>20.16</v>
      </c>
      <c r="CG35" s="88">
        <f t="shared" si="54"/>
        <v>0.86</v>
      </c>
      <c r="CH35" s="89">
        <f>SUM(CH$33*CG35)</f>
        <v>0.71117700000000006</v>
      </c>
      <c r="CI35" s="90">
        <f t="shared" si="55"/>
        <v>20.16</v>
      </c>
      <c r="CJ35" s="90"/>
      <c r="CK35" s="87"/>
      <c r="CL35" s="102"/>
      <c r="CM35" s="89"/>
      <c r="CN35" s="102"/>
      <c r="CO35" s="102"/>
      <c r="CP35" s="87"/>
      <c r="CQ35" s="102"/>
      <c r="CR35" s="89"/>
      <c r="CS35" s="102"/>
      <c r="CT35" s="102"/>
      <c r="CU35" s="87"/>
      <c r="CV35" s="102"/>
      <c r="CW35" s="89"/>
      <c r="CX35" s="102"/>
      <c r="CY35" s="102"/>
      <c r="CZ35" s="94">
        <f t="shared" ref="CZ35:CZ56" si="71">+CZ34</f>
        <v>16.8</v>
      </c>
      <c r="DA35" s="95">
        <f t="shared" si="56"/>
        <v>0.86</v>
      </c>
      <c r="DB35" s="96">
        <f>SUM(DB$33*DA35)</f>
        <v>14.553823</v>
      </c>
      <c r="DC35" s="97">
        <f t="shared" si="57"/>
        <v>252</v>
      </c>
      <c r="DD35" s="97"/>
      <c r="DE35" s="94"/>
      <c r="DF35" s="137"/>
      <c r="DG35" s="96"/>
      <c r="DH35" s="146"/>
      <c r="DI35" s="146"/>
      <c r="DJ35" s="94"/>
      <c r="DK35" s="137"/>
      <c r="DL35" s="96"/>
      <c r="DM35" s="146"/>
      <c r="DN35" s="146"/>
      <c r="DO35" s="94"/>
      <c r="DP35" s="137"/>
      <c r="DQ35" s="96"/>
      <c r="DR35" s="146"/>
      <c r="DS35" s="146"/>
      <c r="DT35" s="147"/>
      <c r="DU35" s="148"/>
      <c r="DV35" s="106"/>
      <c r="DW35" s="107"/>
      <c r="DX35" s="107"/>
      <c r="DY35" s="104"/>
      <c r="DZ35" s="148"/>
      <c r="EA35" s="106"/>
      <c r="EB35" s="148"/>
      <c r="EC35" s="148"/>
      <c r="ED35" s="104"/>
      <c r="EE35" s="148"/>
      <c r="EF35" s="106"/>
      <c r="EG35" s="148"/>
      <c r="EH35" s="148"/>
      <c r="EI35" s="149"/>
      <c r="EJ35" s="150"/>
      <c r="EK35" s="111"/>
      <c r="EL35" s="112"/>
      <c r="EM35" s="112"/>
      <c r="EN35" s="109"/>
      <c r="EO35" s="150"/>
      <c r="EP35" s="111"/>
      <c r="EQ35" s="150"/>
      <c r="ER35" s="150"/>
      <c r="ES35" s="151"/>
      <c r="ET35" s="152"/>
      <c r="EU35" s="115"/>
      <c r="EV35" s="116"/>
      <c r="EW35" s="116"/>
      <c r="EX35" s="81">
        <f t="shared" si="40"/>
        <v>20.16</v>
      </c>
      <c r="EY35" s="76">
        <f t="shared" si="33"/>
        <v>0.65</v>
      </c>
      <c r="EZ35" s="77">
        <f t="shared" si="58"/>
        <v>1</v>
      </c>
      <c r="FA35" s="82">
        <f t="shared" si="34"/>
        <v>20.16</v>
      </c>
      <c r="FB35" s="82"/>
      <c r="FC35" s="81">
        <f t="shared" ref="FC35:FC56" si="72">+FC34</f>
        <v>24.192</v>
      </c>
      <c r="FD35" s="76">
        <f t="shared" si="59"/>
        <v>0.86</v>
      </c>
      <c r="FE35" s="77">
        <f>SUM(FE$33*FD35)</f>
        <v>4.3000000000000003E-2</v>
      </c>
      <c r="FF35" s="82">
        <f t="shared" si="60"/>
        <v>0</v>
      </c>
      <c r="FG35" s="82"/>
      <c r="FH35" s="81"/>
      <c r="FI35" s="92"/>
      <c r="FJ35" s="77"/>
      <c r="FK35" s="92"/>
      <c r="FL35" s="92"/>
      <c r="FM35" s="81"/>
      <c r="FN35" s="92"/>
      <c r="FO35" s="77"/>
      <c r="FP35" s="92"/>
      <c r="FQ35" s="92"/>
      <c r="FR35" s="81"/>
      <c r="FS35" s="92"/>
      <c r="FT35" s="77"/>
      <c r="FU35" s="92"/>
      <c r="FV35" s="92"/>
      <c r="FW35" s="83">
        <f t="shared" ref="FW35:FW56" si="73">+FW34</f>
        <v>20.16</v>
      </c>
      <c r="FX35" s="84">
        <f t="shared" si="61"/>
        <v>0.86</v>
      </c>
      <c r="FY35" s="85">
        <f>SUM(FY$33*FX35)</f>
        <v>0.68800000000000006</v>
      </c>
      <c r="FZ35" s="86">
        <f t="shared" si="62"/>
        <v>20.16</v>
      </c>
      <c r="GA35" s="86"/>
      <c r="GB35" s="83"/>
      <c r="GC35" s="103"/>
      <c r="GD35" s="85"/>
      <c r="GE35" s="99"/>
      <c r="GF35" s="99"/>
      <c r="GG35" s="83"/>
      <c r="GH35" s="103"/>
      <c r="GI35" s="85"/>
      <c r="GJ35" s="99"/>
      <c r="GK35" s="99"/>
      <c r="GL35" s="83"/>
      <c r="GM35" s="103"/>
      <c r="GN35" s="85"/>
      <c r="GO35" s="99"/>
      <c r="GP35" s="99"/>
      <c r="GQ35" s="101"/>
      <c r="GR35" s="102"/>
      <c r="GS35" s="89"/>
      <c r="GT35" s="90"/>
      <c r="GU35" s="90"/>
      <c r="GV35" s="87"/>
      <c r="GW35" s="102"/>
      <c r="GX35" s="89"/>
      <c r="GY35" s="102"/>
      <c r="GZ35" s="102"/>
      <c r="HA35" s="87"/>
      <c r="HB35" s="102"/>
      <c r="HC35" s="89"/>
      <c r="HD35" s="102"/>
      <c r="HE35" s="102"/>
      <c r="HF35" s="145"/>
      <c r="HG35" s="146"/>
      <c r="HH35" s="96"/>
      <c r="HI35" s="97"/>
      <c r="HJ35" s="97"/>
      <c r="HK35" s="94"/>
      <c r="HL35" s="146"/>
      <c r="HM35" s="96"/>
      <c r="HN35" s="146"/>
      <c r="HO35" s="146"/>
      <c r="HP35" s="147"/>
      <c r="HQ35" s="148"/>
      <c r="HR35" s="106"/>
      <c r="HS35" s="107"/>
      <c r="HT35" s="107"/>
      <c r="HU35" s="81">
        <f t="shared" ref="HU35:HU56" si="74">SUM(HU34)</f>
        <v>24.192</v>
      </c>
      <c r="HV35" s="76">
        <f t="shared" si="63"/>
        <v>0.86</v>
      </c>
      <c r="HW35" s="77">
        <f>SUM(HW$33*HV35)</f>
        <v>4.3000000000000003E-2</v>
      </c>
      <c r="HX35" s="82">
        <f t="shared" si="64"/>
        <v>0</v>
      </c>
      <c r="HY35" s="82"/>
      <c r="HZ35" s="81"/>
      <c r="IA35" s="130"/>
      <c r="IB35" s="77"/>
      <c r="IC35" s="92"/>
      <c r="ID35" s="92"/>
      <c r="IE35" s="81"/>
      <c r="IF35" s="130"/>
      <c r="IG35" s="77"/>
      <c r="IH35" s="92"/>
      <c r="II35" s="92"/>
      <c r="IJ35" s="81"/>
      <c r="IK35" s="130"/>
      <c r="IL35" s="77"/>
      <c r="IM35" s="92"/>
      <c r="IN35" s="92"/>
      <c r="IO35" s="144"/>
      <c r="IP35" s="99"/>
      <c r="IQ35" s="85"/>
      <c r="IR35" s="86"/>
      <c r="IS35" s="86"/>
      <c r="IT35" s="83"/>
      <c r="IU35" s="99"/>
      <c r="IV35" s="85"/>
      <c r="IW35" s="99"/>
      <c r="IX35" s="99"/>
      <c r="IY35" s="83"/>
      <c r="IZ35" s="99"/>
      <c r="JA35" s="85"/>
      <c r="JB35" s="99"/>
      <c r="JC35" s="99"/>
      <c r="JD35" s="101"/>
      <c r="JE35" s="102"/>
      <c r="JF35" s="89"/>
      <c r="JG35" s="90"/>
      <c r="JH35" s="90"/>
      <c r="JI35" s="87"/>
      <c r="JJ35" s="102"/>
      <c r="JK35" s="89"/>
      <c r="JL35" s="102"/>
      <c r="JM35" s="102"/>
      <c r="JN35" s="145"/>
      <c r="JO35" s="146"/>
      <c r="JP35" s="96"/>
      <c r="JQ35" s="97"/>
      <c r="JR35" s="97"/>
      <c r="JS35" s="129"/>
      <c r="JT35" s="92"/>
      <c r="JU35" s="77"/>
      <c r="JV35" s="82"/>
      <c r="JW35" s="82"/>
      <c r="JX35" s="81"/>
      <c r="JY35" s="92"/>
      <c r="JZ35" s="77"/>
      <c r="KA35" s="92"/>
      <c r="KB35" s="92"/>
      <c r="KC35" s="81"/>
      <c r="KD35" s="92"/>
      <c r="KE35" s="77"/>
      <c r="KF35" s="92"/>
      <c r="KG35" s="92"/>
      <c r="KH35" s="144"/>
      <c r="KI35" s="99"/>
      <c r="KJ35" s="85"/>
      <c r="KK35" s="86"/>
      <c r="KL35" s="86"/>
      <c r="KM35" s="83"/>
      <c r="KN35" s="99"/>
      <c r="KO35" s="85"/>
      <c r="KP35" s="99"/>
      <c r="KQ35" s="99"/>
      <c r="KR35" s="101"/>
      <c r="KS35" s="102"/>
      <c r="KT35" s="89"/>
      <c r="KU35" s="90"/>
      <c r="KV35" s="90"/>
      <c r="KW35" s="129"/>
      <c r="KX35" s="92"/>
      <c r="KY35" s="77"/>
      <c r="KZ35" s="82"/>
      <c r="LA35" s="82"/>
      <c r="LB35" s="81"/>
      <c r="LC35" s="92"/>
      <c r="LD35" s="77"/>
      <c r="LE35" s="92"/>
      <c r="LF35" s="92"/>
      <c r="LG35" s="144"/>
      <c r="LH35" s="99"/>
      <c r="LI35" s="85"/>
      <c r="LJ35" s="86"/>
      <c r="LK35" s="86"/>
      <c r="LL35" s="129"/>
      <c r="LM35" s="92"/>
      <c r="LN35" s="77"/>
      <c r="LO35" s="82"/>
      <c r="LP35" s="82"/>
      <c r="LQ35" s="81">
        <f t="shared" ref="LQ35:LQ56" si="75">+LQ34</f>
        <v>20.16</v>
      </c>
      <c r="LR35" s="76">
        <f t="shared" si="44"/>
        <v>0.86</v>
      </c>
      <c r="LS35" s="77">
        <f>SUM(LS$33*LR35)</f>
        <v>0.68800000000000006</v>
      </c>
      <c r="LT35" s="82">
        <f t="shared" si="65"/>
        <v>20.16</v>
      </c>
      <c r="LU35" s="82"/>
      <c r="LV35" s="81"/>
      <c r="LW35" s="130"/>
      <c r="LX35" s="77"/>
      <c r="LY35" s="92"/>
      <c r="LZ35" s="92"/>
      <c r="MA35" s="81"/>
      <c r="MB35" s="130"/>
      <c r="MC35" s="77"/>
      <c r="MD35" s="92"/>
      <c r="ME35" s="92"/>
      <c r="MF35" s="81"/>
      <c r="MG35" s="130"/>
      <c r="MH35" s="77"/>
      <c r="MI35" s="92"/>
      <c r="MJ35" s="92"/>
      <c r="MK35" s="144"/>
      <c r="ML35" s="99"/>
      <c r="MM35" s="85"/>
      <c r="MN35" s="86"/>
      <c r="MO35" s="86"/>
      <c r="MP35" s="83"/>
      <c r="MQ35" s="99"/>
      <c r="MR35" s="85"/>
      <c r="MS35" s="99"/>
      <c r="MT35" s="99"/>
      <c r="MU35" s="83"/>
      <c r="MV35" s="99"/>
      <c r="MW35" s="85"/>
      <c r="MX35" s="99"/>
      <c r="MY35" s="99"/>
      <c r="MZ35" s="101"/>
      <c r="NA35" s="102"/>
      <c r="NB35" s="89"/>
      <c r="NC35" s="90"/>
      <c r="ND35" s="90"/>
      <c r="NE35" s="87"/>
      <c r="NF35" s="102"/>
      <c r="NG35" s="89"/>
      <c r="NH35" s="102"/>
      <c r="NI35" s="102"/>
      <c r="NJ35" s="145"/>
      <c r="NK35" s="146"/>
      <c r="NL35" s="96"/>
      <c r="NM35" s="97"/>
      <c r="NN35" s="97"/>
      <c r="NO35" s="129"/>
      <c r="NP35" s="92"/>
      <c r="NQ35" s="77"/>
      <c r="NR35" s="82"/>
      <c r="NS35" s="82"/>
      <c r="NT35" s="81"/>
      <c r="NU35" s="92"/>
      <c r="NV35" s="77"/>
      <c r="NW35" s="92"/>
      <c r="NX35" s="92"/>
      <c r="NY35" s="81"/>
      <c r="NZ35" s="92"/>
      <c r="OA35" s="77"/>
      <c r="OB35" s="92"/>
      <c r="OC35" s="92"/>
      <c r="OD35" s="144"/>
      <c r="OE35" s="99"/>
      <c r="OF35" s="85"/>
      <c r="OG35" s="86"/>
      <c r="OH35" s="86"/>
      <c r="OI35" s="83"/>
      <c r="OJ35" s="99"/>
      <c r="OK35" s="85"/>
      <c r="OL35" s="99"/>
      <c r="OM35" s="99"/>
      <c r="ON35" s="101"/>
      <c r="OO35" s="102"/>
      <c r="OP35" s="89"/>
      <c r="OQ35" s="90"/>
      <c r="OR35" s="90"/>
      <c r="OS35" s="129"/>
      <c r="OT35" s="92"/>
      <c r="OU35" s="77"/>
      <c r="OV35" s="82"/>
      <c r="OW35" s="82"/>
      <c r="OX35" s="81"/>
      <c r="OY35" s="92"/>
      <c r="OZ35" s="77"/>
      <c r="PA35" s="92"/>
      <c r="PB35" s="92"/>
      <c r="PC35" s="144"/>
      <c r="PD35" s="99"/>
      <c r="PE35" s="85"/>
      <c r="PF35" s="86"/>
      <c r="PG35" s="86"/>
      <c r="PH35" s="129"/>
      <c r="PI35" s="92"/>
      <c r="PJ35" s="77"/>
      <c r="PK35" s="82"/>
      <c r="PL35" s="82"/>
      <c r="PM35" s="129"/>
      <c r="PN35" s="92"/>
      <c r="PO35" s="77"/>
      <c r="PP35" s="82"/>
      <c r="PQ35" s="82"/>
      <c r="PR35" s="81"/>
      <c r="PS35" s="92"/>
      <c r="PT35" s="77"/>
      <c r="PU35" s="92"/>
      <c r="PV35" s="92"/>
      <c r="PW35" s="81"/>
      <c r="PX35" s="92"/>
      <c r="PY35" s="77"/>
      <c r="PZ35" s="92"/>
      <c r="QA35" s="92"/>
      <c r="QB35" s="144"/>
      <c r="QC35" s="99"/>
      <c r="QD35" s="85"/>
      <c r="QE35" s="86"/>
      <c r="QF35" s="86"/>
      <c r="QG35" s="83"/>
      <c r="QH35" s="99"/>
      <c r="QI35" s="85"/>
      <c r="QJ35" s="99"/>
      <c r="QK35" s="99"/>
      <c r="QL35" s="101"/>
      <c r="QM35" s="102"/>
      <c r="QN35" s="89"/>
      <c r="QO35" s="90"/>
      <c r="QP35" s="90"/>
      <c r="QQ35" s="129"/>
      <c r="QR35" s="92"/>
      <c r="QS35" s="77"/>
      <c r="QT35" s="82"/>
      <c r="QU35" s="82"/>
      <c r="QV35" s="81"/>
      <c r="QW35" s="92"/>
      <c r="QX35" s="77"/>
      <c r="QY35" s="92"/>
      <c r="QZ35" s="92"/>
      <c r="RA35" s="144"/>
      <c r="RB35" s="99"/>
      <c r="RC35" s="85"/>
      <c r="RD35" s="86"/>
      <c r="RE35" s="86"/>
      <c r="RF35" s="129"/>
      <c r="RG35" s="92"/>
      <c r="RH35" s="77"/>
      <c r="RI35" s="82"/>
      <c r="RJ35" s="82"/>
      <c r="RK35" s="129"/>
      <c r="RL35" s="92"/>
      <c r="RM35" s="77"/>
      <c r="RN35" s="82"/>
      <c r="RO35" s="82"/>
      <c r="RP35" s="81"/>
      <c r="RQ35" s="92"/>
      <c r="RR35" s="77"/>
      <c r="RS35" s="92"/>
      <c r="RT35" s="92"/>
      <c r="RU35" s="144"/>
      <c r="RV35" s="99"/>
      <c r="RW35" s="85"/>
      <c r="RX35" s="86"/>
      <c r="RY35" s="86"/>
      <c r="RZ35" s="129"/>
      <c r="SA35" s="92"/>
      <c r="SB35" s="77"/>
      <c r="SC35" s="82"/>
      <c r="SD35" s="82"/>
      <c r="SE35" s="129"/>
      <c r="SF35" s="92"/>
      <c r="SG35" s="77"/>
      <c r="SH35" s="82"/>
      <c r="SI35" s="82"/>
      <c r="SJ35" s="129"/>
      <c r="SK35" s="92"/>
      <c r="SL35" s="77"/>
      <c r="SM35" s="82"/>
      <c r="SN35" s="82"/>
      <c r="SO35" s="81"/>
      <c r="SP35" s="92"/>
      <c r="SQ35" s="77"/>
      <c r="SR35" s="92"/>
      <c r="SS35" s="92"/>
      <c r="ST35" s="81"/>
      <c r="SU35" s="92"/>
      <c r="SV35" s="77"/>
      <c r="SW35" s="92"/>
      <c r="SX35" s="92"/>
      <c r="SY35" s="144"/>
      <c r="SZ35" s="99"/>
      <c r="TA35" s="85"/>
      <c r="TB35" s="86"/>
      <c r="TC35" s="86"/>
      <c r="TD35" s="83"/>
      <c r="TE35" s="99"/>
      <c r="TF35" s="85"/>
      <c r="TG35" s="99"/>
      <c r="TH35" s="99"/>
      <c r="TI35" s="101"/>
      <c r="TJ35" s="102"/>
      <c r="TK35" s="89"/>
      <c r="TL35" s="90"/>
      <c r="TM35" s="90"/>
      <c r="TN35" s="129"/>
      <c r="TO35" s="92"/>
      <c r="TP35" s="77"/>
      <c r="TQ35" s="82"/>
      <c r="TR35" s="82"/>
      <c r="TS35" s="81"/>
      <c r="TT35" s="92"/>
      <c r="TU35" s="77"/>
      <c r="TV35" s="92"/>
      <c r="TW35" s="92"/>
      <c r="TX35" s="144"/>
      <c r="TY35" s="99"/>
      <c r="TZ35" s="85"/>
      <c r="UA35" s="86"/>
      <c r="UB35" s="86"/>
      <c r="UC35" s="129"/>
      <c r="UD35" s="92"/>
      <c r="UE35" s="77"/>
      <c r="UF35" s="82"/>
      <c r="UG35" s="82"/>
      <c r="UH35" s="129"/>
      <c r="UI35" s="92"/>
      <c r="UJ35" s="77"/>
      <c r="UK35" s="82"/>
      <c r="UL35" s="82"/>
      <c r="UM35" s="81"/>
      <c r="UN35" s="92"/>
      <c r="UO35" s="77"/>
      <c r="UP35" s="92"/>
      <c r="UQ35" s="92"/>
      <c r="UR35" s="144"/>
      <c r="US35" s="99"/>
      <c r="UT35" s="85"/>
      <c r="UU35" s="86"/>
      <c r="UV35" s="86"/>
      <c r="UW35" s="129"/>
      <c r="UX35" s="92"/>
      <c r="UY35" s="77"/>
      <c r="UZ35" s="82"/>
      <c r="VA35" s="82"/>
      <c r="VB35" s="129"/>
      <c r="VC35" s="92"/>
      <c r="VD35" s="77"/>
      <c r="VE35" s="82"/>
      <c r="VF35" s="82"/>
      <c r="VG35" s="129"/>
      <c r="VH35" s="92"/>
      <c r="VI35" s="77"/>
      <c r="VJ35" s="82"/>
      <c r="VK35" s="82"/>
      <c r="VL35" s="81"/>
      <c r="VM35" s="92"/>
      <c r="VN35" s="77"/>
      <c r="VO35" s="92"/>
      <c r="VP35" s="92"/>
      <c r="VQ35" s="144"/>
      <c r="VR35" s="99"/>
      <c r="VS35" s="85"/>
      <c r="VT35" s="86"/>
      <c r="VU35" s="86"/>
      <c r="VV35" s="129"/>
      <c r="VW35" s="92"/>
      <c r="VX35" s="77"/>
      <c r="VY35" s="82"/>
      <c r="VZ35" s="82"/>
      <c r="WA35" s="129"/>
      <c r="WB35" s="92"/>
      <c r="WC35" s="77"/>
      <c r="WD35" s="82"/>
      <c r="WE35" s="82"/>
      <c r="WF35" s="129"/>
      <c r="WG35" s="92"/>
      <c r="WH35" s="77"/>
      <c r="WI35" s="82"/>
      <c r="WJ35" s="82"/>
      <c r="WK35" s="129"/>
      <c r="WL35" s="92"/>
      <c r="WM35" s="77"/>
      <c r="WN35" s="82"/>
      <c r="WO35" s="82"/>
      <c r="WP35" s="81"/>
      <c r="WQ35" s="92"/>
      <c r="WR35" s="77"/>
      <c r="WS35" s="92"/>
      <c r="WT35" s="92"/>
      <c r="WU35" s="144"/>
      <c r="WV35" s="99"/>
      <c r="WW35" s="85"/>
      <c r="WX35" s="86"/>
      <c r="WY35" s="86"/>
      <c r="WZ35" s="129"/>
      <c r="XA35" s="92"/>
      <c r="XB35" s="77"/>
      <c r="XC35" s="82"/>
      <c r="XD35" s="82"/>
      <c r="XE35" s="129"/>
      <c r="XF35" s="92"/>
      <c r="XG35" s="77"/>
      <c r="XH35" s="82"/>
      <c r="XI35" s="82"/>
      <c r="XJ35" s="129"/>
      <c r="XK35" s="92"/>
      <c r="XL35" s="77"/>
      <c r="XM35" s="82"/>
      <c r="XN35" s="82"/>
      <c r="XO35" s="129"/>
      <c r="XP35" s="92"/>
      <c r="XQ35" s="77"/>
      <c r="XR35" s="82"/>
      <c r="XS35" s="82"/>
      <c r="XT35" s="129"/>
      <c r="XU35" s="92"/>
      <c r="XV35" s="77"/>
      <c r="XW35" s="82"/>
      <c r="XX35" s="82"/>
      <c r="XY35" s="129"/>
      <c r="XZ35" s="92"/>
      <c r="YA35" s="77"/>
      <c r="YB35" s="82"/>
      <c r="YC35" s="82"/>
      <c r="YD35" s="129"/>
      <c r="YE35" s="92"/>
      <c r="YF35" s="77"/>
      <c r="YG35" s="82"/>
      <c r="YH35" s="82"/>
      <c r="YI35" s="129"/>
      <c r="YJ35" s="92"/>
      <c r="YK35" s="77"/>
      <c r="YL35" s="82"/>
      <c r="YM35" s="78"/>
    </row>
    <row r="36" spans="1:663" x14ac:dyDescent="0.2">
      <c r="A36" s="119">
        <f t="shared" si="0"/>
        <v>0</v>
      </c>
      <c r="B36" s="241">
        <f t="shared" si="1"/>
        <v>366</v>
      </c>
      <c r="C36" s="160">
        <f>IF('Data Entry'!$C$20='Attrition Rates'!R$3,SUM(((B36*'Data Entry'!$C$21)*'Data Entry'!$C$22)*'Data Entry'!$C$23),0)</f>
        <v>0</v>
      </c>
      <c r="D36" s="122">
        <f>SUM(C36*'Data Entry'!$C$18)*(20/80)</f>
        <v>0</v>
      </c>
      <c r="E36" s="122">
        <f t="shared" si="2"/>
        <v>5305.9999999999982</v>
      </c>
      <c r="F36" s="122">
        <f>SUM(E36*'Data Entry'!$C$18)*(20/80)</f>
        <v>1100.9949999999997</v>
      </c>
      <c r="G36" s="122">
        <f t="shared" si="5"/>
        <v>283111.1262</v>
      </c>
      <c r="H36" s="128">
        <f t="shared" si="6"/>
        <v>366</v>
      </c>
      <c r="I36">
        <v>28</v>
      </c>
      <c r="J36" s="47">
        <f t="shared" si="7"/>
        <v>14</v>
      </c>
      <c r="K36" s="50">
        <f>IF('Data Entry'!$C$9='Attrition Rates'!$A$4,'Attrition Rates'!D31,IF('Data Entry'!$C$9='Attrition Rates'!$A$5,'Attrition Rates'!E31,IF('Data Entry'!$C$9='Attrition Rates'!$A$6,'Attrition Rates'!F31,IF('Data Entry'!$C$9='Attrition Rates'!$A$7,'Attrition Rates'!G31,IF('Data Entry'!$C$9='Attrition Rates'!$A$8,'Attrition Rates'!H31,IF('Data Entry'!$C$9='Attrition Rates'!$A$9,'Attrition Rates'!I31,IF('Data Entry'!$C$9='Attrition Rates'!$A$10,'Attrition Rates'!J31,FALSE)))))))</f>
        <v>0.36599999999999999</v>
      </c>
      <c r="L36" s="53">
        <f t="shared" si="42"/>
        <v>307.46236850000003</v>
      </c>
      <c r="M36" s="1">
        <f t="shared" si="4"/>
        <v>4298</v>
      </c>
      <c r="N36" s="81">
        <f t="shared" si="11"/>
        <v>16.8</v>
      </c>
      <c r="O36" s="76">
        <f t="shared" si="8"/>
        <v>0.43000000000000005</v>
      </c>
      <c r="P36" s="77">
        <f t="shared" si="45"/>
        <v>14</v>
      </c>
      <c r="Q36" s="82">
        <f t="shared" si="9"/>
        <v>235.20000000000002</v>
      </c>
      <c r="R36" s="82"/>
      <c r="S36" s="81">
        <f t="shared" si="19"/>
        <v>20.16</v>
      </c>
      <c r="T36" s="76">
        <f t="shared" si="15"/>
        <v>0.51</v>
      </c>
      <c r="U36" s="77">
        <f t="shared" si="46"/>
        <v>0</v>
      </c>
      <c r="V36" s="82">
        <f t="shared" si="16"/>
        <v>0</v>
      </c>
      <c r="W36" s="82"/>
      <c r="X36" s="81">
        <f t="shared" si="35"/>
        <v>24.192</v>
      </c>
      <c r="Y36" s="76">
        <f t="shared" si="26"/>
        <v>0.63</v>
      </c>
      <c r="Z36" s="77">
        <f t="shared" si="47"/>
        <v>0</v>
      </c>
      <c r="AA36" s="82">
        <f t="shared" si="27"/>
        <v>0</v>
      </c>
      <c r="AB36" s="82"/>
      <c r="AC36" s="81">
        <f t="shared" si="66"/>
        <v>29.0304</v>
      </c>
      <c r="AD36" s="76">
        <f t="shared" si="48"/>
        <v>0.83</v>
      </c>
      <c r="AE36" s="77">
        <f t="shared" si="67"/>
        <v>0</v>
      </c>
      <c r="AF36" s="82">
        <f t="shared" si="49"/>
        <v>0</v>
      </c>
      <c r="AG36" s="82"/>
      <c r="AH36" s="81"/>
      <c r="AI36" s="92"/>
      <c r="AJ36" s="77"/>
      <c r="AK36" s="92"/>
      <c r="AL36" s="93"/>
      <c r="AM36" s="81"/>
      <c r="AN36" s="92"/>
      <c r="AO36" s="77"/>
      <c r="AP36" s="92"/>
      <c r="AQ36" s="93"/>
      <c r="AR36" s="81"/>
      <c r="AS36" s="92"/>
      <c r="AT36" s="77"/>
      <c r="AU36" s="92"/>
      <c r="AV36" s="93"/>
      <c r="AW36" s="83">
        <f t="shared" si="21"/>
        <v>16.8</v>
      </c>
      <c r="AX36" s="84">
        <f t="shared" si="17"/>
        <v>0.51</v>
      </c>
      <c r="AY36" s="85">
        <f t="shared" si="43"/>
        <v>13</v>
      </c>
      <c r="AZ36" s="86">
        <f t="shared" si="18"/>
        <v>218.4</v>
      </c>
      <c r="BA36" s="123"/>
      <c r="BB36" s="83">
        <f t="shared" si="37"/>
        <v>20.16</v>
      </c>
      <c r="BC36" s="84">
        <f t="shared" si="29"/>
        <v>0.63</v>
      </c>
      <c r="BD36" s="85">
        <f t="shared" si="50"/>
        <v>1</v>
      </c>
      <c r="BE36" s="86">
        <f t="shared" si="30"/>
        <v>20.16</v>
      </c>
      <c r="BF36" s="123"/>
      <c r="BG36" s="83">
        <f t="shared" si="68"/>
        <v>24.192</v>
      </c>
      <c r="BH36" s="84">
        <f t="shared" si="51"/>
        <v>0.83</v>
      </c>
      <c r="BI36" s="85">
        <f t="shared" si="69"/>
        <v>0</v>
      </c>
      <c r="BJ36" s="86">
        <f t="shared" si="52"/>
        <v>0</v>
      </c>
      <c r="BK36" s="123"/>
      <c r="BL36" s="83"/>
      <c r="BM36" s="99"/>
      <c r="BN36" s="85"/>
      <c r="BO36" s="99"/>
      <c r="BP36" s="100"/>
      <c r="BQ36" s="83"/>
      <c r="BR36" s="99"/>
      <c r="BS36" s="85"/>
      <c r="BT36" s="99"/>
      <c r="BU36" s="100"/>
      <c r="BV36" s="83"/>
      <c r="BW36" s="99"/>
      <c r="BX36" s="85"/>
      <c r="BY36" s="99"/>
      <c r="BZ36" s="100"/>
      <c r="CA36" s="87">
        <f t="shared" si="39"/>
        <v>16.8</v>
      </c>
      <c r="CB36" s="88">
        <f t="shared" si="31"/>
        <v>0.63</v>
      </c>
      <c r="CC36" s="89">
        <f t="shared" si="53"/>
        <v>13.3941315</v>
      </c>
      <c r="CD36" s="90">
        <f t="shared" si="32"/>
        <v>218.4</v>
      </c>
      <c r="CE36" s="90"/>
      <c r="CF36" s="87">
        <f t="shared" si="70"/>
        <v>20.16</v>
      </c>
      <c r="CG36" s="88">
        <f t="shared" si="54"/>
        <v>0.83</v>
      </c>
      <c r="CH36" s="89">
        <f>SUM(CH$33*CG36)</f>
        <v>0.68636850000000005</v>
      </c>
      <c r="CI36" s="90">
        <f t="shared" si="55"/>
        <v>20.16</v>
      </c>
      <c r="CJ36" s="90"/>
      <c r="CK36" s="87"/>
      <c r="CL36" s="102"/>
      <c r="CM36" s="89"/>
      <c r="CN36" s="102"/>
      <c r="CO36" s="102"/>
      <c r="CP36" s="87"/>
      <c r="CQ36" s="102"/>
      <c r="CR36" s="89"/>
      <c r="CS36" s="102"/>
      <c r="CT36" s="102"/>
      <c r="CU36" s="87"/>
      <c r="CV36" s="102"/>
      <c r="CW36" s="89"/>
      <c r="CX36" s="102"/>
      <c r="CY36" s="102"/>
      <c r="CZ36" s="94">
        <f t="shared" si="71"/>
        <v>16.8</v>
      </c>
      <c r="DA36" s="95">
        <f t="shared" si="56"/>
        <v>0.83</v>
      </c>
      <c r="DB36" s="96">
        <f>SUM(DB$33*DA36)</f>
        <v>14.0461315</v>
      </c>
      <c r="DC36" s="97">
        <f t="shared" si="57"/>
        <v>235.20000000000002</v>
      </c>
      <c r="DD36" s="97"/>
      <c r="DE36" s="94"/>
      <c r="DF36" s="146"/>
      <c r="DG36" s="96"/>
      <c r="DH36" s="146"/>
      <c r="DI36" s="146"/>
      <c r="DJ36" s="94"/>
      <c r="DK36" s="146"/>
      <c r="DL36" s="96"/>
      <c r="DM36" s="146"/>
      <c r="DN36" s="146"/>
      <c r="DO36" s="94"/>
      <c r="DP36" s="146"/>
      <c r="DQ36" s="96"/>
      <c r="DR36" s="146"/>
      <c r="DS36" s="146"/>
      <c r="DT36" s="147"/>
      <c r="DU36" s="148"/>
      <c r="DV36" s="106"/>
      <c r="DW36" s="107"/>
      <c r="DX36" s="107"/>
      <c r="DY36" s="104"/>
      <c r="DZ36" s="148"/>
      <c r="EA36" s="106"/>
      <c r="EB36" s="148"/>
      <c r="EC36" s="148"/>
      <c r="ED36" s="104"/>
      <c r="EE36" s="148"/>
      <c r="EF36" s="106"/>
      <c r="EG36" s="148"/>
      <c r="EH36" s="148"/>
      <c r="EI36" s="149"/>
      <c r="EJ36" s="150"/>
      <c r="EK36" s="111"/>
      <c r="EL36" s="112"/>
      <c r="EM36" s="112"/>
      <c r="EN36" s="109"/>
      <c r="EO36" s="150"/>
      <c r="EP36" s="111"/>
      <c r="EQ36" s="150"/>
      <c r="ER36" s="150"/>
      <c r="ES36" s="151"/>
      <c r="ET36" s="152"/>
      <c r="EU36" s="115"/>
      <c r="EV36" s="116"/>
      <c r="EW36" s="116"/>
      <c r="EX36" s="81">
        <f t="shared" si="40"/>
        <v>20.16</v>
      </c>
      <c r="EY36" s="76">
        <f t="shared" si="33"/>
        <v>0.63</v>
      </c>
      <c r="EZ36" s="77">
        <f t="shared" si="58"/>
        <v>1</v>
      </c>
      <c r="FA36" s="82">
        <f t="shared" si="34"/>
        <v>20.16</v>
      </c>
      <c r="FB36" s="82"/>
      <c r="FC36" s="81">
        <f t="shared" si="72"/>
        <v>24.192</v>
      </c>
      <c r="FD36" s="76">
        <f t="shared" si="59"/>
        <v>0.83</v>
      </c>
      <c r="FE36" s="77">
        <f>SUM(FE$33*FD36)</f>
        <v>4.1500000000000002E-2</v>
      </c>
      <c r="FF36" s="82">
        <f t="shared" si="60"/>
        <v>0</v>
      </c>
      <c r="FG36" s="82"/>
      <c r="FH36" s="81"/>
      <c r="FI36" s="92"/>
      <c r="FJ36" s="77"/>
      <c r="FK36" s="92"/>
      <c r="FL36" s="92"/>
      <c r="FM36" s="81"/>
      <c r="FN36" s="92"/>
      <c r="FO36" s="77"/>
      <c r="FP36" s="92"/>
      <c r="FQ36" s="92"/>
      <c r="FR36" s="81"/>
      <c r="FS36" s="92"/>
      <c r="FT36" s="77"/>
      <c r="FU36" s="92"/>
      <c r="FV36" s="92"/>
      <c r="FW36" s="83">
        <f t="shared" si="73"/>
        <v>20.16</v>
      </c>
      <c r="FX36" s="84">
        <f t="shared" si="61"/>
        <v>0.83</v>
      </c>
      <c r="FY36" s="85">
        <f>SUM(FY$33*FX36)</f>
        <v>0.66400000000000003</v>
      </c>
      <c r="FZ36" s="86">
        <f t="shared" si="62"/>
        <v>20.16</v>
      </c>
      <c r="GA36" s="86"/>
      <c r="GB36" s="83"/>
      <c r="GC36" s="99"/>
      <c r="GD36" s="85"/>
      <c r="GE36" s="99"/>
      <c r="GF36" s="99"/>
      <c r="GG36" s="83"/>
      <c r="GH36" s="99"/>
      <c r="GI36" s="85"/>
      <c r="GJ36" s="99"/>
      <c r="GK36" s="99"/>
      <c r="GL36" s="83"/>
      <c r="GM36" s="99"/>
      <c r="GN36" s="85"/>
      <c r="GO36" s="99"/>
      <c r="GP36" s="99"/>
      <c r="GQ36" s="101"/>
      <c r="GR36" s="102"/>
      <c r="GS36" s="89"/>
      <c r="GT36" s="90"/>
      <c r="GU36" s="90"/>
      <c r="GV36" s="87"/>
      <c r="GW36" s="102"/>
      <c r="GX36" s="89"/>
      <c r="GY36" s="102"/>
      <c r="GZ36" s="102"/>
      <c r="HA36" s="87"/>
      <c r="HB36" s="102"/>
      <c r="HC36" s="89"/>
      <c r="HD36" s="102"/>
      <c r="HE36" s="102"/>
      <c r="HF36" s="145"/>
      <c r="HG36" s="146"/>
      <c r="HH36" s="96"/>
      <c r="HI36" s="97"/>
      <c r="HJ36" s="97"/>
      <c r="HK36" s="94"/>
      <c r="HL36" s="146"/>
      <c r="HM36" s="96"/>
      <c r="HN36" s="146"/>
      <c r="HO36" s="146"/>
      <c r="HP36" s="147"/>
      <c r="HQ36" s="148"/>
      <c r="HR36" s="106"/>
      <c r="HS36" s="107"/>
      <c r="HT36" s="107"/>
      <c r="HU36" s="81">
        <f t="shared" si="74"/>
        <v>24.192</v>
      </c>
      <c r="HV36" s="76">
        <f t="shared" si="63"/>
        <v>0.83</v>
      </c>
      <c r="HW36" s="77">
        <f>SUM(HW$33*HV36)</f>
        <v>4.1500000000000002E-2</v>
      </c>
      <c r="HX36" s="82">
        <f t="shared" si="64"/>
        <v>0</v>
      </c>
      <c r="HY36" s="82"/>
      <c r="HZ36" s="81"/>
      <c r="IA36" s="92"/>
      <c r="IB36" s="77"/>
      <c r="IC36" s="92"/>
      <c r="ID36" s="92"/>
      <c r="IE36" s="81"/>
      <c r="IF36" s="92"/>
      <c r="IG36" s="77"/>
      <c r="IH36" s="92"/>
      <c r="II36" s="92"/>
      <c r="IJ36" s="81"/>
      <c r="IK36" s="92"/>
      <c r="IL36" s="77"/>
      <c r="IM36" s="92"/>
      <c r="IN36" s="92"/>
      <c r="IO36" s="144"/>
      <c r="IP36" s="99"/>
      <c r="IQ36" s="85"/>
      <c r="IR36" s="86"/>
      <c r="IS36" s="86"/>
      <c r="IT36" s="83"/>
      <c r="IU36" s="99"/>
      <c r="IV36" s="85"/>
      <c r="IW36" s="99"/>
      <c r="IX36" s="99"/>
      <c r="IY36" s="83"/>
      <c r="IZ36" s="99"/>
      <c r="JA36" s="85"/>
      <c r="JB36" s="99"/>
      <c r="JC36" s="99"/>
      <c r="JD36" s="101"/>
      <c r="JE36" s="102"/>
      <c r="JF36" s="89"/>
      <c r="JG36" s="90"/>
      <c r="JH36" s="90"/>
      <c r="JI36" s="87"/>
      <c r="JJ36" s="102"/>
      <c r="JK36" s="89"/>
      <c r="JL36" s="102"/>
      <c r="JM36" s="102"/>
      <c r="JN36" s="145"/>
      <c r="JO36" s="146"/>
      <c r="JP36" s="96"/>
      <c r="JQ36" s="97"/>
      <c r="JR36" s="97"/>
      <c r="JS36" s="129"/>
      <c r="JT36" s="92"/>
      <c r="JU36" s="77"/>
      <c r="JV36" s="82"/>
      <c r="JW36" s="82"/>
      <c r="JX36" s="81"/>
      <c r="JY36" s="92"/>
      <c r="JZ36" s="77"/>
      <c r="KA36" s="92"/>
      <c r="KB36" s="92"/>
      <c r="KC36" s="81"/>
      <c r="KD36" s="92"/>
      <c r="KE36" s="77"/>
      <c r="KF36" s="92"/>
      <c r="KG36" s="92"/>
      <c r="KH36" s="144"/>
      <c r="KI36" s="99"/>
      <c r="KJ36" s="85"/>
      <c r="KK36" s="86"/>
      <c r="KL36" s="86"/>
      <c r="KM36" s="83"/>
      <c r="KN36" s="99"/>
      <c r="KO36" s="85"/>
      <c r="KP36" s="99"/>
      <c r="KQ36" s="99"/>
      <c r="KR36" s="101"/>
      <c r="KS36" s="102"/>
      <c r="KT36" s="89"/>
      <c r="KU36" s="90"/>
      <c r="KV36" s="90"/>
      <c r="KW36" s="129"/>
      <c r="KX36" s="92"/>
      <c r="KY36" s="77"/>
      <c r="KZ36" s="82"/>
      <c r="LA36" s="82"/>
      <c r="LB36" s="81"/>
      <c r="LC36" s="92"/>
      <c r="LD36" s="77"/>
      <c r="LE36" s="92"/>
      <c r="LF36" s="92"/>
      <c r="LG36" s="144"/>
      <c r="LH36" s="99"/>
      <c r="LI36" s="85"/>
      <c r="LJ36" s="86"/>
      <c r="LK36" s="86"/>
      <c r="LL36" s="129"/>
      <c r="LM36" s="92"/>
      <c r="LN36" s="77"/>
      <c r="LO36" s="82"/>
      <c r="LP36" s="82"/>
      <c r="LQ36" s="81">
        <f t="shared" si="75"/>
        <v>20.16</v>
      </c>
      <c r="LR36" s="76">
        <f t="shared" si="44"/>
        <v>0.83</v>
      </c>
      <c r="LS36" s="77">
        <f>SUM(LS$33*LR36)</f>
        <v>0.66400000000000003</v>
      </c>
      <c r="LT36" s="82">
        <f t="shared" si="65"/>
        <v>20.16</v>
      </c>
      <c r="LU36" s="82"/>
      <c r="LV36" s="81"/>
      <c r="LW36" s="92"/>
      <c r="LX36" s="77"/>
      <c r="LY36" s="92"/>
      <c r="LZ36" s="92"/>
      <c r="MA36" s="81"/>
      <c r="MB36" s="92"/>
      <c r="MC36" s="77"/>
      <c r="MD36" s="92"/>
      <c r="ME36" s="92"/>
      <c r="MF36" s="81"/>
      <c r="MG36" s="92"/>
      <c r="MH36" s="77"/>
      <c r="MI36" s="92"/>
      <c r="MJ36" s="92"/>
      <c r="MK36" s="144"/>
      <c r="ML36" s="99"/>
      <c r="MM36" s="85"/>
      <c r="MN36" s="86"/>
      <c r="MO36" s="86"/>
      <c r="MP36" s="83"/>
      <c r="MQ36" s="99"/>
      <c r="MR36" s="85"/>
      <c r="MS36" s="99"/>
      <c r="MT36" s="99"/>
      <c r="MU36" s="83"/>
      <c r="MV36" s="99"/>
      <c r="MW36" s="85"/>
      <c r="MX36" s="99"/>
      <c r="MY36" s="99"/>
      <c r="MZ36" s="101"/>
      <c r="NA36" s="102"/>
      <c r="NB36" s="89"/>
      <c r="NC36" s="90"/>
      <c r="ND36" s="90"/>
      <c r="NE36" s="87"/>
      <c r="NF36" s="102"/>
      <c r="NG36" s="89"/>
      <c r="NH36" s="102"/>
      <c r="NI36" s="102"/>
      <c r="NJ36" s="145"/>
      <c r="NK36" s="146"/>
      <c r="NL36" s="96"/>
      <c r="NM36" s="97"/>
      <c r="NN36" s="97"/>
      <c r="NO36" s="129"/>
      <c r="NP36" s="92"/>
      <c r="NQ36" s="77"/>
      <c r="NR36" s="82"/>
      <c r="NS36" s="82"/>
      <c r="NT36" s="81"/>
      <c r="NU36" s="92"/>
      <c r="NV36" s="77"/>
      <c r="NW36" s="92"/>
      <c r="NX36" s="92"/>
      <c r="NY36" s="81"/>
      <c r="NZ36" s="92"/>
      <c r="OA36" s="77"/>
      <c r="OB36" s="92"/>
      <c r="OC36" s="92"/>
      <c r="OD36" s="144"/>
      <c r="OE36" s="99"/>
      <c r="OF36" s="85"/>
      <c r="OG36" s="86"/>
      <c r="OH36" s="86"/>
      <c r="OI36" s="83"/>
      <c r="OJ36" s="99"/>
      <c r="OK36" s="85"/>
      <c r="OL36" s="99"/>
      <c r="OM36" s="99"/>
      <c r="ON36" s="101"/>
      <c r="OO36" s="102"/>
      <c r="OP36" s="89"/>
      <c r="OQ36" s="90"/>
      <c r="OR36" s="90"/>
      <c r="OS36" s="129"/>
      <c r="OT36" s="92"/>
      <c r="OU36" s="77"/>
      <c r="OV36" s="82"/>
      <c r="OW36" s="82"/>
      <c r="OX36" s="81"/>
      <c r="OY36" s="92"/>
      <c r="OZ36" s="77"/>
      <c r="PA36" s="92"/>
      <c r="PB36" s="92"/>
      <c r="PC36" s="144"/>
      <c r="PD36" s="99"/>
      <c r="PE36" s="85"/>
      <c r="PF36" s="86"/>
      <c r="PG36" s="86"/>
      <c r="PH36" s="129"/>
      <c r="PI36" s="92"/>
      <c r="PJ36" s="77"/>
      <c r="PK36" s="82"/>
      <c r="PL36" s="82"/>
      <c r="PM36" s="129"/>
      <c r="PN36" s="92"/>
      <c r="PO36" s="77"/>
      <c r="PP36" s="82"/>
      <c r="PQ36" s="82"/>
      <c r="PR36" s="81"/>
      <c r="PS36" s="92"/>
      <c r="PT36" s="77"/>
      <c r="PU36" s="92"/>
      <c r="PV36" s="92"/>
      <c r="PW36" s="81"/>
      <c r="PX36" s="92"/>
      <c r="PY36" s="77"/>
      <c r="PZ36" s="92"/>
      <c r="QA36" s="92"/>
      <c r="QB36" s="144"/>
      <c r="QC36" s="99"/>
      <c r="QD36" s="85"/>
      <c r="QE36" s="86"/>
      <c r="QF36" s="86"/>
      <c r="QG36" s="83"/>
      <c r="QH36" s="99"/>
      <c r="QI36" s="85"/>
      <c r="QJ36" s="99"/>
      <c r="QK36" s="99"/>
      <c r="QL36" s="101"/>
      <c r="QM36" s="102"/>
      <c r="QN36" s="89"/>
      <c r="QO36" s="90"/>
      <c r="QP36" s="90"/>
      <c r="QQ36" s="129"/>
      <c r="QR36" s="92"/>
      <c r="QS36" s="77"/>
      <c r="QT36" s="82"/>
      <c r="QU36" s="82"/>
      <c r="QV36" s="81"/>
      <c r="QW36" s="92"/>
      <c r="QX36" s="77"/>
      <c r="QY36" s="92"/>
      <c r="QZ36" s="92"/>
      <c r="RA36" s="144"/>
      <c r="RB36" s="99"/>
      <c r="RC36" s="85"/>
      <c r="RD36" s="86"/>
      <c r="RE36" s="86"/>
      <c r="RF36" s="129"/>
      <c r="RG36" s="92"/>
      <c r="RH36" s="77"/>
      <c r="RI36" s="82"/>
      <c r="RJ36" s="82"/>
      <c r="RK36" s="129"/>
      <c r="RL36" s="92"/>
      <c r="RM36" s="77"/>
      <c r="RN36" s="82"/>
      <c r="RO36" s="82"/>
      <c r="RP36" s="81"/>
      <c r="RQ36" s="92"/>
      <c r="RR36" s="77"/>
      <c r="RS36" s="92"/>
      <c r="RT36" s="92"/>
      <c r="RU36" s="144"/>
      <c r="RV36" s="99"/>
      <c r="RW36" s="85"/>
      <c r="RX36" s="86"/>
      <c r="RY36" s="86"/>
      <c r="RZ36" s="129"/>
      <c r="SA36" s="92"/>
      <c r="SB36" s="77"/>
      <c r="SC36" s="82"/>
      <c r="SD36" s="82"/>
      <c r="SE36" s="129"/>
      <c r="SF36" s="92"/>
      <c r="SG36" s="77"/>
      <c r="SH36" s="82"/>
      <c r="SI36" s="82"/>
      <c r="SJ36" s="129"/>
      <c r="SK36" s="92"/>
      <c r="SL36" s="77"/>
      <c r="SM36" s="82"/>
      <c r="SN36" s="82"/>
      <c r="SO36" s="81"/>
      <c r="SP36" s="92"/>
      <c r="SQ36" s="77"/>
      <c r="SR36" s="92"/>
      <c r="SS36" s="92"/>
      <c r="ST36" s="81"/>
      <c r="SU36" s="92"/>
      <c r="SV36" s="77"/>
      <c r="SW36" s="92"/>
      <c r="SX36" s="92"/>
      <c r="SY36" s="144"/>
      <c r="SZ36" s="99"/>
      <c r="TA36" s="85"/>
      <c r="TB36" s="86"/>
      <c r="TC36" s="86"/>
      <c r="TD36" s="83"/>
      <c r="TE36" s="99"/>
      <c r="TF36" s="85"/>
      <c r="TG36" s="99"/>
      <c r="TH36" s="99"/>
      <c r="TI36" s="101"/>
      <c r="TJ36" s="102"/>
      <c r="TK36" s="89"/>
      <c r="TL36" s="90"/>
      <c r="TM36" s="90"/>
      <c r="TN36" s="129"/>
      <c r="TO36" s="92"/>
      <c r="TP36" s="77"/>
      <c r="TQ36" s="82"/>
      <c r="TR36" s="82"/>
      <c r="TS36" s="81"/>
      <c r="TT36" s="92"/>
      <c r="TU36" s="77"/>
      <c r="TV36" s="92"/>
      <c r="TW36" s="92"/>
      <c r="TX36" s="144"/>
      <c r="TY36" s="99"/>
      <c r="TZ36" s="85"/>
      <c r="UA36" s="86"/>
      <c r="UB36" s="86"/>
      <c r="UC36" s="129"/>
      <c r="UD36" s="92"/>
      <c r="UE36" s="77"/>
      <c r="UF36" s="82"/>
      <c r="UG36" s="82"/>
      <c r="UH36" s="129"/>
      <c r="UI36" s="92"/>
      <c r="UJ36" s="77"/>
      <c r="UK36" s="82"/>
      <c r="UL36" s="82"/>
      <c r="UM36" s="81"/>
      <c r="UN36" s="92"/>
      <c r="UO36" s="77"/>
      <c r="UP36" s="92"/>
      <c r="UQ36" s="92"/>
      <c r="UR36" s="144"/>
      <c r="US36" s="99"/>
      <c r="UT36" s="85"/>
      <c r="UU36" s="86"/>
      <c r="UV36" s="86"/>
      <c r="UW36" s="129"/>
      <c r="UX36" s="92"/>
      <c r="UY36" s="77"/>
      <c r="UZ36" s="82"/>
      <c r="VA36" s="82"/>
      <c r="VB36" s="129"/>
      <c r="VC36" s="92"/>
      <c r="VD36" s="77"/>
      <c r="VE36" s="82"/>
      <c r="VF36" s="82"/>
      <c r="VG36" s="129"/>
      <c r="VH36" s="92"/>
      <c r="VI36" s="77"/>
      <c r="VJ36" s="82"/>
      <c r="VK36" s="82"/>
      <c r="VL36" s="81"/>
      <c r="VM36" s="92"/>
      <c r="VN36" s="77"/>
      <c r="VO36" s="92"/>
      <c r="VP36" s="92"/>
      <c r="VQ36" s="144"/>
      <c r="VR36" s="99"/>
      <c r="VS36" s="85"/>
      <c r="VT36" s="86"/>
      <c r="VU36" s="86"/>
      <c r="VV36" s="129"/>
      <c r="VW36" s="92"/>
      <c r="VX36" s="77"/>
      <c r="VY36" s="82"/>
      <c r="VZ36" s="82"/>
      <c r="WA36" s="129"/>
      <c r="WB36" s="92"/>
      <c r="WC36" s="77"/>
      <c r="WD36" s="82"/>
      <c r="WE36" s="82"/>
      <c r="WF36" s="129"/>
      <c r="WG36" s="92"/>
      <c r="WH36" s="77"/>
      <c r="WI36" s="82"/>
      <c r="WJ36" s="82"/>
      <c r="WK36" s="129"/>
      <c r="WL36" s="92"/>
      <c r="WM36" s="77"/>
      <c r="WN36" s="82"/>
      <c r="WO36" s="82"/>
      <c r="WP36" s="81"/>
      <c r="WQ36" s="92"/>
      <c r="WR36" s="77"/>
      <c r="WS36" s="92"/>
      <c r="WT36" s="92"/>
      <c r="WU36" s="144"/>
      <c r="WV36" s="99"/>
      <c r="WW36" s="85"/>
      <c r="WX36" s="86"/>
      <c r="WY36" s="86"/>
      <c r="WZ36" s="129"/>
      <c r="XA36" s="92"/>
      <c r="XB36" s="77"/>
      <c r="XC36" s="82"/>
      <c r="XD36" s="82"/>
      <c r="XE36" s="129"/>
      <c r="XF36" s="92"/>
      <c r="XG36" s="77"/>
      <c r="XH36" s="82"/>
      <c r="XI36" s="82"/>
      <c r="XJ36" s="129"/>
      <c r="XK36" s="92"/>
      <c r="XL36" s="77"/>
      <c r="XM36" s="82"/>
      <c r="XN36" s="82"/>
      <c r="XO36" s="129"/>
      <c r="XP36" s="92"/>
      <c r="XQ36" s="77"/>
      <c r="XR36" s="82"/>
      <c r="XS36" s="82"/>
      <c r="XT36" s="129"/>
      <c r="XU36" s="92"/>
      <c r="XV36" s="77"/>
      <c r="XW36" s="82"/>
      <c r="XX36" s="82"/>
      <c r="XY36" s="129"/>
      <c r="XZ36" s="92"/>
      <c r="YA36" s="77"/>
      <c r="YB36" s="82"/>
      <c r="YC36" s="82"/>
      <c r="YD36" s="129"/>
      <c r="YE36" s="92"/>
      <c r="YF36" s="77"/>
      <c r="YG36" s="82"/>
      <c r="YH36" s="82"/>
      <c r="YI36" s="129"/>
      <c r="YJ36" s="92"/>
      <c r="YK36" s="77"/>
      <c r="YL36" s="82"/>
      <c r="YM36" s="78"/>
    </row>
    <row r="37" spans="1:663" ht="17" thickBot="1" x14ac:dyDescent="0.25">
      <c r="A37" s="119">
        <f t="shared" si="0"/>
        <v>0</v>
      </c>
      <c r="B37" s="241">
        <f t="shared" si="1"/>
        <v>360</v>
      </c>
      <c r="C37" s="160">
        <f>IF('Data Entry'!$C$20='Attrition Rates'!R$4,SUM(((B37*'Data Entry'!$C$21)*'Data Entry'!$C$22)*'Data Entry'!$C$23),0)</f>
        <v>0</v>
      </c>
      <c r="D37" s="122">
        <f>SUM(C37*'Data Entry'!$C$18)*(20/80)</f>
        <v>0</v>
      </c>
      <c r="E37" s="122">
        <f t="shared" si="2"/>
        <v>5227.5999999999985</v>
      </c>
      <c r="F37" s="122">
        <f>SUM(E37*'Data Entry'!$C$18)*(20/80)</f>
        <v>1084.7269999999996</v>
      </c>
      <c r="G37" s="122">
        <f t="shared" si="5"/>
        <v>289423.45319999999</v>
      </c>
      <c r="H37" s="128">
        <f t="shared" si="6"/>
        <v>360</v>
      </c>
      <c r="I37">
        <v>29</v>
      </c>
      <c r="J37" s="47">
        <f t="shared" si="7"/>
        <v>14</v>
      </c>
      <c r="K37" s="50">
        <f>IF('Data Entry'!$C$9='Attrition Rates'!$A$4,'Attrition Rates'!D32,IF('Data Entry'!$C$9='Attrition Rates'!$A$5,'Attrition Rates'!E32,IF('Data Entry'!$C$9='Attrition Rates'!$A$6,'Attrition Rates'!F32,IF('Data Entry'!$C$9='Attrition Rates'!$A$7,'Attrition Rates'!G32,IF('Data Entry'!$C$9='Attrition Rates'!$A$8,'Attrition Rates'!H32,IF('Data Entry'!$C$9='Attrition Rates'!$A$9,'Attrition Rates'!I32,IF('Data Entry'!$C$9='Attrition Rates'!$A$10,'Attrition Rates'!J32,FALSE)))))))</f>
        <v>0.36</v>
      </c>
      <c r="L37" s="53">
        <f t="shared" si="42"/>
        <v>304.84052100000002</v>
      </c>
      <c r="M37" s="1">
        <f t="shared" si="4"/>
        <v>4270</v>
      </c>
      <c r="N37" s="81">
        <f t="shared" si="11"/>
        <v>16.8</v>
      </c>
      <c r="O37" s="76">
        <f t="shared" si="8"/>
        <v>0.41000000000000003</v>
      </c>
      <c r="P37" s="77">
        <f t="shared" si="45"/>
        <v>13</v>
      </c>
      <c r="Q37" s="82">
        <f t="shared" si="9"/>
        <v>218.4</v>
      </c>
      <c r="R37" s="82"/>
      <c r="S37" s="81">
        <f t="shared" si="19"/>
        <v>20.16</v>
      </c>
      <c r="T37" s="76">
        <f t="shared" si="15"/>
        <v>0.5</v>
      </c>
      <c r="U37" s="77">
        <f t="shared" si="46"/>
        <v>0</v>
      </c>
      <c r="V37" s="82">
        <f t="shared" si="16"/>
        <v>0</v>
      </c>
      <c r="W37" s="82"/>
      <c r="X37" s="81">
        <f t="shared" si="35"/>
        <v>24.192</v>
      </c>
      <c r="Y37" s="76">
        <f t="shared" si="26"/>
        <v>0.61</v>
      </c>
      <c r="Z37" s="77">
        <f t="shared" si="47"/>
        <v>0</v>
      </c>
      <c r="AA37" s="82">
        <f t="shared" si="27"/>
        <v>0</v>
      </c>
      <c r="AB37" s="82"/>
      <c r="AC37" s="81">
        <f t="shared" si="66"/>
        <v>29.0304</v>
      </c>
      <c r="AD37" s="76">
        <f t="shared" si="48"/>
        <v>0.78</v>
      </c>
      <c r="AE37" s="77">
        <f t="shared" si="67"/>
        <v>0</v>
      </c>
      <c r="AF37" s="82">
        <f t="shared" si="49"/>
        <v>0</v>
      </c>
      <c r="AG37" s="82"/>
      <c r="AH37" s="81"/>
      <c r="AI37" s="92"/>
      <c r="AJ37" s="77"/>
      <c r="AK37" s="92"/>
      <c r="AL37" s="93"/>
      <c r="AM37" s="81"/>
      <c r="AN37" s="92"/>
      <c r="AO37" s="77"/>
      <c r="AP37" s="92"/>
      <c r="AQ37" s="93"/>
      <c r="AR37" s="81"/>
      <c r="AS37" s="92"/>
      <c r="AT37" s="77"/>
      <c r="AU37" s="92"/>
      <c r="AV37" s="93"/>
      <c r="AW37" s="83">
        <f t="shared" si="21"/>
        <v>16.8</v>
      </c>
      <c r="AX37" s="84">
        <f t="shared" si="17"/>
        <v>0.5</v>
      </c>
      <c r="AY37" s="85">
        <f t="shared" si="43"/>
        <v>12</v>
      </c>
      <c r="AZ37" s="86">
        <f t="shared" si="18"/>
        <v>201.60000000000002</v>
      </c>
      <c r="BA37" s="123"/>
      <c r="BB37" s="83">
        <f t="shared" si="37"/>
        <v>20.16</v>
      </c>
      <c r="BC37" s="84">
        <f t="shared" si="29"/>
        <v>0.61</v>
      </c>
      <c r="BD37" s="85">
        <f t="shared" si="50"/>
        <v>1</v>
      </c>
      <c r="BE37" s="86">
        <f t="shared" si="30"/>
        <v>20.16</v>
      </c>
      <c r="BF37" s="123"/>
      <c r="BG37" s="83">
        <f t="shared" si="68"/>
        <v>24.192</v>
      </c>
      <c r="BH37" s="84">
        <f t="shared" si="51"/>
        <v>0.78</v>
      </c>
      <c r="BI37" s="85">
        <f t="shared" si="69"/>
        <v>0</v>
      </c>
      <c r="BJ37" s="86">
        <f t="shared" si="52"/>
        <v>0</v>
      </c>
      <c r="BK37" s="123"/>
      <c r="BL37" s="83"/>
      <c r="BM37" s="99"/>
      <c r="BN37" s="85"/>
      <c r="BO37" s="99"/>
      <c r="BP37" s="100"/>
      <c r="BQ37" s="83"/>
      <c r="BR37" s="99"/>
      <c r="BS37" s="85"/>
      <c r="BT37" s="99"/>
      <c r="BU37" s="100"/>
      <c r="BV37" s="83"/>
      <c r="BW37" s="99"/>
      <c r="BX37" s="85"/>
      <c r="BY37" s="99"/>
      <c r="BZ37" s="100"/>
      <c r="CA37" s="87">
        <f t="shared" si="39"/>
        <v>16.8</v>
      </c>
      <c r="CB37" s="88">
        <f t="shared" si="31"/>
        <v>0.61</v>
      </c>
      <c r="CC37" s="89">
        <f t="shared" si="53"/>
        <v>12.988479</v>
      </c>
      <c r="CD37" s="90">
        <f t="shared" si="32"/>
        <v>218.4</v>
      </c>
      <c r="CE37" s="90"/>
      <c r="CF37" s="87">
        <f t="shared" si="70"/>
        <v>20.16</v>
      </c>
      <c r="CG37" s="88">
        <f t="shared" si="54"/>
        <v>0.78</v>
      </c>
      <c r="CH37" s="89">
        <f>SUM(CH$33*CG37)</f>
        <v>0.64502100000000007</v>
      </c>
      <c r="CI37" s="90">
        <f t="shared" si="55"/>
        <v>20.16</v>
      </c>
      <c r="CJ37" s="90"/>
      <c r="CK37" s="87"/>
      <c r="CL37" s="102"/>
      <c r="CM37" s="89"/>
      <c r="CN37" s="102"/>
      <c r="CO37" s="102"/>
      <c r="CP37" s="87"/>
      <c r="CQ37" s="102"/>
      <c r="CR37" s="89"/>
      <c r="CS37" s="102"/>
      <c r="CT37" s="102"/>
      <c r="CU37" s="87"/>
      <c r="CV37" s="102"/>
      <c r="CW37" s="89"/>
      <c r="CX37" s="102"/>
      <c r="CY37" s="102"/>
      <c r="CZ37" s="94">
        <f t="shared" si="71"/>
        <v>16.8</v>
      </c>
      <c r="DA37" s="95">
        <f t="shared" si="56"/>
        <v>0.78</v>
      </c>
      <c r="DB37" s="96">
        <f>SUM(DB$33*DA37)</f>
        <v>13.199979000000001</v>
      </c>
      <c r="DC37" s="97">
        <f t="shared" si="57"/>
        <v>218.4</v>
      </c>
      <c r="DD37" s="97"/>
      <c r="DE37" s="94"/>
      <c r="DF37" s="146"/>
      <c r="DG37" s="96"/>
      <c r="DH37" s="146"/>
      <c r="DI37" s="146"/>
      <c r="DJ37" s="94"/>
      <c r="DK37" s="146"/>
      <c r="DL37" s="96"/>
      <c r="DM37" s="146"/>
      <c r="DN37" s="146"/>
      <c r="DO37" s="94"/>
      <c r="DP37" s="146"/>
      <c r="DQ37" s="96"/>
      <c r="DR37" s="146"/>
      <c r="DS37" s="146"/>
      <c r="DT37" s="147"/>
      <c r="DU37" s="148"/>
      <c r="DV37" s="106"/>
      <c r="DW37" s="107"/>
      <c r="DX37" s="107"/>
      <c r="DY37" s="104"/>
      <c r="DZ37" s="148"/>
      <c r="EA37" s="106"/>
      <c r="EB37" s="148"/>
      <c r="EC37" s="148"/>
      <c r="ED37" s="104"/>
      <c r="EE37" s="148"/>
      <c r="EF37" s="106"/>
      <c r="EG37" s="148"/>
      <c r="EH37" s="148"/>
      <c r="EI37" s="149"/>
      <c r="EJ37" s="150"/>
      <c r="EK37" s="111"/>
      <c r="EL37" s="112"/>
      <c r="EM37" s="112"/>
      <c r="EN37" s="109"/>
      <c r="EO37" s="150"/>
      <c r="EP37" s="111"/>
      <c r="EQ37" s="150"/>
      <c r="ER37" s="150"/>
      <c r="ES37" s="151"/>
      <c r="ET37" s="152"/>
      <c r="EU37" s="115"/>
      <c r="EV37" s="116"/>
      <c r="EW37" s="116"/>
      <c r="EX37" s="81">
        <f t="shared" si="40"/>
        <v>20.16</v>
      </c>
      <c r="EY37" s="76">
        <f t="shared" si="33"/>
        <v>0.61</v>
      </c>
      <c r="EZ37" s="77">
        <f t="shared" si="58"/>
        <v>1</v>
      </c>
      <c r="FA37" s="82">
        <f t="shared" si="34"/>
        <v>20.16</v>
      </c>
      <c r="FB37" s="82"/>
      <c r="FC37" s="81">
        <f t="shared" si="72"/>
        <v>24.192</v>
      </c>
      <c r="FD37" s="76">
        <f t="shared" si="59"/>
        <v>0.78</v>
      </c>
      <c r="FE37" s="77">
        <f>SUM(FE$33*FD37)</f>
        <v>3.9000000000000007E-2</v>
      </c>
      <c r="FF37" s="82">
        <f t="shared" si="60"/>
        <v>0</v>
      </c>
      <c r="FG37" s="82"/>
      <c r="FH37" s="81"/>
      <c r="FI37" s="92"/>
      <c r="FJ37" s="77"/>
      <c r="FK37" s="92"/>
      <c r="FL37" s="92"/>
      <c r="FM37" s="81"/>
      <c r="FN37" s="92"/>
      <c r="FO37" s="77"/>
      <c r="FP37" s="92"/>
      <c r="FQ37" s="92"/>
      <c r="FR37" s="81"/>
      <c r="FS37" s="92"/>
      <c r="FT37" s="77"/>
      <c r="FU37" s="92"/>
      <c r="FV37" s="92"/>
      <c r="FW37" s="83">
        <f t="shared" si="73"/>
        <v>20.16</v>
      </c>
      <c r="FX37" s="84">
        <f t="shared" si="61"/>
        <v>0.78</v>
      </c>
      <c r="FY37" s="85">
        <f>SUM(FY$33*FX37)</f>
        <v>0.62400000000000011</v>
      </c>
      <c r="FZ37" s="86">
        <f t="shared" si="62"/>
        <v>20.16</v>
      </c>
      <c r="GA37" s="86"/>
      <c r="GB37" s="83"/>
      <c r="GC37" s="99"/>
      <c r="GD37" s="85"/>
      <c r="GE37" s="99"/>
      <c r="GF37" s="99"/>
      <c r="GG37" s="83"/>
      <c r="GH37" s="99"/>
      <c r="GI37" s="85"/>
      <c r="GJ37" s="99"/>
      <c r="GK37" s="99"/>
      <c r="GL37" s="83"/>
      <c r="GM37" s="99"/>
      <c r="GN37" s="85"/>
      <c r="GO37" s="99"/>
      <c r="GP37" s="99"/>
      <c r="GQ37" s="101"/>
      <c r="GR37" s="102"/>
      <c r="GS37" s="89"/>
      <c r="GT37" s="90"/>
      <c r="GU37" s="90"/>
      <c r="GV37" s="87"/>
      <c r="GW37" s="102"/>
      <c r="GX37" s="89"/>
      <c r="GY37" s="102"/>
      <c r="GZ37" s="102"/>
      <c r="HA37" s="87"/>
      <c r="HB37" s="102"/>
      <c r="HC37" s="89"/>
      <c r="HD37" s="102"/>
      <c r="HE37" s="102"/>
      <c r="HF37" s="145"/>
      <c r="HG37" s="146"/>
      <c r="HH37" s="96"/>
      <c r="HI37" s="97"/>
      <c r="HJ37" s="97"/>
      <c r="HK37" s="94"/>
      <c r="HL37" s="146"/>
      <c r="HM37" s="96"/>
      <c r="HN37" s="146"/>
      <c r="HO37" s="146"/>
      <c r="HP37" s="147"/>
      <c r="HQ37" s="148"/>
      <c r="HR37" s="106"/>
      <c r="HS37" s="107"/>
      <c r="HT37" s="107"/>
      <c r="HU37" s="81">
        <f t="shared" si="74"/>
        <v>24.192</v>
      </c>
      <c r="HV37" s="76">
        <f t="shared" si="63"/>
        <v>0.78</v>
      </c>
      <c r="HW37" s="77">
        <f>SUM(HW$33*HV37)</f>
        <v>3.9000000000000007E-2</v>
      </c>
      <c r="HX37" s="82">
        <f t="shared" si="64"/>
        <v>0</v>
      </c>
      <c r="HY37" s="82"/>
      <c r="HZ37" s="81"/>
      <c r="IA37" s="92"/>
      <c r="IB37" s="77"/>
      <c r="IC37" s="92"/>
      <c r="ID37" s="92"/>
      <c r="IE37" s="81"/>
      <c r="IF37" s="92"/>
      <c r="IG37" s="77"/>
      <c r="IH37" s="92"/>
      <c r="II37" s="92"/>
      <c r="IJ37" s="81"/>
      <c r="IK37" s="92"/>
      <c r="IL37" s="77"/>
      <c r="IM37" s="92"/>
      <c r="IN37" s="92"/>
      <c r="IO37" s="144"/>
      <c r="IP37" s="99"/>
      <c r="IQ37" s="85"/>
      <c r="IR37" s="86"/>
      <c r="IS37" s="86"/>
      <c r="IT37" s="83"/>
      <c r="IU37" s="99"/>
      <c r="IV37" s="85"/>
      <c r="IW37" s="99"/>
      <c r="IX37" s="99"/>
      <c r="IY37" s="83"/>
      <c r="IZ37" s="99"/>
      <c r="JA37" s="85"/>
      <c r="JB37" s="99"/>
      <c r="JC37" s="99"/>
      <c r="JD37" s="101"/>
      <c r="JE37" s="102"/>
      <c r="JF37" s="89"/>
      <c r="JG37" s="90"/>
      <c r="JH37" s="90"/>
      <c r="JI37" s="87"/>
      <c r="JJ37" s="102"/>
      <c r="JK37" s="89"/>
      <c r="JL37" s="102"/>
      <c r="JM37" s="102"/>
      <c r="JN37" s="145"/>
      <c r="JO37" s="146"/>
      <c r="JP37" s="96"/>
      <c r="JQ37" s="97"/>
      <c r="JR37" s="97"/>
      <c r="JS37" s="129"/>
      <c r="JT37" s="92"/>
      <c r="JU37" s="77"/>
      <c r="JV37" s="82"/>
      <c r="JW37" s="82"/>
      <c r="JX37" s="81"/>
      <c r="JY37" s="92"/>
      <c r="JZ37" s="77"/>
      <c r="KA37" s="92"/>
      <c r="KB37" s="92"/>
      <c r="KC37" s="81"/>
      <c r="KD37" s="92"/>
      <c r="KE37" s="77"/>
      <c r="KF37" s="92"/>
      <c r="KG37" s="92"/>
      <c r="KH37" s="144"/>
      <c r="KI37" s="99"/>
      <c r="KJ37" s="85"/>
      <c r="KK37" s="86"/>
      <c r="KL37" s="86"/>
      <c r="KM37" s="83"/>
      <c r="KN37" s="99"/>
      <c r="KO37" s="85"/>
      <c r="KP37" s="99"/>
      <c r="KQ37" s="99"/>
      <c r="KR37" s="101"/>
      <c r="KS37" s="102"/>
      <c r="KT37" s="89"/>
      <c r="KU37" s="90"/>
      <c r="KV37" s="90"/>
      <c r="KW37" s="129"/>
      <c r="KX37" s="92"/>
      <c r="KY37" s="77"/>
      <c r="KZ37" s="82"/>
      <c r="LA37" s="82"/>
      <c r="LB37" s="81"/>
      <c r="LC37" s="92"/>
      <c r="LD37" s="77"/>
      <c r="LE37" s="92"/>
      <c r="LF37" s="92"/>
      <c r="LG37" s="144"/>
      <c r="LH37" s="99"/>
      <c r="LI37" s="85"/>
      <c r="LJ37" s="86"/>
      <c r="LK37" s="86"/>
      <c r="LL37" s="129"/>
      <c r="LM37" s="92"/>
      <c r="LN37" s="77"/>
      <c r="LO37" s="82"/>
      <c r="LP37" s="82"/>
      <c r="LQ37" s="81">
        <f t="shared" si="75"/>
        <v>20.16</v>
      </c>
      <c r="LR37" s="76">
        <f t="shared" si="44"/>
        <v>0.78</v>
      </c>
      <c r="LS37" s="77">
        <f>SUM(LS$33*LR37)</f>
        <v>0.62400000000000011</v>
      </c>
      <c r="LT37" s="82">
        <f t="shared" si="65"/>
        <v>20.16</v>
      </c>
      <c r="LU37" s="82"/>
      <c r="LV37" s="81"/>
      <c r="LW37" s="92"/>
      <c r="LX37" s="77"/>
      <c r="LY37" s="92"/>
      <c r="LZ37" s="92"/>
      <c r="MA37" s="81"/>
      <c r="MB37" s="92"/>
      <c r="MC37" s="77"/>
      <c r="MD37" s="92"/>
      <c r="ME37" s="92"/>
      <c r="MF37" s="81"/>
      <c r="MG37" s="92"/>
      <c r="MH37" s="77"/>
      <c r="MI37" s="92"/>
      <c r="MJ37" s="92"/>
      <c r="MK37" s="144"/>
      <c r="ML37" s="99"/>
      <c r="MM37" s="85"/>
      <c r="MN37" s="86"/>
      <c r="MO37" s="86"/>
      <c r="MP37" s="83"/>
      <c r="MQ37" s="99"/>
      <c r="MR37" s="85"/>
      <c r="MS37" s="99"/>
      <c r="MT37" s="99"/>
      <c r="MU37" s="83"/>
      <c r="MV37" s="99"/>
      <c r="MW37" s="85"/>
      <c r="MX37" s="99"/>
      <c r="MY37" s="99"/>
      <c r="MZ37" s="101"/>
      <c r="NA37" s="102"/>
      <c r="NB37" s="89"/>
      <c r="NC37" s="90"/>
      <c r="ND37" s="90"/>
      <c r="NE37" s="87"/>
      <c r="NF37" s="102"/>
      <c r="NG37" s="89"/>
      <c r="NH37" s="102"/>
      <c r="NI37" s="102"/>
      <c r="NJ37" s="145"/>
      <c r="NK37" s="146"/>
      <c r="NL37" s="96"/>
      <c r="NM37" s="97"/>
      <c r="NN37" s="97"/>
      <c r="NO37" s="129"/>
      <c r="NP37" s="92"/>
      <c r="NQ37" s="77"/>
      <c r="NR37" s="82"/>
      <c r="NS37" s="82"/>
      <c r="NT37" s="81"/>
      <c r="NU37" s="92"/>
      <c r="NV37" s="77"/>
      <c r="NW37" s="92"/>
      <c r="NX37" s="92"/>
      <c r="NY37" s="81"/>
      <c r="NZ37" s="92"/>
      <c r="OA37" s="77"/>
      <c r="OB37" s="92"/>
      <c r="OC37" s="92"/>
      <c r="OD37" s="144"/>
      <c r="OE37" s="99"/>
      <c r="OF37" s="85"/>
      <c r="OG37" s="86"/>
      <c r="OH37" s="86"/>
      <c r="OI37" s="83"/>
      <c r="OJ37" s="99"/>
      <c r="OK37" s="85"/>
      <c r="OL37" s="99"/>
      <c r="OM37" s="99"/>
      <c r="ON37" s="101"/>
      <c r="OO37" s="102"/>
      <c r="OP37" s="89"/>
      <c r="OQ37" s="90"/>
      <c r="OR37" s="90"/>
      <c r="OS37" s="129"/>
      <c r="OT37" s="92"/>
      <c r="OU37" s="77"/>
      <c r="OV37" s="82"/>
      <c r="OW37" s="82"/>
      <c r="OX37" s="81"/>
      <c r="OY37" s="92"/>
      <c r="OZ37" s="77"/>
      <c r="PA37" s="92"/>
      <c r="PB37" s="92"/>
      <c r="PC37" s="144"/>
      <c r="PD37" s="99"/>
      <c r="PE37" s="85"/>
      <c r="PF37" s="86"/>
      <c r="PG37" s="86"/>
      <c r="PH37" s="129"/>
      <c r="PI37" s="92"/>
      <c r="PJ37" s="77"/>
      <c r="PK37" s="82"/>
      <c r="PL37" s="82"/>
      <c r="PM37" s="129"/>
      <c r="PN37" s="92"/>
      <c r="PO37" s="77"/>
      <c r="PP37" s="82"/>
      <c r="PQ37" s="82"/>
      <c r="PR37" s="81"/>
      <c r="PS37" s="92"/>
      <c r="PT37" s="77"/>
      <c r="PU37" s="92"/>
      <c r="PV37" s="92"/>
      <c r="PW37" s="81"/>
      <c r="PX37" s="92"/>
      <c r="PY37" s="77"/>
      <c r="PZ37" s="92"/>
      <c r="QA37" s="92"/>
      <c r="QB37" s="144"/>
      <c r="QC37" s="99"/>
      <c r="QD37" s="85"/>
      <c r="QE37" s="86"/>
      <c r="QF37" s="86"/>
      <c r="QG37" s="83"/>
      <c r="QH37" s="99"/>
      <c r="QI37" s="85"/>
      <c r="QJ37" s="99"/>
      <c r="QK37" s="99"/>
      <c r="QL37" s="101"/>
      <c r="QM37" s="102"/>
      <c r="QN37" s="89"/>
      <c r="QO37" s="90"/>
      <c r="QP37" s="90"/>
      <c r="QQ37" s="129"/>
      <c r="QR37" s="92"/>
      <c r="QS37" s="77"/>
      <c r="QT37" s="82"/>
      <c r="QU37" s="82"/>
      <c r="QV37" s="81"/>
      <c r="QW37" s="92"/>
      <c r="QX37" s="77"/>
      <c r="QY37" s="92"/>
      <c r="QZ37" s="92"/>
      <c r="RA37" s="144"/>
      <c r="RB37" s="99"/>
      <c r="RC37" s="85"/>
      <c r="RD37" s="86"/>
      <c r="RE37" s="86"/>
      <c r="RF37" s="129"/>
      <c r="RG37" s="92"/>
      <c r="RH37" s="77"/>
      <c r="RI37" s="82"/>
      <c r="RJ37" s="82"/>
      <c r="RK37" s="129"/>
      <c r="RL37" s="92"/>
      <c r="RM37" s="77"/>
      <c r="RN37" s="82"/>
      <c r="RO37" s="82"/>
      <c r="RP37" s="81"/>
      <c r="RQ37" s="92"/>
      <c r="RR37" s="77"/>
      <c r="RS37" s="92"/>
      <c r="RT37" s="92"/>
      <c r="RU37" s="144"/>
      <c r="RV37" s="99"/>
      <c r="RW37" s="85"/>
      <c r="RX37" s="86"/>
      <c r="RY37" s="86"/>
      <c r="RZ37" s="129"/>
      <c r="SA37" s="92"/>
      <c r="SB37" s="77"/>
      <c r="SC37" s="82"/>
      <c r="SD37" s="82"/>
      <c r="SE37" s="129"/>
      <c r="SF37" s="92"/>
      <c r="SG37" s="77"/>
      <c r="SH37" s="82"/>
      <c r="SI37" s="82"/>
      <c r="SJ37" s="129"/>
      <c r="SK37" s="92"/>
      <c r="SL37" s="77"/>
      <c r="SM37" s="82"/>
      <c r="SN37" s="82"/>
      <c r="SO37" s="81"/>
      <c r="SP37" s="92"/>
      <c r="SQ37" s="77"/>
      <c r="SR37" s="92"/>
      <c r="SS37" s="92"/>
      <c r="ST37" s="81"/>
      <c r="SU37" s="92"/>
      <c r="SV37" s="77"/>
      <c r="SW37" s="92"/>
      <c r="SX37" s="92"/>
      <c r="SY37" s="144"/>
      <c r="SZ37" s="99"/>
      <c r="TA37" s="85"/>
      <c r="TB37" s="86"/>
      <c r="TC37" s="86"/>
      <c r="TD37" s="83"/>
      <c r="TE37" s="99"/>
      <c r="TF37" s="85"/>
      <c r="TG37" s="99"/>
      <c r="TH37" s="99"/>
      <c r="TI37" s="101"/>
      <c r="TJ37" s="102"/>
      <c r="TK37" s="89"/>
      <c r="TL37" s="90"/>
      <c r="TM37" s="90"/>
      <c r="TN37" s="129"/>
      <c r="TO37" s="92"/>
      <c r="TP37" s="77"/>
      <c r="TQ37" s="82"/>
      <c r="TR37" s="82"/>
      <c r="TS37" s="81"/>
      <c r="TT37" s="92"/>
      <c r="TU37" s="77"/>
      <c r="TV37" s="92"/>
      <c r="TW37" s="92"/>
      <c r="TX37" s="144"/>
      <c r="TY37" s="99"/>
      <c r="TZ37" s="85"/>
      <c r="UA37" s="86"/>
      <c r="UB37" s="86"/>
      <c r="UC37" s="129"/>
      <c r="UD37" s="92"/>
      <c r="UE37" s="77"/>
      <c r="UF37" s="82"/>
      <c r="UG37" s="82"/>
      <c r="UH37" s="129"/>
      <c r="UI37" s="92"/>
      <c r="UJ37" s="77"/>
      <c r="UK37" s="82"/>
      <c r="UL37" s="82"/>
      <c r="UM37" s="81"/>
      <c r="UN37" s="92"/>
      <c r="UO37" s="77"/>
      <c r="UP37" s="92"/>
      <c r="UQ37" s="92"/>
      <c r="UR37" s="144"/>
      <c r="US37" s="99"/>
      <c r="UT37" s="85"/>
      <c r="UU37" s="86"/>
      <c r="UV37" s="86"/>
      <c r="UW37" s="129"/>
      <c r="UX37" s="92"/>
      <c r="UY37" s="77"/>
      <c r="UZ37" s="82"/>
      <c r="VA37" s="82"/>
      <c r="VB37" s="129"/>
      <c r="VC37" s="92"/>
      <c r="VD37" s="77"/>
      <c r="VE37" s="82"/>
      <c r="VF37" s="82"/>
      <c r="VG37" s="129"/>
      <c r="VH37" s="92"/>
      <c r="VI37" s="77"/>
      <c r="VJ37" s="82"/>
      <c r="VK37" s="82"/>
      <c r="VL37" s="81"/>
      <c r="VM37" s="92"/>
      <c r="VN37" s="77"/>
      <c r="VO37" s="92"/>
      <c r="VP37" s="92"/>
      <c r="VQ37" s="144"/>
      <c r="VR37" s="99"/>
      <c r="VS37" s="85"/>
      <c r="VT37" s="86"/>
      <c r="VU37" s="86"/>
      <c r="VV37" s="129"/>
      <c r="VW37" s="92"/>
      <c r="VX37" s="77"/>
      <c r="VY37" s="82"/>
      <c r="VZ37" s="82"/>
      <c r="WA37" s="129"/>
      <c r="WB37" s="92"/>
      <c r="WC37" s="77"/>
      <c r="WD37" s="82"/>
      <c r="WE37" s="82"/>
      <c r="WF37" s="129"/>
      <c r="WG37" s="92"/>
      <c r="WH37" s="77"/>
      <c r="WI37" s="82"/>
      <c r="WJ37" s="82"/>
      <c r="WK37" s="129"/>
      <c r="WL37" s="92"/>
      <c r="WM37" s="77"/>
      <c r="WN37" s="82"/>
      <c r="WO37" s="82"/>
      <c r="WP37" s="81"/>
      <c r="WQ37" s="92"/>
      <c r="WR37" s="77"/>
      <c r="WS37" s="92"/>
      <c r="WT37" s="92"/>
      <c r="WU37" s="144"/>
      <c r="WV37" s="99"/>
      <c r="WW37" s="85"/>
      <c r="WX37" s="86"/>
      <c r="WY37" s="86"/>
      <c r="WZ37" s="129"/>
      <c r="XA37" s="92"/>
      <c r="XB37" s="77"/>
      <c r="XC37" s="82"/>
      <c r="XD37" s="82"/>
      <c r="XE37" s="129"/>
      <c r="XF37" s="92"/>
      <c r="XG37" s="77"/>
      <c r="XH37" s="82"/>
      <c r="XI37" s="82"/>
      <c r="XJ37" s="129"/>
      <c r="XK37" s="92"/>
      <c r="XL37" s="77"/>
      <c r="XM37" s="82"/>
      <c r="XN37" s="82"/>
      <c r="XO37" s="129"/>
      <c r="XP37" s="92"/>
      <c r="XQ37" s="77"/>
      <c r="XR37" s="82"/>
      <c r="XS37" s="82"/>
      <c r="XT37" s="129"/>
      <c r="XU37" s="92"/>
      <c r="XV37" s="77"/>
      <c r="XW37" s="82"/>
      <c r="XX37" s="82"/>
      <c r="XY37" s="129"/>
      <c r="XZ37" s="92"/>
      <c r="YA37" s="77"/>
      <c r="YB37" s="82"/>
      <c r="YC37" s="82"/>
      <c r="YD37" s="129"/>
      <c r="YE37" s="92"/>
      <c r="YF37" s="77"/>
      <c r="YG37" s="82"/>
      <c r="YH37" s="82"/>
      <c r="YI37" s="129"/>
      <c r="YJ37" s="92"/>
      <c r="YK37" s="77"/>
      <c r="YL37" s="82"/>
      <c r="YM37" s="78"/>
    </row>
    <row r="38" spans="1:663" ht="17" thickBot="1" x14ac:dyDescent="0.25">
      <c r="A38" s="119">
        <f t="shared" si="0"/>
        <v>0</v>
      </c>
      <c r="B38" s="241">
        <f t="shared" si="1"/>
        <v>354</v>
      </c>
      <c r="D38" s="122">
        <f>SUM(C38*'Data Entry'!$C$18)*(20/80)</f>
        <v>0</v>
      </c>
      <c r="E38" s="122">
        <f t="shared" si="2"/>
        <v>5157.5999999999985</v>
      </c>
      <c r="F38" s="122">
        <f>SUM(E38*'Data Entry'!$C$18)*(20/80)</f>
        <v>1070.2019999999995</v>
      </c>
      <c r="G38" s="122">
        <f t="shared" si="5"/>
        <v>295651.25519999996</v>
      </c>
      <c r="H38" s="128">
        <f t="shared" si="6"/>
        <v>354</v>
      </c>
      <c r="I38">
        <v>30</v>
      </c>
      <c r="J38" s="47">
        <f t="shared" si="7"/>
        <v>14</v>
      </c>
      <c r="K38" s="50">
        <f>IF('Data Entry'!$C$9='Attrition Rates'!$A$4,'Attrition Rates'!D33,IF('Data Entry'!$C$9='Attrition Rates'!$A$5,'Attrition Rates'!E33,IF('Data Entry'!$C$9='Attrition Rates'!$A$6,'Attrition Rates'!F33,IF('Data Entry'!$C$9='Attrition Rates'!$A$7,'Attrition Rates'!G33,IF('Data Entry'!$C$9='Attrition Rates'!$A$8,'Attrition Rates'!H33,IF('Data Entry'!$C$9='Attrition Rates'!$A$9,'Attrition Rates'!I33,IF('Data Entry'!$C$9='Attrition Rates'!$A$10,'Attrition Rates'!J33,FALSE)))))))</f>
        <v>0.35399999999999998</v>
      </c>
      <c r="L38" s="75">
        <f t="shared" si="42"/>
        <v>300.03244300000006</v>
      </c>
      <c r="M38" s="1">
        <f t="shared" si="4"/>
        <v>4200</v>
      </c>
      <c r="N38" s="81">
        <f t="shared" si="11"/>
        <v>16.8</v>
      </c>
      <c r="O38" s="76">
        <f t="shared" si="8"/>
        <v>0.39</v>
      </c>
      <c r="P38" s="79">
        <f t="shared" si="45"/>
        <v>13</v>
      </c>
      <c r="Q38" s="82">
        <f t="shared" si="9"/>
        <v>218.4</v>
      </c>
      <c r="R38" s="82"/>
      <c r="S38" s="81">
        <f t="shared" si="19"/>
        <v>20.16</v>
      </c>
      <c r="T38" s="76">
        <f t="shared" si="15"/>
        <v>0.49</v>
      </c>
      <c r="U38" s="79">
        <f t="shared" si="46"/>
        <v>0</v>
      </c>
      <c r="V38" s="82">
        <f t="shared" si="16"/>
        <v>0</v>
      </c>
      <c r="W38" s="82"/>
      <c r="X38" s="81">
        <f t="shared" si="35"/>
        <v>24.192</v>
      </c>
      <c r="Y38" s="76">
        <f t="shared" si="26"/>
        <v>0.59000000000000008</v>
      </c>
      <c r="Z38" s="79">
        <f t="shared" si="47"/>
        <v>0</v>
      </c>
      <c r="AA38" s="82">
        <f t="shared" si="27"/>
        <v>0</v>
      </c>
      <c r="AB38" s="82"/>
      <c r="AC38" s="81">
        <f t="shared" si="66"/>
        <v>29.0304</v>
      </c>
      <c r="AD38" s="76">
        <f t="shared" si="48"/>
        <v>0.74</v>
      </c>
      <c r="AE38" s="79">
        <f t="shared" si="67"/>
        <v>0</v>
      </c>
      <c r="AF38" s="82">
        <f t="shared" si="49"/>
        <v>0</v>
      </c>
      <c r="AG38" s="82"/>
      <c r="AH38" s="81"/>
      <c r="AI38" s="92"/>
      <c r="AJ38" s="77"/>
      <c r="AK38" s="92"/>
      <c r="AL38" s="93"/>
      <c r="AM38" s="81"/>
      <c r="AN38" s="92"/>
      <c r="AO38" s="77"/>
      <c r="AP38" s="92"/>
      <c r="AQ38" s="93"/>
      <c r="AR38" s="81"/>
      <c r="AS38" s="92"/>
      <c r="AT38" s="77"/>
      <c r="AU38" s="92"/>
      <c r="AV38" s="93"/>
      <c r="AW38" s="83">
        <f t="shared" si="21"/>
        <v>16.8</v>
      </c>
      <c r="AX38" s="84">
        <f t="shared" si="17"/>
        <v>0.49</v>
      </c>
      <c r="AY38" s="91">
        <f t="shared" si="43"/>
        <v>12</v>
      </c>
      <c r="AZ38" s="86">
        <f t="shared" si="18"/>
        <v>201.60000000000002</v>
      </c>
      <c r="BA38" s="123"/>
      <c r="BB38" s="83">
        <f t="shared" si="37"/>
        <v>20.16</v>
      </c>
      <c r="BC38" s="84">
        <f t="shared" si="29"/>
        <v>0.59000000000000008</v>
      </c>
      <c r="BD38" s="91">
        <f t="shared" si="50"/>
        <v>1</v>
      </c>
      <c r="BE38" s="86">
        <f t="shared" si="30"/>
        <v>20.16</v>
      </c>
      <c r="BF38" s="123"/>
      <c r="BG38" s="83">
        <f t="shared" si="68"/>
        <v>24.192</v>
      </c>
      <c r="BH38" s="84">
        <f t="shared" si="51"/>
        <v>0.74</v>
      </c>
      <c r="BI38" s="91">
        <f t="shared" si="69"/>
        <v>0</v>
      </c>
      <c r="BJ38" s="86">
        <f t="shared" si="52"/>
        <v>0</v>
      </c>
      <c r="BK38" s="123"/>
      <c r="BL38" s="83"/>
      <c r="BM38" s="99"/>
      <c r="BN38" s="85"/>
      <c r="BO38" s="99"/>
      <c r="BP38" s="100"/>
      <c r="BQ38" s="83"/>
      <c r="BR38" s="99"/>
      <c r="BS38" s="85"/>
      <c r="BT38" s="99"/>
      <c r="BU38" s="100"/>
      <c r="BV38" s="83"/>
      <c r="BW38" s="99"/>
      <c r="BX38" s="85"/>
      <c r="BY38" s="99"/>
      <c r="BZ38" s="100"/>
      <c r="CA38" s="87">
        <f t="shared" si="39"/>
        <v>16.8</v>
      </c>
      <c r="CB38" s="88">
        <f t="shared" si="31"/>
        <v>0.59000000000000008</v>
      </c>
      <c r="CC38" s="98">
        <f t="shared" si="53"/>
        <v>12.574557000000002</v>
      </c>
      <c r="CD38" s="90">
        <f t="shared" si="32"/>
        <v>218.4</v>
      </c>
      <c r="CE38" s="90"/>
      <c r="CF38" s="87">
        <f t="shared" si="70"/>
        <v>20.16</v>
      </c>
      <c r="CG38" s="88">
        <f t="shared" si="54"/>
        <v>0.74</v>
      </c>
      <c r="CH38" s="98">
        <f>SUM(CH$33*CG38)</f>
        <v>0.61194300000000001</v>
      </c>
      <c r="CI38" s="90">
        <f t="shared" si="55"/>
        <v>20.16</v>
      </c>
      <c r="CJ38" s="90"/>
      <c r="CK38" s="87"/>
      <c r="CL38" s="102"/>
      <c r="CM38" s="89"/>
      <c r="CN38" s="102"/>
      <c r="CO38" s="102"/>
      <c r="CP38" s="87"/>
      <c r="CQ38" s="102"/>
      <c r="CR38" s="89"/>
      <c r="CS38" s="102"/>
      <c r="CT38" s="102"/>
      <c r="CU38" s="87"/>
      <c r="CV38" s="102"/>
      <c r="CW38" s="89"/>
      <c r="CX38" s="102"/>
      <c r="CY38" s="102"/>
      <c r="CZ38" s="94">
        <f t="shared" si="71"/>
        <v>16.8</v>
      </c>
      <c r="DA38" s="95">
        <f t="shared" si="56"/>
        <v>0.74</v>
      </c>
      <c r="DB38" s="108">
        <f>SUM(DB$33*DA38)</f>
        <v>12.523057</v>
      </c>
      <c r="DC38" s="97">
        <f t="shared" si="57"/>
        <v>218.4</v>
      </c>
      <c r="DD38" s="97"/>
      <c r="DE38" s="94"/>
      <c r="DF38" s="146"/>
      <c r="DG38" s="96"/>
      <c r="DH38" s="146"/>
      <c r="DI38" s="146"/>
      <c r="DJ38" s="94"/>
      <c r="DK38" s="146"/>
      <c r="DL38" s="96"/>
      <c r="DM38" s="146"/>
      <c r="DN38" s="146"/>
      <c r="DO38" s="94"/>
      <c r="DP38" s="146"/>
      <c r="DQ38" s="96"/>
      <c r="DR38" s="146"/>
      <c r="DS38" s="146"/>
      <c r="DT38" s="104"/>
      <c r="DU38" s="148"/>
      <c r="DV38" s="106"/>
      <c r="DW38" s="107"/>
      <c r="DX38" s="107"/>
      <c r="DY38" s="104"/>
      <c r="DZ38" s="148"/>
      <c r="EA38" s="106"/>
      <c r="EB38" s="148"/>
      <c r="EC38" s="148"/>
      <c r="ED38" s="104"/>
      <c r="EE38" s="148"/>
      <c r="EF38" s="106"/>
      <c r="EG38" s="148"/>
      <c r="EH38" s="148"/>
      <c r="EI38" s="149"/>
      <c r="EJ38" s="150"/>
      <c r="EK38" s="111"/>
      <c r="EL38" s="112"/>
      <c r="EM38" s="112"/>
      <c r="EN38" s="109"/>
      <c r="EO38" s="150"/>
      <c r="EP38" s="111"/>
      <c r="EQ38" s="150"/>
      <c r="ER38" s="150"/>
      <c r="ES38" s="151"/>
      <c r="ET38" s="152"/>
      <c r="EU38" s="115"/>
      <c r="EV38" s="116"/>
      <c r="EW38" s="116"/>
      <c r="EX38" s="81">
        <f t="shared" si="40"/>
        <v>20.16</v>
      </c>
      <c r="EY38" s="76">
        <f t="shared" si="33"/>
        <v>0.59000000000000008</v>
      </c>
      <c r="EZ38" s="79">
        <f t="shared" si="58"/>
        <v>1</v>
      </c>
      <c r="FA38" s="82">
        <f t="shared" si="34"/>
        <v>20.16</v>
      </c>
      <c r="FB38" s="82"/>
      <c r="FC38" s="81">
        <f t="shared" si="72"/>
        <v>24.192</v>
      </c>
      <c r="FD38" s="76">
        <f t="shared" si="59"/>
        <v>0.74</v>
      </c>
      <c r="FE38" s="79">
        <f>SUM(FE$33*FD38)</f>
        <v>3.6999999999999998E-2</v>
      </c>
      <c r="FF38" s="82">
        <f t="shared" si="60"/>
        <v>0</v>
      </c>
      <c r="FG38" s="82"/>
      <c r="FH38" s="81"/>
      <c r="FI38" s="92"/>
      <c r="FJ38" s="77"/>
      <c r="FK38" s="92"/>
      <c r="FL38" s="92"/>
      <c r="FM38" s="81"/>
      <c r="FN38" s="92"/>
      <c r="FO38" s="77"/>
      <c r="FP38" s="92"/>
      <c r="FQ38" s="92"/>
      <c r="FR38" s="81"/>
      <c r="FS38" s="92"/>
      <c r="FT38" s="77"/>
      <c r="FU38" s="92"/>
      <c r="FV38" s="92"/>
      <c r="FW38" s="83">
        <f t="shared" si="73"/>
        <v>20.16</v>
      </c>
      <c r="FX38" s="84">
        <f t="shared" si="61"/>
        <v>0.74</v>
      </c>
      <c r="FY38" s="91">
        <f>SUM(FY$33*FX38)</f>
        <v>0.59199999999999997</v>
      </c>
      <c r="FZ38" s="86">
        <f t="shared" si="62"/>
        <v>20.16</v>
      </c>
      <c r="GA38" s="86"/>
      <c r="GB38" s="83"/>
      <c r="GC38" s="99"/>
      <c r="GD38" s="85"/>
      <c r="GE38" s="99"/>
      <c r="GF38" s="99"/>
      <c r="GG38" s="83"/>
      <c r="GH38" s="99"/>
      <c r="GI38" s="85"/>
      <c r="GJ38" s="99"/>
      <c r="GK38" s="99"/>
      <c r="GL38" s="83"/>
      <c r="GM38" s="99"/>
      <c r="GN38" s="85"/>
      <c r="GO38" s="99"/>
      <c r="GP38" s="99"/>
      <c r="GQ38" s="87"/>
      <c r="GR38" s="102"/>
      <c r="GS38" s="89"/>
      <c r="GT38" s="90"/>
      <c r="GU38" s="90"/>
      <c r="GV38" s="87"/>
      <c r="GW38" s="102"/>
      <c r="GX38" s="89"/>
      <c r="GY38" s="102"/>
      <c r="GZ38" s="102"/>
      <c r="HA38" s="87"/>
      <c r="HB38" s="102"/>
      <c r="HC38" s="89"/>
      <c r="HD38" s="102"/>
      <c r="HE38" s="102"/>
      <c r="HF38" s="145"/>
      <c r="HG38" s="146"/>
      <c r="HH38" s="96"/>
      <c r="HI38" s="97"/>
      <c r="HJ38" s="97"/>
      <c r="HK38" s="94"/>
      <c r="HL38" s="146"/>
      <c r="HM38" s="96"/>
      <c r="HN38" s="146"/>
      <c r="HO38" s="146"/>
      <c r="HP38" s="147"/>
      <c r="HQ38" s="148"/>
      <c r="HR38" s="106"/>
      <c r="HS38" s="107"/>
      <c r="HT38" s="107"/>
      <c r="HU38" s="81">
        <f t="shared" si="74"/>
        <v>24.192</v>
      </c>
      <c r="HV38" s="76">
        <f t="shared" si="63"/>
        <v>0.74</v>
      </c>
      <c r="HW38" s="79">
        <f>SUM(HW$33*HV38)</f>
        <v>3.6999999999999998E-2</v>
      </c>
      <c r="HX38" s="82">
        <f t="shared" si="64"/>
        <v>0</v>
      </c>
      <c r="HY38" s="82"/>
      <c r="HZ38" s="81"/>
      <c r="IA38" s="92"/>
      <c r="IB38" s="77"/>
      <c r="IC38" s="92"/>
      <c r="ID38" s="92"/>
      <c r="IE38" s="81"/>
      <c r="IF38" s="92"/>
      <c r="IG38" s="77"/>
      <c r="IH38" s="92"/>
      <c r="II38" s="92"/>
      <c r="IJ38" s="81"/>
      <c r="IK38" s="92"/>
      <c r="IL38" s="77"/>
      <c r="IM38" s="92"/>
      <c r="IN38" s="92"/>
      <c r="IO38" s="144"/>
      <c r="IP38" s="99"/>
      <c r="IQ38" s="85"/>
      <c r="IR38" s="86"/>
      <c r="IS38" s="86"/>
      <c r="IT38" s="83"/>
      <c r="IU38" s="99"/>
      <c r="IV38" s="85"/>
      <c r="IW38" s="99"/>
      <c r="IX38" s="99"/>
      <c r="IY38" s="83"/>
      <c r="IZ38" s="99"/>
      <c r="JA38" s="85"/>
      <c r="JB38" s="99"/>
      <c r="JC38" s="99"/>
      <c r="JD38" s="101"/>
      <c r="JE38" s="102"/>
      <c r="JF38" s="89"/>
      <c r="JG38" s="90"/>
      <c r="JH38" s="90"/>
      <c r="JI38" s="87"/>
      <c r="JJ38" s="102"/>
      <c r="JK38" s="89"/>
      <c r="JL38" s="102"/>
      <c r="JM38" s="102"/>
      <c r="JN38" s="145"/>
      <c r="JO38" s="146"/>
      <c r="JP38" s="96"/>
      <c r="JQ38" s="97"/>
      <c r="JR38" s="97"/>
      <c r="JS38" s="129"/>
      <c r="JT38" s="92"/>
      <c r="JU38" s="77"/>
      <c r="JV38" s="82"/>
      <c r="JW38" s="82"/>
      <c r="JX38" s="81"/>
      <c r="JY38" s="92"/>
      <c r="JZ38" s="77"/>
      <c r="KA38" s="92"/>
      <c r="KB38" s="92"/>
      <c r="KC38" s="81"/>
      <c r="KD38" s="92"/>
      <c r="KE38" s="77"/>
      <c r="KF38" s="92"/>
      <c r="KG38" s="92"/>
      <c r="KH38" s="144"/>
      <c r="KI38" s="99"/>
      <c r="KJ38" s="85"/>
      <c r="KK38" s="86"/>
      <c r="KL38" s="86"/>
      <c r="KM38" s="83"/>
      <c r="KN38" s="99"/>
      <c r="KO38" s="85"/>
      <c r="KP38" s="99"/>
      <c r="KQ38" s="99"/>
      <c r="KR38" s="101"/>
      <c r="KS38" s="102"/>
      <c r="KT38" s="89"/>
      <c r="KU38" s="90"/>
      <c r="KV38" s="90"/>
      <c r="KW38" s="129"/>
      <c r="KX38" s="92"/>
      <c r="KY38" s="77"/>
      <c r="KZ38" s="82"/>
      <c r="LA38" s="82"/>
      <c r="LB38" s="81"/>
      <c r="LC38" s="92"/>
      <c r="LD38" s="77"/>
      <c r="LE38" s="92"/>
      <c r="LF38" s="92"/>
      <c r="LG38" s="144"/>
      <c r="LH38" s="99"/>
      <c r="LI38" s="85"/>
      <c r="LJ38" s="86"/>
      <c r="LK38" s="86"/>
      <c r="LL38" s="129"/>
      <c r="LM38" s="92"/>
      <c r="LN38" s="77"/>
      <c r="LO38" s="82"/>
      <c r="LP38" s="82"/>
      <c r="LQ38" s="81">
        <f t="shared" si="75"/>
        <v>20.16</v>
      </c>
      <c r="LR38" s="76">
        <f t="shared" si="44"/>
        <v>0.74</v>
      </c>
      <c r="LS38" s="79">
        <f>SUM(LS$33*LR38)</f>
        <v>0.59199999999999997</v>
      </c>
      <c r="LT38" s="82">
        <f t="shared" si="65"/>
        <v>20.16</v>
      </c>
      <c r="LU38" s="82"/>
      <c r="LV38" s="81"/>
      <c r="LW38" s="92"/>
      <c r="LX38" s="77"/>
      <c r="LY38" s="92"/>
      <c r="LZ38" s="92"/>
      <c r="MA38" s="81"/>
      <c r="MB38" s="92"/>
      <c r="MC38" s="77"/>
      <c r="MD38" s="92"/>
      <c r="ME38" s="92"/>
      <c r="MF38" s="81"/>
      <c r="MG38" s="92"/>
      <c r="MH38" s="77"/>
      <c r="MI38" s="92"/>
      <c r="MJ38" s="92"/>
      <c r="MK38" s="83"/>
      <c r="ML38" s="99"/>
      <c r="MM38" s="85"/>
      <c r="MN38" s="86"/>
      <c r="MO38" s="86"/>
      <c r="MP38" s="83"/>
      <c r="MQ38" s="99"/>
      <c r="MR38" s="85"/>
      <c r="MS38" s="99"/>
      <c r="MT38" s="99"/>
      <c r="MU38" s="83"/>
      <c r="MV38" s="99"/>
      <c r="MW38" s="85"/>
      <c r="MX38" s="99"/>
      <c r="MY38" s="99"/>
      <c r="MZ38" s="101"/>
      <c r="NA38" s="102"/>
      <c r="NB38" s="89"/>
      <c r="NC38" s="90"/>
      <c r="ND38" s="90"/>
      <c r="NE38" s="87"/>
      <c r="NF38" s="102"/>
      <c r="NG38" s="89"/>
      <c r="NH38" s="102"/>
      <c r="NI38" s="102"/>
      <c r="NJ38" s="145"/>
      <c r="NK38" s="146"/>
      <c r="NL38" s="96"/>
      <c r="NM38" s="97"/>
      <c r="NN38" s="97"/>
      <c r="NO38" s="129"/>
      <c r="NP38" s="92"/>
      <c r="NQ38" s="77"/>
      <c r="NR38" s="82"/>
      <c r="NS38" s="82"/>
      <c r="NT38" s="81"/>
      <c r="NU38" s="92"/>
      <c r="NV38" s="77"/>
      <c r="NW38" s="92"/>
      <c r="NX38" s="92"/>
      <c r="NY38" s="81"/>
      <c r="NZ38" s="92"/>
      <c r="OA38" s="77"/>
      <c r="OB38" s="92"/>
      <c r="OC38" s="92"/>
      <c r="OD38" s="144"/>
      <c r="OE38" s="99"/>
      <c r="OF38" s="85"/>
      <c r="OG38" s="86"/>
      <c r="OH38" s="86"/>
      <c r="OI38" s="83"/>
      <c r="OJ38" s="99"/>
      <c r="OK38" s="85"/>
      <c r="OL38" s="99"/>
      <c r="OM38" s="99"/>
      <c r="ON38" s="101"/>
      <c r="OO38" s="102"/>
      <c r="OP38" s="89"/>
      <c r="OQ38" s="90"/>
      <c r="OR38" s="90"/>
      <c r="OS38" s="129"/>
      <c r="OT38" s="92"/>
      <c r="OU38" s="77"/>
      <c r="OV38" s="82"/>
      <c r="OW38" s="82"/>
      <c r="OX38" s="81"/>
      <c r="OY38" s="92"/>
      <c r="OZ38" s="77"/>
      <c r="PA38" s="92"/>
      <c r="PB38" s="92"/>
      <c r="PC38" s="144"/>
      <c r="PD38" s="99"/>
      <c r="PE38" s="85"/>
      <c r="PF38" s="86"/>
      <c r="PG38" s="86"/>
      <c r="PH38" s="129"/>
      <c r="PI38" s="92"/>
      <c r="PJ38" s="77"/>
      <c r="PK38" s="82"/>
      <c r="PL38" s="82"/>
      <c r="PM38" s="129"/>
      <c r="PN38" s="92"/>
      <c r="PO38" s="77"/>
      <c r="PP38" s="82"/>
      <c r="PQ38" s="82"/>
      <c r="PR38" s="81"/>
      <c r="PS38" s="92"/>
      <c r="PT38" s="77"/>
      <c r="PU38" s="92"/>
      <c r="PV38" s="92"/>
      <c r="PW38" s="81"/>
      <c r="PX38" s="92"/>
      <c r="PY38" s="77"/>
      <c r="PZ38" s="92"/>
      <c r="QA38" s="92"/>
      <c r="QB38" s="144"/>
      <c r="QC38" s="99"/>
      <c r="QD38" s="85"/>
      <c r="QE38" s="86"/>
      <c r="QF38" s="86"/>
      <c r="QG38" s="83"/>
      <c r="QH38" s="99"/>
      <c r="QI38" s="85"/>
      <c r="QJ38" s="99"/>
      <c r="QK38" s="99"/>
      <c r="QL38" s="101"/>
      <c r="QM38" s="102"/>
      <c r="QN38" s="89"/>
      <c r="QO38" s="90"/>
      <c r="QP38" s="90"/>
      <c r="QQ38" s="129"/>
      <c r="QR38" s="92"/>
      <c r="QS38" s="77"/>
      <c r="QT38" s="82"/>
      <c r="QU38" s="82"/>
      <c r="QV38" s="81"/>
      <c r="QW38" s="92"/>
      <c r="QX38" s="77"/>
      <c r="QY38" s="92"/>
      <c r="QZ38" s="92"/>
      <c r="RA38" s="144"/>
      <c r="RB38" s="99"/>
      <c r="RC38" s="85"/>
      <c r="RD38" s="86"/>
      <c r="RE38" s="86"/>
      <c r="RF38" s="129"/>
      <c r="RG38" s="92"/>
      <c r="RH38" s="77"/>
      <c r="RI38" s="82"/>
      <c r="RJ38" s="82"/>
      <c r="RK38" s="129"/>
      <c r="RL38" s="92"/>
      <c r="RM38" s="77"/>
      <c r="RN38" s="82"/>
      <c r="RO38" s="82"/>
      <c r="RP38" s="81"/>
      <c r="RQ38" s="92"/>
      <c r="RR38" s="77"/>
      <c r="RS38" s="92"/>
      <c r="RT38" s="92"/>
      <c r="RU38" s="144"/>
      <c r="RV38" s="99"/>
      <c r="RW38" s="85"/>
      <c r="RX38" s="86"/>
      <c r="RY38" s="86"/>
      <c r="RZ38" s="129"/>
      <c r="SA38" s="92"/>
      <c r="SB38" s="77"/>
      <c r="SC38" s="82"/>
      <c r="SD38" s="82"/>
      <c r="SE38" s="129"/>
      <c r="SF38" s="92"/>
      <c r="SG38" s="77"/>
      <c r="SH38" s="82"/>
      <c r="SI38" s="82"/>
      <c r="SJ38" s="129"/>
      <c r="SK38" s="92"/>
      <c r="SL38" s="77"/>
      <c r="SM38" s="82"/>
      <c r="SN38" s="82"/>
      <c r="SO38" s="81"/>
      <c r="SP38" s="92"/>
      <c r="SQ38" s="77"/>
      <c r="SR38" s="92"/>
      <c r="SS38" s="92"/>
      <c r="ST38" s="81"/>
      <c r="SU38" s="92"/>
      <c r="SV38" s="77"/>
      <c r="SW38" s="92"/>
      <c r="SX38" s="92"/>
      <c r="SY38" s="144"/>
      <c r="SZ38" s="99"/>
      <c r="TA38" s="85"/>
      <c r="TB38" s="86"/>
      <c r="TC38" s="86"/>
      <c r="TD38" s="83"/>
      <c r="TE38" s="99"/>
      <c r="TF38" s="85"/>
      <c r="TG38" s="99"/>
      <c r="TH38" s="99"/>
      <c r="TI38" s="101"/>
      <c r="TJ38" s="102"/>
      <c r="TK38" s="89"/>
      <c r="TL38" s="90"/>
      <c r="TM38" s="90"/>
      <c r="TN38" s="129"/>
      <c r="TO38" s="92"/>
      <c r="TP38" s="77"/>
      <c r="TQ38" s="82"/>
      <c r="TR38" s="82"/>
      <c r="TS38" s="81"/>
      <c r="TT38" s="92"/>
      <c r="TU38" s="77"/>
      <c r="TV38" s="92"/>
      <c r="TW38" s="92"/>
      <c r="TX38" s="144"/>
      <c r="TY38" s="99"/>
      <c r="TZ38" s="85"/>
      <c r="UA38" s="86"/>
      <c r="UB38" s="86"/>
      <c r="UC38" s="129"/>
      <c r="UD38" s="92"/>
      <c r="UE38" s="77"/>
      <c r="UF38" s="82"/>
      <c r="UG38" s="82"/>
      <c r="UH38" s="129"/>
      <c r="UI38" s="92"/>
      <c r="UJ38" s="77"/>
      <c r="UK38" s="82"/>
      <c r="UL38" s="82"/>
      <c r="UM38" s="81"/>
      <c r="UN38" s="92"/>
      <c r="UO38" s="77"/>
      <c r="UP38" s="92"/>
      <c r="UQ38" s="92"/>
      <c r="UR38" s="144"/>
      <c r="US38" s="99"/>
      <c r="UT38" s="85"/>
      <c r="UU38" s="86"/>
      <c r="UV38" s="86"/>
      <c r="UW38" s="129"/>
      <c r="UX38" s="92"/>
      <c r="UY38" s="77"/>
      <c r="UZ38" s="82"/>
      <c r="VA38" s="82"/>
      <c r="VB38" s="129"/>
      <c r="VC38" s="92"/>
      <c r="VD38" s="77"/>
      <c r="VE38" s="82"/>
      <c r="VF38" s="82"/>
      <c r="VG38" s="129"/>
      <c r="VH38" s="92"/>
      <c r="VI38" s="77"/>
      <c r="VJ38" s="82"/>
      <c r="VK38" s="82"/>
      <c r="VL38" s="81"/>
      <c r="VM38" s="92"/>
      <c r="VN38" s="77"/>
      <c r="VO38" s="92"/>
      <c r="VP38" s="92"/>
      <c r="VQ38" s="144"/>
      <c r="VR38" s="99"/>
      <c r="VS38" s="85"/>
      <c r="VT38" s="86"/>
      <c r="VU38" s="86"/>
      <c r="VV38" s="129"/>
      <c r="VW38" s="92"/>
      <c r="VX38" s="77"/>
      <c r="VY38" s="82"/>
      <c r="VZ38" s="82"/>
      <c r="WA38" s="129"/>
      <c r="WB38" s="92"/>
      <c r="WC38" s="77"/>
      <c r="WD38" s="82"/>
      <c r="WE38" s="82"/>
      <c r="WF38" s="129"/>
      <c r="WG38" s="92"/>
      <c r="WH38" s="77"/>
      <c r="WI38" s="82"/>
      <c r="WJ38" s="82"/>
      <c r="WK38" s="129"/>
      <c r="WL38" s="92"/>
      <c r="WM38" s="77"/>
      <c r="WN38" s="82"/>
      <c r="WO38" s="82"/>
      <c r="WP38" s="81"/>
      <c r="WQ38" s="92"/>
      <c r="WR38" s="77"/>
      <c r="WS38" s="92"/>
      <c r="WT38" s="92"/>
      <c r="WU38" s="144"/>
      <c r="WV38" s="99"/>
      <c r="WW38" s="85"/>
      <c r="WX38" s="86"/>
      <c r="WY38" s="86"/>
      <c r="WZ38" s="129"/>
      <c r="XA38" s="92"/>
      <c r="XB38" s="77"/>
      <c r="XC38" s="82"/>
      <c r="XD38" s="82"/>
      <c r="XE38" s="129"/>
      <c r="XF38" s="92"/>
      <c r="XG38" s="77"/>
      <c r="XH38" s="82"/>
      <c r="XI38" s="82"/>
      <c r="XJ38" s="129"/>
      <c r="XK38" s="92"/>
      <c r="XL38" s="77"/>
      <c r="XM38" s="82"/>
      <c r="XN38" s="82"/>
      <c r="XO38" s="129"/>
      <c r="XP38" s="92"/>
      <c r="XQ38" s="77"/>
      <c r="XR38" s="82"/>
      <c r="XS38" s="82"/>
      <c r="XT38" s="129"/>
      <c r="XU38" s="92"/>
      <c r="XV38" s="77"/>
      <c r="XW38" s="82"/>
      <c r="XX38" s="82"/>
      <c r="XY38" s="129"/>
      <c r="XZ38" s="92"/>
      <c r="YA38" s="77"/>
      <c r="YB38" s="82"/>
      <c r="YC38" s="82"/>
      <c r="YD38" s="129"/>
      <c r="YE38" s="92"/>
      <c r="YF38" s="77"/>
      <c r="YG38" s="82"/>
      <c r="YH38" s="82"/>
      <c r="YI38" s="129"/>
      <c r="YJ38" s="92"/>
      <c r="YK38" s="77"/>
      <c r="YL38" s="82"/>
      <c r="YM38" s="78"/>
    </row>
    <row r="39" spans="1:663" x14ac:dyDescent="0.2">
      <c r="A39" s="119">
        <f t="shared" si="0"/>
        <v>5.6843418860808015E-14</v>
      </c>
      <c r="B39" s="241">
        <f t="shared" si="1"/>
        <v>348.00000000000006</v>
      </c>
      <c r="C39" s="160">
        <f>IF(OR('Data Entry'!$C$20='Attrition Rates'!R$3,'Data Entry'!$C$20='Attrition Rates'!R$5),SUM(((B39*'Data Entry'!$C$21)*'Data Entry'!$C$22)*'Data Entry'!$C$23),0)</f>
        <v>591.6</v>
      </c>
      <c r="D39" s="122">
        <f>SUM(C39*'Data Entry'!$C$18)*(20/80)</f>
        <v>122.75700000000001</v>
      </c>
      <c r="E39" s="122">
        <f t="shared" si="2"/>
        <v>5153.6799999999994</v>
      </c>
      <c r="F39" s="122">
        <f>SUM(E39*'Data Entry'!$C$18)*(20/80)</f>
        <v>1069.3885999999998</v>
      </c>
      <c r="G39" s="122">
        <f t="shared" si="5"/>
        <v>302588.68079999991</v>
      </c>
      <c r="H39" s="128">
        <f t="shared" si="6"/>
        <v>348</v>
      </c>
      <c r="I39">
        <v>31</v>
      </c>
      <c r="J39" s="47">
        <f t="shared" si="7"/>
        <v>14</v>
      </c>
      <c r="K39" s="50">
        <f>IF('Data Entry'!$C$9='Attrition Rates'!$A$4,'Attrition Rates'!D34,IF('Data Entry'!$C$9='Attrition Rates'!$A$5,'Attrition Rates'!E34,IF('Data Entry'!$C$9='Attrition Rates'!$A$6,'Attrition Rates'!F34,IF('Data Entry'!$C$9='Attrition Rates'!$A$7,'Attrition Rates'!G34,IF('Data Entry'!$C$9='Attrition Rates'!$A$8,'Attrition Rates'!H34,IF('Data Entry'!$C$9='Attrition Rates'!$A$9,'Attrition Rates'!I34,IF('Data Entry'!$C$9='Attrition Rates'!$A$10,'Attrition Rates'!J34,FALSE)))))))</f>
        <v>0.34799999999999998</v>
      </c>
      <c r="L39" s="54">
        <f t="shared" ref="L39:L44" si="76">SUM(H39-P39-U39-Z39-AE39-AJ39-AY39-BD39-BI39-BN39-CC39-CH39-CM39-DB39-DG39-DV39-EZ39-FE39-FJ39-FY39-GD39-GS39-HW39-IB39-IQ39-JU39-LS39-LX39-MM39-NQ39-PO39-SL39)</f>
        <v>280.50028184999991</v>
      </c>
      <c r="M39" s="1">
        <f t="shared" si="4"/>
        <v>3934</v>
      </c>
      <c r="N39" s="81">
        <f t="shared" si="11"/>
        <v>16.8</v>
      </c>
      <c r="O39" s="76">
        <f t="shared" si="8"/>
        <v>0.38400000000000001</v>
      </c>
      <c r="P39" s="80">
        <f>ROUND(SUM(P$15*O39)-U39-Z39-AE39-AJ39-EZ39-FE39-FJ39-FY39-GD39-GS39-HW39-IB39-IQ39-JU39,0)</f>
        <v>13</v>
      </c>
      <c r="Q39" s="82">
        <f t="shared" si="9"/>
        <v>218.4</v>
      </c>
      <c r="R39" s="82"/>
      <c r="S39" s="81">
        <f t="shared" si="19"/>
        <v>20.16</v>
      </c>
      <c r="T39" s="76">
        <f t="shared" si="15"/>
        <v>0.47</v>
      </c>
      <c r="U39" s="80">
        <f>ROUND(SUM(U$21*T39)-Z39-AE39-AJ39-HW39-IB39-IQ39-JU39,0)</f>
        <v>0</v>
      </c>
      <c r="V39" s="82">
        <f t="shared" si="16"/>
        <v>0</v>
      </c>
      <c r="W39" s="82"/>
      <c r="X39" s="81">
        <f t="shared" si="35"/>
        <v>24.192</v>
      </c>
      <c r="Y39" s="76">
        <f t="shared" si="26"/>
        <v>0.57000000000000006</v>
      </c>
      <c r="Z39" s="80">
        <f>ROUND(SUM(Z$27*Y39)-AE39-AJ39-JU39,0)</f>
        <v>0</v>
      </c>
      <c r="AA39" s="82">
        <f t="shared" si="27"/>
        <v>0</v>
      </c>
      <c r="AB39" s="82"/>
      <c r="AC39" s="81">
        <f t="shared" si="66"/>
        <v>29.0304</v>
      </c>
      <c r="AD39" s="76">
        <f t="shared" si="48"/>
        <v>0.72</v>
      </c>
      <c r="AE39" s="80">
        <f>ROUND(SUM(AE$33*AD39)-AJ39,0)</f>
        <v>0</v>
      </c>
      <c r="AF39" s="82">
        <f t="shared" si="49"/>
        <v>0</v>
      </c>
      <c r="AG39" s="82"/>
      <c r="AH39" s="81">
        <f>SUM(AC38*$I$5)+AC38</f>
        <v>34.836480000000002</v>
      </c>
      <c r="AI39" s="76">
        <f>+$K9</f>
        <v>1</v>
      </c>
      <c r="AJ39" s="77">
        <f>ROUND(SUM(AE38)*AJ6,0)</f>
        <v>0</v>
      </c>
      <c r="AK39" s="82">
        <f>(ROUND(AJ39,0))*AH39</f>
        <v>0</v>
      </c>
      <c r="AL39" s="82">
        <f>SUM((ROUND(AJ39,0)*'Data Entry'!$C$15))</f>
        <v>0</v>
      </c>
      <c r="AM39" s="81"/>
      <c r="AN39" s="92"/>
      <c r="AO39" s="77"/>
      <c r="AP39" s="92"/>
      <c r="AQ39" s="93"/>
      <c r="AR39" s="81"/>
      <c r="AS39" s="92"/>
      <c r="AT39" s="77"/>
      <c r="AU39" s="92"/>
      <c r="AV39" s="93"/>
      <c r="AW39" s="83">
        <f t="shared" si="21"/>
        <v>16.8</v>
      </c>
      <c r="AX39" s="84">
        <f t="shared" si="17"/>
        <v>0.47</v>
      </c>
      <c r="AY39" s="80">
        <f t="shared" ref="AY39:AY44" si="77">ROUND(SUM(AY$21*AX39)-BD39-BI39-BN39-LS39-LX39-MM39-NQ39,0)</f>
        <v>11</v>
      </c>
      <c r="AZ39" s="86">
        <f t="shared" si="18"/>
        <v>184.8</v>
      </c>
      <c r="BA39" s="123"/>
      <c r="BB39" s="83">
        <f t="shared" si="37"/>
        <v>20.16</v>
      </c>
      <c r="BC39" s="84">
        <f t="shared" si="29"/>
        <v>0.57000000000000006</v>
      </c>
      <c r="BD39" s="80">
        <f t="shared" ref="BD39:BD44" si="78">ROUND(SUM(BD$27*BC39)-BI39-BN39-NQ39,0)</f>
        <v>1</v>
      </c>
      <c r="BE39" s="86">
        <f t="shared" si="30"/>
        <v>20.16</v>
      </c>
      <c r="BF39" s="123"/>
      <c r="BG39" s="83">
        <f t="shared" si="68"/>
        <v>24.192</v>
      </c>
      <c r="BH39" s="84">
        <f t="shared" si="51"/>
        <v>0.72</v>
      </c>
      <c r="BI39" s="80">
        <f>ROUND(SUM(BI$33*BH39)-BN39,0)</f>
        <v>0</v>
      </c>
      <c r="BJ39" s="86">
        <f t="shared" si="52"/>
        <v>0</v>
      </c>
      <c r="BK39" s="123"/>
      <c r="BL39" s="83">
        <f>SUM(BG38*$I$5)+BG38</f>
        <v>29.0304</v>
      </c>
      <c r="BM39" s="84">
        <f>+$K9</f>
        <v>1</v>
      </c>
      <c r="BN39" s="85">
        <f>ROUND(SUM(BI38)*BN6,0)</f>
        <v>0</v>
      </c>
      <c r="BO39" s="86">
        <f>(ROUND(BN39,0))*BL39</f>
        <v>0</v>
      </c>
      <c r="BP39" s="123">
        <f>SUM((ROUND(BN39,0)*'Data Entry'!$C$15))</f>
        <v>0</v>
      </c>
      <c r="BQ39" s="83"/>
      <c r="BR39" s="99"/>
      <c r="BS39" s="85"/>
      <c r="BT39" s="99"/>
      <c r="BU39" s="100"/>
      <c r="BV39" s="83"/>
      <c r="BW39" s="99"/>
      <c r="BX39" s="85"/>
      <c r="BY39" s="99"/>
      <c r="BZ39" s="100"/>
      <c r="CA39" s="87">
        <f t="shared" si="39"/>
        <v>16.8</v>
      </c>
      <c r="CB39" s="88">
        <f t="shared" si="31"/>
        <v>0.57000000000000006</v>
      </c>
      <c r="CC39" s="80">
        <f t="shared" ref="CC39:CC44" si="79">SUM(CC$27*CB39)-CH39-CM39-PO39</f>
        <v>11.51536815</v>
      </c>
      <c r="CD39" s="90">
        <f t="shared" si="32"/>
        <v>201.60000000000002</v>
      </c>
      <c r="CE39" s="90"/>
      <c r="CF39" s="87">
        <f t="shared" si="70"/>
        <v>20.16</v>
      </c>
      <c r="CG39" s="88">
        <f t="shared" si="54"/>
        <v>0.72</v>
      </c>
      <c r="CH39" s="80">
        <f>SUM(CH$33*CG39)-CM39</f>
        <v>0.56480685000000008</v>
      </c>
      <c r="CI39" s="90">
        <f t="shared" si="55"/>
        <v>20.16</v>
      </c>
      <c r="CJ39" s="90"/>
      <c r="CK39" s="87">
        <f>SUM(CF38*$I$5)+CF38</f>
        <v>24.192</v>
      </c>
      <c r="CL39" s="88">
        <f>+$K9</f>
        <v>1</v>
      </c>
      <c r="CM39" s="89">
        <f>SUM(CH38)*CM6</f>
        <v>3.0597150000000004E-2</v>
      </c>
      <c r="CN39" s="90">
        <f>(ROUND(CM39,0))*CK39</f>
        <v>0</v>
      </c>
      <c r="CO39" s="90">
        <f>SUM((ROUND(CM39,0)*'Data Entry'!$C$15))</f>
        <v>0</v>
      </c>
      <c r="CP39" s="87"/>
      <c r="CQ39" s="102"/>
      <c r="CR39" s="89"/>
      <c r="CS39" s="102"/>
      <c r="CT39" s="102"/>
      <c r="CU39" s="87"/>
      <c r="CV39" s="102"/>
      <c r="CW39" s="89"/>
      <c r="CX39" s="102"/>
      <c r="CY39" s="102"/>
      <c r="CZ39" s="94">
        <f t="shared" si="71"/>
        <v>16.8</v>
      </c>
      <c r="DA39" s="95">
        <f t="shared" si="56"/>
        <v>0.72</v>
      </c>
      <c r="DB39" s="80">
        <f>SUM(DB$33*DA39)-DG39</f>
        <v>11.558443149999999</v>
      </c>
      <c r="DC39" s="97">
        <f t="shared" si="57"/>
        <v>201.60000000000002</v>
      </c>
      <c r="DD39" s="97"/>
      <c r="DE39" s="94">
        <f>SUM(CZ38*$I$5)+CZ38</f>
        <v>20.16</v>
      </c>
      <c r="DF39" s="95">
        <f>+$K9</f>
        <v>1</v>
      </c>
      <c r="DG39" s="96">
        <f>SUM(DB38)*DG6</f>
        <v>0.62615284999999998</v>
      </c>
      <c r="DH39" s="97">
        <f>(ROUND(DG39,0))*DE39</f>
        <v>20.16</v>
      </c>
      <c r="DI39" s="97">
        <f>SUM((ROUND(DG39,0)*'Data Entry'!$C$15))</f>
        <v>35</v>
      </c>
      <c r="DJ39" s="94"/>
      <c r="DK39" s="146"/>
      <c r="DL39" s="96"/>
      <c r="DM39" s="146"/>
      <c r="DN39" s="146"/>
      <c r="DO39" s="94"/>
      <c r="DP39" s="146"/>
      <c r="DQ39" s="96"/>
      <c r="DR39" s="146"/>
      <c r="DS39" s="146"/>
      <c r="DT39" s="104">
        <f>SUM(J38*$I$5)+J38</f>
        <v>16.8</v>
      </c>
      <c r="DU39" s="105">
        <f>+$K9</f>
        <v>1</v>
      </c>
      <c r="DV39" s="106">
        <f>SUM(L38*DV6)</f>
        <v>15.001622150000003</v>
      </c>
      <c r="DW39" s="107">
        <f>(ROUND(DV39,0))*DT39</f>
        <v>252</v>
      </c>
      <c r="DX39" s="107">
        <f>SUM((ROUND(DV39,0)*'Data Entry'!$C$15))</f>
        <v>525</v>
      </c>
      <c r="DY39" s="104"/>
      <c r="DZ39" s="148"/>
      <c r="EA39" s="106"/>
      <c r="EB39" s="148"/>
      <c r="EC39" s="148"/>
      <c r="ED39" s="104"/>
      <c r="EE39" s="148"/>
      <c r="EF39" s="106"/>
      <c r="EG39" s="148"/>
      <c r="EH39" s="148"/>
      <c r="EI39" s="149"/>
      <c r="EJ39" s="150"/>
      <c r="EK39" s="111"/>
      <c r="EL39" s="112"/>
      <c r="EM39" s="112"/>
      <c r="EN39" s="109"/>
      <c r="EO39" s="150"/>
      <c r="EP39" s="111"/>
      <c r="EQ39" s="150"/>
      <c r="ER39" s="150"/>
      <c r="ES39" s="151"/>
      <c r="ET39" s="152"/>
      <c r="EU39" s="115"/>
      <c r="EV39" s="116"/>
      <c r="EW39" s="116"/>
      <c r="EX39" s="81">
        <f t="shared" si="40"/>
        <v>20.16</v>
      </c>
      <c r="EY39" s="76">
        <f t="shared" si="33"/>
        <v>0.57000000000000006</v>
      </c>
      <c r="EZ39" s="80">
        <f t="shared" ref="EZ39:EZ44" si="80">ROUND(SUM(EZ$27*EY39)-FE39-FJ39-SL39,0)</f>
        <v>0</v>
      </c>
      <c r="FA39" s="82">
        <f t="shared" si="34"/>
        <v>0</v>
      </c>
      <c r="FB39" s="82"/>
      <c r="FC39" s="81">
        <f t="shared" si="72"/>
        <v>24.192</v>
      </c>
      <c r="FD39" s="76">
        <f t="shared" si="59"/>
        <v>0.72</v>
      </c>
      <c r="FE39" s="80">
        <f>SUM(FE$33*FD39)-FJ39</f>
        <v>3.415E-2</v>
      </c>
      <c r="FF39" s="82">
        <f t="shared" si="60"/>
        <v>0</v>
      </c>
      <c r="FG39" s="82"/>
      <c r="FH39" s="81">
        <f>SUM(FC38*$I$5)+FC38</f>
        <v>29.0304</v>
      </c>
      <c r="FI39" s="76">
        <f>+$K9</f>
        <v>1</v>
      </c>
      <c r="FJ39" s="77">
        <f>SUM(FE38)*FJ6</f>
        <v>1.8500000000000001E-3</v>
      </c>
      <c r="FK39" s="82">
        <f>(ROUND(FJ39,0))*FH39</f>
        <v>0</v>
      </c>
      <c r="FL39" s="82">
        <f>SUM((ROUND(FJ39,0)*'Data Entry'!$C$15))</f>
        <v>0</v>
      </c>
      <c r="FM39" s="81"/>
      <c r="FN39" s="92"/>
      <c r="FO39" s="77"/>
      <c r="FP39" s="92"/>
      <c r="FQ39" s="92"/>
      <c r="FR39" s="81"/>
      <c r="FS39" s="92"/>
      <c r="FT39" s="77"/>
      <c r="FU39" s="92"/>
      <c r="FV39" s="92"/>
      <c r="FW39" s="83">
        <f t="shared" si="73"/>
        <v>20.16</v>
      </c>
      <c r="FX39" s="84">
        <f t="shared" si="61"/>
        <v>0.72</v>
      </c>
      <c r="FY39" s="80">
        <f>SUM(FY$33*FX39)-GD39</f>
        <v>0.5464</v>
      </c>
      <c r="FZ39" s="86">
        <f t="shared" si="62"/>
        <v>20.16</v>
      </c>
      <c r="GA39" s="86"/>
      <c r="GB39" s="83">
        <f>SUM(FW38*$I$5)+FW38</f>
        <v>24.192</v>
      </c>
      <c r="GC39" s="84">
        <f>+$K9</f>
        <v>1</v>
      </c>
      <c r="GD39" s="85">
        <f>SUM(FY38)*GD6</f>
        <v>2.9600000000000001E-2</v>
      </c>
      <c r="GE39" s="86">
        <f>(ROUND(GD39,0))*GB39</f>
        <v>0</v>
      </c>
      <c r="GF39" s="86">
        <f>SUM((ROUND(GD39,0)*'Data Entry'!$C$15))</f>
        <v>0</v>
      </c>
      <c r="GG39" s="83"/>
      <c r="GH39" s="99"/>
      <c r="GI39" s="85"/>
      <c r="GJ39" s="99"/>
      <c r="GK39" s="99"/>
      <c r="GL39" s="83"/>
      <c r="GM39" s="99"/>
      <c r="GN39" s="85"/>
      <c r="GO39" s="99"/>
      <c r="GP39" s="99"/>
      <c r="GQ39" s="87">
        <f>SUM(N38*$I$5)+N38</f>
        <v>20.16</v>
      </c>
      <c r="GR39" s="88">
        <f>+$K9</f>
        <v>1</v>
      </c>
      <c r="GS39" s="89">
        <f>SUM(P38*GS6)</f>
        <v>0.65</v>
      </c>
      <c r="GT39" s="90">
        <f>(ROUND(GS39,0))*GQ39</f>
        <v>20.16</v>
      </c>
      <c r="GU39" s="90">
        <f>SUM((ROUND(GS39,0)*'Data Entry'!$C$15))</f>
        <v>35</v>
      </c>
      <c r="GV39" s="87"/>
      <c r="GW39" s="102"/>
      <c r="GX39" s="89"/>
      <c r="GY39" s="102"/>
      <c r="GZ39" s="102"/>
      <c r="HA39" s="87"/>
      <c r="HB39" s="102"/>
      <c r="HC39" s="89"/>
      <c r="HD39" s="102"/>
      <c r="HE39" s="102"/>
      <c r="HF39" s="145"/>
      <c r="HG39" s="146"/>
      <c r="HH39" s="96"/>
      <c r="HI39" s="97"/>
      <c r="HJ39" s="97"/>
      <c r="HK39" s="94"/>
      <c r="HL39" s="146"/>
      <c r="HM39" s="96"/>
      <c r="HN39" s="146"/>
      <c r="HO39" s="146"/>
      <c r="HP39" s="147"/>
      <c r="HQ39" s="148"/>
      <c r="HR39" s="106"/>
      <c r="HS39" s="107"/>
      <c r="HT39" s="107"/>
      <c r="HU39" s="81">
        <f t="shared" si="74"/>
        <v>24.192</v>
      </c>
      <c r="HV39" s="76">
        <f t="shared" si="63"/>
        <v>0.72</v>
      </c>
      <c r="HW39" s="80">
        <f>SUM(HW$33*HV39)-IB39</f>
        <v>3.415E-2</v>
      </c>
      <c r="HX39" s="82">
        <f t="shared" si="64"/>
        <v>0</v>
      </c>
      <c r="HY39" s="82"/>
      <c r="HZ39" s="81">
        <f>SUM(HU38*$I$5)+HU38</f>
        <v>29.0304</v>
      </c>
      <c r="IA39" s="76">
        <f>+$K9</f>
        <v>1</v>
      </c>
      <c r="IB39" s="77">
        <f>SUM(HW38)*IB6</f>
        <v>1.8500000000000001E-3</v>
      </c>
      <c r="IC39" s="82">
        <f>(ROUND(IB39,0))*HZ39</f>
        <v>0</v>
      </c>
      <c r="ID39" s="82">
        <f>SUM((ROUND(IB39,0)*'Data Entry'!$C$15))</f>
        <v>0</v>
      </c>
      <c r="IE39" s="81"/>
      <c r="IF39" s="92"/>
      <c r="IG39" s="77"/>
      <c r="IH39" s="92"/>
      <c r="II39" s="92"/>
      <c r="IJ39" s="81"/>
      <c r="IK39" s="92"/>
      <c r="IL39" s="77"/>
      <c r="IM39" s="92"/>
      <c r="IN39" s="92"/>
      <c r="IO39" s="83">
        <f>SUM(S38*$I$5)+S38</f>
        <v>24.192</v>
      </c>
      <c r="IP39" s="84">
        <f>+$K9</f>
        <v>1</v>
      </c>
      <c r="IQ39" s="85">
        <f>SUM(U38*IQ6)</f>
        <v>0</v>
      </c>
      <c r="IR39" s="86">
        <f>(ROUND(IQ39,0))*IO39</f>
        <v>0</v>
      </c>
      <c r="IS39" s="86">
        <f>SUM((ROUND(IQ39,0)*'Data Entry'!$C$15))</f>
        <v>0</v>
      </c>
      <c r="IT39" s="83"/>
      <c r="IU39" s="99"/>
      <c r="IV39" s="85"/>
      <c r="IW39" s="99"/>
      <c r="IX39" s="99"/>
      <c r="IY39" s="83"/>
      <c r="IZ39" s="99"/>
      <c r="JA39" s="85"/>
      <c r="JB39" s="99"/>
      <c r="JC39" s="99"/>
      <c r="JD39" s="101"/>
      <c r="JE39" s="102"/>
      <c r="JF39" s="89"/>
      <c r="JG39" s="90"/>
      <c r="JH39" s="90"/>
      <c r="JI39" s="87"/>
      <c r="JJ39" s="102"/>
      <c r="JK39" s="89"/>
      <c r="JL39" s="102"/>
      <c r="JM39" s="102"/>
      <c r="JN39" s="145"/>
      <c r="JO39" s="146"/>
      <c r="JP39" s="96"/>
      <c r="JQ39" s="97"/>
      <c r="JR39" s="97"/>
      <c r="JS39" s="81">
        <f>SUM(X38*$I$5)+X38</f>
        <v>29.0304</v>
      </c>
      <c r="JT39" s="76">
        <f t="shared" ref="JT39:JT56" si="81">+$K9</f>
        <v>1</v>
      </c>
      <c r="JU39" s="77">
        <f>SUM(Z38*JU6)</f>
        <v>0</v>
      </c>
      <c r="JV39" s="82">
        <f t="shared" ref="JV39:JV56" si="82">(ROUND(JU39,0))*JS39</f>
        <v>0</v>
      </c>
      <c r="JW39" s="82">
        <f>SUM((ROUND(JU39,0)*'Data Entry'!$C$15))</f>
        <v>0</v>
      </c>
      <c r="JX39" s="81"/>
      <c r="JY39" s="92"/>
      <c r="JZ39" s="77"/>
      <c r="KA39" s="92"/>
      <c r="KB39" s="92"/>
      <c r="KC39" s="81"/>
      <c r="KD39" s="92"/>
      <c r="KE39" s="77"/>
      <c r="KF39" s="92"/>
      <c r="KG39" s="92"/>
      <c r="KH39" s="144"/>
      <c r="KI39" s="99"/>
      <c r="KJ39" s="85"/>
      <c r="KK39" s="86"/>
      <c r="KL39" s="86"/>
      <c r="KM39" s="83"/>
      <c r="KN39" s="99"/>
      <c r="KO39" s="85"/>
      <c r="KP39" s="99"/>
      <c r="KQ39" s="99"/>
      <c r="KR39" s="101"/>
      <c r="KS39" s="102"/>
      <c r="KT39" s="89"/>
      <c r="KU39" s="90"/>
      <c r="KV39" s="90"/>
      <c r="KW39" s="129"/>
      <c r="KX39" s="92"/>
      <c r="KY39" s="77"/>
      <c r="KZ39" s="82"/>
      <c r="LA39" s="82"/>
      <c r="LB39" s="81"/>
      <c r="LC39" s="92"/>
      <c r="LD39" s="77"/>
      <c r="LE39" s="92"/>
      <c r="LF39" s="92"/>
      <c r="LG39" s="144"/>
      <c r="LH39" s="99"/>
      <c r="LI39" s="85"/>
      <c r="LJ39" s="86"/>
      <c r="LK39" s="86"/>
      <c r="LL39" s="129"/>
      <c r="LM39" s="92"/>
      <c r="LN39" s="77"/>
      <c r="LO39" s="82"/>
      <c r="LP39" s="82"/>
      <c r="LQ39" s="81">
        <f t="shared" si="75"/>
        <v>20.16</v>
      </c>
      <c r="LR39" s="76">
        <f t="shared" si="44"/>
        <v>0.72</v>
      </c>
      <c r="LS39" s="80">
        <f>SUM(LS$33*LR39)-LX39</f>
        <v>0.5464</v>
      </c>
      <c r="LT39" s="82">
        <f t="shared" si="65"/>
        <v>20.16</v>
      </c>
      <c r="LU39" s="82"/>
      <c r="LV39" s="81">
        <f>SUM(LQ38*$I$5)+LQ38</f>
        <v>24.192</v>
      </c>
      <c r="LW39" s="76">
        <f t="shared" ref="LW39:LW56" si="83">+$K9</f>
        <v>1</v>
      </c>
      <c r="LX39" s="77">
        <f>SUM(LS38)*LX6</f>
        <v>2.9600000000000001E-2</v>
      </c>
      <c r="LY39" s="82">
        <f>(ROUND(LX39,0))*LV39</f>
        <v>0</v>
      </c>
      <c r="LZ39" s="82">
        <f>SUM((ROUND(LX39,0)*'Data Entry'!$C$15))</f>
        <v>0</v>
      </c>
      <c r="MA39" s="81"/>
      <c r="MB39" s="92"/>
      <c r="MC39" s="77"/>
      <c r="MD39" s="92"/>
      <c r="ME39" s="92"/>
      <c r="MF39" s="81"/>
      <c r="MG39" s="92"/>
      <c r="MH39" s="77"/>
      <c r="MI39" s="92"/>
      <c r="MJ39" s="92"/>
      <c r="MK39" s="83">
        <f>SUM(AW38*$I$5)+AW38</f>
        <v>20.16</v>
      </c>
      <c r="ML39" s="84">
        <f t="shared" ref="ML39:ML56" si="84">+$K9</f>
        <v>1</v>
      </c>
      <c r="MM39" s="85">
        <f>SUM(AY38*MM6)</f>
        <v>0.60000000000000009</v>
      </c>
      <c r="MN39" s="86">
        <f>(ROUND(MM39,0))*MK39</f>
        <v>20.16</v>
      </c>
      <c r="MO39" s="86">
        <f>SUM((ROUND(MM39,0)*'Data Entry'!$C$15))</f>
        <v>35</v>
      </c>
      <c r="MP39" s="83"/>
      <c r="MQ39" s="99"/>
      <c r="MR39" s="85"/>
      <c r="MS39" s="99"/>
      <c r="MT39" s="99"/>
      <c r="MU39" s="83"/>
      <c r="MV39" s="99"/>
      <c r="MW39" s="85"/>
      <c r="MX39" s="99"/>
      <c r="MY39" s="99"/>
      <c r="MZ39" s="101"/>
      <c r="NA39" s="102"/>
      <c r="NB39" s="89"/>
      <c r="NC39" s="90"/>
      <c r="ND39" s="90"/>
      <c r="NE39" s="87"/>
      <c r="NF39" s="102"/>
      <c r="NG39" s="89"/>
      <c r="NH39" s="102"/>
      <c r="NI39" s="102"/>
      <c r="NJ39" s="145"/>
      <c r="NK39" s="146"/>
      <c r="NL39" s="96"/>
      <c r="NM39" s="97"/>
      <c r="NN39" s="97"/>
      <c r="NO39" s="81">
        <f>SUM(BB38*$I$5)+BB38</f>
        <v>24.192</v>
      </c>
      <c r="NP39" s="76">
        <f t="shared" ref="NP39:NP56" si="85">+$K9</f>
        <v>1</v>
      </c>
      <c r="NQ39" s="77">
        <f>SUM(BD38*NQ6)</f>
        <v>0.05</v>
      </c>
      <c r="NR39" s="82">
        <f>(ROUND(NQ39,0))*NO39</f>
        <v>0</v>
      </c>
      <c r="NS39" s="82">
        <f>SUM((ROUND(NQ39,0)*'Data Entry'!$C$15))</f>
        <v>0</v>
      </c>
      <c r="NT39" s="81"/>
      <c r="NU39" s="92"/>
      <c r="NV39" s="77"/>
      <c r="NW39" s="92"/>
      <c r="NX39" s="92"/>
      <c r="NY39" s="81"/>
      <c r="NZ39" s="92"/>
      <c r="OA39" s="77"/>
      <c r="OB39" s="92"/>
      <c r="OC39" s="92"/>
      <c r="OD39" s="144"/>
      <c r="OE39" s="99"/>
      <c r="OF39" s="85"/>
      <c r="OG39" s="86"/>
      <c r="OH39" s="86"/>
      <c r="OI39" s="83"/>
      <c r="OJ39" s="99"/>
      <c r="OK39" s="85"/>
      <c r="OL39" s="99"/>
      <c r="OM39" s="99"/>
      <c r="ON39" s="101"/>
      <c r="OO39" s="102"/>
      <c r="OP39" s="89"/>
      <c r="OQ39" s="90"/>
      <c r="OR39" s="90"/>
      <c r="OS39" s="129"/>
      <c r="OT39" s="92"/>
      <c r="OU39" s="77"/>
      <c r="OV39" s="82"/>
      <c r="OW39" s="82"/>
      <c r="OX39" s="81"/>
      <c r="OY39" s="92"/>
      <c r="OZ39" s="77"/>
      <c r="PA39" s="92"/>
      <c r="PB39" s="92"/>
      <c r="PC39" s="144"/>
      <c r="PD39" s="99"/>
      <c r="PE39" s="85"/>
      <c r="PF39" s="86"/>
      <c r="PG39" s="86"/>
      <c r="PH39" s="129"/>
      <c r="PI39" s="92"/>
      <c r="PJ39" s="77"/>
      <c r="PK39" s="82"/>
      <c r="PL39" s="82"/>
      <c r="PM39" s="81">
        <f>SUM(CA38*$I$5)+CA38</f>
        <v>20.16</v>
      </c>
      <c r="PN39" s="76">
        <f t="shared" ref="PN39:PN56" si="86">+$K9</f>
        <v>1</v>
      </c>
      <c r="PO39" s="77">
        <f>SUM(CC38*PO6)</f>
        <v>0.6287278500000002</v>
      </c>
      <c r="PP39" s="82">
        <f>(ROUND(PO39,0))*PM39</f>
        <v>20.16</v>
      </c>
      <c r="PQ39" s="82">
        <f>SUM((ROUND(PO39,0)*'Data Entry'!$C$15))</f>
        <v>35</v>
      </c>
      <c r="PR39" s="81"/>
      <c r="PS39" s="92"/>
      <c r="PT39" s="77"/>
      <c r="PU39" s="92"/>
      <c r="PV39" s="92"/>
      <c r="PW39" s="81"/>
      <c r="PX39" s="92"/>
      <c r="PY39" s="77"/>
      <c r="PZ39" s="92"/>
      <c r="QA39" s="92"/>
      <c r="QB39" s="144"/>
      <c r="QC39" s="99"/>
      <c r="QD39" s="85"/>
      <c r="QE39" s="86"/>
      <c r="QF39" s="86"/>
      <c r="QG39" s="83"/>
      <c r="QH39" s="99"/>
      <c r="QI39" s="85"/>
      <c r="QJ39" s="99"/>
      <c r="QK39" s="99"/>
      <c r="QL39" s="101"/>
      <c r="QM39" s="102"/>
      <c r="QN39" s="89"/>
      <c r="QO39" s="90"/>
      <c r="QP39" s="90"/>
      <c r="QQ39" s="129"/>
      <c r="QR39" s="92"/>
      <c r="QS39" s="77"/>
      <c r="QT39" s="82"/>
      <c r="QU39" s="82"/>
      <c r="QV39" s="81"/>
      <c r="QW39" s="92"/>
      <c r="QX39" s="77"/>
      <c r="QY39" s="92"/>
      <c r="QZ39" s="92"/>
      <c r="RA39" s="144"/>
      <c r="RB39" s="99"/>
      <c r="RC39" s="85"/>
      <c r="RD39" s="86"/>
      <c r="RE39" s="86"/>
      <c r="RF39" s="129"/>
      <c r="RG39" s="92"/>
      <c r="RH39" s="77"/>
      <c r="RI39" s="82"/>
      <c r="RJ39" s="82"/>
      <c r="RK39" s="129"/>
      <c r="RL39" s="92"/>
      <c r="RM39" s="77"/>
      <c r="RN39" s="82"/>
      <c r="RO39" s="82"/>
      <c r="RP39" s="81"/>
      <c r="RQ39" s="92"/>
      <c r="RR39" s="77"/>
      <c r="RS39" s="92"/>
      <c r="RT39" s="92"/>
      <c r="RU39" s="144"/>
      <c r="RV39" s="99"/>
      <c r="RW39" s="85"/>
      <c r="RX39" s="86"/>
      <c r="RY39" s="86"/>
      <c r="RZ39" s="129"/>
      <c r="SA39" s="92"/>
      <c r="SB39" s="77"/>
      <c r="SC39" s="82"/>
      <c r="SD39" s="82"/>
      <c r="SE39" s="129"/>
      <c r="SF39" s="92"/>
      <c r="SG39" s="77"/>
      <c r="SH39" s="82"/>
      <c r="SI39" s="82"/>
      <c r="SJ39" s="81">
        <f>SUM(EX38*$I$5)+EX38</f>
        <v>24.192</v>
      </c>
      <c r="SK39" s="76">
        <f t="shared" ref="SK39:SK56" si="87">+$K9</f>
        <v>1</v>
      </c>
      <c r="SL39" s="77">
        <f>SUM(EZ38*SL6)</f>
        <v>0.05</v>
      </c>
      <c r="SM39" s="82">
        <f>(ROUND(SL39,0))*SJ39</f>
        <v>0</v>
      </c>
      <c r="SN39" s="82">
        <f>SUM((ROUND(SL39,0)*'Data Entry'!$C$15))</f>
        <v>0</v>
      </c>
      <c r="SO39" s="81"/>
      <c r="SP39" s="92"/>
      <c r="SQ39" s="77"/>
      <c r="SR39" s="92"/>
      <c r="SS39" s="92"/>
      <c r="ST39" s="81"/>
      <c r="SU39" s="92"/>
      <c r="SV39" s="77"/>
      <c r="SW39" s="92"/>
      <c r="SX39" s="92"/>
      <c r="SY39" s="144"/>
      <c r="SZ39" s="99"/>
      <c r="TA39" s="85"/>
      <c r="TB39" s="86"/>
      <c r="TC39" s="86"/>
      <c r="TD39" s="83"/>
      <c r="TE39" s="99"/>
      <c r="TF39" s="85"/>
      <c r="TG39" s="99"/>
      <c r="TH39" s="99"/>
      <c r="TI39" s="101"/>
      <c r="TJ39" s="102"/>
      <c r="TK39" s="89"/>
      <c r="TL39" s="90"/>
      <c r="TM39" s="90"/>
      <c r="TN39" s="129"/>
      <c r="TO39" s="92"/>
      <c r="TP39" s="77"/>
      <c r="TQ39" s="82"/>
      <c r="TR39" s="82"/>
      <c r="TS39" s="81"/>
      <c r="TT39" s="92"/>
      <c r="TU39" s="77"/>
      <c r="TV39" s="92"/>
      <c r="TW39" s="92"/>
      <c r="TX39" s="144"/>
      <c r="TY39" s="99"/>
      <c r="TZ39" s="85"/>
      <c r="UA39" s="86"/>
      <c r="UB39" s="86"/>
      <c r="UC39" s="129"/>
      <c r="UD39" s="92"/>
      <c r="UE39" s="77"/>
      <c r="UF39" s="82"/>
      <c r="UG39" s="82"/>
      <c r="UH39" s="129"/>
      <c r="UI39" s="92"/>
      <c r="UJ39" s="77"/>
      <c r="UK39" s="82"/>
      <c r="UL39" s="82"/>
      <c r="UM39" s="81"/>
      <c r="UN39" s="92"/>
      <c r="UO39" s="77"/>
      <c r="UP39" s="92"/>
      <c r="UQ39" s="92"/>
      <c r="UR39" s="144"/>
      <c r="US39" s="99"/>
      <c r="UT39" s="85"/>
      <c r="UU39" s="86"/>
      <c r="UV39" s="86"/>
      <c r="UW39" s="129"/>
      <c r="UX39" s="92"/>
      <c r="UY39" s="77"/>
      <c r="UZ39" s="82"/>
      <c r="VA39" s="82"/>
      <c r="VB39" s="129"/>
      <c r="VC39" s="92"/>
      <c r="VD39" s="77"/>
      <c r="VE39" s="82"/>
      <c r="VF39" s="82"/>
      <c r="VG39" s="129"/>
      <c r="VH39" s="92"/>
      <c r="VI39" s="77"/>
      <c r="VJ39" s="82"/>
      <c r="VK39" s="82"/>
      <c r="VL39" s="81"/>
      <c r="VM39" s="92"/>
      <c r="VN39" s="77"/>
      <c r="VO39" s="92"/>
      <c r="VP39" s="92"/>
      <c r="VQ39" s="144"/>
      <c r="VR39" s="99"/>
      <c r="VS39" s="85"/>
      <c r="VT39" s="86"/>
      <c r="VU39" s="86"/>
      <c r="VV39" s="129"/>
      <c r="VW39" s="92"/>
      <c r="VX39" s="77"/>
      <c r="VY39" s="82"/>
      <c r="VZ39" s="82"/>
      <c r="WA39" s="129"/>
      <c r="WB39" s="92"/>
      <c r="WC39" s="77"/>
      <c r="WD39" s="82"/>
      <c r="WE39" s="82"/>
      <c r="WF39" s="129"/>
      <c r="WG39" s="92"/>
      <c r="WH39" s="77"/>
      <c r="WI39" s="82"/>
      <c r="WJ39" s="82"/>
      <c r="WK39" s="129"/>
      <c r="WL39" s="92"/>
      <c r="WM39" s="77"/>
      <c r="WN39" s="82"/>
      <c r="WO39" s="82"/>
      <c r="WP39" s="81"/>
      <c r="WQ39" s="92"/>
      <c r="WR39" s="77"/>
      <c r="WS39" s="92"/>
      <c r="WT39" s="92"/>
      <c r="WU39" s="144"/>
      <c r="WV39" s="99"/>
      <c r="WW39" s="85"/>
      <c r="WX39" s="86"/>
      <c r="WY39" s="86"/>
      <c r="WZ39" s="129"/>
      <c r="XA39" s="92"/>
      <c r="XB39" s="77"/>
      <c r="XC39" s="82"/>
      <c r="XD39" s="82"/>
      <c r="XE39" s="129"/>
      <c r="XF39" s="92"/>
      <c r="XG39" s="77"/>
      <c r="XH39" s="82"/>
      <c r="XI39" s="82"/>
      <c r="XJ39" s="129"/>
      <c r="XK39" s="92"/>
      <c r="XL39" s="77"/>
      <c r="XM39" s="82"/>
      <c r="XN39" s="82"/>
      <c r="XO39" s="129"/>
      <c r="XP39" s="92"/>
      <c r="XQ39" s="77"/>
      <c r="XR39" s="82"/>
      <c r="XS39" s="82"/>
      <c r="XT39" s="129"/>
      <c r="XU39" s="92"/>
      <c r="XV39" s="77"/>
      <c r="XW39" s="82"/>
      <c r="XX39" s="82"/>
      <c r="XY39" s="129"/>
      <c r="XZ39" s="92"/>
      <c r="YA39" s="77"/>
      <c r="YB39" s="82"/>
      <c r="YC39" s="82"/>
      <c r="YD39" s="129"/>
      <c r="YE39" s="92"/>
      <c r="YF39" s="77"/>
      <c r="YG39" s="82"/>
      <c r="YH39" s="82"/>
      <c r="YI39" s="129"/>
      <c r="YJ39" s="92"/>
      <c r="YK39" s="77"/>
      <c r="YL39" s="82"/>
      <c r="YM39" s="78"/>
    </row>
    <row r="40" spans="1:663" x14ac:dyDescent="0.2">
      <c r="A40" s="119">
        <f t="shared" si="0"/>
        <v>0</v>
      </c>
      <c r="B40" s="241">
        <f t="shared" si="1"/>
        <v>342</v>
      </c>
      <c r="C40" s="160"/>
      <c r="D40" s="122">
        <f>SUM(C40*'Data Entry'!$C$18)*(20/80)</f>
        <v>0</v>
      </c>
      <c r="E40" s="122">
        <f t="shared" si="2"/>
        <v>5047.2799999999988</v>
      </c>
      <c r="F40" s="122">
        <f>SUM(E40*'Data Entry'!$C$18)*(20/80)</f>
        <v>1047.3105999999998</v>
      </c>
      <c r="G40" s="122">
        <f t="shared" si="5"/>
        <v>308683.27139999991</v>
      </c>
      <c r="H40" s="128">
        <f t="shared" si="6"/>
        <v>342</v>
      </c>
      <c r="I40">
        <v>32</v>
      </c>
      <c r="J40" s="47">
        <f t="shared" si="7"/>
        <v>14</v>
      </c>
      <c r="K40" s="50">
        <f>IF('Data Entry'!$C$9='Attrition Rates'!$A$4,'Attrition Rates'!D35,IF('Data Entry'!$C$9='Attrition Rates'!$A$5,'Attrition Rates'!E35,IF('Data Entry'!$C$9='Attrition Rates'!$A$6,'Attrition Rates'!F35,IF('Data Entry'!$C$9='Attrition Rates'!$A$7,'Attrition Rates'!G35,IF('Data Entry'!$C$9='Attrition Rates'!$A$8,'Attrition Rates'!H35,IF('Data Entry'!$C$9='Attrition Rates'!$A$9,'Attrition Rates'!I35,IF('Data Entry'!$C$9='Attrition Rates'!$A$10,'Attrition Rates'!J35,FALSE)))))))</f>
        <v>0.34199999999999997</v>
      </c>
      <c r="L40" s="53">
        <f t="shared" si="76"/>
        <v>277.0003336219998</v>
      </c>
      <c r="M40" s="1">
        <f t="shared" si="4"/>
        <v>3878</v>
      </c>
      <c r="N40" s="81">
        <f t="shared" si="11"/>
        <v>16.8</v>
      </c>
      <c r="O40" s="76">
        <f t="shared" si="8"/>
        <v>0.378</v>
      </c>
      <c r="P40" s="77">
        <f t="shared" ref="P40:P44" si="88">ROUND(SUM(P$15*O40)-U40-Z40-AE40-AJ40-EZ40-FE40-FJ40-FY40-GD40-GS40-HW40-IB40-IQ40-JU40,0)</f>
        <v>13</v>
      </c>
      <c r="Q40" s="82">
        <f t="shared" si="9"/>
        <v>218.4</v>
      </c>
      <c r="R40" s="82"/>
      <c r="S40" s="81">
        <f t="shared" si="19"/>
        <v>20.16</v>
      </c>
      <c r="T40" s="76">
        <f t="shared" si="15"/>
        <v>0.45999999999999996</v>
      </c>
      <c r="U40" s="77">
        <f t="shared" ref="U40:U44" si="89">ROUND(SUM(U$21*T40)-Z40-AE40-AJ40-HW40-IB40-IQ40-JU40,0)</f>
        <v>0</v>
      </c>
      <c r="V40" s="82">
        <f t="shared" si="16"/>
        <v>0</v>
      </c>
      <c r="W40" s="82"/>
      <c r="X40" s="81">
        <f t="shared" si="35"/>
        <v>24.192</v>
      </c>
      <c r="Y40" s="76">
        <f t="shared" si="26"/>
        <v>0.55000000000000004</v>
      </c>
      <c r="Z40" s="77">
        <f t="shared" ref="Z40:Z44" si="90">ROUND(SUM(Z$27*Y40)-AE40-AJ40-JU40,0)</f>
        <v>0</v>
      </c>
      <c r="AA40" s="82">
        <f t="shared" si="27"/>
        <v>0</v>
      </c>
      <c r="AB40" s="82"/>
      <c r="AC40" s="81">
        <f t="shared" si="66"/>
        <v>29.0304</v>
      </c>
      <c r="AD40" s="76">
        <f t="shared" si="48"/>
        <v>0.67999999999999994</v>
      </c>
      <c r="AE40" s="77">
        <f t="shared" ref="AE40:AE44" si="91">ROUND(SUM(AE$33*AD40)-AJ40,0)</f>
        <v>0</v>
      </c>
      <c r="AF40" s="82">
        <f t="shared" si="49"/>
        <v>0</v>
      </c>
      <c r="AG40" s="82"/>
      <c r="AH40" s="81">
        <f>+AH39</f>
        <v>34.836480000000002</v>
      </c>
      <c r="AI40" s="76">
        <f t="shared" ref="AI40:AI56" si="92">+$K10</f>
        <v>0.92</v>
      </c>
      <c r="AJ40" s="77">
        <f>ROUND(SUM(AJ$39*AI40),0)</f>
        <v>0</v>
      </c>
      <c r="AK40" s="82">
        <f t="shared" ref="AK40:AK56" si="93">(ROUND(AJ40,0))*AH40</f>
        <v>0</v>
      </c>
      <c r="AL40" s="78"/>
      <c r="AM40" s="81"/>
      <c r="AN40" s="92"/>
      <c r="AO40" s="77"/>
      <c r="AP40" s="92"/>
      <c r="AQ40" s="93"/>
      <c r="AR40" s="81"/>
      <c r="AS40" s="92"/>
      <c r="AT40" s="77"/>
      <c r="AU40" s="92"/>
      <c r="AV40" s="93"/>
      <c r="AW40" s="83">
        <f t="shared" si="21"/>
        <v>16.8</v>
      </c>
      <c r="AX40" s="84">
        <f t="shared" si="17"/>
        <v>0.45999999999999996</v>
      </c>
      <c r="AY40" s="85">
        <f t="shared" si="77"/>
        <v>11</v>
      </c>
      <c r="AZ40" s="86">
        <f t="shared" si="18"/>
        <v>184.8</v>
      </c>
      <c r="BA40" s="123"/>
      <c r="BB40" s="83">
        <f t="shared" si="37"/>
        <v>20.16</v>
      </c>
      <c r="BC40" s="84">
        <f t="shared" si="29"/>
        <v>0.55000000000000004</v>
      </c>
      <c r="BD40" s="85">
        <f t="shared" si="78"/>
        <v>1</v>
      </c>
      <c r="BE40" s="86">
        <f t="shared" si="30"/>
        <v>20.16</v>
      </c>
      <c r="BF40" s="123"/>
      <c r="BG40" s="83">
        <f t="shared" si="68"/>
        <v>24.192</v>
      </c>
      <c r="BH40" s="84">
        <f t="shared" si="51"/>
        <v>0.67999999999999994</v>
      </c>
      <c r="BI40" s="85">
        <f t="shared" ref="BI40:BI44" si="94">ROUND(SUM(BI$33*BH40)-BN40,0)</f>
        <v>0</v>
      </c>
      <c r="BJ40" s="86">
        <f t="shared" si="52"/>
        <v>0</v>
      </c>
      <c r="BK40" s="123"/>
      <c r="BL40" s="83">
        <f>+BL39</f>
        <v>29.0304</v>
      </c>
      <c r="BM40" s="84">
        <f t="shared" ref="BM40:BM56" si="95">+$K10</f>
        <v>0.92</v>
      </c>
      <c r="BN40" s="85">
        <f>ROUND(SUM(BN$39*BM40),0)</f>
        <v>0</v>
      </c>
      <c r="BO40" s="86">
        <f t="shared" ref="BO40:BO56" si="96">(ROUND(BN40,0))*BL40</f>
        <v>0</v>
      </c>
      <c r="BP40" s="123"/>
      <c r="BQ40" s="83"/>
      <c r="BR40" s="99"/>
      <c r="BS40" s="85"/>
      <c r="BT40" s="99"/>
      <c r="BU40" s="100"/>
      <c r="BV40" s="83"/>
      <c r="BW40" s="99"/>
      <c r="BX40" s="85"/>
      <c r="BY40" s="99"/>
      <c r="BZ40" s="100"/>
      <c r="CA40" s="87">
        <f t="shared" si="39"/>
        <v>16.8</v>
      </c>
      <c r="CB40" s="88">
        <f t="shared" si="31"/>
        <v>0.55000000000000004</v>
      </c>
      <c r="CC40" s="89">
        <f t="shared" si="79"/>
        <v>11.151744378000002</v>
      </c>
      <c r="CD40" s="90">
        <f t="shared" si="32"/>
        <v>184.8</v>
      </c>
      <c r="CE40" s="90"/>
      <c r="CF40" s="87">
        <f t="shared" si="70"/>
        <v>20.16</v>
      </c>
      <c r="CG40" s="88">
        <f t="shared" si="54"/>
        <v>0.67999999999999994</v>
      </c>
      <c r="CH40" s="89">
        <f t="shared" ref="CH40:CH44" si="97">SUM(CH$33*CG40)-CM40</f>
        <v>0.53417662199999993</v>
      </c>
      <c r="CI40" s="90">
        <f t="shared" si="55"/>
        <v>20.16</v>
      </c>
      <c r="CJ40" s="90"/>
      <c r="CK40" s="87">
        <f>+CK39</f>
        <v>24.192</v>
      </c>
      <c r="CL40" s="88">
        <f t="shared" ref="CL40:CL56" si="98">+$K10</f>
        <v>0.92</v>
      </c>
      <c r="CM40" s="89">
        <f>SUM(CM$39*CL40)</f>
        <v>2.8149378000000006E-2</v>
      </c>
      <c r="CN40" s="90">
        <f t="shared" ref="CN40:CN56" si="99">(ROUND(CM40,0))*CK40</f>
        <v>0</v>
      </c>
      <c r="CO40" s="90"/>
      <c r="CP40" s="87"/>
      <c r="CQ40" s="102"/>
      <c r="CR40" s="89"/>
      <c r="CS40" s="102"/>
      <c r="CT40" s="102"/>
      <c r="CU40" s="87"/>
      <c r="CV40" s="102"/>
      <c r="CW40" s="89"/>
      <c r="CX40" s="102"/>
      <c r="CY40" s="102"/>
      <c r="CZ40" s="94">
        <f t="shared" si="71"/>
        <v>16.8</v>
      </c>
      <c r="DA40" s="95">
        <f t="shared" si="56"/>
        <v>0.67999999999999994</v>
      </c>
      <c r="DB40" s="96">
        <f t="shared" ref="DB40:DB44" si="100">SUM(DB$33*DA40)-DG40</f>
        <v>10.931613378</v>
      </c>
      <c r="DC40" s="97">
        <f t="shared" si="57"/>
        <v>184.8</v>
      </c>
      <c r="DD40" s="97"/>
      <c r="DE40" s="94">
        <f>+DE39</f>
        <v>20.16</v>
      </c>
      <c r="DF40" s="95">
        <f t="shared" ref="DF40:DF56" si="101">+$K10</f>
        <v>0.92</v>
      </c>
      <c r="DG40" s="96">
        <f>SUM(DG$39*DF40)</f>
        <v>0.57606062199999997</v>
      </c>
      <c r="DH40" s="97">
        <f t="shared" ref="DH40:DH56" si="102">(ROUND(DG40,0))*DE40</f>
        <v>20.16</v>
      </c>
      <c r="DI40" s="97"/>
      <c r="DJ40" s="94"/>
      <c r="DK40" s="146"/>
      <c r="DL40" s="96"/>
      <c r="DM40" s="146"/>
      <c r="DN40" s="146"/>
      <c r="DO40" s="94"/>
      <c r="DP40" s="146"/>
      <c r="DQ40" s="96"/>
      <c r="DR40" s="146"/>
      <c r="DS40" s="146"/>
      <c r="DT40" s="104">
        <f>+DT39</f>
        <v>16.8</v>
      </c>
      <c r="DU40" s="105">
        <f t="shared" ref="DU40:DU56" si="103">+$K10</f>
        <v>0.92</v>
      </c>
      <c r="DV40" s="106">
        <f>SUM(DV$39*DU40)</f>
        <v>13.801492378000003</v>
      </c>
      <c r="DW40" s="107">
        <f t="shared" ref="DW40:DW56" si="104">(ROUND(DV40,0))*DT40</f>
        <v>235.20000000000002</v>
      </c>
      <c r="DX40" s="107"/>
      <c r="DY40" s="104"/>
      <c r="DZ40" s="148"/>
      <c r="EA40" s="106"/>
      <c r="EB40" s="148"/>
      <c r="EC40" s="148"/>
      <c r="ED40" s="104"/>
      <c r="EE40" s="148"/>
      <c r="EF40" s="106"/>
      <c r="EG40" s="148"/>
      <c r="EH40" s="148"/>
      <c r="EI40" s="149"/>
      <c r="EJ40" s="150"/>
      <c r="EK40" s="111"/>
      <c r="EL40" s="112"/>
      <c r="EM40" s="112"/>
      <c r="EN40" s="109"/>
      <c r="EO40" s="150"/>
      <c r="EP40" s="111"/>
      <c r="EQ40" s="150"/>
      <c r="ER40" s="150"/>
      <c r="ES40" s="151"/>
      <c r="ET40" s="152"/>
      <c r="EU40" s="115"/>
      <c r="EV40" s="116"/>
      <c r="EW40" s="116"/>
      <c r="EX40" s="81">
        <f t="shared" si="40"/>
        <v>20.16</v>
      </c>
      <c r="EY40" s="76">
        <f t="shared" si="33"/>
        <v>0.55000000000000004</v>
      </c>
      <c r="EZ40" s="77">
        <f t="shared" si="80"/>
        <v>0</v>
      </c>
      <c r="FA40" s="82">
        <f t="shared" si="34"/>
        <v>0</v>
      </c>
      <c r="FB40" s="82"/>
      <c r="FC40" s="81">
        <f t="shared" si="72"/>
        <v>24.192</v>
      </c>
      <c r="FD40" s="76">
        <f t="shared" si="59"/>
        <v>0.67999999999999994</v>
      </c>
      <c r="FE40" s="77">
        <f t="shared" ref="FE40:FE44" si="105">SUM(FE$33*FD40)-FJ40</f>
        <v>3.2297999999999993E-2</v>
      </c>
      <c r="FF40" s="82">
        <f t="shared" si="60"/>
        <v>0</v>
      </c>
      <c r="FG40" s="82"/>
      <c r="FH40" s="81">
        <f>+FH39</f>
        <v>29.0304</v>
      </c>
      <c r="FI40" s="76">
        <f t="shared" ref="FI40:FI56" si="106">+$K10</f>
        <v>0.92</v>
      </c>
      <c r="FJ40" s="77">
        <f>SUM(FJ$39*FI40)</f>
        <v>1.7020000000000002E-3</v>
      </c>
      <c r="FK40" s="82">
        <f t="shared" ref="FK40:FK56" si="107">(ROUND(FJ40,0))*FH40</f>
        <v>0</v>
      </c>
      <c r="FL40" s="82"/>
      <c r="FM40" s="81"/>
      <c r="FN40" s="92"/>
      <c r="FO40" s="77"/>
      <c r="FP40" s="92"/>
      <c r="FQ40" s="92"/>
      <c r="FR40" s="81"/>
      <c r="FS40" s="92"/>
      <c r="FT40" s="77"/>
      <c r="FU40" s="92"/>
      <c r="FV40" s="92"/>
      <c r="FW40" s="83">
        <f t="shared" si="73"/>
        <v>20.16</v>
      </c>
      <c r="FX40" s="84">
        <f t="shared" si="61"/>
        <v>0.67999999999999994</v>
      </c>
      <c r="FY40" s="85">
        <f t="shared" ref="FY40:FY44" si="108">SUM(FY$33*FX40)-GD40</f>
        <v>0.51676799999999989</v>
      </c>
      <c r="FZ40" s="86">
        <f t="shared" si="62"/>
        <v>20.16</v>
      </c>
      <c r="GA40" s="86"/>
      <c r="GB40" s="83">
        <f>+GB39</f>
        <v>24.192</v>
      </c>
      <c r="GC40" s="84">
        <f t="shared" ref="GC40:GC56" si="109">+$K10</f>
        <v>0.92</v>
      </c>
      <c r="GD40" s="85">
        <f>SUM(GD$39*GC40)</f>
        <v>2.7232000000000003E-2</v>
      </c>
      <c r="GE40" s="86">
        <f t="shared" ref="GE40:GE56" si="110">(ROUND(GD40,0))*GB40</f>
        <v>0</v>
      </c>
      <c r="GF40" s="86"/>
      <c r="GG40" s="83"/>
      <c r="GH40" s="99"/>
      <c r="GI40" s="85"/>
      <c r="GJ40" s="99"/>
      <c r="GK40" s="99"/>
      <c r="GL40" s="83"/>
      <c r="GM40" s="99"/>
      <c r="GN40" s="85"/>
      <c r="GO40" s="99"/>
      <c r="GP40" s="99"/>
      <c r="GQ40" s="87">
        <f>+GQ39</f>
        <v>20.16</v>
      </c>
      <c r="GR40" s="88">
        <f t="shared" ref="GR40:GR56" si="111">+$K10</f>
        <v>0.92</v>
      </c>
      <c r="GS40" s="89">
        <f>SUM(GS$39*GR40)</f>
        <v>0.59800000000000009</v>
      </c>
      <c r="GT40" s="90">
        <f t="shared" ref="GT40:GT56" si="112">(ROUND(GS40,0))*GQ40</f>
        <v>20.16</v>
      </c>
      <c r="GU40" s="90"/>
      <c r="GV40" s="87"/>
      <c r="GW40" s="102"/>
      <c r="GX40" s="89"/>
      <c r="GY40" s="102"/>
      <c r="GZ40" s="102"/>
      <c r="HA40" s="87"/>
      <c r="HB40" s="102"/>
      <c r="HC40" s="89"/>
      <c r="HD40" s="102"/>
      <c r="HE40" s="102"/>
      <c r="HF40" s="145"/>
      <c r="HG40" s="146"/>
      <c r="HH40" s="96"/>
      <c r="HI40" s="97"/>
      <c r="HJ40" s="97"/>
      <c r="HK40" s="94"/>
      <c r="HL40" s="146"/>
      <c r="HM40" s="96"/>
      <c r="HN40" s="146"/>
      <c r="HO40" s="146"/>
      <c r="HP40" s="147"/>
      <c r="HQ40" s="148"/>
      <c r="HR40" s="106"/>
      <c r="HS40" s="107"/>
      <c r="HT40" s="107"/>
      <c r="HU40" s="81">
        <f t="shared" si="74"/>
        <v>24.192</v>
      </c>
      <c r="HV40" s="76">
        <f t="shared" si="63"/>
        <v>0.67999999999999994</v>
      </c>
      <c r="HW40" s="77">
        <f t="shared" ref="HW40:HW43" si="113">SUM(HW$33*HV40)-IB40</f>
        <v>3.2297999999999993E-2</v>
      </c>
      <c r="HX40" s="82">
        <f t="shared" si="64"/>
        <v>0</v>
      </c>
      <c r="HY40" s="82"/>
      <c r="HZ40" s="81">
        <f>SUM(HZ39)</f>
        <v>29.0304</v>
      </c>
      <c r="IA40" s="76">
        <f t="shared" ref="IA40:IA56" si="114">+$K10</f>
        <v>0.92</v>
      </c>
      <c r="IB40" s="77">
        <f>SUM(IB$39*IA40)</f>
        <v>1.7020000000000002E-3</v>
      </c>
      <c r="IC40" s="82">
        <f t="shared" ref="IC40:IC56" si="115">(ROUND(IB40,0))*HZ40</f>
        <v>0</v>
      </c>
      <c r="ID40" s="82"/>
      <c r="IE40" s="81"/>
      <c r="IF40" s="92"/>
      <c r="IG40" s="77"/>
      <c r="IH40" s="92"/>
      <c r="II40" s="92"/>
      <c r="IJ40" s="81"/>
      <c r="IK40" s="92"/>
      <c r="IL40" s="77"/>
      <c r="IM40" s="92"/>
      <c r="IN40" s="92"/>
      <c r="IO40" s="83">
        <f>+IO39</f>
        <v>24.192</v>
      </c>
      <c r="IP40" s="84">
        <f t="shared" ref="IP40:IP56" si="116">+$K10</f>
        <v>0.92</v>
      </c>
      <c r="IQ40" s="85">
        <f>SUM(IQ$39*IP40)</f>
        <v>0</v>
      </c>
      <c r="IR40" s="86">
        <f t="shared" ref="IR40:IR56" si="117">(ROUND(IQ40,0))*IO40</f>
        <v>0</v>
      </c>
      <c r="IS40" s="86"/>
      <c r="IT40" s="83"/>
      <c r="IU40" s="99"/>
      <c r="IV40" s="85"/>
      <c r="IW40" s="99"/>
      <c r="IX40" s="99"/>
      <c r="IY40" s="83"/>
      <c r="IZ40" s="99"/>
      <c r="JA40" s="85"/>
      <c r="JB40" s="99"/>
      <c r="JC40" s="99"/>
      <c r="JD40" s="101"/>
      <c r="JE40" s="102"/>
      <c r="JF40" s="89"/>
      <c r="JG40" s="90"/>
      <c r="JH40" s="90"/>
      <c r="JI40" s="87"/>
      <c r="JJ40" s="102"/>
      <c r="JK40" s="89"/>
      <c r="JL40" s="102"/>
      <c r="JM40" s="102"/>
      <c r="JN40" s="145"/>
      <c r="JO40" s="146"/>
      <c r="JP40" s="96"/>
      <c r="JQ40" s="97"/>
      <c r="JR40" s="97"/>
      <c r="JS40" s="81">
        <f t="shared" ref="JS40:JS56" si="118">+JS39</f>
        <v>29.0304</v>
      </c>
      <c r="JT40" s="76">
        <f t="shared" si="81"/>
        <v>0.92</v>
      </c>
      <c r="JU40" s="77">
        <f>SUM(JU$39*JT40)</f>
        <v>0</v>
      </c>
      <c r="JV40" s="82">
        <f t="shared" si="82"/>
        <v>0</v>
      </c>
      <c r="JW40" s="82"/>
      <c r="JX40" s="81"/>
      <c r="JY40" s="92"/>
      <c r="JZ40" s="77"/>
      <c r="KA40" s="92"/>
      <c r="KB40" s="92"/>
      <c r="KC40" s="81"/>
      <c r="KD40" s="92"/>
      <c r="KE40" s="77"/>
      <c r="KF40" s="92"/>
      <c r="KG40" s="92"/>
      <c r="KH40" s="144"/>
      <c r="KI40" s="99"/>
      <c r="KJ40" s="85"/>
      <c r="KK40" s="86"/>
      <c r="KL40" s="86"/>
      <c r="KM40" s="83"/>
      <c r="KN40" s="99"/>
      <c r="KO40" s="85"/>
      <c r="KP40" s="99"/>
      <c r="KQ40" s="99"/>
      <c r="KR40" s="101"/>
      <c r="KS40" s="102"/>
      <c r="KT40" s="89"/>
      <c r="KU40" s="90"/>
      <c r="KV40" s="90"/>
      <c r="KW40" s="129"/>
      <c r="KX40" s="92"/>
      <c r="KY40" s="77"/>
      <c r="KZ40" s="82"/>
      <c r="LA40" s="82"/>
      <c r="LB40" s="81"/>
      <c r="LC40" s="92"/>
      <c r="LD40" s="77"/>
      <c r="LE40" s="92"/>
      <c r="LF40" s="92"/>
      <c r="LG40" s="144"/>
      <c r="LH40" s="99"/>
      <c r="LI40" s="85"/>
      <c r="LJ40" s="86"/>
      <c r="LK40" s="86"/>
      <c r="LL40" s="129"/>
      <c r="LM40" s="92"/>
      <c r="LN40" s="77"/>
      <c r="LO40" s="82"/>
      <c r="LP40" s="82"/>
      <c r="LQ40" s="81">
        <f t="shared" si="75"/>
        <v>20.16</v>
      </c>
      <c r="LR40" s="76">
        <f t="shared" si="44"/>
        <v>0.67999999999999994</v>
      </c>
      <c r="LS40" s="77">
        <f t="shared" ref="LS40:LS44" si="119">SUM(LS$33*LR40)-LX40</f>
        <v>0.51676799999999989</v>
      </c>
      <c r="LT40" s="82">
        <f t="shared" si="65"/>
        <v>20.16</v>
      </c>
      <c r="LU40" s="82"/>
      <c r="LV40" s="81">
        <f>+LV39</f>
        <v>24.192</v>
      </c>
      <c r="LW40" s="76">
        <f t="shared" si="83"/>
        <v>0.92</v>
      </c>
      <c r="LX40" s="77">
        <f>SUM(LX$39*LW40)</f>
        <v>2.7232000000000003E-2</v>
      </c>
      <c r="LY40" s="82">
        <f t="shared" ref="LY40:LY56" si="120">(ROUND(LX40,0))*LV40</f>
        <v>0</v>
      </c>
      <c r="LZ40" s="82"/>
      <c r="MA40" s="81"/>
      <c r="MB40" s="92"/>
      <c r="MC40" s="77"/>
      <c r="MD40" s="92"/>
      <c r="ME40" s="92"/>
      <c r="MF40" s="81"/>
      <c r="MG40" s="92"/>
      <c r="MH40" s="77"/>
      <c r="MI40" s="92"/>
      <c r="MJ40" s="92"/>
      <c r="MK40" s="83">
        <f>+MK39</f>
        <v>20.16</v>
      </c>
      <c r="ML40" s="84">
        <f t="shared" si="84"/>
        <v>0.92</v>
      </c>
      <c r="MM40" s="85">
        <f>SUM(MM$39*ML40)</f>
        <v>0.55200000000000016</v>
      </c>
      <c r="MN40" s="86">
        <f t="shared" ref="MN40:MN56" si="121">(ROUND(MM40,0))*MK40</f>
        <v>20.16</v>
      </c>
      <c r="MO40" s="86"/>
      <c r="MP40" s="83"/>
      <c r="MQ40" s="99"/>
      <c r="MR40" s="85"/>
      <c r="MS40" s="99"/>
      <c r="MT40" s="99"/>
      <c r="MU40" s="83"/>
      <c r="MV40" s="99"/>
      <c r="MW40" s="85"/>
      <c r="MX40" s="99"/>
      <c r="MY40" s="99"/>
      <c r="MZ40" s="101"/>
      <c r="NA40" s="102"/>
      <c r="NB40" s="89"/>
      <c r="NC40" s="90"/>
      <c r="ND40" s="90"/>
      <c r="NE40" s="87"/>
      <c r="NF40" s="102"/>
      <c r="NG40" s="89"/>
      <c r="NH40" s="102"/>
      <c r="NI40" s="102"/>
      <c r="NJ40" s="145"/>
      <c r="NK40" s="146"/>
      <c r="NL40" s="96"/>
      <c r="NM40" s="97"/>
      <c r="NN40" s="97"/>
      <c r="NO40" s="81">
        <f>+NO39</f>
        <v>24.192</v>
      </c>
      <c r="NP40" s="76">
        <f t="shared" si="85"/>
        <v>0.92</v>
      </c>
      <c r="NQ40" s="77">
        <f>SUM(NQ$39*NP40)</f>
        <v>4.6000000000000006E-2</v>
      </c>
      <c r="NR40" s="82">
        <f t="shared" ref="NR40:NR56" si="122">(ROUND(NQ40,0))*NO40</f>
        <v>0</v>
      </c>
      <c r="NS40" s="82"/>
      <c r="NT40" s="81"/>
      <c r="NU40" s="92"/>
      <c r="NV40" s="77"/>
      <c r="NW40" s="92"/>
      <c r="NX40" s="92"/>
      <c r="NY40" s="81"/>
      <c r="NZ40" s="92"/>
      <c r="OA40" s="77"/>
      <c r="OB40" s="92"/>
      <c r="OC40" s="92"/>
      <c r="OD40" s="144"/>
      <c r="OE40" s="99"/>
      <c r="OF40" s="85"/>
      <c r="OG40" s="86"/>
      <c r="OH40" s="86"/>
      <c r="OI40" s="83"/>
      <c r="OJ40" s="99"/>
      <c r="OK40" s="85"/>
      <c r="OL40" s="99"/>
      <c r="OM40" s="99"/>
      <c r="ON40" s="101"/>
      <c r="OO40" s="102"/>
      <c r="OP40" s="89"/>
      <c r="OQ40" s="90"/>
      <c r="OR40" s="90"/>
      <c r="OS40" s="129"/>
      <c r="OT40" s="92"/>
      <c r="OU40" s="77"/>
      <c r="OV40" s="82"/>
      <c r="OW40" s="82"/>
      <c r="OX40" s="81"/>
      <c r="OY40" s="92"/>
      <c r="OZ40" s="77"/>
      <c r="PA40" s="92"/>
      <c r="PB40" s="92"/>
      <c r="PC40" s="144"/>
      <c r="PD40" s="99"/>
      <c r="PE40" s="85"/>
      <c r="PF40" s="86"/>
      <c r="PG40" s="86"/>
      <c r="PH40" s="129"/>
      <c r="PI40" s="92"/>
      <c r="PJ40" s="77"/>
      <c r="PK40" s="82"/>
      <c r="PL40" s="82"/>
      <c r="PM40" s="81">
        <f>+PM39</f>
        <v>20.16</v>
      </c>
      <c r="PN40" s="76">
        <f t="shared" si="86"/>
        <v>0.92</v>
      </c>
      <c r="PO40" s="77">
        <f>SUM(PO$39*PN40)</f>
        <v>0.57842962200000025</v>
      </c>
      <c r="PP40" s="82">
        <f t="shared" ref="PP40:PP56" si="123">(ROUND(PO40,0))*PM40</f>
        <v>20.16</v>
      </c>
      <c r="PQ40" s="82"/>
      <c r="PR40" s="81"/>
      <c r="PS40" s="92"/>
      <c r="PT40" s="77"/>
      <c r="PU40" s="92"/>
      <c r="PV40" s="92"/>
      <c r="PW40" s="81"/>
      <c r="PX40" s="92"/>
      <c r="PY40" s="77"/>
      <c r="PZ40" s="92"/>
      <c r="QA40" s="92"/>
      <c r="QB40" s="144"/>
      <c r="QC40" s="99"/>
      <c r="QD40" s="85"/>
      <c r="QE40" s="86"/>
      <c r="QF40" s="86"/>
      <c r="QG40" s="83"/>
      <c r="QH40" s="99"/>
      <c r="QI40" s="85"/>
      <c r="QJ40" s="99"/>
      <c r="QK40" s="99"/>
      <c r="QL40" s="101"/>
      <c r="QM40" s="102"/>
      <c r="QN40" s="89"/>
      <c r="QO40" s="90"/>
      <c r="QP40" s="90"/>
      <c r="QQ40" s="129"/>
      <c r="QR40" s="92"/>
      <c r="QS40" s="77"/>
      <c r="QT40" s="82"/>
      <c r="QU40" s="82"/>
      <c r="QV40" s="81"/>
      <c r="QW40" s="92"/>
      <c r="QX40" s="77"/>
      <c r="QY40" s="92"/>
      <c r="QZ40" s="92"/>
      <c r="RA40" s="144"/>
      <c r="RB40" s="99"/>
      <c r="RC40" s="85"/>
      <c r="RD40" s="86"/>
      <c r="RE40" s="86"/>
      <c r="RF40" s="129"/>
      <c r="RG40" s="92"/>
      <c r="RH40" s="77"/>
      <c r="RI40" s="82"/>
      <c r="RJ40" s="82"/>
      <c r="RK40" s="129"/>
      <c r="RL40" s="92"/>
      <c r="RM40" s="77"/>
      <c r="RN40" s="82"/>
      <c r="RO40" s="82"/>
      <c r="RP40" s="81"/>
      <c r="RQ40" s="92"/>
      <c r="RR40" s="77"/>
      <c r="RS40" s="92"/>
      <c r="RT40" s="92"/>
      <c r="RU40" s="144"/>
      <c r="RV40" s="99"/>
      <c r="RW40" s="85"/>
      <c r="RX40" s="86"/>
      <c r="RY40" s="86"/>
      <c r="RZ40" s="129"/>
      <c r="SA40" s="92"/>
      <c r="SB40" s="77"/>
      <c r="SC40" s="82"/>
      <c r="SD40" s="82"/>
      <c r="SE40" s="129"/>
      <c r="SF40" s="92"/>
      <c r="SG40" s="77"/>
      <c r="SH40" s="82"/>
      <c r="SI40" s="82"/>
      <c r="SJ40" s="81">
        <f>+SJ39</f>
        <v>24.192</v>
      </c>
      <c r="SK40" s="76">
        <f t="shared" si="87"/>
        <v>0.92</v>
      </c>
      <c r="SL40" s="77">
        <f>SUM(SL$39*SK40)</f>
        <v>4.6000000000000006E-2</v>
      </c>
      <c r="SM40" s="82">
        <f t="shared" ref="SM40:SM56" si="124">(ROUND(SL40,0))*SJ40</f>
        <v>0</v>
      </c>
      <c r="SN40" s="82"/>
      <c r="SO40" s="81"/>
      <c r="SP40" s="92"/>
      <c r="SQ40" s="77"/>
      <c r="SR40" s="92"/>
      <c r="SS40" s="92"/>
      <c r="ST40" s="81"/>
      <c r="SU40" s="92"/>
      <c r="SV40" s="77"/>
      <c r="SW40" s="92"/>
      <c r="SX40" s="92"/>
      <c r="SY40" s="144"/>
      <c r="SZ40" s="99"/>
      <c r="TA40" s="85"/>
      <c r="TB40" s="86"/>
      <c r="TC40" s="86"/>
      <c r="TD40" s="83"/>
      <c r="TE40" s="99"/>
      <c r="TF40" s="85"/>
      <c r="TG40" s="99"/>
      <c r="TH40" s="99"/>
      <c r="TI40" s="101"/>
      <c r="TJ40" s="102"/>
      <c r="TK40" s="89"/>
      <c r="TL40" s="90"/>
      <c r="TM40" s="90"/>
      <c r="TN40" s="129"/>
      <c r="TO40" s="92"/>
      <c r="TP40" s="77"/>
      <c r="TQ40" s="82"/>
      <c r="TR40" s="82"/>
      <c r="TS40" s="81"/>
      <c r="TT40" s="92"/>
      <c r="TU40" s="77"/>
      <c r="TV40" s="92"/>
      <c r="TW40" s="92"/>
      <c r="TX40" s="144"/>
      <c r="TY40" s="99"/>
      <c r="TZ40" s="85"/>
      <c r="UA40" s="86"/>
      <c r="UB40" s="86"/>
      <c r="UC40" s="129"/>
      <c r="UD40" s="92"/>
      <c r="UE40" s="77"/>
      <c r="UF40" s="82"/>
      <c r="UG40" s="82"/>
      <c r="UH40" s="129"/>
      <c r="UI40" s="92"/>
      <c r="UJ40" s="77"/>
      <c r="UK40" s="82"/>
      <c r="UL40" s="82"/>
      <c r="UM40" s="81"/>
      <c r="UN40" s="92"/>
      <c r="UO40" s="77"/>
      <c r="UP40" s="92"/>
      <c r="UQ40" s="92"/>
      <c r="UR40" s="144"/>
      <c r="US40" s="99"/>
      <c r="UT40" s="85"/>
      <c r="UU40" s="86"/>
      <c r="UV40" s="86"/>
      <c r="UW40" s="129"/>
      <c r="UX40" s="92"/>
      <c r="UY40" s="77"/>
      <c r="UZ40" s="82"/>
      <c r="VA40" s="82"/>
      <c r="VB40" s="129"/>
      <c r="VC40" s="92"/>
      <c r="VD40" s="77"/>
      <c r="VE40" s="82"/>
      <c r="VF40" s="82"/>
      <c r="VG40" s="129"/>
      <c r="VH40" s="92"/>
      <c r="VI40" s="77"/>
      <c r="VJ40" s="82"/>
      <c r="VK40" s="82"/>
      <c r="VL40" s="81"/>
      <c r="VM40" s="92"/>
      <c r="VN40" s="77"/>
      <c r="VO40" s="92"/>
      <c r="VP40" s="92"/>
      <c r="VQ40" s="144"/>
      <c r="VR40" s="99"/>
      <c r="VS40" s="85"/>
      <c r="VT40" s="86"/>
      <c r="VU40" s="86"/>
      <c r="VV40" s="129"/>
      <c r="VW40" s="92"/>
      <c r="VX40" s="77"/>
      <c r="VY40" s="82"/>
      <c r="VZ40" s="82"/>
      <c r="WA40" s="129"/>
      <c r="WB40" s="92"/>
      <c r="WC40" s="77"/>
      <c r="WD40" s="82"/>
      <c r="WE40" s="82"/>
      <c r="WF40" s="129"/>
      <c r="WG40" s="92"/>
      <c r="WH40" s="77"/>
      <c r="WI40" s="82"/>
      <c r="WJ40" s="82"/>
      <c r="WK40" s="129"/>
      <c r="WL40" s="92"/>
      <c r="WM40" s="77"/>
      <c r="WN40" s="82"/>
      <c r="WO40" s="82"/>
      <c r="WP40" s="81"/>
      <c r="WQ40" s="92"/>
      <c r="WR40" s="77"/>
      <c r="WS40" s="92"/>
      <c r="WT40" s="92"/>
      <c r="WU40" s="144"/>
      <c r="WV40" s="99"/>
      <c r="WW40" s="85"/>
      <c r="WX40" s="86"/>
      <c r="WY40" s="86"/>
      <c r="WZ40" s="129"/>
      <c r="XA40" s="92"/>
      <c r="XB40" s="77"/>
      <c r="XC40" s="82"/>
      <c r="XD40" s="82"/>
      <c r="XE40" s="129"/>
      <c r="XF40" s="92"/>
      <c r="XG40" s="77"/>
      <c r="XH40" s="82"/>
      <c r="XI40" s="82"/>
      <c r="XJ40" s="129"/>
      <c r="XK40" s="92"/>
      <c r="XL40" s="77"/>
      <c r="XM40" s="82"/>
      <c r="XN40" s="82"/>
      <c r="XO40" s="129"/>
      <c r="XP40" s="92"/>
      <c r="XQ40" s="77"/>
      <c r="XR40" s="82"/>
      <c r="XS40" s="82"/>
      <c r="XT40" s="129"/>
      <c r="XU40" s="92"/>
      <c r="XV40" s="77"/>
      <c r="XW40" s="82"/>
      <c r="XX40" s="82"/>
      <c r="XY40" s="129"/>
      <c r="XZ40" s="92"/>
      <c r="YA40" s="77"/>
      <c r="YB40" s="82"/>
      <c r="YC40" s="82"/>
      <c r="YD40" s="129"/>
      <c r="YE40" s="92"/>
      <c r="YF40" s="77"/>
      <c r="YG40" s="82"/>
      <c r="YH40" s="82"/>
      <c r="YI40" s="129"/>
      <c r="YJ40" s="92"/>
      <c r="YK40" s="77"/>
      <c r="YL40" s="82"/>
      <c r="YM40" s="78"/>
    </row>
    <row r="41" spans="1:663" x14ac:dyDescent="0.2">
      <c r="A41" s="119">
        <f t="shared" si="0"/>
        <v>0</v>
      </c>
      <c r="B41" s="241">
        <f t="shared" si="1"/>
        <v>336</v>
      </c>
      <c r="C41" s="160">
        <f>IF('Data Entry'!$C$20='Attrition Rates'!R$4,SUM(((B41*'Data Entry'!$C$21)*'Data Entry'!$C$22)*'Data Entry'!$C$23),0)</f>
        <v>0</v>
      </c>
      <c r="D41" s="122">
        <f>SUM(C41*'Data Entry'!$C$18)*(20/80)</f>
        <v>0</v>
      </c>
      <c r="E41" s="122">
        <f t="shared" si="2"/>
        <v>4913.9999999999991</v>
      </c>
      <c r="F41" s="122">
        <f>SUM(E41*'Data Entry'!$C$18)*(20/80)</f>
        <v>1019.6549999999997</v>
      </c>
      <c r="G41" s="122">
        <f t="shared" si="5"/>
        <v>314616.92639999994</v>
      </c>
      <c r="H41" s="128">
        <f t="shared" si="6"/>
        <v>336</v>
      </c>
      <c r="I41">
        <v>33</v>
      </c>
      <c r="J41" s="47">
        <f t="shared" si="7"/>
        <v>14</v>
      </c>
      <c r="K41" s="50">
        <f>IF('Data Entry'!$C$9='Attrition Rates'!$A$4,'Attrition Rates'!D36,IF('Data Entry'!$C$9='Attrition Rates'!$A$5,'Attrition Rates'!E36,IF('Data Entry'!$C$9='Attrition Rates'!$A$6,'Attrition Rates'!F36,IF('Data Entry'!$C$9='Attrition Rates'!$A$7,'Attrition Rates'!G36,IF('Data Entry'!$C$9='Attrition Rates'!$A$8,'Attrition Rates'!H36,IF('Data Entry'!$C$9='Attrition Rates'!$A$9,'Attrition Rates'!I36,IF('Data Entry'!$C$9='Attrition Rates'!$A$10,'Attrition Rates'!J36,FALSE)))))))</f>
        <v>0.33599999999999997</v>
      </c>
      <c r="L41" s="53">
        <f t="shared" si="76"/>
        <v>273.21062245099967</v>
      </c>
      <c r="M41" s="1">
        <f t="shared" si="4"/>
        <v>3822</v>
      </c>
      <c r="N41" s="81">
        <f t="shared" si="11"/>
        <v>16.8</v>
      </c>
      <c r="O41" s="76">
        <f t="shared" si="8"/>
        <v>0.372</v>
      </c>
      <c r="P41" s="77">
        <f t="shared" si="88"/>
        <v>13</v>
      </c>
      <c r="Q41" s="82">
        <f t="shared" si="9"/>
        <v>218.4</v>
      </c>
      <c r="R41" s="82"/>
      <c r="S41" s="81">
        <f t="shared" si="19"/>
        <v>20.16</v>
      </c>
      <c r="T41" s="76">
        <f t="shared" si="15"/>
        <v>0.44999999999999996</v>
      </c>
      <c r="U41" s="77">
        <f t="shared" si="89"/>
        <v>0</v>
      </c>
      <c r="V41" s="82">
        <f t="shared" si="16"/>
        <v>0</v>
      </c>
      <c r="W41" s="82"/>
      <c r="X41" s="81">
        <f t="shared" si="35"/>
        <v>24.192</v>
      </c>
      <c r="Y41" s="76">
        <f t="shared" si="26"/>
        <v>0.52</v>
      </c>
      <c r="Z41" s="77">
        <f t="shared" si="90"/>
        <v>0</v>
      </c>
      <c r="AA41" s="82">
        <f t="shared" si="27"/>
        <v>0</v>
      </c>
      <c r="AB41" s="82"/>
      <c r="AC41" s="81">
        <f t="shared" si="66"/>
        <v>29.0304</v>
      </c>
      <c r="AD41" s="76">
        <f t="shared" si="48"/>
        <v>0.65</v>
      </c>
      <c r="AE41" s="77">
        <f t="shared" si="91"/>
        <v>0</v>
      </c>
      <c r="AF41" s="82">
        <f t="shared" si="49"/>
        <v>0</v>
      </c>
      <c r="AG41" s="82"/>
      <c r="AH41" s="81">
        <f t="shared" ref="AH41:AH56" si="125">+AH40</f>
        <v>34.836480000000002</v>
      </c>
      <c r="AI41" s="76">
        <f t="shared" si="92"/>
        <v>0.86</v>
      </c>
      <c r="AJ41" s="77">
        <f t="shared" ref="AJ41:AJ44" si="126">ROUND(SUM(AJ$39*AI41),0)</f>
        <v>0</v>
      </c>
      <c r="AK41" s="82">
        <f t="shared" si="93"/>
        <v>0</v>
      </c>
      <c r="AL41" s="78"/>
      <c r="AM41" s="81"/>
      <c r="AN41" s="92"/>
      <c r="AO41" s="77"/>
      <c r="AP41" s="92"/>
      <c r="AQ41" s="93"/>
      <c r="AR41" s="81"/>
      <c r="AS41" s="92"/>
      <c r="AT41" s="77"/>
      <c r="AU41" s="92"/>
      <c r="AV41" s="93"/>
      <c r="AW41" s="83">
        <f t="shared" si="21"/>
        <v>16.8</v>
      </c>
      <c r="AX41" s="84">
        <f t="shared" si="17"/>
        <v>0.44999999999999996</v>
      </c>
      <c r="AY41" s="85">
        <f t="shared" si="77"/>
        <v>12</v>
      </c>
      <c r="AZ41" s="86">
        <f t="shared" si="18"/>
        <v>201.60000000000002</v>
      </c>
      <c r="BA41" s="123"/>
      <c r="BB41" s="83">
        <f t="shared" si="37"/>
        <v>20.16</v>
      </c>
      <c r="BC41" s="84">
        <f t="shared" si="29"/>
        <v>0.52</v>
      </c>
      <c r="BD41" s="85">
        <f t="shared" si="78"/>
        <v>0</v>
      </c>
      <c r="BE41" s="86">
        <f t="shared" si="30"/>
        <v>0</v>
      </c>
      <c r="BF41" s="123"/>
      <c r="BG41" s="83">
        <f t="shared" si="68"/>
        <v>24.192</v>
      </c>
      <c r="BH41" s="84">
        <f t="shared" si="51"/>
        <v>0.65</v>
      </c>
      <c r="BI41" s="85">
        <f t="shared" si="94"/>
        <v>0</v>
      </c>
      <c r="BJ41" s="86">
        <f t="shared" si="52"/>
        <v>0</v>
      </c>
      <c r="BK41" s="123"/>
      <c r="BL41" s="83">
        <f t="shared" ref="BL41:BL56" si="127">+BL40</f>
        <v>29.0304</v>
      </c>
      <c r="BM41" s="84">
        <f t="shared" si="95"/>
        <v>0.86</v>
      </c>
      <c r="BN41" s="85">
        <f t="shared" ref="BN41:BN44" si="128">ROUND(SUM(BN$39*BM41),0)</f>
        <v>0</v>
      </c>
      <c r="BO41" s="86">
        <f t="shared" si="96"/>
        <v>0</v>
      </c>
      <c r="BP41" s="123"/>
      <c r="BQ41" s="83"/>
      <c r="BR41" s="99"/>
      <c r="BS41" s="85"/>
      <c r="BT41" s="99"/>
      <c r="BU41" s="100"/>
      <c r="BV41" s="83"/>
      <c r="BW41" s="99"/>
      <c r="BX41" s="85"/>
      <c r="BY41" s="99"/>
      <c r="BZ41" s="100"/>
      <c r="CA41" s="87">
        <f t="shared" si="39"/>
        <v>16.8</v>
      </c>
      <c r="CB41" s="88">
        <f t="shared" si="31"/>
        <v>0.52</v>
      </c>
      <c r="CC41" s="89">
        <f t="shared" si="79"/>
        <v>10.543776549000002</v>
      </c>
      <c r="CD41" s="90">
        <f t="shared" si="32"/>
        <v>184.8</v>
      </c>
      <c r="CE41" s="90"/>
      <c r="CF41" s="87">
        <f t="shared" si="70"/>
        <v>20.16</v>
      </c>
      <c r="CG41" s="88">
        <f t="shared" si="54"/>
        <v>0.65</v>
      </c>
      <c r="CH41" s="89">
        <f t="shared" si="97"/>
        <v>0.51120395100000005</v>
      </c>
      <c r="CI41" s="90">
        <f t="shared" si="55"/>
        <v>20.16</v>
      </c>
      <c r="CJ41" s="90"/>
      <c r="CK41" s="87">
        <f t="shared" ref="CK41:CK56" si="129">+CK40</f>
        <v>24.192</v>
      </c>
      <c r="CL41" s="88">
        <f t="shared" si="98"/>
        <v>0.86</v>
      </c>
      <c r="CM41" s="89">
        <f>SUM(CM$39*CL41)</f>
        <v>2.6313549000000002E-2</v>
      </c>
      <c r="CN41" s="90">
        <f t="shared" si="99"/>
        <v>0</v>
      </c>
      <c r="CO41" s="90"/>
      <c r="CP41" s="87"/>
      <c r="CQ41" s="102"/>
      <c r="CR41" s="89"/>
      <c r="CS41" s="102"/>
      <c r="CT41" s="102"/>
      <c r="CU41" s="87"/>
      <c r="CV41" s="102"/>
      <c r="CW41" s="89"/>
      <c r="CX41" s="102"/>
      <c r="CY41" s="102"/>
      <c r="CZ41" s="94">
        <f t="shared" si="71"/>
        <v>16.8</v>
      </c>
      <c r="DA41" s="95">
        <f t="shared" si="56"/>
        <v>0.65</v>
      </c>
      <c r="DB41" s="96">
        <f t="shared" si="100"/>
        <v>10.461491048999999</v>
      </c>
      <c r="DC41" s="97">
        <f t="shared" si="57"/>
        <v>168</v>
      </c>
      <c r="DD41" s="97"/>
      <c r="DE41" s="94">
        <f t="shared" ref="DE41:DE56" si="130">+DE40</f>
        <v>20.16</v>
      </c>
      <c r="DF41" s="95">
        <f t="shared" si="101"/>
        <v>0.86</v>
      </c>
      <c r="DG41" s="96">
        <f>SUM(DG$39*DF41)</f>
        <v>0.53849145099999995</v>
      </c>
      <c r="DH41" s="97">
        <f t="shared" si="102"/>
        <v>20.16</v>
      </c>
      <c r="DI41" s="97"/>
      <c r="DJ41" s="94"/>
      <c r="DK41" s="146"/>
      <c r="DL41" s="96"/>
      <c r="DM41" s="146"/>
      <c r="DN41" s="146"/>
      <c r="DO41" s="94"/>
      <c r="DP41" s="146"/>
      <c r="DQ41" s="96"/>
      <c r="DR41" s="146"/>
      <c r="DS41" s="146"/>
      <c r="DT41" s="104">
        <f t="shared" ref="DT41:DT56" si="131">+DT40</f>
        <v>16.8</v>
      </c>
      <c r="DU41" s="105">
        <f t="shared" si="103"/>
        <v>0.86</v>
      </c>
      <c r="DV41" s="106">
        <f>SUM(DV$39*DU41)</f>
        <v>12.901395049000003</v>
      </c>
      <c r="DW41" s="107">
        <f t="shared" si="104"/>
        <v>218.4</v>
      </c>
      <c r="DX41" s="107"/>
      <c r="DY41" s="104"/>
      <c r="DZ41" s="139"/>
      <c r="EA41" s="106"/>
      <c r="EB41" s="148"/>
      <c r="EC41" s="148"/>
      <c r="ED41" s="104"/>
      <c r="EE41" s="139"/>
      <c r="EF41" s="106"/>
      <c r="EG41" s="148"/>
      <c r="EH41" s="148"/>
      <c r="EI41" s="149"/>
      <c r="EJ41" s="150"/>
      <c r="EK41" s="111"/>
      <c r="EL41" s="112"/>
      <c r="EM41" s="112"/>
      <c r="EN41" s="109"/>
      <c r="EO41" s="150"/>
      <c r="EP41" s="111"/>
      <c r="EQ41" s="150"/>
      <c r="ER41" s="150"/>
      <c r="ES41" s="151"/>
      <c r="ET41" s="152"/>
      <c r="EU41" s="115"/>
      <c r="EV41" s="116"/>
      <c r="EW41" s="116"/>
      <c r="EX41" s="81">
        <f t="shared" si="40"/>
        <v>20.16</v>
      </c>
      <c r="EY41" s="76">
        <f t="shared" si="33"/>
        <v>0.52</v>
      </c>
      <c r="EZ41" s="77">
        <f t="shared" si="80"/>
        <v>0</v>
      </c>
      <c r="FA41" s="82">
        <f t="shared" si="34"/>
        <v>0</v>
      </c>
      <c r="FB41" s="82"/>
      <c r="FC41" s="81">
        <f t="shared" si="72"/>
        <v>24.192</v>
      </c>
      <c r="FD41" s="76">
        <f t="shared" si="59"/>
        <v>0.65</v>
      </c>
      <c r="FE41" s="77">
        <f t="shared" si="105"/>
        <v>3.0909000000000002E-2</v>
      </c>
      <c r="FF41" s="82">
        <f t="shared" si="60"/>
        <v>0</v>
      </c>
      <c r="FG41" s="82"/>
      <c r="FH41" s="81">
        <f t="shared" ref="FH41:FH56" si="132">+FH40</f>
        <v>29.0304</v>
      </c>
      <c r="FI41" s="76">
        <f t="shared" si="106"/>
        <v>0.86</v>
      </c>
      <c r="FJ41" s="77">
        <f>SUM(FJ$39*FI41)</f>
        <v>1.591E-3</v>
      </c>
      <c r="FK41" s="82">
        <f t="shared" si="107"/>
        <v>0</v>
      </c>
      <c r="FL41" s="82"/>
      <c r="FM41" s="81"/>
      <c r="FN41" s="92"/>
      <c r="FO41" s="77"/>
      <c r="FP41" s="92"/>
      <c r="FQ41" s="92"/>
      <c r="FR41" s="81"/>
      <c r="FS41" s="92"/>
      <c r="FT41" s="77"/>
      <c r="FU41" s="92"/>
      <c r="FV41" s="92"/>
      <c r="FW41" s="83">
        <f t="shared" si="73"/>
        <v>20.16</v>
      </c>
      <c r="FX41" s="84">
        <f t="shared" si="61"/>
        <v>0.65</v>
      </c>
      <c r="FY41" s="85">
        <f t="shared" si="108"/>
        <v>0.49454400000000004</v>
      </c>
      <c r="FZ41" s="86">
        <f t="shared" si="62"/>
        <v>0</v>
      </c>
      <c r="GA41" s="86"/>
      <c r="GB41" s="83">
        <f t="shared" ref="GB41:GB56" si="133">+GB40</f>
        <v>24.192</v>
      </c>
      <c r="GC41" s="84">
        <f t="shared" si="109"/>
        <v>0.86</v>
      </c>
      <c r="GD41" s="85">
        <f>SUM(GD$39*GC41)</f>
        <v>2.5455999999999999E-2</v>
      </c>
      <c r="GE41" s="86">
        <f t="shared" si="110"/>
        <v>0</v>
      </c>
      <c r="GF41" s="86"/>
      <c r="GG41" s="83"/>
      <c r="GH41" s="99"/>
      <c r="GI41" s="85"/>
      <c r="GJ41" s="99"/>
      <c r="GK41" s="99"/>
      <c r="GL41" s="83"/>
      <c r="GM41" s="99"/>
      <c r="GN41" s="85"/>
      <c r="GO41" s="99"/>
      <c r="GP41" s="99"/>
      <c r="GQ41" s="87">
        <f t="shared" ref="GQ41:GQ56" si="134">+GQ40</f>
        <v>20.16</v>
      </c>
      <c r="GR41" s="88">
        <f t="shared" si="111"/>
        <v>0.86</v>
      </c>
      <c r="GS41" s="89">
        <f>SUM(GS$39*GR41)</f>
        <v>0.55900000000000005</v>
      </c>
      <c r="GT41" s="90">
        <f t="shared" si="112"/>
        <v>20.16</v>
      </c>
      <c r="GU41" s="90"/>
      <c r="GV41" s="87"/>
      <c r="GW41" s="121"/>
      <c r="GX41" s="89"/>
      <c r="GY41" s="102"/>
      <c r="GZ41" s="102"/>
      <c r="HA41" s="87"/>
      <c r="HB41" s="121"/>
      <c r="HC41" s="89"/>
      <c r="HD41" s="102"/>
      <c r="HE41" s="102"/>
      <c r="HF41" s="145"/>
      <c r="HG41" s="146"/>
      <c r="HH41" s="96"/>
      <c r="HI41" s="97"/>
      <c r="HJ41" s="97"/>
      <c r="HK41" s="94"/>
      <c r="HL41" s="146"/>
      <c r="HM41" s="96"/>
      <c r="HN41" s="146"/>
      <c r="HO41" s="146"/>
      <c r="HP41" s="147"/>
      <c r="HQ41" s="148"/>
      <c r="HR41" s="106"/>
      <c r="HS41" s="107"/>
      <c r="HT41" s="107"/>
      <c r="HU41" s="81">
        <f t="shared" si="74"/>
        <v>24.192</v>
      </c>
      <c r="HV41" s="76">
        <f t="shared" si="63"/>
        <v>0.65</v>
      </c>
      <c r="HW41" s="77">
        <f t="shared" si="113"/>
        <v>3.0909000000000002E-2</v>
      </c>
      <c r="HX41" s="82">
        <f t="shared" si="64"/>
        <v>0</v>
      </c>
      <c r="HY41" s="82"/>
      <c r="HZ41" s="81">
        <f t="shared" ref="HZ41:HZ56" si="135">SUM(HZ40)</f>
        <v>29.0304</v>
      </c>
      <c r="IA41" s="76">
        <f t="shared" si="114"/>
        <v>0.86</v>
      </c>
      <c r="IB41" s="77">
        <f>SUM(IB$39*IA41)</f>
        <v>1.591E-3</v>
      </c>
      <c r="IC41" s="82">
        <f t="shared" si="115"/>
        <v>0</v>
      </c>
      <c r="ID41" s="82"/>
      <c r="IE41" s="81"/>
      <c r="IF41" s="92"/>
      <c r="IG41" s="77"/>
      <c r="IH41" s="92"/>
      <c r="II41" s="92"/>
      <c r="IJ41" s="81"/>
      <c r="IK41" s="92"/>
      <c r="IL41" s="77"/>
      <c r="IM41" s="92"/>
      <c r="IN41" s="92"/>
      <c r="IO41" s="83">
        <f t="shared" ref="IO41:IO56" si="136">+IO40</f>
        <v>24.192</v>
      </c>
      <c r="IP41" s="84">
        <f t="shared" si="116"/>
        <v>0.86</v>
      </c>
      <c r="IQ41" s="85">
        <f>SUM(IQ$39*IP41)</f>
        <v>0</v>
      </c>
      <c r="IR41" s="86">
        <f t="shared" si="117"/>
        <v>0</v>
      </c>
      <c r="IS41" s="86"/>
      <c r="IT41" s="83"/>
      <c r="IU41" s="103"/>
      <c r="IV41" s="85"/>
      <c r="IW41" s="99"/>
      <c r="IX41" s="99"/>
      <c r="IY41" s="83"/>
      <c r="IZ41" s="103"/>
      <c r="JA41" s="85"/>
      <c r="JB41" s="99"/>
      <c r="JC41" s="99"/>
      <c r="JD41" s="101"/>
      <c r="JE41" s="102"/>
      <c r="JF41" s="89"/>
      <c r="JG41" s="90"/>
      <c r="JH41" s="90"/>
      <c r="JI41" s="87"/>
      <c r="JJ41" s="102"/>
      <c r="JK41" s="89"/>
      <c r="JL41" s="102"/>
      <c r="JM41" s="102"/>
      <c r="JN41" s="145"/>
      <c r="JO41" s="146"/>
      <c r="JP41" s="96"/>
      <c r="JQ41" s="97"/>
      <c r="JR41" s="97"/>
      <c r="JS41" s="81">
        <f t="shared" si="118"/>
        <v>29.0304</v>
      </c>
      <c r="JT41" s="76">
        <f t="shared" si="81"/>
        <v>0.86</v>
      </c>
      <c r="JU41" s="77">
        <f>SUM(JU$39*JT41)</f>
        <v>0</v>
      </c>
      <c r="JV41" s="82">
        <f t="shared" si="82"/>
        <v>0</v>
      </c>
      <c r="JW41" s="82"/>
      <c r="JX41" s="81"/>
      <c r="JY41" s="130"/>
      <c r="JZ41" s="77"/>
      <c r="KA41" s="92"/>
      <c r="KB41" s="92"/>
      <c r="KC41" s="81"/>
      <c r="KD41" s="130"/>
      <c r="KE41" s="77"/>
      <c r="KF41" s="92"/>
      <c r="KG41" s="92"/>
      <c r="KH41" s="144"/>
      <c r="KI41" s="99"/>
      <c r="KJ41" s="85"/>
      <c r="KK41" s="86"/>
      <c r="KL41" s="86"/>
      <c r="KM41" s="83"/>
      <c r="KN41" s="99"/>
      <c r="KO41" s="85"/>
      <c r="KP41" s="99"/>
      <c r="KQ41" s="99"/>
      <c r="KR41" s="101"/>
      <c r="KS41" s="102"/>
      <c r="KT41" s="89"/>
      <c r="KU41" s="90"/>
      <c r="KV41" s="90"/>
      <c r="KW41" s="129"/>
      <c r="KX41" s="92"/>
      <c r="KY41" s="77"/>
      <c r="KZ41" s="82"/>
      <c r="LA41" s="82"/>
      <c r="LB41" s="81"/>
      <c r="LC41" s="92"/>
      <c r="LD41" s="77"/>
      <c r="LE41" s="92"/>
      <c r="LF41" s="92"/>
      <c r="LG41" s="144"/>
      <c r="LH41" s="99"/>
      <c r="LI41" s="85"/>
      <c r="LJ41" s="86"/>
      <c r="LK41" s="86"/>
      <c r="LL41" s="129"/>
      <c r="LM41" s="92"/>
      <c r="LN41" s="77"/>
      <c r="LO41" s="82"/>
      <c r="LP41" s="82"/>
      <c r="LQ41" s="81">
        <f t="shared" si="75"/>
        <v>20.16</v>
      </c>
      <c r="LR41" s="76">
        <f t="shared" si="44"/>
        <v>0.65</v>
      </c>
      <c r="LS41" s="77">
        <f t="shared" si="119"/>
        <v>0.49454400000000004</v>
      </c>
      <c r="LT41" s="82">
        <f t="shared" si="65"/>
        <v>0</v>
      </c>
      <c r="LU41" s="82"/>
      <c r="LV41" s="81">
        <f t="shared" ref="LV41:LV56" si="137">+LV40</f>
        <v>24.192</v>
      </c>
      <c r="LW41" s="76">
        <f t="shared" si="83"/>
        <v>0.86</v>
      </c>
      <c r="LX41" s="77">
        <f>SUM(LX$39*LW41)</f>
        <v>2.5455999999999999E-2</v>
      </c>
      <c r="LY41" s="82">
        <f t="shared" si="120"/>
        <v>0</v>
      </c>
      <c r="LZ41" s="82"/>
      <c r="MA41" s="81"/>
      <c r="MB41" s="92"/>
      <c r="MC41" s="77"/>
      <c r="MD41" s="92"/>
      <c r="ME41" s="92"/>
      <c r="MF41" s="81"/>
      <c r="MG41" s="92"/>
      <c r="MH41" s="77"/>
      <c r="MI41" s="92"/>
      <c r="MJ41" s="92"/>
      <c r="MK41" s="83">
        <f t="shared" ref="MK41:MK56" si="138">+MK40</f>
        <v>20.16</v>
      </c>
      <c r="ML41" s="84">
        <f t="shared" si="84"/>
        <v>0.86</v>
      </c>
      <c r="MM41" s="85">
        <f>SUM(MM$39*ML41)</f>
        <v>0.51600000000000001</v>
      </c>
      <c r="MN41" s="86">
        <f t="shared" si="121"/>
        <v>20.16</v>
      </c>
      <c r="MO41" s="86"/>
      <c r="MP41" s="83"/>
      <c r="MQ41" s="103"/>
      <c r="MR41" s="85"/>
      <c r="MS41" s="99"/>
      <c r="MT41" s="99"/>
      <c r="MU41" s="83"/>
      <c r="MV41" s="103"/>
      <c r="MW41" s="85"/>
      <c r="MX41" s="99"/>
      <c r="MY41" s="99"/>
      <c r="MZ41" s="101"/>
      <c r="NA41" s="102"/>
      <c r="NB41" s="89"/>
      <c r="NC41" s="90"/>
      <c r="ND41" s="90"/>
      <c r="NE41" s="87"/>
      <c r="NF41" s="102"/>
      <c r="NG41" s="89"/>
      <c r="NH41" s="102"/>
      <c r="NI41" s="102"/>
      <c r="NJ41" s="145"/>
      <c r="NK41" s="146"/>
      <c r="NL41" s="96"/>
      <c r="NM41" s="97"/>
      <c r="NN41" s="97"/>
      <c r="NO41" s="81">
        <f t="shared" ref="NO41:NO56" si="139">+NO40</f>
        <v>24.192</v>
      </c>
      <c r="NP41" s="76">
        <f t="shared" si="85"/>
        <v>0.86</v>
      </c>
      <c r="NQ41" s="77">
        <f>SUM(NQ$39*NP41)</f>
        <v>4.3000000000000003E-2</v>
      </c>
      <c r="NR41" s="82">
        <f t="shared" si="122"/>
        <v>0</v>
      </c>
      <c r="NS41" s="82"/>
      <c r="NT41" s="81"/>
      <c r="NU41" s="130"/>
      <c r="NV41" s="77"/>
      <c r="NW41" s="92"/>
      <c r="NX41" s="92"/>
      <c r="NY41" s="81"/>
      <c r="NZ41" s="130"/>
      <c r="OA41" s="77"/>
      <c r="OB41" s="92"/>
      <c r="OC41" s="92"/>
      <c r="OD41" s="144"/>
      <c r="OE41" s="99"/>
      <c r="OF41" s="85"/>
      <c r="OG41" s="86"/>
      <c r="OH41" s="86"/>
      <c r="OI41" s="83"/>
      <c r="OJ41" s="99"/>
      <c r="OK41" s="85"/>
      <c r="OL41" s="99"/>
      <c r="OM41" s="99"/>
      <c r="ON41" s="101"/>
      <c r="OO41" s="102"/>
      <c r="OP41" s="89"/>
      <c r="OQ41" s="90"/>
      <c r="OR41" s="90"/>
      <c r="OS41" s="129"/>
      <c r="OT41" s="92"/>
      <c r="OU41" s="77"/>
      <c r="OV41" s="82"/>
      <c r="OW41" s="82"/>
      <c r="OX41" s="81"/>
      <c r="OY41" s="92"/>
      <c r="OZ41" s="77"/>
      <c r="PA41" s="92"/>
      <c r="PB41" s="92"/>
      <c r="PC41" s="144"/>
      <c r="PD41" s="99"/>
      <c r="PE41" s="85"/>
      <c r="PF41" s="86"/>
      <c r="PG41" s="86"/>
      <c r="PH41" s="129"/>
      <c r="PI41" s="92"/>
      <c r="PJ41" s="77"/>
      <c r="PK41" s="82"/>
      <c r="PL41" s="82"/>
      <c r="PM41" s="81">
        <f t="shared" ref="PM41:PM56" si="140">+PM40</f>
        <v>20.16</v>
      </c>
      <c r="PN41" s="76">
        <f t="shared" si="86"/>
        <v>0.86</v>
      </c>
      <c r="PO41" s="77">
        <f>SUM(PO$39*PN41)</f>
        <v>0.54070595100000018</v>
      </c>
      <c r="PP41" s="82">
        <f t="shared" si="123"/>
        <v>20.16</v>
      </c>
      <c r="PQ41" s="82"/>
      <c r="PR41" s="81"/>
      <c r="PS41" s="130"/>
      <c r="PT41" s="77"/>
      <c r="PU41" s="92"/>
      <c r="PV41" s="92"/>
      <c r="PW41" s="81"/>
      <c r="PX41" s="130"/>
      <c r="PY41" s="77"/>
      <c r="PZ41" s="92"/>
      <c r="QA41" s="92"/>
      <c r="QB41" s="144"/>
      <c r="QC41" s="99"/>
      <c r="QD41" s="85"/>
      <c r="QE41" s="86"/>
      <c r="QF41" s="86"/>
      <c r="QG41" s="83"/>
      <c r="QH41" s="99"/>
      <c r="QI41" s="85"/>
      <c r="QJ41" s="99"/>
      <c r="QK41" s="99"/>
      <c r="QL41" s="101"/>
      <c r="QM41" s="102"/>
      <c r="QN41" s="89"/>
      <c r="QO41" s="90"/>
      <c r="QP41" s="90"/>
      <c r="QQ41" s="129"/>
      <c r="QR41" s="92"/>
      <c r="QS41" s="77"/>
      <c r="QT41" s="82"/>
      <c r="QU41" s="82"/>
      <c r="QV41" s="81"/>
      <c r="QW41" s="92"/>
      <c r="QX41" s="77"/>
      <c r="QY41" s="92"/>
      <c r="QZ41" s="92"/>
      <c r="RA41" s="144"/>
      <c r="RB41" s="99"/>
      <c r="RC41" s="85"/>
      <c r="RD41" s="86"/>
      <c r="RE41" s="86"/>
      <c r="RF41" s="129"/>
      <c r="RG41" s="92"/>
      <c r="RH41" s="77"/>
      <c r="RI41" s="82"/>
      <c r="RJ41" s="82"/>
      <c r="RK41" s="129"/>
      <c r="RL41" s="92"/>
      <c r="RM41" s="77"/>
      <c r="RN41" s="82"/>
      <c r="RO41" s="82"/>
      <c r="RP41" s="81"/>
      <c r="RQ41" s="92"/>
      <c r="RR41" s="77"/>
      <c r="RS41" s="92"/>
      <c r="RT41" s="92"/>
      <c r="RU41" s="144"/>
      <c r="RV41" s="99"/>
      <c r="RW41" s="85"/>
      <c r="RX41" s="86"/>
      <c r="RY41" s="86"/>
      <c r="RZ41" s="129"/>
      <c r="SA41" s="92"/>
      <c r="SB41" s="77"/>
      <c r="SC41" s="82"/>
      <c r="SD41" s="82"/>
      <c r="SE41" s="129"/>
      <c r="SF41" s="92"/>
      <c r="SG41" s="77"/>
      <c r="SH41" s="82"/>
      <c r="SI41" s="82"/>
      <c r="SJ41" s="81">
        <f t="shared" ref="SJ41:SJ56" si="141">+SJ40</f>
        <v>24.192</v>
      </c>
      <c r="SK41" s="76">
        <f t="shared" si="87"/>
        <v>0.86</v>
      </c>
      <c r="SL41" s="77">
        <f>SUM(SL$39*SK41)</f>
        <v>4.3000000000000003E-2</v>
      </c>
      <c r="SM41" s="82">
        <f t="shared" si="124"/>
        <v>0</v>
      </c>
      <c r="SN41" s="82"/>
      <c r="SO41" s="81"/>
      <c r="SP41" s="130"/>
      <c r="SQ41" s="77"/>
      <c r="SR41" s="92"/>
      <c r="SS41" s="92"/>
      <c r="ST41" s="81"/>
      <c r="SU41" s="130"/>
      <c r="SV41" s="77"/>
      <c r="SW41" s="92"/>
      <c r="SX41" s="92"/>
      <c r="SY41" s="144"/>
      <c r="SZ41" s="99"/>
      <c r="TA41" s="85"/>
      <c r="TB41" s="86"/>
      <c r="TC41" s="86"/>
      <c r="TD41" s="83"/>
      <c r="TE41" s="99"/>
      <c r="TF41" s="85"/>
      <c r="TG41" s="99"/>
      <c r="TH41" s="99"/>
      <c r="TI41" s="101"/>
      <c r="TJ41" s="102"/>
      <c r="TK41" s="89"/>
      <c r="TL41" s="90"/>
      <c r="TM41" s="90"/>
      <c r="TN41" s="129"/>
      <c r="TO41" s="92"/>
      <c r="TP41" s="77"/>
      <c r="TQ41" s="82"/>
      <c r="TR41" s="82"/>
      <c r="TS41" s="81"/>
      <c r="TT41" s="92"/>
      <c r="TU41" s="77"/>
      <c r="TV41" s="92"/>
      <c r="TW41" s="92"/>
      <c r="TX41" s="144"/>
      <c r="TY41" s="99"/>
      <c r="TZ41" s="85"/>
      <c r="UA41" s="86"/>
      <c r="UB41" s="86"/>
      <c r="UC41" s="129"/>
      <c r="UD41" s="92"/>
      <c r="UE41" s="77"/>
      <c r="UF41" s="82"/>
      <c r="UG41" s="82"/>
      <c r="UH41" s="129"/>
      <c r="UI41" s="92"/>
      <c r="UJ41" s="77"/>
      <c r="UK41" s="82"/>
      <c r="UL41" s="82"/>
      <c r="UM41" s="81"/>
      <c r="UN41" s="92"/>
      <c r="UO41" s="77"/>
      <c r="UP41" s="92"/>
      <c r="UQ41" s="92"/>
      <c r="UR41" s="144"/>
      <c r="US41" s="99"/>
      <c r="UT41" s="85"/>
      <c r="UU41" s="86"/>
      <c r="UV41" s="86"/>
      <c r="UW41" s="129"/>
      <c r="UX41" s="92"/>
      <c r="UY41" s="77"/>
      <c r="UZ41" s="82"/>
      <c r="VA41" s="82"/>
      <c r="VB41" s="129"/>
      <c r="VC41" s="92"/>
      <c r="VD41" s="77"/>
      <c r="VE41" s="82"/>
      <c r="VF41" s="82"/>
      <c r="VG41" s="129"/>
      <c r="VH41" s="92"/>
      <c r="VI41" s="77"/>
      <c r="VJ41" s="82"/>
      <c r="VK41" s="82"/>
      <c r="VL41" s="81"/>
      <c r="VM41" s="92"/>
      <c r="VN41" s="77"/>
      <c r="VO41" s="92"/>
      <c r="VP41" s="92"/>
      <c r="VQ41" s="144"/>
      <c r="VR41" s="99"/>
      <c r="VS41" s="85"/>
      <c r="VT41" s="86"/>
      <c r="VU41" s="86"/>
      <c r="VV41" s="129"/>
      <c r="VW41" s="92"/>
      <c r="VX41" s="77"/>
      <c r="VY41" s="82"/>
      <c r="VZ41" s="82"/>
      <c r="WA41" s="129"/>
      <c r="WB41" s="92"/>
      <c r="WC41" s="77"/>
      <c r="WD41" s="82"/>
      <c r="WE41" s="82"/>
      <c r="WF41" s="129"/>
      <c r="WG41" s="92"/>
      <c r="WH41" s="77"/>
      <c r="WI41" s="82"/>
      <c r="WJ41" s="82"/>
      <c r="WK41" s="129"/>
      <c r="WL41" s="92"/>
      <c r="WM41" s="77"/>
      <c r="WN41" s="82"/>
      <c r="WO41" s="82"/>
      <c r="WP41" s="81"/>
      <c r="WQ41" s="92"/>
      <c r="WR41" s="77"/>
      <c r="WS41" s="92"/>
      <c r="WT41" s="92"/>
      <c r="WU41" s="144"/>
      <c r="WV41" s="99"/>
      <c r="WW41" s="85"/>
      <c r="WX41" s="86"/>
      <c r="WY41" s="86"/>
      <c r="WZ41" s="129"/>
      <c r="XA41" s="92"/>
      <c r="XB41" s="77"/>
      <c r="XC41" s="82"/>
      <c r="XD41" s="82"/>
      <c r="XE41" s="129"/>
      <c r="XF41" s="92"/>
      <c r="XG41" s="77"/>
      <c r="XH41" s="82"/>
      <c r="XI41" s="82"/>
      <c r="XJ41" s="129"/>
      <c r="XK41" s="92"/>
      <c r="XL41" s="77"/>
      <c r="XM41" s="82"/>
      <c r="XN41" s="82"/>
      <c r="XO41" s="129"/>
      <c r="XP41" s="92"/>
      <c r="XQ41" s="77"/>
      <c r="XR41" s="82"/>
      <c r="XS41" s="82"/>
      <c r="XT41" s="129"/>
      <c r="XU41" s="92"/>
      <c r="XV41" s="77"/>
      <c r="XW41" s="82"/>
      <c r="XX41" s="82"/>
      <c r="XY41" s="129"/>
      <c r="XZ41" s="92"/>
      <c r="YA41" s="77"/>
      <c r="YB41" s="82"/>
      <c r="YC41" s="82"/>
      <c r="YD41" s="129"/>
      <c r="YE41" s="92"/>
      <c r="YF41" s="77"/>
      <c r="YG41" s="82"/>
      <c r="YH41" s="82"/>
      <c r="YI41" s="129"/>
      <c r="YJ41" s="92"/>
      <c r="YK41" s="77"/>
      <c r="YL41" s="82"/>
      <c r="YM41" s="78"/>
    </row>
    <row r="42" spans="1:663" x14ac:dyDescent="0.2">
      <c r="A42" s="119">
        <f t="shared" si="0"/>
        <v>0</v>
      </c>
      <c r="B42" s="241">
        <f t="shared" si="1"/>
        <v>330</v>
      </c>
      <c r="C42" s="160">
        <f>IF('Data Entry'!$C$20='Attrition Rates'!R$3,SUM(((B42*'Data Entry'!$C$21)*'Data Entry'!$C$22)*'Data Entry'!$C$23),0)</f>
        <v>0</v>
      </c>
      <c r="D42" s="122">
        <f>SUM(C42*'Data Entry'!$C$18)*(20/80)</f>
        <v>0</v>
      </c>
      <c r="E42" s="122">
        <f t="shared" si="2"/>
        <v>4764.4799999999996</v>
      </c>
      <c r="F42" s="122">
        <f>SUM(E42*'Data Entry'!$C$18)*(20/80)</f>
        <v>988.62959999999987</v>
      </c>
      <c r="G42" s="122">
        <f t="shared" si="5"/>
        <v>320370.03599999991</v>
      </c>
      <c r="H42" s="128">
        <f t="shared" si="6"/>
        <v>330</v>
      </c>
      <c r="I42">
        <v>34</v>
      </c>
      <c r="J42" s="47">
        <f t="shared" si="7"/>
        <v>14</v>
      </c>
      <c r="K42" s="50">
        <f>IF('Data Entry'!$C$9='Attrition Rates'!$A$4,'Attrition Rates'!D37,IF('Data Entry'!$C$9='Attrition Rates'!$A$5,'Attrition Rates'!E37,IF('Data Entry'!$C$9='Attrition Rates'!$A$6,'Attrition Rates'!F37,IF('Data Entry'!$C$9='Attrition Rates'!$A$7,'Attrition Rates'!G37,IF('Data Entry'!$C$9='Attrition Rates'!$A$8,'Attrition Rates'!H37,IF('Data Entry'!$C$9='Attrition Rates'!$A$9,'Attrition Rates'!I37,IF('Data Entry'!$C$9='Attrition Rates'!$A$10,'Attrition Rates'!J37,FALSE)))))))</f>
        <v>0.32999999999999996</v>
      </c>
      <c r="L42" s="53">
        <f t="shared" si="76"/>
        <v>270.29713211550012</v>
      </c>
      <c r="M42" s="1">
        <f t="shared" si="4"/>
        <v>3780</v>
      </c>
      <c r="N42" s="81">
        <f t="shared" si="11"/>
        <v>16.8</v>
      </c>
      <c r="O42" s="76">
        <f t="shared" si="8"/>
        <v>0.36599999999999999</v>
      </c>
      <c r="P42" s="77">
        <f t="shared" si="88"/>
        <v>12</v>
      </c>
      <c r="Q42" s="82">
        <f t="shared" si="9"/>
        <v>201.60000000000002</v>
      </c>
      <c r="R42" s="82"/>
      <c r="S42" s="81">
        <f t="shared" si="19"/>
        <v>20.16</v>
      </c>
      <c r="T42" s="76">
        <f t="shared" si="15"/>
        <v>0.43000000000000005</v>
      </c>
      <c r="U42" s="77">
        <f t="shared" si="89"/>
        <v>0</v>
      </c>
      <c r="V42" s="82">
        <f t="shared" si="16"/>
        <v>0</v>
      </c>
      <c r="W42" s="82"/>
      <c r="X42" s="81">
        <f t="shared" si="35"/>
        <v>24.192</v>
      </c>
      <c r="Y42" s="76">
        <f t="shared" si="26"/>
        <v>0.51</v>
      </c>
      <c r="Z42" s="77">
        <f t="shared" si="90"/>
        <v>0</v>
      </c>
      <c r="AA42" s="82">
        <f t="shared" si="27"/>
        <v>0</v>
      </c>
      <c r="AB42" s="82"/>
      <c r="AC42" s="81">
        <f t="shared" si="66"/>
        <v>29.0304</v>
      </c>
      <c r="AD42" s="76">
        <f t="shared" si="48"/>
        <v>0.63</v>
      </c>
      <c r="AE42" s="77">
        <f t="shared" si="91"/>
        <v>0</v>
      </c>
      <c r="AF42" s="82">
        <f t="shared" si="49"/>
        <v>0</v>
      </c>
      <c r="AG42" s="82"/>
      <c r="AH42" s="81">
        <f t="shared" si="125"/>
        <v>34.836480000000002</v>
      </c>
      <c r="AI42" s="76">
        <f t="shared" si="92"/>
        <v>0.83</v>
      </c>
      <c r="AJ42" s="77">
        <f t="shared" si="126"/>
        <v>0</v>
      </c>
      <c r="AK42" s="82">
        <f t="shared" si="93"/>
        <v>0</v>
      </c>
      <c r="AL42" s="78"/>
      <c r="AM42" s="81"/>
      <c r="AN42" s="92"/>
      <c r="AO42" s="77"/>
      <c r="AP42" s="92"/>
      <c r="AQ42" s="93"/>
      <c r="AR42" s="81"/>
      <c r="AS42" s="92"/>
      <c r="AT42" s="77"/>
      <c r="AU42" s="92"/>
      <c r="AV42" s="93"/>
      <c r="AW42" s="83">
        <f t="shared" si="21"/>
        <v>16.8</v>
      </c>
      <c r="AX42" s="84">
        <f t="shared" si="17"/>
        <v>0.43000000000000005</v>
      </c>
      <c r="AY42" s="85">
        <f t="shared" si="77"/>
        <v>11</v>
      </c>
      <c r="AZ42" s="86">
        <f t="shared" si="18"/>
        <v>184.8</v>
      </c>
      <c r="BA42" s="123"/>
      <c r="BB42" s="83">
        <f t="shared" si="37"/>
        <v>20.16</v>
      </c>
      <c r="BC42" s="84">
        <f t="shared" si="29"/>
        <v>0.51</v>
      </c>
      <c r="BD42" s="85">
        <f t="shared" si="78"/>
        <v>0</v>
      </c>
      <c r="BE42" s="86">
        <f t="shared" si="30"/>
        <v>0</v>
      </c>
      <c r="BF42" s="123"/>
      <c r="BG42" s="83">
        <f t="shared" si="68"/>
        <v>24.192</v>
      </c>
      <c r="BH42" s="84">
        <f t="shared" si="51"/>
        <v>0.63</v>
      </c>
      <c r="BI42" s="85">
        <f t="shared" si="94"/>
        <v>0</v>
      </c>
      <c r="BJ42" s="86">
        <f t="shared" si="52"/>
        <v>0</v>
      </c>
      <c r="BK42" s="123"/>
      <c r="BL42" s="83">
        <f t="shared" si="127"/>
        <v>29.0304</v>
      </c>
      <c r="BM42" s="84">
        <f t="shared" si="95"/>
        <v>0.83</v>
      </c>
      <c r="BN42" s="85">
        <f t="shared" si="128"/>
        <v>0</v>
      </c>
      <c r="BO42" s="86">
        <f t="shared" si="96"/>
        <v>0</v>
      </c>
      <c r="BP42" s="123"/>
      <c r="BQ42" s="83"/>
      <c r="BR42" s="99"/>
      <c r="BS42" s="85"/>
      <c r="BT42" s="99"/>
      <c r="BU42" s="100"/>
      <c r="BV42" s="83"/>
      <c r="BW42" s="99"/>
      <c r="BX42" s="85"/>
      <c r="BY42" s="99"/>
      <c r="BZ42" s="100"/>
      <c r="CA42" s="87">
        <f t="shared" si="39"/>
        <v>16.8</v>
      </c>
      <c r="CB42" s="88">
        <f t="shared" si="31"/>
        <v>0.51</v>
      </c>
      <c r="CC42" s="89">
        <f t="shared" si="79"/>
        <v>10.3556773845</v>
      </c>
      <c r="CD42" s="90">
        <f t="shared" si="32"/>
        <v>168</v>
      </c>
      <c r="CE42" s="90"/>
      <c r="CF42" s="87">
        <f t="shared" si="70"/>
        <v>20.16</v>
      </c>
      <c r="CG42" s="88">
        <f t="shared" si="54"/>
        <v>0.63</v>
      </c>
      <c r="CH42" s="89">
        <f t="shared" si="97"/>
        <v>0.49558286550000002</v>
      </c>
      <c r="CI42" s="90">
        <f t="shared" si="55"/>
        <v>0</v>
      </c>
      <c r="CJ42" s="90"/>
      <c r="CK42" s="87">
        <f t="shared" si="129"/>
        <v>24.192</v>
      </c>
      <c r="CL42" s="88">
        <f t="shared" si="98"/>
        <v>0.83</v>
      </c>
      <c r="CM42" s="89">
        <f>SUM(CM$39*CL42)</f>
        <v>2.53956345E-2</v>
      </c>
      <c r="CN42" s="90">
        <f t="shared" si="99"/>
        <v>0</v>
      </c>
      <c r="CO42" s="90"/>
      <c r="CP42" s="87"/>
      <c r="CQ42" s="102"/>
      <c r="CR42" s="89"/>
      <c r="CS42" s="102"/>
      <c r="CT42" s="102"/>
      <c r="CU42" s="87"/>
      <c r="CV42" s="102"/>
      <c r="CW42" s="89"/>
      <c r="CX42" s="102"/>
      <c r="CY42" s="102"/>
      <c r="CZ42" s="94">
        <f t="shared" si="71"/>
        <v>16.8</v>
      </c>
      <c r="DA42" s="95">
        <f t="shared" si="56"/>
        <v>0.63</v>
      </c>
      <c r="DB42" s="96">
        <f t="shared" si="100"/>
        <v>10.141814634499999</v>
      </c>
      <c r="DC42" s="97">
        <f t="shared" si="57"/>
        <v>168</v>
      </c>
      <c r="DD42" s="97"/>
      <c r="DE42" s="94">
        <f t="shared" si="130"/>
        <v>20.16</v>
      </c>
      <c r="DF42" s="95">
        <f t="shared" si="101"/>
        <v>0.83</v>
      </c>
      <c r="DG42" s="96">
        <f>SUM(DG$39*DF42)</f>
        <v>0.5197068655</v>
      </c>
      <c r="DH42" s="97">
        <f t="shared" si="102"/>
        <v>20.16</v>
      </c>
      <c r="DI42" s="97"/>
      <c r="DJ42" s="94"/>
      <c r="DK42" s="146"/>
      <c r="DL42" s="96"/>
      <c r="DM42" s="146"/>
      <c r="DN42" s="146"/>
      <c r="DO42" s="94"/>
      <c r="DP42" s="146"/>
      <c r="DQ42" s="96"/>
      <c r="DR42" s="146"/>
      <c r="DS42" s="146"/>
      <c r="DT42" s="104">
        <f t="shared" si="131"/>
        <v>16.8</v>
      </c>
      <c r="DU42" s="105">
        <f t="shared" si="103"/>
        <v>0.83</v>
      </c>
      <c r="DV42" s="106">
        <f>SUM(DV$39*DU42)</f>
        <v>12.451346384500003</v>
      </c>
      <c r="DW42" s="107">
        <f t="shared" si="104"/>
        <v>201.60000000000002</v>
      </c>
      <c r="DX42" s="107"/>
      <c r="DY42" s="104"/>
      <c r="DZ42" s="148"/>
      <c r="EA42" s="106"/>
      <c r="EB42" s="148"/>
      <c r="EC42" s="148"/>
      <c r="ED42" s="104"/>
      <c r="EE42" s="148"/>
      <c r="EF42" s="106"/>
      <c r="EG42" s="148"/>
      <c r="EH42" s="148"/>
      <c r="EI42" s="149"/>
      <c r="EJ42" s="150"/>
      <c r="EK42" s="111"/>
      <c r="EL42" s="112"/>
      <c r="EM42" s="112"/>
      <c r="EN42" s="109"/>
      <c r="EO42" s="150"/>
      <c r="EP42" s="111"/>
      <c r="EQ42" s="150"/>
      <c r="ER42" s="150"/>
      <c r="ES42" s="151"/>
      <c r="ET42" s="152"/>
      <c r="EU42" s="115"/>
      <c r="EV42" s="116"/>
      <c r="EW42" s="116"/>
      <c r="EX42" s="81">
        <f t="shared" si="40"/>
        <v>20.16</v>
      </c>
      <c r="EY42" s="76">
        <f t="shared" si="33"/>
        <v>0.51</v>
      </c>
      <c r="EZ42" s="77">
        <f t="shared" si="80"/>
        <v>0</v>
      </c>
      <c r="FA42" s="82">
        <f t="shared" si="34"/>
        <v>0</v>
      </c>
      <c r="FB42" s="82"/>
      <c r="FC42" s="81">
        <f t="shared" si="72"/>
        <v>24.192</v>
      </c>
      <c r="FD42" s="76">
        <f t="shared" si="59"/>
        <v>0.63</v>
      </c>
      <c r="FE42" s="77">
        <f t="shared" si="105"/>
        <v>2.9964500000000002E-2</v>
      </c>
      <c r="FF42" s="82">
        <f t="shared" si="60"/>
        <v>0</v>
      </c>
      <c r="FG42" s="82"/>
      <c r="FH42" s="81">
        <f t="shared" si="132"/>
        <v>29.0304</v>
      </c>
      <c r="FI42" s="76">
        <f t="shared" si="106"/>
        <v>0.83</v>
      </c>
      <c r="FJ42" s="77">
        <f>SUM(FJ$39*FI42)</f>
        <v>1.5355E-3</v>
      </c>
      <c r="FK42" s="82">
        <f t="shared" si="107"/>
        <v>0</v>
      </c>
      <c r="FL42" s="82"/>
      <c r="FM42" s="81"/>
      <c r="FN42" s="92"/>
      <c r="FO42" s="77"/>
      <c r="FP42" s="92"/>
      <c r="FQ42" s="92"/>
      <c r="FR42" s="81"/>
      <c r="FS42" s="92"/>
      <c r="FT42" s="77"/>
      <c r="FU42" s="92"/>
      <c r="FV42" s="92"/>
      <c r="FW42" s="83">
        <f t="shared" si="73"/>
        <v>20.16</v>
      </c>
      <c r="FX42" s="84">
        <f t="shared" si="61"/>
        <v>0.63</v>
      </c>
      <c r="FY42" s="85">
        <f t="shared" si="108"/>
        <v>0.47943200000000002</v>
      </c>
      <c r="FZ42" s="86">
        <f t="shared" si="62"/>
        <v>0</v>
      </c>
      <c r="GA42" s="86"/>
      <c r="GB42" s="83">
        <f t="shared" si="133"/>
        <v>24.192</v>
      </c>
      <c r="GC42" s="84">
        <f t="shared" si="109"/>
        <v>0.83</v>
      </c>
      <c r="GD42" s="85">
        <f>SUM(GD$39*GC42)</f>
        <v>2.4568E-2</v>
      </c>
      <c r="GE42" s="86">
        <f t="shared" si="110"/>
        <v>0</v>
      </c>
      <c r="GF42" s="86"/>
      <c r="GG42" s="83"/>
      <c r="GH42" s="99"/>
      <c r="GI42" s="85"/>
      <c r="GJ42" s="99"/>
      <c r="GK42" s="99"/>
      <c r="GL42" s="83"/>
      <c r="GM42" s="99"/>
      <c r="GN42" s="85"/>
      <c r="GO42" s="99"/>
      <c r="GP42" s="99"/>
      <c r="GQ42" s="87">
        <f t="shared" si="134"/>
        <v>20.16</v>
      </c>
      <c r="GR42" s="88">
        <f t="shared" si="111"/>
        <v>0.83</v>
      </c>
      <c r="GS42" s="89">
        <f>SUM(GS$39*GR42)</f>
        <v>0.53949999999999998</v>
      </c>
      <c r="GT42" s="90">
        <f t="shared" si="112"/>
        <v>20.16</v>
      </c>
      <c r="GU42" s="90"/>
      <c r="GV42" s="87"/>
      <c r="GW42" s="102"/>
      <c r="GX42" s="89"/>
      <c r="GY42" s="102"/>
      <c r="GZ42" s="102"/>
      <c r="HA42" s="87"/>
      <c r="HB42" s="102"/>
      <c r="HC42" s="89"/>
      <c r="HD42" s="102"/>
      <c r="HE42" s="102"/>
      <c r="HF42" s="145"/>
      <c r="HG42" s="146"/>
      <c r="HH42" s="96"/>
      <c r="HI42" s="97"/>
      <c r="HJ42" s="97"/>
      <c r="HK42" s="94"/>
      <c r="HL42" s="146"/>
      <c r="HM42" s="96"/>
      <c r="HN42" s="146"/>
      <c r="HO42" s="146"/>
      <c r="HP42" s="147"/>
      <c r="HQ42" s="148"/>
      <c r="HR42" s="106"/>
      <c r="HS42" s="107"/>
      <c r="HT42" s="107"/>
      <c r="HU42" s="81">
        <f t="shared" si="74"/>
        <v>24.192</v>
      </c>
      <c r="HV42" s="76">
        <f t="shared" si="63"/>
        <v>0.63</v>
      </c>
      <c r="HW42" s="77">
        <f t="shared" si="113"/>
        <v>2.9964500000000002E-2</v>
      </c>
      <c r="HX42" s="82">
        <f t="shared" si="64"/>
        <v>0</v>
      </c>
      <c r="HY42" s="82"/>
      <c r="HZ42" s="81">
        <f t="shared" si="135"/>
        <v>29.0304</v>
      </c>
      <c r="IA42" s="76">
        <f t="shared" si="114"/>
        <v>0.83</v>
      </c>
      <c r="IB42" s="77">
        <f>SUM(IB$39*IA42)</f>
        <v>1.5355E-3</v>
      </c>
      <c r="IC42" s="82">
        <f t="shared" si="115"/>
        <v>0</v>
      </c>
      <c r="ID42" s="82"/>
      <c r="IE42" s="81"/>
      <c r="IF42" s="92"/>
      <c r="IG42" s="77"/>
      <c r="IH42" s="92"/>
      <c r="II42" s="92"/>
      <c r="IJ42" s="81"/>
      <c r="IK42" s="92"/>
      <c r="IL42" s="77"/>
      <c r="IM42" s="92"/>
      <c r="IN42" s="92"/>
      <c r="IO42" s="83">
        <f t="shared" si="136"/>
        <v>24.192</v>
      </c>
      <c r="IP42" s="84">
        <f t="shared" si="116"/>
        <v>0.83</v>
      </c>
      <c r="IQ42" s="85">
        <f>SUM(IQ$39*IP42)</f>
        <v>0</v>
      </c>
      <c r="IR42" s="86">
        <f t="shared" si="117"/>
        <v>0</v>
      </c>
      <c r="IS42" s="86"/>
      <c r="IT42" s="83"/>
      <c r="IU42" s="99"/>
      <c r="IV42" s="85"/>
      <c r="IW42" s="99"/>
      <c r="IX42" s="99"/>
      <c r="IY42" s="83"/>
      <c r="IZ42" s="99"/>
      <c r="JA42" s="85"/>
      <c r="JB42" s="99"/>
      <c r="JC42" s="99"/>
      <c r="JD42" s="101"/>
      <c r="JE42" s="102"/>
      <c r="JF42" s="89"/>
      <c r="JG42" s="90"/>
      <c r="JH42" s="90"/>
      <c r="JI42" s="87"/>
      <c r="JJ42" s="102"/>
      <c r="JK42" s="89"/>
      <c r="JL42" s="102"/>
      <c r="JM42" s="102"/>
      <c r="JN42" s="145"/>
      <c r="JO42" s="146"/>
      <c r="JP42" s="96"/>
      <c r="JQ42" s="97"/>
      <c r="JR42" s="97"/>
      <c r="JS42" s="81">
        <f t="shared" si="118"/>
        <v>29.0304</v>
      </c>
      <c r="JT42" s="76">
        <f t="shared" si="81"/>
        <v>0.83</v>
      </c>
      <c r="JU42" s="77">
        <f>SUM(JU$39*JT42)</f>
        <v>0</v>
      </c>
      <c r="JV42" s="82">
        <f t="shared" si="82"/>
        <v>0</v>
      </c>
      <c r="JW42" s="82"/>
      <c r="JX42" s="81"/>
      <c r="JY42" s="92"/>
      <c r="JZ42" s="77"/>
      <c r="KA42" s="92"/>
      <c r="KB42" s="92"/>
      <c r="KC42" s="81"/>
      <c r="KD42" s="92"/>
      <c r="KE42" s="77"/>
      <c r="KF42" s="92"/>
      <c r="KG42" s="92"/>
      <c r="KH42" s="144"/>
      <c r="KI42" s="99"/>
      <c r="KJ42" s="85"/>
      <c r="KK42" s="86"/>
      <c r="KL42" s="86"/>
      <c r="KM42" s="83"/>
      <c r="KN42" s="99"/>
      <c r="KO42" s="85"/>
      <c r="KP42" s="99"/>
      <c r="KQ42" s="99"/>
      <c r="KR42" s="101"/>
      <c r="KS42" s="102"/>
      <c r="KT42" s="89"/>
      <c r="KU42" s="90"/>
      <c r="KV42" s="90"/>
      <c r="KW42" s="129"/>
      <c r="KX42" s="92"/>
      <c r="KY42" s="77"/>
      <c r="KZ42" s="82"/>
      <c r="LA42" s="82"/>
      <c r="LB42" s="81"/>
      <c r="LC42" s="92"/>
      <c r="LD42" s="77"/>
      <c r="LE42" s="92"/>
      <c r="LF42" s="92"/>
      <c r="LG42" s="144"/>
      <c r="LH42" s="99"/>
      <c r="LI42" s="85"/>
      <c r="LJ42" s="86"/>
      <c r="LK42" s="86"/>
      <c r="LL42" s="129"/>
      <c r="LM42" s="92"/>
      <c r="LN42" s="77"/>
      <c r="LO42" s="82"/>
      <c r="LP42" s="82"/>
      <c r="LQ42" s="81">
        <f t="shared" si="75"/>
        <v>20.16</v>
      </c>
      <c r="LR42" s="76">
        <f t="shared" si="44"/>
        <v>0.63</v>
      </c>
      <c r="LS42" s="77">
        <f t="shared" si="119"/>
        <v>0.47943200000000002</v>
      </c>
      <c r="LT42" s="82">
        <f t="shared" si="65"/>
        <v>0</v>
      </c>
      <c r="LU42" s="82"/>
      <c r="LV42" s="81">
        <f t="shared" si="137"/>
        <v>24.192</v>
      </c>
      <c r="LW42" s="76">
        <f t="shared" si="83"/>
        <v>0.83</v>
      </c>
      <c r="LX42" s="77">
        <f>SUM(LX$39*LW42)</f>
        <v>2.4568E-2</v>
      </c>
      <c r="LY42" s="82">
        <f t="shared" si="120"/>
        <v>0</v>
      </c>
      <c r="LZ42" s="82"/>
      <c r="MA42" s="81"/>
      <c r="MB42" s="92"/>
      <c r="MC42" s="77"/>
      <c r="MD42" s="92"/>
      <c r="ME42" s="92"/>
      <c r="MF42" s="81"/>
      <c r="MG42" s="92"/>
      <c r="MH42" s="77"/>
      <c r="MI42" s="92"/>
      <c r="MJ42" s="92"/>
      <c r="MK42" s="83">
        <f t="shared" si="138"/>
        <v>20.16</v>
      </c>
      <c r="ML42" s="84">
        <f t="shared" si="84"/>
        <v>0.83</v>
      </c>
      <c r="MM42" s="85">
        <f>SUM(MM$39*ML42)</f>
        <v>0.49800000000000005</v>
      </c>
      <c r="MN42" s="86">
        <f t="shared" si="121"/>
        <v>0</v>
      </c>
      <c r="MO42" s="86"/>
      <c r="MP42" s="83"/>
      <c r="MQ42" s="99"/>
      <c r="MR42" s="85"/>
      <c r="MS42" s="99"/>
      <c r="MT42" s="99"/>
      <c r="MU42" s="83"/>
      <c r="MV42" s="99"/>
      <c r="MW42" s="85"/>
      <c r="MX42" s="99"/>
      <c r="MY42" s="99"/>
      <c r="MZ42" s="101"/>
      <c r="NA42" s="102"/>
      <c r="NB42" s="89"/>
      <c r="NC42" s="90"/>
      <c r="ND42" s="90"/>
      <c r="NE42" s="87"/>
      <c r="NF42" s="102"/>
      <c r="NG42" s="89"/>
      <c r="NH42" s="102"/>
      <c r="NI42" s="102"/>
      <c r="NJ42" s="145"/>
      <c r="NK42" s="146"/>
      <c r="NL42" s="96"/>
      <c r="NM42" s="97"/>
      <c r="NN42" s="97"/>
      <c r="NO42" s="81">
        <f t="shared" si="139"/>
        <v>24.192</v>
      </c>
      <c r="NP42" s="76">
        <f t="shared" si="85"/>
        <v>0.83</v>
      </c>
      <c r="NQ42" s="77">
        <f>SUM(NQ$39*NP42)</f>
        <v>4.1500000000000002E-2</v>
      </c>
      <c r="NR42" s="82">
        <f t="shared" si="122"/>
        <v>0</v>
      </c>
      <c r="NS42" s="82"/>
      <c r="NT42" s="81"/>
      <c r="NU42" s="92"/>
      <c r="NV42" s="77"/>
      <c r="NW42" s="92"/>
      <c r="NX42" s="92"/>
      <c r="NY42" s="81"/>
      <c r="NZ42" s="92"/>
      <c r="OA42" s="77"/>
      <c r="OB42" s="92"/>
      <c r="OC42" s="92"/>
      <c r="OD42" s="144"/>
      <c r="OE42" s="99"/>
      <c r="OF42" s="85"/>
      <c r="OG42" s="86"/>
      <c r="OH42" s="86"/>
      <c r="OI42" s="83"/>
      <c r="OJ42" s="99"/>
      <c r="OK42" s="85"/>
      <c r="OL42" s="99"/>
      <c r="OM42" s="99"/>
      <c r="ON42" s="101"/>
      <c r="OO42" s="102"/>
      <c r="OP42" s="89"/>
      <c r="OQ42" s="90"/>
      <c r="OR42" s="90"/>
      <c r="OS42" s="129"/>
      <c r="OT42" s="92"/>
      <c r="OU42" s="77"/>
      <c r="OV42" s="82"/>
      <c r="OW42" s="82"/>
      <c r="OX42" s="81"/>
      <c r="OY42" s="92"/>
      <c r="OZ42" s="77"/>
      <c r="PA42" s="92"/>
      <c r="PB42" s="92"/>
      <c r="PC42" s="144"/>
      <c r="PD42" s="99"/>
      <c r="PE42" s="85"/>
      <c r="PF42" s="86"/>
      <c r="PG42" s="86"/>
      <c r="PH42" s="129"/>
      <c r="PI42" s="92"/>
      <c r="PJ42" s="77"/>
      <c r="PK42" s="82"/>
      <c r="PL42" s="82"/>
      <c r="PM42" s="81">
        <f t="shared" si="140"/>
        <v>20.16</v>
      </c>
      <c r="PN42" s="76">
        <f t="shared" si="86"/>
        <v>0.83</v>
      </c>
      <c r="PO42" s="77">
        <f>SUM(PO$39*PN42)</f>
        <v>0.52184411550000009</v>
      </c>
      <c r="PP42" s="82">
        <f t="shared" si="123"/>
        <v>20.16</v>
      </c>
      <c r="PQ42" s="82"/>
      <c r="PR42" s="81"/>
      <c r="PS42" s="92"/>
      <c r="PT42" s="77"/>
      <c r="PU42" s="92"/>
      <c r="PV42" s="92"/>
      <c r="PW42" s="81"/>
      <c r="PX42" s="92"/>
      <c r="PY42" s="77"/>
      <c r="PZ42" s="92"/>
      <c r="QA42" s="92"/>
      <c r="QB42" s="144"/>
      <c r="QC42" s="99"/>
      <c r="QD42" s="85"/>
      <c r="QE42" s="86"/>
      <c r="QF42" s="86"/>
      <c r="QG42" s="83"/>
      <c r="QH42" s="99"/>
      <c r="QI42" s="85"/>
      <c r="QJ42" s="99"/>
      <c r="QK42" s="99"/>
      <c r="QL42" s="101"/>
      <c r="QM42" s="102"/>
      <c r="QN42" s="89"/>
      <c r="QO42" s="90"/>
      <c r="QP42" s="90"/>
      <c r="QQ42" s="129"/>
      <c r="QR42" s="92"/>
      <c r="QS42" s="77"/>
      <c r="QT42" s="82"/>
      <c r="QU42" s="82"/>
      <c r="QV42" s="81"/>
      <c r="QW42" s="92"/>
      <c r="QX42" s="77"/>
      <c r="QY42" s="92"/>
      <c r="QZ42" s="92"/>
      <c r="RA42" s="144"/>
      <c r="RB42" s="99"/>
      <c r="RC42" s="85"/>
      <c r="RD42" s="86"/>
      <c r="RE42" s="86"/>
      <c r="RF42" s="129"/>
      <c r="RG42" s="92"/>
      <c r="RH42" s="77"/>
      <c r="RI42" s="82"/>
      <c r="RJ42" s="82"/>
      <c r="RK42" s="129"/>
      <c r="RL42" s="92"/>
      <c r="RM42" s="77"/>
      <c r="RN42" s="82"/>
      <c r="RO42" s="82"/>
      <c r="RP42" s="81"/>
      <c r="RQ42" s="92"/>
      <c r="RR42" s="77"/>
      <c r="RS42" s="92"/>
      <c r="RT42" s="92"/>
      <c r="RU42" s="144"/>
      <c r="RV42" s="99"/>
      <c r="RW42" s="85"/>
      <c r="RX42" s="86"/>
      <c r="RY42" s="86"/>
      <c r="RZ42" s="129"/>
      <c r="SA42" s="92"/>
      <c r="SB42" s="77"/>
      <c r="SC42" s="82"/>
      <c r="SD42" s="82"/>
      <c r="SE42" s="129"/>
      <c r="SF42" s="92"/>
      <c r="SG42" s="77"/>
      <c r="SH42" s="82"/>
      <c r="SI42" s="82"/>
      <c r="SJ42" s="81">
        <f t="shared" si="141"/>
        <v>24.192</v>
      </c>
      <c r="SK42" s="76">
        <f t="shared" si="87"/>
        <v>0.83</v>
      </c>
      <c r="SL42" s="77">
        <f>SUM(SL$39*SK42)</f>
        <v>4.1500000000000002E-2</v>
      </c>
      <c r="SM42" s="82">
        <f t="shared" si="124"/>
        <v>0</v>
      </c>
      <c r="SN42" s="82"/>
      <c r="SO42" s="81"/>
      <c r="SP42" s="92"/>
      <c r="SQ42" s="77"/>
      <c r="SR42" s="92"/>
      <c r="SS42" s="92"/>
      <c r="ST42" s="81"/>
      <c r="SU42" s="92"/>
      <c r="SV42" s="77"/>
      <c r="SW42" s="92"/>
      <c r="SX42" s="92"/>
      <c r="SY42" s="144"/>
      <c r="SZ42" s="99"/>
      <c r="TA42" s="85"/>
      <c r="TB42" s="86"/>
      <c r="TC42" s="86"/>
      <c r="TD42" s="83"/>
      <c r="TE42" s="99"/>
      <c r="TF42" s="85"/>
      <c r="TG42" s="99"/>
      <c r="TH42" s="99"/>
      <c r="TI42" s="101"/>
      <c r="TJ42" s="102"/>
      <c r="TK42" s="89"/>
      <c r="TL42" s="90"/>
      <c r="TM42" s="90"/>
      <c r="TN42" s="129"/>
      <c r="TO42" s="92"/>
      <c r="TP42" s="77"/>
      <c r="TQ42" s="82"/>
      <c r="TR42" s="82"/>
      <c r="TS42" s="81"/>
      <c r="TT42" s="92"/>
      <c r="TU42" s="77"/>
      <c r="TV42" s="92"/>
      <c r="TW42" s="92"/>
      <c r="TX42" s="144"/>
      <c r="TY42" s="99"/>
      <c r="TZ42" s="85"/>
      <c r="UA42" s="86"/>
      <c r="UB42" s="86"/>
      <c r="UC42" s="129"/>
      <c r="UD42" s="92"/>
      <c r="UE42" s="77"/>
      <c r="UF42" s="82"/>
      <c r="UG42" s="82"/>
      <c r="UH42" s="129"/>
      <c r="UI42" s="92"/>
      <c r="UJ42" s="77"/>
      <c r="UK42" s="82"/>
      <c r="UL42" s="82"/>
      <c r="UM42" s="81"/>
      <c r="UN42" s="92"/>
      <c r="UO42" s="77"/>
      <c r="UP42" s="92"/>
      <c r="UQ42" s="92"/>
      <c r="UR42" s="144"/>
      <c r="US42" s="99"/>
      <c r="UT42" s="85"/>
      <c r="UU42" s="86"/>
      <c r="UV42" s="86"/>
      <c r="UW42" s="129"/>
      <c r="UX42" s="92"/>
      <c r="UY42" s="77"/>
      <c r="UZ42" s="82"/>
      <c r="VA42" s="82"/>
      <c r="VB42" s="129"/>
      <c r="VC42" s="92"/>
      <c r="VD42" s="77"/>
      <c r="VE42" s="82"/>
      <c r="VF42" s="82"/>
      <c r="VG42" s="129"/>
      <c r="VH42" s="92"/>
      <c r="VI42" s="77"/>
      <c r="VJ42" s="82"/>
      <c r="VK42" s="82"/>
      <c r="VL42" s="81"/>
      <c r="VM42" s="92"/>
      <c r="VN42" s="77"/>
      <c r="VO42" s="92"/>
      <c r="VP42" s="92"/>
      <c r="VQ42" s="144"/>
      <c r="VR42" s="99"/>
      <c r="VS42" s="85"/>
      <c r="VT42" s="86"/>
      <c r="VU42" s="86"/>
      <c r="VV42" s="129"/>
      <c r="VW42" s="92"/>
      <c r="VX42" s="77"/>
      <c r="VY42" s="82"/>
      <c r="VZ42" s="82"/>
      <c r="WA42" s="129"/>
      <c r="WB42" s="92"/>
      <c r="WC42" s="77"/>
      <c r="WD42" s="82"/>
      <c r="WE42" s="82"/>
      <c r="WF42" s="129"/>
      <c r="WG42" s="92"/>
      <c r="WH42" s="77"/>
      <c r="WI42" s="82"/>
      <c r="WJ42" s="82"/>
      <c r="WK42" s="129"/>
      <c r="WL42" s="92"/>
      <c r="WM42" s="77"/>
      <c r="WN42" s="82"/>
      <c r="WO42" s="82"/>
      <c r="WP42" s="81"/>
      <c r="WQ42" s="92"/>
      <c r="WR42" s="77"/>
      <c r="WS42" s="92"/>
      <c r="WT42" s="92"/>
      <c r="WU42" s="144"/>
      <c r="WV42" s="99"/>
      <c r="WW42" s="85"/>
      <c r="WX42" s="86"/>
      <c r="WY42" s="86"/>
      <c r="WZ42" s="129"/>
      <c r="XA42" s="92"/>
      <c r="XB42" s="77"/>
      <c r="XC42" s="82"/>
      <c r="XD42" s="82"/>
      <c r="XE42" s="129"/>
      <c r="XF42" s="92"/>
      <c r="XG42" s="77"/>
      <c r="XH42" s="82"/>
      <c r="XI42" s="82"/>
      <c r="XJ42" s="129"/>
      <c r="XK42" s="92"/>
      <c r="XL42" s="77"/>
      <c r="XM42" s="82"/>
      <c r="XN42" s="82"/>
      <c r="XO42" s="129"/>
      <c r="XP42" s="92"/>
      <c r="XQ42" s="77"/>
      <c r="XR42" s="82"/>
      <c r="XS42" s="82"/>
      <c r="XT42" s="129"/>
      <c r="XU42" s="92"/>
      <c r="XV42" s="77"/>
      <c r="XW42" s="82"/>
      <c r="XX42" s="82"/>
      <c r="XY42" s="129"/>
      <c r="XZ42" s="92"/>
      <c r="YA42" s="77"/>
      <c r="YB42" s="82"/>
      <c r="YC42" s="82"/>
      <c r="YD42" s="129"/>
      <c r="YE42" s="92"/>
      <c r="YF42" s="77"/>
      <c r="YG42" s="82"/>
      <c r="YH42" s="82"/>
      <c r="YI42" s="129"/>
      <c r="YJ42" s="92"/>
      <c r="YK42" s="77"/>
      <c r="YL42" s="82"/>
      <c r="YM42" s="78"/>
    </row>
    <row r="43" spans="1:663" ht="17" thickBot="1" x14ac:dyDescent="0.25">
      <c r="A43" s="119">
        <f t="shared" si="0"/>
        <v>0</v>
      </c>
      <c r="B43" s="241">
        <f t="shared" si="1"/>
        <v>324</v>
      </c>
      <c r="C43" s="160"/>
      <c r="D43" s="122">
        <f>SUM(C43*'Data Entry'!$C$18)*(20/80)</f>
        <v>0</v>
      </c>
      <c r="E43" s="122">
        <f t="shared" si="2"/>
        <v>4665.3600000000006</v>
      </c>
      <c r="F43" s="122">
        <f>SUM(E43*'Data Entry'!$C$18)*(20/80)</f>
        <v>968.06220000000008</v>
      </c>
      <c r="G43" s="122">
        <f t="shared" si="5"/>
        <v>326003.45819999988</v>
      </c>
      <c r="H43" s="128">
        <f t="shared" si="6"/>
        <v>324</v>
      </c>
      <c r="I43">
        <v>35</v>
      </c>
      <c r="J43" s="47">
        <f t="shared" si="7"/>
        <v>14</v>
      </c>
      <c r="K43" s="50">
        <f>IF('Data Entry'!$C$9='Attrition Rates'!$A$4,'Attrition Rates'!D38,IF('Data Entry'!$C$9='Attrition Rates'!$A$5,'Attrition Rates'!E38,IF('Data Entry'!$C$9='Attrition Rates'!$A$6,'Attrition Rates'!F38,IF('Data Entry'!$C$9='Attrition Rates'!$A$7,'Attrition Rates'!G38,IF('Data Entry'!$C$9='Attrition Rates'!$A$8,'Attrition Rates'!H38,IF('Data Entry'!$C$9='Attrition Rates'!$A$9,'Attrition Rates'!I38,IF('Data Entry'!$C$9='Attrition Rates'!$A$10,'Attrition Rates'!J38,FALSE)))))))</f>
        <v>0.32399999999999995</v>
      </c>
      <c r="L43" s="53">
        <f t="shared" si="76"/>
        <v>266.71067422299996</v>
      </c>
      <c r="M43" s="1">
        <f t="shared" si="4"/>
        <v>3738</v>
      </c>
      <c r="N43" s="81">
        <f t="shared" si="11"/>
        <v>16.8</v>
      </c>
      <c r="O43" s="76">
        <f t="shared" si="8"/>
        <v>0.36</v>
      </c>
      <c r="P43" s="77">
        <f t="shared" si="88"/>
        <v>12</v>
      </c>
      <c r="Q43" s="82">
        <f t="shared" si="9"/>
        <v>201.60000000000002</v>
      </c>
      <c r="R43" s="82"/>
      <c r="S43" s="81">
        <f t="shared" si="19"/>
        <v>20.16</v>
      </c>
      <c r="T43" s="76">
        <f t="shared" si="15"/>
        <v>0.41000000000000003</v>
      </c>
      <c r="U43" s="77">
        <f t="shared" si="89"/>
        <v>0</v>
      </c>
      <c r="V43" s="82">
        <f t="shared" si="16"/>
        <v>0</v>
      </c>
      <c r="W43" s="82"/>
      <c r="X43" s="81">
        <f t="shared" si="35"/>
        <v>24.192</v>
      </c>
      <c r="Y43" s="76">
        <f t="shared" si="26"/>
        <v>0.5</v>
      </c>
      <c r="Z43" s="77">
        <f t="shared" si="90"/>
        <v>0</v>
      </c>
      <c r="AA43" s="82">
        <f t="shared" si="27"/>
        <v>0</v>
      </c>
      <c r="AB43" s="82"/>
      <c r="AC43" s="81">
        <f t="shared" si="66"/>
        <v>29.0304</v>
      </c>
      <c r="AD43" s="76">
        <f t="shared" si="48"/>
        <v>0.61</v>
      </c>
      <c r="AE43" s="77">
        <f t="shared" si="91"/>
        <v>0</v>
      </c>
      <c r="AF43" s="82">
        <f t="shared" si="49"/>
        <v>0</v>
      </c>
      <c r="AG43" s="82"/>
      <c r="AH43" s="81">
        <f t="shared" si="125"/>
        <v>34.836480000000002</v>
      </c>
      <c r="AI43" s="76">
        <f t="shared" si="92"/>
        <v>0.78</v>
      </c>
      <c r="AJ43" s="77">
        <f t="shared" si="126"/>
        <v>0</v>
      </c>
      <c r="AK43" s="82">
        <f t="shared" si="93"/>
        <v>0</v>
      </c>
      <c r="AL43" s="78"/>
      <c r="AM43" s="81"/>
      <c r="AN43" s="92"/>
      <c r="AO43" s="77"/>
      <c r="AP43" s="92"/>
      <c r="AQ43" s="93"/>
      <c r="AR43" s="81"/>
      <c r="AS43" s="92"/>
      <c r="AT43" s="77"/>
      <c r="AU43" s="92"/>
      <c r="AV43" s="93"/>
      <c r="AW43" s="83">
        <f t="shared" si="21"/>
        <v>16.8</v>
      </c>
      <c r="AX43" s="84">
        <f t="shared" si="17"/>
        <v>0.41000000000000003</v>
      </c>
      <c r="AY43" s="85">
        <f t="shared" si="77"/>
        <v>10</v>
      </c>
      <c r="AZ43" s="86">
        <f t="shared" si="18"/>
        <v>168</v>
      </c>
      <c r="BA43" s="123"/>
      <c r="BB43" s="83">
        <f t="shared" si="37"/>
        <v>20.16</v>
      </c>
      <c r="BC43" s="84">
        <f t="shared" si="29"/>
        <v>0.5</v>
      </c>
      <c r="BD43" s="85">
        <f t="shared" si="78"/>
        <v>0</v>
      </c>
      <c r="BE43" s="86">
        <f t="shared" si="30"/>
        <v>0</v>
      </c>
      <c r="BF43" s="123"/>
      <c r="BG43" s="83">
        <f t="shared" si="68"/>
        <v>24.192</v>
      </c>
      <c r="BH43" s="84">
        <f t="shared" si="51"/>
        <v>0.61</v>
      </c>
      <c r="BI43" s="85">
        <f t="shared" si="94"/>
        <v>0</v>
      </c>
      <c r="BJ43" s="86">
        <f t="shared" si="52"/>
        <v>0</v>
      </c>
      <c r="BK43" s="123"/>
      <c r="BL43" s="83">
        <f t="shared" si="127"/>
        <v>29.0304</v>
      </c>
      <c r="BM43" s="84">
        <f t="shared" si="95"/>
        <v>0.78</v>
      </c>
      <c r="BN43" s="85">
        <f t="shared" si="128"/>
        <v>0</v>
      </c>
      <c r="BO43" s="86">
        <f t="shared" si="96"/>
        <v>0</v>
      </c>
      <c r="BP43" s="123"/>
      <c r="BQ43" s="83"/>
      <c r="BR43" s="99"/>
      <c r="BS43" s="85"/>
      <c r="BT43" s="99"/>
      <c r="BU43" s="100"/>
      <c r="BV43" s="83"/>
      <c r="BW43" s="99"/>
      <c r="BX43" s="85"/>
      <c r="BY43" s="99"/>
      <c r="BZ43" s="100"/>
      <c r="CA43" s="87">
        <f t="shared" si="39"/>
        <v>16.8</v>
      </c>
      <c r="CB43" s="88">
        <f t="shared" si="31"/>
        <v>0.5</v>
      </c>
      <c r="CC43" s="89">
        <f t="shared" si="79"/>
        <v>10.180152777000002</v>
      </c>
      <c r="CD43" s="90">
        <f t="shared" si="32"/>
        <v>168</v>
      </c>
      <c r="CE43" s="90"/>
      <c r="CF43" s="87">
        <f t="shared" si="70"/>
        <v>20.16</v>
      </c>
      <c r="CG43" s="88">
        <f t="shared" si="54"/>
        <v>0.61</v>
      </c>
      <c r="CH43" s="89">
        <f t="shared" si="97"/>
        <v>0.48057372300000001</v>
      </c>
      <c r="CI43" s="90">
        <f t="shared" si="55"/>
        <v>0</v>
      </c>
      <c r="CJ43" s="90"/>
      <c r="CK43" s="87">
        <f t="shared" si="129"/>
        <v>24.192</v>
      </c>
      <c r="CL43" s="88">
        <f t="shared" si="98"/>
        <v>0.78</v>
      </c>
      <c r="CM43" s="89">
        <f>SUM(CM$39*CL43)</f>
        <v>2.3865777000000005E-2</v>
      </c>
      <c r="CN43" s="90">
        <f t="shared" si="99"/>
        <v>0</v>
      </c>
      <c r="CO43" s="90"/>
      <c r="CP43" s="87"/>
      <c r="CQ43" s="102"/>
      <c r="CR43" s="89"/>
      <c r="CS43" s="102"/>
      <c r="CT43" s="102"/>
      <c r="CU43" s="87"/>
      <c r="CV43" s="102"/>
      <c r="CW43" s="89"/>
      <c r="CX43" s="102"/>
      <c r="CY43" s="102"/>
      <c r="CZ43" s="94">
        <f t="shared" si="71"/>
        <v>16.8</v>
      </c>
      <c r="DA43" s="95">
        <f t="shared" si="56"/>
        <v>0.61</v>
      </c>
      <c r="DB43" s="96">
        <f t="shared" si="100"/>
        <v>9.8346612770000004</v>
      </c>
      <c r="DC43" s="97">
        <f t="shared" si="57"/>
        <v>168</v>
      </c>
      <c r="DD43" s="97"/>
      <c r="DE43" s="94">
        <f t="shared" si="130"/>
        <v>20.16</v>
      </c>
      <c r="DF43" s="95">
        <f t="shared" si="101"/>
        <v>0.78</v>
      </c>
      <c r="DG43" s="96">
        <f>SUM(DG$39*DF43)</f>
        <v>0.48839922299999999</v>
      </c>
      <c r="DH43" s="97">
        <f t="shared" si="102"/>
        <v>0</v>
      </c>
      <c r="DI43" s="97"/>
      <c r="DJ43" s="94"/>
      <c r="DK43" s="146"/>
      <c r="DL43" s="96"/>
      <c r="DM43" s="146"/>
      <c r="DN43" s="146"/>
      <c r="DO43" s="94"/>
      <c r="DP43" s="146"/>
      <c r="DQ43" s="96"/>
      <c r="DR43" s="146"/>
      <c r="DS43" s="146"/>
      <c r="DT43" s="104">
        <f t="shared" si="131"/>
        <v>16.8</v>
      </c>
      <c r="DU43" s="105">
        <f t="shared" si="103"/>
        <v>0.78</v>
      </c>
      <c r="DV43" s="106">
        <f>SUM(DV$39*DU43)</f>
        <v>11.701265277000003</v>
      </c>
      <c r="DW43" s="107">
        <f t="shared" si="104"/>
        <v>201.60000000000002</v>
      </c>
      <c r="DX43" s="107"/>
      <c r="DY43" s="104"/>
      <c r="DZ43" s="148"/>
      <c r="EA43" s="106"/>
      <c r="EB43" s="148"/>
      <c r="EC43" s="148"/>
      <c r="ED43" s="104"/>
      <c r="EE43" s="148"/>
      <c r="EF43" s="106"/>
      <c r="EG43" s="148"/>
      <c r="EH43" s="148"/>
      <c r="EI43" s="149"/>
      <c r="EJ43" s="150"/>
      <c r="EK43" s="111"/>
      <c r="EL43" s="112"/>
      <c r="EM43" s="112"/>
      <c r="EN43" s="109"/>
      <c r="EO43" s="150"/>
      <c r="EP43" s="111"/>
      <c r="EQ43" s="150"/>
      <c r="ER43" s="150"/>
      <c r="ES43" s="151"/>
      <c r="ET43" s="152"/>
      <c r="EU43" s="115"/>
      <c r="EV43" s="116"/>
      <c r="EW43" s="116"/>
      <c r="EX43" s="81">
        <f t="shared" si="40"/>
        <v>20.16</v>
      </c>
      <c r="EY43" s="76">
        <f t="shared" si="33"/>
        <v>0.5</v>
      </c>
      <c r="EZ43" s="77">
        <f t="shared" si="80"/>
        <v>0</v>
      </c>
      <c r="FA43" s="82">
        <f t="shared" si="34"/>
        <v>0</v>
      </c>
      <c r="FB43" s="82"/>
      <c r="FC43" s="81">
        <f t="shared" si="72"/>
        <v>24.192</v>
      </c>
      <c r="FD43" s="76">
        <f t="shared" si="59"/>
        <v>0.61</v>
      </c>
      <c r="FE43" s="77">
        <f t="shared" si="105"/>
        <v>2.9056999999999999E-2</v>
      </c>
      <c r="FF43" s="82">
        <f t="shared" si="60"/>
        <v>0</v>
      </c>
      <c r="FG43" s="82"/>
      <c r="FH43" s="81">
        <f t="shared" si="132"/>
        <v>29.0304</v>
      </c>
      <c r="FI43" s="76">
        <f t="shared" si="106"/>
        <v>0.78</v>
      </c>
      <c r="FJ43" s="77">
        <f>SUM(FJ$39*FI43)</f>
        <v>1.4430000000000001E-3</v>
      </c>
      <c r="FK43" s="82">
        <f t="shared" si="107"/>
        <v>0</v>
      </c>
      <c r="FL43" s="82"/>
      <c r="FM43" s="81"/>
      <c r="FN43" s="92"/>
      <c r="FO43" s="77"/>
      <c r="FP43" s="92"/>
      <c r="FQ43" s="92"/>
      <c r="FR43" s="81"/>
      <c r="FS43" s="92"/>
      <c r="FT43" s="77"/>
      <c r="FU43" s="92"/>
      <c r="FV43" s="92"/>
      <c r="FW43" s="83">
        <f t="shared" si="73"/>
        <v>20.16</v>
      </c>
      <c r="FX43" s="84">
        <f t="shared" si="61"/>
        <v>0.61</v>
      </c>
      <c r="FY43" s="85">
        <f t="shared" si="108"/>
        <v>0.46491199999999999</v>
      </c>
      <c r="FZ43" s="86">
        <f t="shared" si="62"/>
        <v>0</v>
      </c>
      <c r="GA43" s="86"/>
      <c r="GB43" s="83">
        <f t="shared" si="133"/>
        <v>24.192</v>
      </c>
      <c r="GC43" s="84">
        <f t="shared" si="109"/>
        <v>0.78</v>
      </c>
      <c r="GD43" s="85">
        <f>SUM(GD$39*GC43)</f>
        <v>2.3088000000000001E-2</v>
      </c>
      <c r="GE43" s="86">
        <f t="shared" si="110"/>
        <v>0</v>
      </c>
      <c r="GF43" s="86"/>
      <c r="GG43" s="83"/>
      <c r="GH43" s="99"/>
      <c r="GI43" s="85"/>
      <c r="GJ43" s="99"/>
      <c r="GK43" s="99"/>
      <c r="GL43" s="83"/>
      <c r="GM43" s="99"/>
      <c r="GN43" s="85"/>
      <c r="GO43" s="99"/>
      <c r="GP43" s="99"/>
      <c r="GQ43" s="87">
        <f t="shared" si="134"/>
        <v>20.16</v>
      </c>
      <c r="GR43" s="88">
        <f t="shared" si="111"/>
        <v>0.78</v>
      </c>
      <c r="GS43" s="89">
        <f>SUM(GS$39*GR43)</f>
        <v>0.50700000000000001</v>
      </c>
      <c r="GT43" s="90">
        <f t="shared" si="112"/>
        <v>20.16</v>
      </c>
      <c r="GU43" s="90"/>
      <c r="GV43" s="87"/>
      <c r="GW43" s="102"/>
      <c r="GX43" s="89"/>
      <c r="GY43" s="102"/>
      <c r="GZ43" s="102"/>
      <c r="HA43" s="87"/>
      <c r="HB43" s="102"/>
      <c r="HC43" s="89"/>
      <c r="HD43" s="102"/>
      <c r="HE43" s="102"/>
      <c r="HF43" s="145"/>
      <c r="HG43" s="146"/>
      <c r="HH43" s="96"/>
      <c r="HI43" s="97"/>
      <c r="HJ43" s="97"/>
      <c r="HK43" s="94"/>
      <c r="HL43" s="146"/>
      <c r="HM43" s="96"/>
      <c r="HN43" s="146"/>
      <c r="HO43" s="146"/>
      <c r="HP43" s="147"/>
      <c r="HQ43" s="148"/>
      <c r="HR43" s="106"/>
      <c r="HS43" s="107"/>
      <c r="HT43" s="107"/>
      <c r="HU43" s="81">
        <f t="shared" si="74"/>
        <v>24.192</v>
      </c>
      <c r="HV43" s="76">
        <f t="shared" si="63"/>
        <v>0.61</v>
      </c>
      <c r="HW43" s="77">
        <f t="shared" si="113"/>
        <v>2.9056999999999999E-2</v>
      </c>
      <c r="HX43" s="82">
        <f t="shared" si="64"/>
        <v>0</v>
      </c>
      <c r="HY43" s="82"/>
      <c r="HZ43" s="81">
        <f t="shared" si="135"/>
        <v>29.0304</v>
      </c>
      <c r="IA43" s="76">
        <f t="shared" si="114"/>
        <v>0.78</v>
      </c>
      <c r="IB43" s="77">
        <f>SUM(IB$39*IA43)</f>
        <v>1.4430000000000001E-3</v>
      </c>
      <c r="IC43" s="82">
        <f t="shared" si="115"/>
        <v>0</v>
      </c>
      <c r="ID43" s="82"/>
      <c r="IE43" s="81"/>
      <c r="IF43" s="92"/>
      <c r="IG43" s="77"/>
      <c r="IH43" s="92"/>
      <c r="II43" s="92"/>
      <c r="IJ43" s="81"/>
      <c r="IK43" s="92"/>
      <c r="IL43" s="77"/>
      <c r="IM43" s="92"/>
      <c r="IN43" s="92"/>
      <c r="IO43" s="83">
        <f t="shared" si="136"/>
        <v>24.192</v>
      </c>
      <c r="IP43" s="84">
        <f t="shared" si="116"/>
        <v>0.78</v>
      </c>
      <c r="IQ43" s="85">
        <f>SUM(IQ$39*IP43)</f>
        <v>0</v>
      </c>
      <c r="IR43" s="86">
        <f t="shared" si="117"/>
        <v>0</v>
      </c>
      <c r="IS43" s="86"/>
      <c r="IT43" s="83"/>
      <c r="IU43" s="99"/>
      <c r="IV43" s="85"/>
      <c r="IW43" s="99"/>
      <c r="IX43" s="99"/>
      <c r="IY43" s="83"/>
      <c r="IZ43" s="99"/>
      <c r="JA43" s="85"/>
      <c r="JB43" s="99"/>
      <c r="JC43" s="99"/>
      <c r="JD43" s="101"/>
      <c r="JE43" s="102"/>
      <c r="JF43" s="89"/>
      <c r="JG43" s="90"/>
      <c r="JH43" s="90"/>
      <c r="JI43" s="87"/>
      <c r="JJ43" s="102"/>
      <c r="JK43" s="89"/>
      <c r="JL43" s="102"/>
      <c r="JM43" s="102"/>
      <c r="JN43" s="145"/>
      <c r="JO43" s="146"/>
      <c r="JP43" s="96"/>
      <c r="JQ43" s="97"/>
      <c r="JR43" s="97"/>
      <c r="JS43" s="81">
        <f t="shared" si="118"/>
        <v>29.0304</v>
      </c>
      <c r="JT43" s="76">
        <f t="shared" si="81"/>
        <v>0.78</v>
      </c>
      <c r="JU43" s="77">
        <f>SUM(JU$39*JT43)</f>
        <v>0</v>
      </c>
      <c r="JV43" s="82">
        <f t="shared" si="82"/>
        <v>0</v>
      </c>
      <c r="JW43" s="82"/>
      <c r="JX43" s="81"/>
      <c r="JY43" s="92"/>
      <c r="JZ43" s="77"/>
      <c r="KA43" s="92"/>
      <c r="KB43" s="92"/>
      <c r="KC43" s="81"/>
      <c r="KD43" s="92"/>
      <c r="KE43" s="77"/>
      <c r="KF43" s="92"/>
      <c r="KG43" s="92"/>
      <c r="KH43" s="144"/>
      <c r="KI43" s="99"/>
      <c r="KJ43" s="85"/>
      <c r="KK43" s="86"/>
      <c r="KL43" s="86"/>
      <c r="KM43" s="83"/>
      <c r="KN43" s="99"/>
      <c r="KO43" s="85"/>
      <c r="KP43" s="99"/>
      <c r="KQ43" s="99"/>
      <c r="KR43" s="101"/>
      <c r="KS43" s="102"/>
      <c r="KT43" s="89"/>
      <c r="KU43" s="90"/>
      <c r="KV43" s="90"/>
      <c r="KW43" s="129"/>
      <c r="KX43" s="92"/>
      <c r="KY43" s="77"/>
      <c r="KZ43" s="82"/>
      <c r="LA43" s="82"/>
      <c r="LB43" s="81"/>
      <c r="LC43" s="92"/>
      <c r="LD43" s="77"/>
      <c r="LE43" s="92"/>
      <c r="LF43" s="92"/>
      <c r="LG43" s="144"/>
      <c r="LH43" s="99"/>
      <c r="LI43" s="85"/>
      <c r="LJ43" s="86"/>
      <c r="LK43" s="86"/>
      <c r="LL43" s="129"/>
      <c r="LM43" s="92"/>
      <c r="LN43" s="77"/>
      <c r="LO43" s="82"/>
      <c r="LP43" s="82"/>
      <c r="LQ43" s="81">
        <f t="shared" si="75"/>
        <v>20.16</v>
      </c>
      <c r="LR43" s="76">
        <f t="shared" si="44"/>
        <v>0.61</v>
      </c>
      <c r="LS43" s="77">
        <f t="shared" si="119"/>
        <v>0.46491199999999999</v>
      </c>
      <c r="LT43" s="82">
        <f t="shared" si="65"/>
        <v>0</v>
      </c>
      <c r="LU43" s="82"/>
      <c r="LV43" s="81">
        <f t="shared" si="137"/>
        <v>24.192</v>
      </c>
      <c r="LW43" s="76">
        <f t="shared" si="83"/>
        <v>0.78</v>
      </c>
      <c r="LX43" s="77">
        <f>SUM(LX$39*LW43)</f>
        <v>2.3088000000000001E-2</v>
      </c>
      <c r="LY43" s="82">
        <f t="shared" si="120"/>
        <v>0</v>
      </c>
      <c r="LZ43" s="82"/>
      <c r="MA43" s="81"/>
      <c r="MB43" s="92"/>
      <c r="MC43" s="77"/>
      <c r="MD43" s="92"/>
      <c r="ME43" s="92"/>
      <c r="MF43" s="81"/>
      <c r="MG43" s="92"/>
      <c r="MH43" s="77"/>
      <c r="MI43" s="92"/>
      <c r="MJ43" s="92"/>
      <c r="MK43" s="83">
        <f t="shared" si="138"/>
        <v>20.16</v>
      </c>
      <c r="ML43" s="84">
        <f t="shared" si="84"/>
        <v>0.78</v>
      </c>
      <c r="MM43" s="85">
        <f>SUM(MM$39*ML43)</f>
        <v>0.46800000000000008</v>
      </c>
      <c r="MN43" s="86">
        <f t="shared" si="121"/>
        <v>0</v>
      </c>
      <c r="MO43" s="86"/>
      <c r="MP43" s="83"/>
      <c r="MQ43" s="99"/>
      <c r="MR43" s="85"/>
      <c r="MS43" s="99"/>
      <c r="MT43" s="99"/>
      <c r="MU43" s="83"/>
      <c r="MV43" s="99"/>
      <c r="MW43" s="85"/>
      <c r="MX43" s="99"/>
      <c r="MY43" s="99"/>
      <c r="MZ43" s="101"/>
      <c r="NA43" s="102"/>
      <c r="NB43" s="89"/>
      <c r="NC43" s="90"/>
      <c r="ND43" s="90"/>
      <c r="NE43" s="87"/>
      <c r="NF43" s="102"/>
      <c r="NG43" s="89"/>
      <c r="NH43" s="102"/>
      <c r="NI43" s="102"/>
      <c r="NJ43" s="145"/>
      <c r="NK43" s="146"/>
      <c r="NL43" s="96"/>
      <c r="NM43" s="97"/>
      <c r="NN43" s="97"/>
      <c r="NO43" s="81">
        <f t="shared" si="139"/>
        <v>24.192</v>
      </c>
      <c r="NP43" s="76">
        <f t="shared" si="85"/>
        <v>0.78</v>
      </c>
      <c r="NQ43" s="77">
        <f>SUM(NQ$39*NP43)</f>
        <v>3.9000000000000007E-2</v>
      </c>
      <c r="NR43" s="82">
        <f t="shared" si="122"/>
        <v>0</v>
      </c>
      <c r="NS43" s="82"/>
      <c r="NT43" s="81"/>
      <c r="NU43" s="92"/>
      <c r="NV43" s="77"/>
      <c r="NW43" s="92"/>
      <c r="NX43" s="92"/>
      <c r="NY43" s="81"/>
      <c r="NZ43" s="92"/>
      <c r="OA43" s="77"/>
      <c r="OB43" s="92"/>
      <c r="OC43" s="92"/>
      <c r="OD43" s="144"/>
      <c r="OE43" s="99"/>
      <c r="OF43" s="85"/>
      <c r="OG43" s="86"/>
      <c r="OH43" s="86"/>
      <c r="OI43" s="83"/>
      <c r="OJ43" s="99"/>
      <c r="OK43" s="85"/>
      <c r="OL43" s="99"/>
      <c r="OM43" s="99"/>
      <c r="ON43" s="101"/>
      <c r="OO43" s="102"/>
      <c r="OP43" s="89"/>
      <c r="OQ43" s="90"/>
      <c r="OR43" s="90"/>
      <c r="OS43" s="129"/>
      <c r="OT43" s="92"/>
      <c r="OU43" s="77"/>
      <c r="OV43" s="82"/>
      <c r="OW43" s="82"/>
      <c r="OX43" s="81"/>
      <c r="OY43" s="92"/>
      <c r="OZ43" s="77"/>
      <c r="PA43" s="92"/>
      <c r="PB43" s="92"/>
      <c r="PC43" s="144"/>
      <c r="PD43" s="99"/>
      <c r="PE43" s="85"/>
      <c r="PF43" s="86"/>
      <c r="PG43" s="86"/>
      <c r="PH43" s="129"/>
      <c r="PI43" s="92"/>
      <c r="PJ43" s="77"/>
      <c r="PK43" s="82"/>
      <c r="PL43" s="82"/>
      <c r="PM43" s="81">
        <f t="shared" si="140"/>
        <v>20.16</v>
      </c>
      <c r="PN43" s="76">
        <f t="shared" si="86"/>
        <v>0.78</v>
      </c>
      <c r="PO43" s="77">
        <f>SUM(PO$39*PN43)</f>
        <v>0.49040772300000018</v>
      </c>
      <c r="PP43" s="82">
        <f t="shared" si="123"/>
        <v>0</v>
      </c>
      <c r="PQ43" s="82"/>
      <c r="PR43" s="81"/>
      <c r="PS43" s="92"/>
      <c r="PT43" s="77"/>
      <c r="PU43" s="92"/>
      <c r="PV43" s="92"/>
      <c r="PW43" s="81"/>
      <c r="PX43" s="92"/>
      <c r="PY43" s="77"/>
      <c r="PZ43" s="92"/>
      <c r="QA43" s="92"/>
      <c r="QB43" s="144"/>
      <c r="QC43" s="99"/>
      <c r="QD43" s="85"/>
      <c r="QE43" s="86"/>
      <c r="QF43" s="86"/>
      <c r="QG43" s="83"/>
      <c r="QH43" s="99"/>
      <c r="QI43" s="85"/>
      <c r="QJ43" s="99"/>
      <c r="QK43" s="99"/>
      <c r="QL43" s="101"/>
      <c r="QM43" s="102"/>
      <c r="QN43" s="89"/>
      <c r="QO43" s="90"/>
      <c r="QP43" s="90"/>
      <c r="QQ43" s="129"/>
      <c r="QR43" s="92"/>
      <c r="QS43" s="77"/>
      <c r="QT43" s="82"/>
      <c r="QU43" s="82"/>
      <c r="QV43" s="81"/>
      <c r="QW43" s="92"/>
      <c r="QX43" s="77"/>
      <c r="QY43" s="92"/>
      <c r="QZ43" s="92"/>
      <c r="RA43" s="144"/>
      <c r="RB43" s="99"/>
      <c r="RC43" s="85"/>
      <c r="RD43" s="86"/>
      <c r="RE43" s="86"/>
      <c r="RF43" s="129"/>
      <c r="RG43" s="92"/>
      <c r="RH43" s="77"/>
      <c r="RI43" s="82"/>
      <c r="RJ43" s="82"/>
      <c r="RK43" s="129"/>
      <c r="RL43" s="92"/>
      <c r="RM43" s="77"/>
      <c r="RN43" s="82"/>
      <c r="RO43" s="82"/>
      <c r="RP43" s="81"/>
      <c r="RQ43" s="92"/>
      <c r="RR43" s="77"/>
      <c r="RS43" s="92"/>
      <c r="RT43" s="92"/>
      <c r="RU43" s="144"/>
      <c r="RV43" s="99"/>
      <c r="RW43" s="85"/>
      <c r="RX43" s="86"/>
      <c r="RY43" s="86"/>
      <c r="RZ43" s="129"/>
      <c r="SA43" s="92"/>
      <c r="SB43" s="77"/>
      <c r="SC43" s="82"/>
      <c r="SD43" s="82"/>
      <c r="SE43" s="129"/>
      <c r="SF43" s="92"/>
      <c r="SG43" s="77"/>
      <c r="SH43" s="82"/>
      <c r="SI43" s="82"/>
      <c r="SJ43" s="81">
        <f t="shared" si="141"/>
        <v>24.192</v>
      </c>
      <c r="SK43" s="76">
        <f t="shared" si="87"/>
        <v>0.78</v>
      </c>
      <c r="SL43" s="77">
        <f>SUM(SL$39*SK43)</f>
        <v>3.9000000000000007E-2</v>
      </c>
      <c r="SM43" s="82">
        <f t="shared" si="124"/>
        <v>0</v>
      </c>
      <c r="SN43" s="82"/>
      <c r="SO43" s="81"/>
      <c r="SP43" s="92"/>
      <c r="SQ43" s="77"/>
      <c r="SR43" s="92"/>
      <c r="SS43" s="92"/>
      <c r="ST43" s="81"/>
      <c r="SU43" s="92"/>
      <c r="SV43" s="77"/>
      <c r="SW43" s="92"/>
      <c r="SX43" s="92"/>
      <c r="SY43" s="144"/>
      <c r="SZ43" s="99"/>
      <c r="TA43" s="85"/>
      <c r="TB43" s="86"/>
      <c r="TC43" s="86"/>
      <c r="TD43" s="83"/>
      <c r="TE43" s="99"/>
      <c r="TF43" s="85"/>
      <c r="TG43" s="99"/>
      <c r="TH43" s="99"/>
      <c r="TI43" s="101"/>
      <c r="TJ43" s="102"/>
      <c r="TK43" s="89"/>
      <c r="TL43" s="90"/>
      <c r="TM43" s="90"/>
      <c r="TN43" s="129"/>
      <c r="TO43" s="92"/>
      <c r="TP43" s="77"/>
      <c r="TQ43" s="82"/>
      <c r="TR43" s="82"/>
      <c r="TS43" s="81"/>
      <c r="TT43" s="92"/>
      <c r="TU43" s="77"/>
      <c r="TV43" s="92"/>
      <c r="TW43" s="92"/>
      <c r="TX43" s="144"/>
      <c r="TY43" s="99"/>
      <c r="TZ43" s="85"/>
      <c r="UA43" s="86"/>
      <c r="UB43" s="86"/>
      <c r="UC43" s="129"/>
      <c r="UD43" s="92"/>
      <c r="UE43" s="77"/>
      <c r="UF43" s="82"/>
      <c r="UG43" s="82"/>
      <c r="UH43" s="129"/>
      <c r="UI43" s="92"/>
      <c r="UJ43" s="77"/>
      <c r="UK43" s="82"/>
      <c r="UL43" s="82"/>
      <c r="UM43" s="81"/>
      <c r="UN43" s="92"/>
      <c r="UO43" s="77"/>
      <c r="UP43" s="92"/>
      <c r="UQ43" s="92"/>
      <c r="UR43" s="144"/>
      <c r="US43" s="99"/>
      <c r="UT43" s="85"/>
      <c r="UU43" s="86"/>
      <c r="UV43" s="86"/>
      <c r="UW43" s="129"/>
      <c r="UX43" s="92"/>
      <c r="UY43" s="77"/>
      <c r="UZ43" s="82"/>
      <c r="VA43" s="82"/>
      <c r="VB43" s="129"/>
      <c r="VC43" s="92"/>
      <c r="VD43" s="77"/>
      <c r="VE43" s="82"/>
      <c r="VF43" s="82"/>
      <c r="VG43" s="129"/>
      <c r="VH43" s="92"/>
      <c r="VI43" s="77"/>
      <c r="VJ43" s="82"/>
      <c r="VK43" s="82"/>
      <c r="VL43" s="81"/>
      <c r="VM43" s="92"/>
      <c r="VN43" s="77"/>
      <c r="VO43" s="92"/>
      <c r="VP43" s="92"/>
      <c r="VQ43" s="144"/>
      <c r="VR43" s="99"/>
      <c r="VS43" s="85"/>
      <c r="VT43" s="86"/>
      <c r="VU43" s="86"/>
      <c r="VV43" s="129"/>
      <c r="VW43" s="92"/>
      <c r="VX43" s="77"/>
      <c r="VY43" s="82"/>
      <c r="VZ43" s="82"/>
      <c r="WA43" s="129"/>
      <c r="WB43" s="92"/>
      <c r="WC43" s="77"/>
      <c r="WD43" s="82"/>
      <c r="WE43" s="82"/>
      <c r="WF43" s="129"/>
      <c r="WG43" s="92"/>
      <c r="WH43" s="77"/>
      <c r="WI43" s="82"/>
      <c r="WJ43" s="82"/>
      <c r="WK43" s="129"/>
      <c r="WL43" s="92"/>
      <c r="WM43" s="77"/>
      <c r="WN43" s="82"/>
      <c r="WO43" s="82"/>
      <c r="WP43" s="81"/>
      <c r="WQ43" s="92"/>
      <c r="WR43" s="77"/>
      <c r="WS43" s="92"/>
      <c r="WT43" s="92"/>
      <c r="WU43" s="144"/>
      <c r="WV43" s="99"/>
      <c r="WW43" s="85"/>
      <c r="WX43" s="86"/>
      <c r="WY43" s="86"/>
      <c r="WZ43" s="129"/>
      <c r="XA43" s="92"/>
      <c r="XB43" s="77"/>
      <c r="XC43" s="82"/>
      <c r="XD43" s="82"/>
      <c r="XE43" s="129"/>
      <c r="XF43" s="92"/>
      <c r="XG43" s="77"/>
      <c r="XH43" s="82"/>
      <c r="XI43" s="82"/>
      <c r="XJ43" s="129"/>
      <c r="XK43" s="92"/>
      <c r="XL43" s="77"/>
      <c r="XM43" s="82"/>
      <c r="XN43" s="82"/>
      <c r="XO43" s="129"/>
      <c r="XP43" s="92"/>
      <c r="XQ43" s="77"/>
      <c r="XR43" s="82"/>
      <c r="XS43" s="82"/>
      <c r="XT43" s="129"/>
      <c r="XU43" s="92"/>
      <c r="XV43" s="77"/>
      <c r="XW43" s="82"/>
      <c r="XX43" s="82"/>
      <c r="XY43" s="129"/>
      <c r="XZ43" s="92"/>
      <c r="YA43" s="77"/>
      <c r="YB43" s="82"/>
      <c r="YC43" s="82"/>
      <c r="YD43" s="129"/>
      <c r="YE43" s="92"/>
      <c r="YF43" s="77"/>
      <c r="YG43" s="82"/>
      <c r="YH43" s="82"/>
      <c r="YI43" s="129"/>
      <c r="YJ43" s="92"/>
      <c r="YK43" s="77"/>
      <c r="YL43" s="82"/>
      <c r="YM43" s="78"/>
    </row>
    <row r="44" spans="1:663" ht="17" thickBot="1" x14ac:dyDescent="0.25">
      <c r="A44" s="119">
        <f t="shared" si="0"/>
        <v>0</v>
      </c>
      <c r="B44" s="241">
        <f t="shared" si="1"/>
        <v>318</v>
      </c>
      <c r="D44" s="122">
        <f>SUM(C44*'Data Entry'!$C$18)*(20/80)</f>
        <v>0</v>
      </c>
      <c r="E44" s="122">
        <f t="shared" si="2"/>
        <v>4558.4000000000005</v>
      </c>
      <c r="F44" s="122">
        <f>SUM(E44*'Data Entry'!$C$18)*(20/80)</f>
        <v>945.86800000000005</v>
      </c>
      <c r="G44" s="122">
        <f t="shared" si="5"/>
        <v>331507.72619999992</v>
      </c>
      <c r="H44" s="128">
        <f t="shared" si="6"/>
        <v>318</v>
      </c>
      <c r="I44">
        <v>36</v>
      </c>
      <c r="J44" s="47">
        <f t="shared" si="7"/>
        <v>14</v>
      </c>
      <c r="K44" s="50">
        <f>IF('Data Entry'!$C$9='Attrition Rates'!$A$4,'Attrition Rates'!D39,IF('Data Entry'!$C$9='Attrition Rates'!$A$5,'Attrition Rates'!E39,IF('Data Entry'!$C$9='Attrition Rates'!$A$6,'Attrition Rates'!F39,IF('Data Entry'!$C$9='Attrition Rates'!$A$7,'Attrition Rates'!G39,IF('Data Entry'!$C$9='Attrition Rates'!$A$8,'Attrition Rates'!H39,IF('Data Entry'!$C$9='Attrition Rates'!$A$9,'Attrition Rates'!I39,IF('Data Entry'!$C$9='Attrition Rates'!$A$10,'Attrition Rates'!J39,FALSE)))))))</f>
        <v>0.31799999999999995</v>
      </c>
      <c r="L44" s="75">
        <f t="shared" si="76"/>
        <v>261.96070010900013</v>
      </c>
      <c r="M44" s="1">
        <f t="shared" si="4"/>
        <v>3668</v>
      </c>
      <c r="N44" s="81">
        <f t="shared" si="11"/>
        <v>16.8</v>
      </c>
      <c r="O44" s="76">
        <f t="shared" si="8"/>
        <v>0.35399999999999998</v>
      </c>
      <c r="P44" s="79">
        <f t="shared" si="88"/>
        <v>12</v>
      </c>
      <c r="Q44" s="82">
        <f t="shared" si="9"/>
        <v>201.60000000000002</v>
      </c>
      <c r="R44" s="82"/>
      <c r="S44" s="81">
        <f t="shared" si="19"/>
        <v>20.16</v>
      </c>
      <c r="T44" s="76">
        <f t="shared" si="15"/>
        <v>0.39</v>
      </c>
      <c r="U44" s="79">
        <f t="shared" si="89"/>
        <v>0</v>
      </c>
      <c r="V44" s="82">
        <f t="shared" si="16"/>
        <v>0</v>
      </c>
      <c r="W44" s="82"/>
      <c r="X44" s="81">
        <f t="shared" si="35"/>
        <v>24.192</v>
      </c>
      <c r="Y44" s="76">
        <f t="shared" si="26"/>
        <v>0.49</v>
      </c>
      <c r="Z44" s="79">
        <f t="shared" si="90"/>
        <v>0</v>
      </c>
      <c r="AA44" s="82">
        <f t="shared" si="27"/>
        <v>0</v>
      </c>
      <c r="AB44" s="82"/>
      <c r="AC44" s="81">
        <f t="shared" si="66"/>
        <v>29.0304</v>
      </c>
      <c r="AD44" s="76">
        <f t="shared" si="48"/>
        <v>0.59000000000000008</v>
      </c>
      <c r="AE44" s="79">
        <f t="shared" si="91"/>
        <v>0</v>
      </c>
      <c r="AF44" s="82">
        <f t="shared" si="49"/>
        <v>0</v>
      </c>
      <c r="AG44" s="82"/>
      <c r="AH44" s="81">
        <f t="shared" si="125"/>
        <v>34.836480000000002</v>
      </c>
      <c r="AI44" s="76">
        <f t="shared" si="92"/>
        <v>0.74</v>
      </c>
      <c r="AJ44" s="79">
        <f t="shared" si="126"/>
        <v>0</v>
      </c>
      <c r="AK44" s="82">
        <f t="shared" si="93"/>
        <v>0</v>
      </c>
      <c r="AL44" s="78"/>
      <c r="AM44" s="81"/>
      <c r="AN44" s="92"/>
      <c r="AO44" s="77"/>
      <c r="AP44" s="92"/>
      <c r="AQ44" s="93"/>
      <c r="AR44" s="81"/>
      <c r="AS44" s="92"/>
      <c r="AT44" s="77"/>
      <c r="AU44" s="92"/>
      <c r="AV44" s="93"/>
      <c r="AW44" s="83">
        <f t="shared" si="21"/>
        <v>16.8</v>
      </c>
      <c r="AX44" s="84">
        <f t="shared" si="17"/>
        <v>0.39</v>
      </c>
      <c r="AY44" s="91">
        <f t="shared" si="77"/>
        <v>10</v>
      </c>
      <c r="AZ44" s="86">
        <f t="shared" si="18"/>
        <v>168</v>
      </c>
      <c r="BA44" s="123"/>
      <c r="BB44" s="83">
        <f t="shared" si="37"/>
        <v>20.16</v>
      </c>
      <c r="BC44" s="84">
        <f t="shared" si="29"/>
        <v>0.49</v>
      </c>
      <c r="BD44" s="91">
        <f t="shared" si="78"/>
        <v>0</v>
      </c>
      <c r="BE44" s="86">
        <f t="shared" si="30"/>
        <v>0</v>
      </c>
      <c r="BF44" s="123"/>
      <c r="BG44" s="83">
        <f t="shared" si="68"/>
        <v>24.192</v>
      </c>
      <c r="BH44" s="84">
        <f t="shared" si="51"/>
        <v>0.59000000000000008</v>
      </c>
      <c r="BI44" s="91">
        <f t="shared" si="94"/>
        <v>0</v>
      </c>
      <c r="BJ44" s="86">
        <f t="shared" si="52"/>
        <v>0</v>
      </c>
      <c r="BK44" s="123"/>
      <c r="BL44" s="83">
        <f t="shared" si="127"/>
        <v>29.0304</v>
      </c>
      <c r="BM44" s="84">
        <f t="shared" si="95"/>
        <v>0.74</v>
      </c>
      <c r="BN44" s="91">
        <f t="shared" si="128"/>
        <v>0</v>
      </c>
      <c r="BO44" s="86">
        <f t="shared" si="96"/>
        <v>0</v>
      </c>
      <c r="BP44" s="123"/>
      <c r="BQ44" s="83"/>
      <c r="BR44" s="99"/>
      <c r="BS44" s="85"/>
      <c r="BT44" s="99"/>
      <c r="BU44" s="100"/>
      <c r="BV44" s="83"/>
      <c r="BW44" s="99"/>
      <c r="BX44" s="85"/>
      <c r="BY44" s="99"/>
      <c r="BZ44" s="100"/>
      <c r="CA44" s="87">
        <f t="shared" si="39"/>
        <v>16.8</v>
      </c>
      <c r="CB44" s="88">
        <f t="shared" si="31"/>
        <v>0.49</v>
      </c>
      <c r="CC44" s="98">
        <f t="shared" si="79"/>
        <v>9.9983408910000016</v>
      </c>
      <c r="CD44" s="90">
        <f t="shared" si="32"/>
        <v>168</v>
      </c>
      <c r="CE44" s="90"/>
      <c r="CF44" s="87">
        <f t="shared" si="70"/>
        <v>20.16</v>
      </c>
      <c r="CG44" s="88">
        <f t="shared" si="54"/>
        <v>0.59000000000000008</v>
      </c>
      <c r="CH44" s="98">
        <f t="shared" si="97"/>
        <v>0.4652586090000001</v>
      </c>
      <c r="CI44" s="90">
        <f t="shared" si="55"/>
        <v>0</v>
      </c>
      <c r="CJ44" s="90"/>
      <c r="CK44" s="87">
        <f t="shared" si="129"/>
        <v>24.192</v>
      </c>
      <c r="CL44" s="88">
        <f t="shared" si="98"/>
        <v>0.74</v>
      </c>
      <c r="CM44" s="98">
        <f>SUM(CM$39*CL44)</f>
        <v>2.2641891000000001E-2</v>
      </c>
      <c r="CN44" s="90">
        <f t="shared" si="99"/>
        <v>0</v>
      </c>
      <c r="CO44" s="90"/>
      <c r="CP44" s="87"/>
      <c r="CQ44" s="102"/>
      <c r="CR44" s="89"/>
      <c r="CS44" s="102"/>
      <c r="CT44" s="102"/>
      <c r="CU44" s="87"/>
      <c r="CV44" s="102"/>
      <c r="CW44" s="89"/>
      <c r="CX44" s="102"/>
      <c r="CY44" s="102"/>
      <c r="CZ44" s="94">
        <f t="shared" si="71"/>
        <v>16.8</v>
      </c>
      <c r="DA44" s="95">
        <f t="shared" si="56"/>
        <v>0.59000000000000008</v>
      </c>
      <c r="DB44" s="108">
        <f t="shared" si="100"/>
        <v>9.5212463910000018</v>
      </c>
      <c r="DC44" s="97">
        <f t="shared" si="57"/>
        <v>168</v>
      </c>
      <c r="DD44" s="97"/>
      <c r="DE44" s="94">
        <f t="shared" si="130"/>
        <v>20.16</v>
      </c>
      <c r="DF44" s="95">
        <f t="shared" si="101"/>
        <v>0.74</v>
      </c>
      <c r="DG44" s="108">
        <f>SUM(DG$39*DF44)</f>
        <v>0.46335310899999999</v>
      </c>
      <c r="DH44" s="97">
        <f t="shared" si="102"/>
        <v>0</v>
      </c>
      <c r="DI44" s="97"/>
      <c r="DJ44" s="94"/>
      <c r="DK44" s="146"/>
      <c r="DL44" s="96"/>
      <c r="DM44" s="146"/>
      <c r="DN44" s="146"/>
      <c r="DO44" s="94"/>
      <c r="DP44" s="146"/>
      <c r="DQ44" s="96"/>
      <c r="DR44" s="146"/>
      <c r="DS44" s="146"/>
      <c r="DT44" s="104">
        <f t="shared" si="131"/>
        <v>16.8</v>
      </c>
      <c r="DU44" s="105">
        <f t="shared" si="103"/>
        <v>0.74</v>
      </c>
      <c r="DV44" s="118">
        <f>SUM(DV$39*DU44)</f>
        <v>11.101200391000003</v>
      </c>
      <c r="DW44" s="107">
        <f t="shared" si="104"/>
        <v>184.8</v>
      </c>
      <c r="DX44" s="107"/>
      <c r="DY44" s="104"/>
      <c r="DZ44" s="148"/>
      <c r="EA44" s="106"/>
      <c r="EB44" s="148"/>
      <c r="EC44" s="148"/>
      <c r="ED44" s="104"/>
      <c r="EE44" s="148"/>
      <c r="EF44" s="106"/>
      <c r="EG44" s="148"/>
      <c r="EH44" s="148"/>
      <c r="EI44" s="109"/>
      <c r="EJ44" s="150"/>
      <c r="EK44" s="111"/>
      <c r="EL44" s="112"/>
      <c r="EM44" s="112"/>
      <c r="EN44" s="109"/>
      <c r="EO44" s="150"/>
      <c r="EP44" s="111"/>
      <c r="EQ44" s="150"/>
      <c r="ER44" s="150"/>
      <c r="ES44" s="151"/>
      <c r="ET44" s="152"/>
      <c r="EU44" s="115"/>
      <c r="EV44" s="116"/>
      <c r="EW44" s="116"/>
      <c r="EX44" s="81">
        <f t="shared" si="40"/>
        <v>20.16</v>
      </c>
      <c r="EY44" s="76">
        <f t="shared" si="33"/>
        <v>0.49</v>
      </c>
      <c r="EZ44" s="79">
        <f t="shared" si="80"/>
        <v>0</v>
      </c>
      <c r="FA44" s="82">
        <f t="shared" si="34"/>
        <v>0</v>
      </c>
      <c r="FB44" s="82"/>
      <c r="FC44" s="81">
        <f t="shared" si="72"/>
        <v>24.192</v>
      </c>
      <c r="FD44" s="76">
        <f t="shared" si="59"/>
        <v>0.59000000000000008</v>
      </c>
      <c r="FE44" s="79">
        <f t="shared" si="105"/>
        <v>2.8131000000000007E-2</v>
      </c>
      <c r="FF44" s="82">
        <f t="shared" si="60"/>
        <v>0</v>
      </c>
      <c r="FG44" s="82"/>
      <c r="FH44" s="81">
        <f t="shared" si="132"/>
        <v>29.0304</v>
      </c>
      <c r="FI44" s="76">
        <f t="shared" si="106"/>
        <v>0.74</v>
      </c>
      <c r="FJ44" s="79">
        <f>SUM(FJ$39*FI44)</f>
        <v>1.369E-3</v>
      </c>
      <c r="FK44" s="82">
        <f t="shared" si="107"/>
        <v>0</v>
      </c>
      <c r="FL44" s="82"/>
      <c r="FM44" s="81"/>
      <c r="FN44" s="92"/>
      <c r="FO44" s="77"/>
      <c r="FP44" s="92"/>
      <c r="FQ44" s="92"/>
      <c r="FR44" s="81"/>
      <c r="FS44" s="92"/>
      <c r="FT44" s="77"/>
      <c r="FU44" s="92"/>
      <c r="FV44" s="92"/>
      <c r="FW44" s="83">
        <f t="shared" si="73"/>
        <v>20.16</v>
      </c>
      <c r="FX44" s="84">
        <f t="shared" si="61"/>
        <v>0.59000000000000008</v>
      </c>
      <c r="FY44" s="91">
        <f t="shared" si="108"/>
        <v>0.45009600000000011</v>
      </c>
      <c r="FZ44" s="86">
        <f t="shared" si="62"/>
        <v>0</v>
      </c>
      <c r="GA44" s="86"/>
      <c r="GB44" s="83">
        <f t="shared" si="133"/>
        <v>24.192</v>
      </c>
      <c r="GC44" s="84">
        <f t="shared" si="109"/>
        <v>0.74</v>
      </c>
      <c r="GD44" s="91">
        <f>SUM(GD$39*GC44)</f>
        <v>2.1904E-2</v>
      </c>
      <c r="GE44" s="86">
        <f t="shared" si="110"/>
        <v>0</v>
      </c>
      <c r="GF44" s="86"/>
      <c r="GG44" s="83"/>
      <c r="GH44" s="99"/>
      <c r="GI44" s="85"/>
      <c r="GJ44" s="99"/>
      <c r="GK44" s="99"/>
      <c r="GL44" s="83"/>
      <c r="GM44" s="99"/>
      <c r="GN44" s="85"/>
      <c r="GO44" s="99"/>
      <c r="GP44" s="99"/>
      <c r="GQ44" s="87">
        <f t="shared" si="134"/>
        <v>20.16</v>
      </c>
      <c r="GR44" s="88">
        <f t="shared" si="111"/>
        <v>0.74</v>
      </c>
      <c r="GS44" s="98">
        <f>SUM(GS$39*GR44)</f>
        <v>0.48099999999999998</v>
      </c>
      <c r="GT44" s="90">
        <f t="shared" si="112"/>
        <v>0</v>
      </c>
      <c r="GU44" s="90"/>
      <c r="GV44" s="87"/>
      <c r="GW44" s="102"/>
      <c r="GX44" s="89"/>
      <c r="GY44" s="102"/>
      <c r="GZ44" s="102"/>
      <c r="HA44" s="87"/>
      <c r="HB44" s="102"/>
      <c r="HC44" s="89"/>
      <c r="HD44" s="102"/>
      <c r="HE44" s="102"/>
      <c r="HF44" s="94"/>
      <c r="HG44" s="146"/>
      <c r="HH44" s="96"/>
      <c r="HI44" s="97"/>
      <c r="HJ44" s="97"/>
      <c r="HK44" s="94"/>
      <c r="HL44" s="146"/>
      <c r="HM44" s="96"/>
      <c r="HN44" s="146"/>
      <c r="HO44" s="146"/>
      <c r="HP44" s="147"/>
      <c r="HQ44" s="148"/>
      <c r="HR44" s="106"/>
      <c r="HS44" s="107"/>
      <c r="HT44" s="107"/>
      <c r="HU44" s="81">
        <f t="shared" si="74"/>
        <v>24.192</v>
      </c>
      <c r="HV44" s="76">
        <f t="shared" si="63"/>
        <v>0.59000000000000008</v>
      </c>
      <c r="HW44" s="79">
        <f>SUM(HW$33*HV44)-IB44</f>
        <v>2.8131000000000007E-2</v>
      </c>
      <c r="HX44" s="82">
        <f t="shared" si="64"/>
        <v>0</v>
      </c>
      <c r="HY44" s="82"/>
      <c r="HZ44" s="81">
        <f t="shared" si="135"/>
        <v>29.0304</v>
      </c>
      <c r="IA44" s="76">
        <f t="shared" si="114"/>
        <v>0.74</v>
      </c>
      <c r="IB44" s="79">
        <f>SUM(IB$39*IA44)</f>
        <v>1.369E-3</v>
      </c>
      <c r="IC44" s="82">
        <f t="shared" si="115"/>
        <v>0</v>
      </c>
      <c r="ID44" s="82"/>
      <c r="IE44" s="81"/>
      <c r="IF44" s="92"/>
      <c r="IG44" s="77"/>
      <c r="IH44" s="92"/>
      <c r="II44" s="92"/>
      <c r="IJ44" s="81"/>
      <c r="IK44" s="92"/>
      <c r="IL44" s="77"/>
      <c r="IM44" s="92"/>
      <c r="IN44" s="92"/>
      <c r="IO44" s="83">
        <f t="shared" si="136"/>
        <v>24.192</v>
      </c>
      <c r="IP44" s="84">
        <f t="shared" si="116"/>
        <v>0.74</v>
      </c>
      <c r="IQ44" s="91">
        <f>SUM(IQ$39*IP44)</f>
        <v>0</v>
      </c>
      <c r="IR44" s="86">
        <f t="shared" si="117"/>
        <v>0</v>
      </c>
      <c r="IS44" s="86"/>
      <c r="IT44" s="83"/>
      <c r="IU44" s="99"/>
      <c r="IV44" s="85"/>
      <c r="IW44" s="99"/>
      <c r="IX44" s="99"/>
      <c r="IY44" s="83"/>
      <c r="IZ44" s="99"/>
      <c r="JA44" s="85"/>
      <c r="JB44" s="99"/>
      <c r="JC44" s="99"/>
      <c r="JD44" s="101"/>
      <c r="JE44" s="102"/>
      <c r="JF44" s="89"/>
      <c r="JG44" s="90"/>
      <c r="JH44" s="90"/>
      <c r="JI44" s="87"/>
      <c r="JJ44" s="102"/>
      <c r="JK44" s="89"/>
      <c r="JL44" s="102"/>
      <c r="JM44" s="102"/>
      <c r="JN44" s="145"/>
      <c r="JO44" s="146"/>
      <c r="JP44" s="96"/>
      <c r="JQ44" s="97"/>
      <c r="JR44" s="97"/>
      <c r="JS44" s="81">
        <f t="shared" si="118"/>
        <v>29.0304</v>
      </c>
      <c r="JT44" s="76">
        <f t="shared" si="81"/>
        <v>0.74</v>
      </c>
      <c r="JU44" s="79">
        <f>SUM(JU$39*JT44)</f>
        <v>0</v>
      </c>
      <c r="JV44" s="82">
        <f t="shared" si="82"/>
        <v>0</v>
      </c>
      <c r="JW44" s="82"/>
      <c r="JX44" s="81"/>
      <c r="JY44" s="92"/>
      <c r="JZ44" s="77"/>
      <c r="KA44" s="92"/>
      <c r="KB44" s="92"/>
      <c r="KC44" s="81"/>
      <c r="KD44" s="92"/>
      <c r="KE44" s="77"/>
      <c r="KF44" s="92"/>
      <c r="KG44" s="92"/>
      <c r="KH44" s="144"/>
      <c r="KI44" s="99"/>
      <c r="KJ44" s="85"/>
      <c r="KK44" s="86"/>
      <c r="KL44" s="86"/>
      <c r="KM44" s="83"/>
      <c r="KN44" s="99"/>
      <c r="KO44" s="85"/>
      <c r="KP44" s="99"/>
      <c r="KQ44" s="99"/>
      <c r="KR44" s="101"/>
      <c r="KS44" s="102"/>
      <c r="KT44" s="89"/>
      <c r="KU44" s="90"/>
      <c r="KV44" s="90"/>
      <c r="KW44" s="129"/>
      <c r="KX44" s="92"/>
      <c r="KY44" s="77"/>
      <c r="KZ44" s="82"/>
      <c r="LA44" s="82"/>
      <c r="LB44" s="81"/>
      <c r="LC44" s="92"/>
      <c r="LD44" s="77"/>
      <c r="LE44" s="92"/>
      <c r="LF44" s="92"/>
      <c r="LG44" s="144"/>
      <c r="LH44" s="99"/>
      <c r="LI44" s="85"/>
      <c r="LJ44" s="86"/>
      <c r="LK44" s="86"/>
      <c r="LL44" s="129"/>
      <c r="LM44" s="92"/>
      <c r="LN44" s="77"/>
      <c r="LO44" s="82"/>
      <c r="LP44" s="82"/>
      <c r="LQ44" s="81">
        <f t="shared" si="75"/>
        <v>20.16</v>
      </c>
      <c r="LR44" s="76">
        <f t="shared" si="44"/>
        <v>0.59000000000000008</v>
      </c>
      <c r="LS44" s="79">
        <f t="shared" si="119"/>
        <v>0.45009600000000011</v>
      </c>
      <c r="LT44" s="82">
        <f t="shared" si="65"/>
        <v>0</v>
      </c>
      <c r="LU44" s="82"/>
      <c r="LV44" s="81">
        <f t="shared" si="137"/>
        <v>24.192</v>
      </c>
      <c r="LW44" s="76">
        <f t="shared" si="83"/>
        <v>0.74</v>
      </c>
      <c r="LX44" s="79">
        <f>SUM(LX$39*LW44)</f>
        <v>2.1904E-2</v>
      </c>
      <c r="LY44" s="82">
        <f t="shared" si="120"/>
        <v>0</v>
      </c>
      <c r="LZ44" s="82"/>
      <c r="MA44" s="81"/>
      <c r="MB44" s="92"/>
      <c r="MC44" s="77"/>
      <c r="MD44" s="92"/>
      <c r="ME44" s="92"/>
      <c r="MF44" s="81"/>
      <c r="MG44" s="92"/>
      <c r="MH44" s="77"/>
      <c r="MI44" s="92"/>
      <c r="MJ44" s="92"/>
      <c r="MK44" s="83">
        <f t="shared" si="138"/>
        <v>20.16</v>
      </c>
      <c r="ML44" s="84">
        <f t="shared" si="84"/>
        <v>0.74</v>
      </c>
      <c r="MM44" s="91">
        <f>SUM(MM$39*ML44)</f>
        <v>0.44400000000000006</v>
      </c>
      <c r="MN44" s="86">
        <f t="shared" si="121"/>
        <v>0</v>
      </c>
      <c r="MO44" s="86"/>
      <c r="MP44" s="83"/>
      <c r="MQ44" s="99"/>
      <c r="MR44" s="85"/>
      <c r="MS44" s="99"/>
      <c r="MT44" s="99"/>
      <c r="MU44" s="83"/>
      <c r="MV44" s="99"/>
      <c r="MW44" s="85"/>
      <c r="MX44" s="99"/>
      <c r="MY44" s="99"/>
      <c r="MZ44" s="87"/>
      <c r="NA44" s="102"/>
      <c r="NB44" s="89"/>
      <c r="NC44" s="90"/>
      <c r="ND44" s="90"/>
      <c r="NE44" s="87"/>
      <c r="NF44" s="102"/>
      <c r="NG44" s="89"/>
      <c r="NH44" s="102"/>
      <c r="NI44" s="102"/>
      <c r="NJ44" s="145"/>
      <c r="NK44" s="146"/>
      <c r="NL44" s="96"/>
      <c r="NM44" s="97"/>
      <c r="NN44" s="97"/>
      <c r="NO44" s="81">
        <f t="shared" si="139"/>
        <v>24.192</v>
      </c>
      <c r="NP44" s="76">
        <f t="shared" si="85"/>
        <v>0.74</v>
      </c>
      <c r="NQ44" s="79">
        <f>SUM(NQ$39*NP44)</f>
        <v>3.6999999999999998E-2</v>
      </c>
      <c r="NR44" s="82">
        <f t="shared" si="122"/>
        <v>0</v>
      </c>
      <c r="NS44" s="82"/>
      <c r="NT44" s="81"/>
      <c r="NU44" s="92"/>
      <c r="NV44" s="77"/>
      <c r="NW44" s="92"/>
      <c r="NX44" s="92"/>
      <c r="NY44" s="81"/>
      <c r="NZ44" s="92"/>
      <c r="OA44" s="77"/>
      <c r="OB44" s="92"/>
      <c r="OC44" s="92"/>
      <c r="OD44" s="83"/>
      <c r="OE44" s="99"/>
      <c r="OF44" s="85"/>
      <c r="OG44" s="86"/>
      <c r="OH44" s="86"/>
      <c r="OI44" s="83"/>
      <c r="OJ44" s="99"/>
      <c r="OK44" s="85"/>
      <c r="OL44" s="99"/>
      <c r="OM44" s="99"/>
      <c r="ON44" s="101"/>
      <c r="OO44" s="102"/>
      <c r="OP44" s="89"/>
      <c r="OQ44" s="90"/>
      <c r="OR44" s="90"/>
      <c r="OS44" s="129"/>
      <c r="OT44" s="92"/>
      <c r="OU44" s="77"/>
      <c r="OV44" s="82"/>
      <c r="OW44" s="82"/>
      <c r="OX44" s="81"/>
      <c r="OY44" s="92"/>
      <c r="OZ44" s="77"/>
      <c r="PA44" s="92"/>
      <c r="PB44" s="92"/>
      <c r="PC44" s="144"/>
      <c r="PD44" s="99"/>
      <c r="PE44" s="85"/>
      <c r="PF44" s="86"/>
      <c r="PG44" s="86"/>
      <c r="PH44" s="129"/>
      <c r="PI44" s="92"/>
      <c r="PJ44" s="77"/>
      <c r="PK44" s="82"/>
      <c r="PL44" s="82"/>
      <c r="PM44" s="81">
        <f t="shared" si="140"/>
        <v>20.16</v>
      </c>
      <c r="PN44" s="76">
        <f t="shared" si="86"/>
        <v>0.74</v>
      </c>
      <c r="PO44" s="79">
        <f>SUM(PO$39*PN44)</f>
        <v>0.46525860900000016</v>
      </c>
      <c r="PP44" s="82">
        <f t="shared" si="123"/>
        <v>0</v>
      </c>
      <c r="PQ44" s="82"/>
      <c r="PR44" s="81"/>
      <c r="PS44" s="92"/>
      <c r="PT44" s="77"/>
      <c r="PU44" s="92"/>
      <c r="PV44" s="92"/>
      <c r="PW44" s="81"/>
      <c r="PX44" s="92"/>
      <c r="PY44" s="77"/>
      <c r="PZ44" s="92"/>
      <c r="QA44" s="92"/>
      <c r="QB44" s="83"/>
      <c r="QC44" s="99"/>
      <c r="QD44" s="85"/>
      <c r="QE44" s="86"/>
      <c r="QF44" s="86"/>
      <c r="QG44" s="83"/>
      <c r="QH44" s="99"/>
      <c r="QI44" s="85"/>
      <c r="QJ44" s="99"/>
      <c r="QK44" s="99"/>
      <c r="QL44" s="101"/>
      <c r="QM44" s="102"/>
      <c r="QN44" s="89"/>
      <c r="QO44" s="90"/>
      <c r="QP44" s="90"/>
      <c r="QQ44" s="129"/>
      <c r="QR44" s="92"/>
      <c r="QS44" s="77"/>
      <c r="QT44" s="82"/>
      <c r="QU44" s="82"/>
      <c r="QV44" s="81"/>
      <c r="QW44" s="92"/>
      <c r="QX44" s="77"/>
      <c r="QY44" s="92"/>
      <c r="QZ44" s="92"/>
      <c r="RA44" s="144"/>
      <c r="RB44" s="99"/>
      <c r="RC44" s="85"/>
      <c r="RD44" s="86"/>
      <c r="RE44" s="86"/>
      <c r="RF44" s="129"/>
      <c r="RG44" s="92"/>
      <c r="RH44" s="77"/>
      <c r="RI44" s="82"/>
      <c r="RJ44" s="82"/>
      <c r="RK44" s="129"/>
      <c r="RL44" s="92"/>
      <c r="RM44" s="77"/>
      <c r="RN44" s="82"/>
      <c r="RO44" s="82"/>
      <c r="RP44" s="81"/>
      <c r="RQ44" s="92"/>
      <c r="RR44" s="77"/>
      <c r="RS44" s="92"/>
      <c r="RT44" s="92"/>
      <c r="RU44" s="144"/>
      <c r="RV44" s="99"/>
      <c r="RW44" s="85"/>
      <c r="RX44" s="86"/>
      <c r="RY44" s="86"/>
      <c r="RZ44" s="129"/>
      <c r="SA44" s="92"/>
      <c r="SB44" s="77"/>
      <c r="SC44" s="82"/>
      <c r="SD44" s="82"/>
      <c r="SE44" s="129"/>
      <c r="SF44" s="92"/>
      <c r="SG44" s="77"/>
      <c r="SH44" s="82"/>
      <c r="SI44" s="82"/>
      <c r="SJ44" s="81">
        <f t="shared" si="141"/>
        <v>24.192</v>
      </c>
      <c r="SK44" s="76">
        <f t="shared" si="87"/>
        <v>0.74</v>
      </c>
      <c r="SL44" s="79">
        <f>SUM(SL$39*SK44)</f>
        <v>3.6999999999999998E-2</v>
      </c>
      <c r="SM44" s="82">
        <f t="shared" si="124"/>
        <v>0</v>
      </c>
      <c r="SN44" s="82"/>
      <c r="SO44" s="81"/>
      <c r="SP44" s="92"/>
      <c r="SQ44" s="77"/>
      <c r="SR44" s="92"/>
      <c r="SS44" s="92"/>
      <c r="ST44" s="81"/>
      <c r="SU44" s="92"/>
      <c r="SV44" s="77"/>
      <c r="SW44" s="92"/>
      <c r="SX44" s="92"/>
      <c r="SY44" s="83"/>
      <c r="SZ44" s="99"/>
      <c r="TA44" s="85"/>
      <c r="TB44" s="86"/>
      <c r="TC44" s="86"/>
      <c r="TD44" s="83"/>
      <c r="TE44" s="99"/>
      <c r="TF44" s="85"/>
      <c r="TG44" s="99"/>
      <c r="TH44" s="99"/>
      <c r="TI44" s="101"/>
      <c r="TJ44" s="102"/>
      <c r="TK44" s="89"/>
      <c r="TL44" s="90"/>
      <c r="TM44" s="90"/>
      <c r="TN44" s="129"/>
      <c r="TO44" s="92"/>
      <c r="TP44" s="77"/>
      <c r="TQ44" s="82"/>
      <c r="TR44" s="82"/>
      <c r="TS44" s="81"/>
      <c r="TT44" s="92"/>
      <c r="TU44" s="77"/>
      <c r="TV44" s="92"/>
      <c r="TW44" s="92"/>
      <c r="TX44" s="144"/>
      <c r="TY44" s="99"/>
      <c r="TZ44" s="85"/>
      <c r="UA44" s="86"/>
      <c r="UB44" s="86"/>
      <c r="UC44" s="129"/>
      <c r="UD44" s="92"/>
      <c r="UE44" s="77"/>
      <c r="UF44" s="82"/>
      <c r="UG44" s="82"/>
      <c r="UH44" s="129"/>
      <c r="UI44" s="92"/>
      <c r="UJ44" s="77"/>
      <c r="UK44" s="82"/>
      <c r="UL44" s="82"/>
      <c r="UM44" s="81"/>
      <c r="UN44" s="92"/>
      <c r="UO44" s="77"/>
      <c r="UP44" s="92"/>
      <c r="UQ44" s="92"/>
      <c r="UR44" s="144"/>
      <c r="US44" s="99"/>
      <c r="UT44" s="85"/>
      <c r="UU44" s="86"/>
      <c r="UV44" s="86"/>
      <c r="UW44" s="129"/>
      <c r="UX44" s="92"/>
      <c r="UY44" s="77"/>
      <c r="UZ44" s="82"/>
      <c r="VA44" s="82"/>
      <c r="VB44" s="129"/>
      <c r="VC44" s="92"/>
      <c r="VD44" s="77"/>
      <c r="VE44" s="82"/>
      <c r="VF44" s="82"/>
      <c r="VG44" s="129"/>
      <c r="VH44" s="92"/>
      <c r="VI44" s="77"/>
      <c r="VJ44" s="82"/>
      <c r="VK44" s="82"/>
      <c r="VL44" s="81"/>
      <c r="VM44" s="92"/>
      <c r="VN44" s="77"/>
      <c r="VO44" s="92"/>
      <c r="VP44" s="92"/>
      <c r="VQ44" s="144"/>
      <c r="VR44" s="99"/>
      <c r="VS44" s="85"/>
      <c r="VT44" s="86"/>
      <c r="VU44" s="86"/>
      <c r="VV44" s="129"/>
      <c r="VW44" s="92"/>
      <c r="VX44" s="77"/>
      <c r="VY44" s="82"/>
      <c r="VZ44" s="82"/>
      <c r="WA44" s="129"/>
      <c r="WB44" s="92"/>
      <c r="WC44" s="77"/>
      <c r="WD44" s="82"/>
      <c r="WE44" s="82"/>
      <c r="WF44" s="129"/>
      <c r="WG44" s="92"/>
      <c r="WH44" s="77"/>
      <c r="WI44" s="82"/>
      <c r="WJ44" s="82"/>
      <c r="WK44" s="129"/>
      <c r="WL44" s="92"/>
      <c r="WM44" s="77"/>
      <c r="WN44" s="82"/>
      <c r="WO44" s="82"/>
      <c r="WP44" s="81"/>
      <c r="WQ44" s="92"/>
      <c r="WR44" s="77"/>
      <c r="WS44" s="92"/>
      <c r="WT44" s="92"/>
      <c r="WU44" s="144"/>
      <c r="WV44" s="99"/>
      <c r="WW44" s="85"/>
      <c r="WX44" s="86"/>
      <c r="WY44" s="86"/>
      <c r="WZ44" s="129"/>
      <c r="XA44" s="92"/>
      <c r="XB44" s="77"/>
      <c r="XC44" s="82"/>
      <c r="XD44" s="82"/>
      <c r="XE44" s="129"/>
      <c r="XF44" s="92"/>
      <c r="XG44" s="77"/>
      <c r="XH44" s="82"/>
      <c r="XI44" s="82"/>
      <c r="XJ44" s="129"/>
      <c r="XK44" s="92"/>
      <c r="XL44" s="77"/>
      <c r="XM44" s="82"/>
      <c r="XN44" s="82"/>
      <c r="XO44" s="129"/>
      <c r="XP44" s="92"/>
      <c r="XQ44" s="77"/>
      <c r="XR44" s="82"/>
      <c r="XS44" s="82"/>
      <c r="XT44" s="129"/>
      <c r="XU44" s="92"/>
      <c r="XV44" s="77"/>
      <c r="XW44" s="82"/>
      <c r="XX44" s="82"/>
      <c r="XY44" s="129"/>
      <c r="XZ44" s="92"/>
      <c r="YA44" s="77"/>
      <c r="YB44" s="82"/>
      <c r="YC44" s="82"/>
      <c r="YD44" s="129"/>
      <c r="YE44" s="92"/>
      <c r="YF44" s="77"/>
      <c r="YG44" s="82"/>
      <c r="YH44" s="82"/>
      <c r="YI44" s="129"/>
      <c r="YJ44" s="92"/>
      <c r="YK44" s="77"/>
      <c r="YL44" s="82"/>
      <c r="YM44" s="78"/>
    </row>
    <row r="45" spans="1:663" x14ac:dyDescent="0.2">
      <c r="A45" s="119">
        <f t="shared" si="0"/>
        <v>1.1368683772161603E-13</v>
      </c>
      <c r="B45" s="241">
        <f t="shared" si="1"/>
        <v>312.00000000000011</v>
      </c>
      <c r="C45" s="164">
        <f>IF(OR('Data Entry'!$C$20='Attrition Rates'!R$3,'Data Entry'!$C$20='Attrition Rates'!R$4,'Data Entry'!$C$20='Attrition Rates'!R$5,'Data Entry'!$C$20='Attrition Rates'!R$6),SUM(((B45*'Data Entry'!$C$21)*'Data Entry'!$C$22)*'Data Entry'!$C$23),0)</f>
        <v>530.4000000000002</v>
      </c>
      <c r="D45" s="122">
        <f>SUM(C45*'Data Entry'!$C$18)*(20/80)</f>
        <v>110.05800000000004</v>
      </c>
      <c r="E45" s="122">
        <f t="shared" si="2"/>
        <v>4515.2799999999988</v>
      </c>
      <c r="F45" s="122">
        <f>SUM(E45*'Data Entry'!$C$18)*(20/80)</f>
        <v>936.92059999999969</v>
      </c>
      <c r="G45" s="122">
        <f t="shared" si="5"/>
        <v>337600.38479999994</v>
      </c>
      <c r="H45" s="128">
        <f t="shared" si="6"/>
        <v>312</v>
      </c>
      <c r="I45">
        <v>37</v>
      </c>
      <c r="J45" s="47">
        <f t="shared" si="7"/>
        <v>14</v>
      </c>
      <c r="K45" s="50">
        <f>IF('Data Entry'!$C$9='Attrition Rates'!$A$4,'Attrition Rates'!D40,IF('Data Entry'!$C$9='Attrition Rates'!$A$5,'Attrition Rates'!E40,IF('Data Entry'!$C$9='Attrition Rates'!$A$6,'Attrition Rates'!F40,IF('Data Entry'!$C$9='Attrition Rates'!$A$7,'Attrition Rates'!G40,IF('Data Entry'!$C$9='Attrition Rates'!$A$8,'Attrition Rates'!H40,IF('Data Entry'!$C$9='Attrition Rates'!$A$9,'Attrition Rates'!I40,IF('Data Entry'!$C$9='Attrition Rates'!$A$10,'Attrition Rates'!J40,FALSE)))))))</f>
        <v>0.31199999999999994</v>
      </c>
      <c r="L45" s="54">
        <f>SUM(H45-P45-U45-Z45-AE45-AJ45-AO45-AY45-BD45-BI45-BN45-BS45-CC45-CH45-CM45-CR45-DB45-DG45-DL45-DV45-EA45-EK45-EZ45-FE45-FJ45-FO45-FY45-GD45-GI45-GS45-GX45-HH45-HW45-IB45-IG45-IQ45-IV45-JF45-JU45-JZ45-KJ45-KY45-LS45-LX45-MC45-MM45-MR45-NB45-NQ45-NV45-OF45-OU45-PO45-PT45-QD45-QS45-RM45-SL45-SQ45-TA45-TP45-UJ45-VI45-WM45)</f>
        <v>244.90915854655015</v>
      </c>
      <c r="M45" s="1">
        <f t="shared" si="4"/>
        <v>3430</v>
      </c>
      <c r="N45" s="81">
        <f t="shared" si="11"/>
        <v>16.8</v>
      </c>
      <c r="O45" s="76">
        <f t="shared" si="8"/>
        <v>0.34799999999999998</v>
      </c>
      <c r="P45" s="80">
        <f>ROUND(SUM(P$15*O45)-U45-Z45-AE45-AJ45-AO45-EZ45-FE45-FJ45-FO45-FY45-GD45-GI45-GS45-GX45-HH45-HW45-IB45-IG45-IQ45-IV45-JF45-JU45-JZ45-KJ45-KY45,0)</f>
        <v>11</v>
      </c>
      <c r="Q45" s="82">
        <f t="shared" si="9"/>
        <v>184.8</v>
      </c>
      <c r="R45" s="82"/>
      <c r="S45" s="81">
        <f t="shared" si="19"/>
        <v>20.16</v>
      </c>
      <c r="T45" s="76">
        <f t="shared" si="15"/>
        <v>0.38400000000000001</v>
      </c>
      <c r="U45" s="80">
        <f t="shared" ref="U45:U50" si="142">ROUND(SUM(U$21*T45)-Z45-AE45-AJ45-AO45-HW45-IB45-IG45-IQ45-IV45-JF45-JU45-JZ45-KJ45-KY45,0)</f>
        <v>0</v>
      </c>
      <c r="V45" s="82">
        <f t="shared" si="16"/>
        <v>0</v>
      </c>
      <c r="W45" s="82"/>
      <c r="X45" s="81">
        <f t="shared" si="35"/>
        <v>24.192</v>
      </c>
      <c r="Y45" s="76">
        <f t="shared" si="26"/>
        <v>0.47</v>
      </c>
      <c r="Z45" s="80">
        <f t="shared" ref="Z45:Z50" si="143">ROUND(SUM(Z$27*Y45)-AE45-AJ45-AO45-JU45-JZ45-KT45-KY45,0)</f>
        <v>0</v>
      </c>
      <c r="AA45" s="82">
        <f t="shared" si="27"/>
        <v>0</v>
      </c>
      <c r="AB45" s="82"/>
      <c r="AC45" s="81">
        <f t="shared" si="66"/>
        <v>29.0304</v>
      </c>
      <c r="AD45" s="76">
        <f t="shared" si="48"/>
        <v>0.57000000000000006</v>
      </c>
      <c r="AE45" s="80">
        <f t="shared" ref="AE45:AE50" si="144">ROUND(SUM(AE$33*AD45)-AJ45-AO45-KY45,0)</f>
        <v>0</v>
      </c>
      <c r="AF45" s="82">
        <f t="shared" si="49"/>
        <v>0</v>
      </c>
      <c r="AG45" s="82"/>
      <c r="AH45" s="81">
        <f t="shared" si="125"/>
        <v>34.836480000000002</v>
      </c>
      <c r="AI45" s="76">
        <f t="shared" si="92"/>
        <v>0.72</v>
      </c>
      <c r="AJ45" s="80">
        <f>ROUND(SUM(AJ$39*AI45)-AO45,0)</f>
        <v>0</v>
      </c>
      <c r="AK45" s="82">
        <f t="shared" si="93"/>
        <v>0</v>
      </c>
      <c r="AL45" s="78"/>
      <c r="AM45" s="81">
        <f>SUM(AH44*$I$5)+AH44</f>
        <v>41.803775999999999</v>
      </c>
      <c r="AN45" s="76">
        <f>+$K9</f>
        <v>1</v>
      </c>
      <c r="AO45" s="77">
        <f>ROUND(SUM(AJ44)*AO6,0)</f>
        <v>0</v>
      </c>
      <c r="AP45" s="82">
        <f>(ROUND(AO45,0))*AM45</f>
        <v>0</v>
      </c>
      <c r="AQ45" s="82">
        <f>SUM((ROUND(AO45,0)*'Data Entry'!$C$15))</f>
        <v>0</v>
      </c>
      <c r="AR45" s="81"/>
      <c r="AS45" s="92"/>
      <c r="AT45" s="77"/>
      <c r="AU45" s="92"/>
      <c r="AV45" s="93"/>
      <c r="AW45" s="83">
        <f t="shared" si="21"/>
        <v>16.8</v>
      </c>
      <c r="AX45" s="84">
        <f t="shared" si="17"/>
        <v>0.38400000000000001</v>
      </c>
      <c r="AY45" s="80">
        <f t="shared" ref="AY45:AY50" si="145">ROUND(SUM(AY$21*AX45)-BD45-BI45-BN45-BS45-LS45-LX45-MC45-MM45-MR45-NB45-NQ45-NV45-OF45-OU45,0)</f>
        <v>9</v>
      </c>
      <c r="AZ45" s="86">
        <f t="shared" si="18"/>
        <v>151.20000000000002</v>
      </c>
      <c r="BA45" s="123"/>
      <c r="BB45" s="83">
        <f t="shared" si="37"/>
        <v>20.16</v>
      </c>
      <c r="BC45" s="84">
        <f t="shared" si="29"/>
        <v>0.47</v>
      </c>
      <c r="BD45" s="80">
        <f t="shared" ref="BD45:BD50" si="146">ROUND(SUM(BD$27*BC45)-BI45-BN45-BS45-NQ45-NV45-OF45-OU45,0)</f>
        <v>0</v>
      </c>
      <c r="BE45" s="86">
        <f t="shared" si="30"/>
        <v>0</v>
      </c>
      <c r="BF45" s="123"/>
      <c r="BG45" s="83">
        <f t="shared" si="68"/>
        <v>24.192</v>
      </c>
      <c r="BH45" s="84">
        <f t="shared" si="51"/>
        <v>0.57000000000000006</v>
      </c>
      <c r="BI45" s="80">
        <f t="shared" ref="BI45:BI50" si="147">ROUND(SUM(BI$33*BH45)-BN45-BS45-OU45,0)</f>
        <v>0</v>
      </c>
      <c r="BJ45" s="86">
        <f t="shared" si="52"/>
        <v>0</v>
      </c>
      <c r="BK45" s="123"/>
      <c r="BL45" s="83">
        <f t="shared" si="127"/>
        <v>29.0304</v>
      </c>
      <c r="BM45" s="84">
        <f t="shared" si="95"/>
        <v>0.72</v>
      </c>
      <c r="BN45" s="80">
        <f>ROUND(SUM(BN$39*BM45)-BS45,0)</f>
        <v>0</v>
      </c>
      <c r="BO45" s="86">
        <f t="shared" si="96"/>
        <v>0</v>
      </c>
      <c r="BP45" s="123"/>
      <c r="BQ45" s="83">
        <f>SUM(BL44*$I$5)+BL44</f>
        <v>34.836480000000002</v>
      </c>
      <c r="BR45" s="84">
        <f>+$K9</f>
        <v>1</v>
      </c>
      <c r="BS45" s="85">
        <f>ROUND(SUM(BN44)*BS6,0)</f>
        <v>0</v>
      </c>
      <c r="BT45" s="86">
        <f>(ROUND(BS45,0))*BQ45</f>
        <v>0</v>
      </c>
      <c r="BU45" s="123">
        <f>SUM((ROUND(BS45,0)*'Data Entry'!$C$15))</f>
        <v>0</v>
      </c>
      <c r="BV45" s="83"/>
      <c r="BW45" s="99"/>
      <c r="BX45" s="85"/>
      <c r="BY45" s="99"/>
      <c r="BZ45" s="100"/>
      <c r="CA45" s="87">
        <f t="shared" si="39"/>
        <v>16.8</v>
      </c>
      <c r="CB45" s="88">
        <f t="shared" si="31"/>
        <v>0.47</v>
      </c>
      <c r="CC45" s="80">
        <f t="shared" ref="CC45:CC50" si="148">SUM(CC$27*CB45)-CH45-CM45-CR45-PO45-PT45-QD45-QS45</f>
        <v>9.0805374034500002</v>
      </c>
      <c r="CD45" s="90">
        <f t="shared" si="32"/>
        <v>151.20000000000002</v>
      </c>
      <c r="CE45" s="90"/>
      <c r="CF45" s="87">
        <f t="shared" si="70"/>
        <v>20.16</v>
      </c>
      <c r="CG45" s="88">
        <f t="shared" si="54"/>
        <v>0.57000000000000006</v>
      </c>
      <c r="CH45" s="80">
        <f t="shared" ref="CH45:CH50" si="149">SUM(CH$33*CG45)-CM45-CR45-QS45</f>
        <v>0.42606862155000008</v>
      </c>
      <c r="CI45" s="90">
        <f t="shared" si="55"/>
        <v>0</v>
      </c>
      <c r="CJ45" s="90"/>
      <c r="CK45" s="87">
        <f t="shared" si="129"/>
        <v>24.192</v>
      </c>
      <c r="CL45" s="88">
        <f t="shared" si="98"/>
        <v>0.72</v>
      </c>
      <c r="CM45" s="80">
        <f>SUM(CM$39*CL45)-CR45</f>
        <v>2.089785345E-2</v>
      </c>
      <c r="CN45" s="90">
        <f t="shared" si="99"/>
        <v>0</v>
      </c>
      <c r="CO45" s="90"/>
      <c r="CP45" s="87">
        <f>SUM(CK44*$I$5)+CK44</f>
        <v>29.0304</v>
      </c>
      <c r="CQ45" s="88">
        <f>+$K9</f>
        <v>1</v>
      </c>
      <c r="CR45" s="89">
        <f>SUM(CM44)*CR6</f>
        <v>1.1320945500000001E-3</v>
      </c>
      <c r="CS45" s="90">
        <f>(ROUND(CR45,0))*CP45</f>
        <v>0</v>
      </c>
      <c r="CT45" s="90">
        <f>SUM((ROUND(CR45,0)*'Data Entry'!$C$15))</f>
        <v>0</v>
      </c>
      <c r="CU45" s="87"/>
      <c r="CV45" s="102"/>
      <c r="CW45" s="89"/>
      <c r="CX45" s="102"/>
      <c r="CY45" s="102"/>
      <c r="CZ45" s="94">
        <f t="shared" si="71"/>
        <v>16.8</v>
      </c>
      <c r="DA45" s="95">
        <f t="shared" si="56"/>
        <v>0.57000000000000006</v>
      </c>
      <c r="DB45" s="80">
        <f t="shared" ref="DB45:DB50" si="150">SUM(DB$33*DA45)-DG45-DL45-RM45</f>
        <v>8.7192461284500009</v>
      </c>
      <c r="DC45" s="97">
        <f t="shared" si="57"/>
        <v>151.20000000000002</v>
      </c>
      <c r="DD45" s="97"/>
      <c r="DE45" s="94">
        <f t="shared" si="130"/>
        <v>20.16</v>
      </c>
      <c r="DF45" s="95">
        <f t="shared" si="101"/>
        <v>0.72</v>
      </c>
      <c r="DG45" s="80">
        <f>SUM(DG$39*DF45)-DL45</f>
        <v>0.42766239654999999</v>
      </c>
      <c r="DH45" s="97">
        <f t="shared" si="102"/>
        <v>0</v>
      </c>
      <c r="DI45" s="97"/>
      <c r="DJ45" s="94">
        <f>SUM(DE44*$I$5)+DE44</f>
        <v>24.192</v>
      </c>
      <c r="DK45" s="95">
        <f>+$K9</f>
        <v>1</v>
      </c>
      <c r="DL45" s="96">
        <f>SUM(DG44)*DL6</f>
        <v>2.3167655450000001E-2</v>
      </c>
      <c r="DM45" s="97">
        <f>(ROUND(DL45,0))*DJ45</f>
        <v>0</v>
      </c>
      <c r="DN45" s="97">
        <f>SUM((ROUND(DL45,0)*'Data Entry'!$C$15))</f>
        <v>0</v>
      </c>
      <c r="DO45" s="94"/>
      <c r="DP45" s="146"/>
      <c r="DQ45" s="96"/>
      <c r="DR45" s="146"/>
      <c r="DS45" s="146"/>
      <c r="DT45" s="104">
        <f t="shared" si="131"/>
        <v>16.8</v>
      </c>
      <c r="DU45" s="105">
        <f t="shared" si="103"/>
        <v>0.72</v>
      </c>
      <c r="DV45" s="80">
        <f>SUM(DV$39*DU45)-EA45</f>
        <v>10.246107928450002</v>
      </c>
      <c r="DW45" s="107">
        <f t="shared" si="104"/>
        <v>168</v>
      </c>
      <c r="DX45" s="107"/>
      <c r="DY45" s="104">
        <f>SUM(DT44*$I$5)+DT44</f>
        <v>20.16</v>
      </c>
      <c r="DZ45" s="105">
        <f>+$K9</f>
        <v>1</v>
      </c>
      <c r="EA45" s="106">
        <f>SUM(DV44)*EA6</f>
        <v>0.55506001955000017</v>
      </c>
      <c r="EB45" s="107">
        <f>(ROUND(EA45,0))*DY45</f>
        <v>20.16</v>
      </c>
      <c r="EC45" s="107">
        <f>SUM((ROUND(EA45,0)*'Data Entry'!$C$15))</f>
        <v>35</v>
      </c>
      <c r="ED45" s="104"/>
      <c r="EE45" s="148"/>
      <c r="EF45" s="106"/>
      <c r="EG45" s="148"/>
      <c r="EH45" s="148"/>
      <c r="EI45" s="109">
        <f>SUM(J44*$I$5)+J44</f>
        <v>16.8</v>
      </c>
      <c r="EJ45" s="110">
        <f>+$K9</f>
        <v>1</v>
      </c>
      <c r="EK45" s="111">
        <f>SUM(L44*EK6)</f>
        <v>13.098035005450008</v>
      </c>
      <c r="EL45" s="112">
        <f>(ROUND(EK45,0))*EI45</f>
        <v>218.4</v>
      </c>
      <c r="EM45" s="112">
        <f>SUM((ROUND(EK45,0)*'Data Entry'!$C$15))</f>
        <v>455</v>
      </c>
      <c r="EN45" s="109"/>
      <c r="EO45" s="150"/>
      <c r="EP45" s="111"/>
      <c r="EQ45" s="150"/>
      <c r="ER45" s="150"/>
      <c r="ES45" s="151"/>
      <c r="ET45" s="152"/>
      <c r="EU45" s="115"/>
      <c r="EV45" s="116"/>
      <c r="EW45" s="116"/>
      <c r="EX45" s="81">
        <f t="shared" si="40"/>
        <v>20.16</v>
      </c>
      <c r="EY45" s="76">
        <f t="shared" si="33"/>
        <v>0.47</v>
      </c>
      <c r="EZ45" s="80">
        <f t="shared" ref="EZ45:EZ50" si="151">ROUND(SUM(EZ$27*EY45)-FE45-FJ45-FO45-SL45-SQ45-TA45-TP45,0)</f>
        <v>0</v>
      </c>
      <c r="FA45" s="82">
        <f t="shared" si="34"/>
        <v>0</v>
      </c>
      <c r="FB45" s="82"/>
      <c r="FC45" s="81">
        <f t="shared" si="72"/>
        <v>24.192</v>
      </c>
      <c r="FD45" s="76">
        <f t="shared" si="59"/>
        <v>0.57000000000000006</v>
      </c>
      <c r="FE45" s="80">
        <f t="shared" ref="FE45:FE50" si="152">SUM(FE$33*FD45)-FJ45-FO45-TP45</f>
        <v>2.5761450000000005E-2</v>
      </c>
      <c r="FF45" s="82">
        <f t="shared" si="60"/>
        <v>0</v>
      </c>
      <c r="FG45" s="82"/>
      <c r="FH45" s="81">
        <f t="shared" si="132"/>
        <v>29.0304</v>
      </c>
      <c r="FI45" s="76">
        <f t="shared" si="106"/>
        <v>0.72</v>
      </c>
      <c r="FJ45" s="80">
        <f>SUM(FJ$39*FI45)-FO45</f>
        <v>1.26355E-3</v>
      </c>
      <c r="FK45" s="82">
        <f t="shared" si="107"/>
        <v>0</v>
      </c>
      <c r="FL45" s="82"/>
      <c r="FM45" s="81">
        <f>SUM(FH44*$I$5)+FH44</f>
        <v>34.836480000000002</v>
      </c>
      <c r="FN45" s="76">
        <f>+$K9</f>
        <v>1</v>
      </c>
      <c r="FO45" s="77">
        <f>SUM(FJ44)*FO6</f>
        <v>6.8449999999999997E-5</v>
      </c>
      <c r="FP45" s="82">
        <f>(ROUND(FO45,0))*FM45</f>
        <v>0</v>
      </c>
      <c r="FQ45" s="82">
        <f>SUM((ROUND(FO45,0)*'Data Entry'!$C$15))</f>
        <v>0</v>
      </c>
      <c r="FR45" s="81"/>
      <c r="FS45" s="92"/>
      <c r="FT45" s="77"/>
      <c r="FU45" s="92"/>
      <c r="FV45" s="92"/>
      <c r="FW45" s="83">
        <f t="shared" si="73"/>
        <v>20.16</v>
      </c>
      <c r="FX45" s="84">
        <f t="shared" si="61"/>
        <v>0.57000000000000006</v>
      </c>
      <c r="FY45" s="80">
        <f t="shared" ref="FY45:FY50" si="153">SUM(FY$33*FX45)-GD45-GI45-UJ45</f>
        <v>0.41218320000000008</v>
      </c>
      <c r="FZ45" s="86">
        <f t="shared" si="62"/>
        <v>0</v>
      </c>
      <c r="GA45" s="86"/>
      <c r="GB45" s="83">
        <f t="shared" si="133"/>
        <v>24.192</v>
      </c>
      <c r="GC45" s="84">
        <f t="shared" si="109"/>
        <v>0.72</v>
      </c>
      <c r="GD45" s="80">
        <f>SUM(GD$39*GC45)-GI45</f>
        <v>2.02168E-2</v>
      </c>
      <c r="GE45" s="86">
        <f t="shared" si="110"/>
        <v>0</v>
      </c>
      <c r="GF45" s="86"/>
      <c r="GG45" s="83">
        <f>SUM(GB44*$I$5)+GB44</f>
        <v>29.0304</v>
      </c>
      <c r="GH45" s="84">
        <f>+$K9</f>
        <v>1</v>
      </c>
      <c r="GI45" s="85">
        <f>SUM(GD44)*GI6</f>
        <v>1.0951999999999999E-3</v>
      </c>
      <c r="GJ45" s="86">
        <f>(ROUND(GI45,0))*GG45</f>
        <v>0</v>
      </c>
      <c r="GK45" s="86">
        <f>SUM((ROUND(GI45,0)*'Data Entry'!$C$15))</f>
        <v>0</v>
      </c>
      <c r="GL45" s="83"/>
      <c r="GM45" s="99"/>
      <c r="GN45" s="85"/>
      <c r="GO45" s="99"/>
      <c r="GP45" s="99"/>
      <c r="GQ45" s="87">
        <f t="shared" si="134"/>
        <v>20.16</v>
      </c>
      <c r="GR45" s="88">
        <f t="shared" si="111"/>
        <v>0.72</v>
      </c>
      <c r="GS45" s="80">
        <f>SUM(GS$39*GR45)-GX45</f>
        <v>0.44394999999999996</v>
      </c>
      <c r="GT45" s="90">
        <f t="shared" si="112"/>
        <v>0</v>
      </c>
      <c r="GU45" s="90"/>
      <c r="GV45" s="87">
        <f>SUM(GQ44*$I$5)+GQ44</f>
        <v>24.192</v>
      </c>
      <c r="GW45" s="88">
        <f>+$K9</f>
        <v>1</v>
      </c>
      <c r="GX45" s="89">
        <f>SUM(GS44)*GX6</f>
        <v>2.4050000000000002E-2</v>
      </c>
      <c r="GY45" s="90">
        <f>(ROUND(GX45,0))*GV45</f>
        <v>0</v>
      </c>
      <c r="GZ45" s="90">
        <f>SUM((ROUND(GX45,0)*'Data Entry'!$C$15))</f>
        <v>0</v>
      </c>
      <c r="HA45" s="87"/>
      <c r="HB45" s="102"/>
      <c r="HC45" s="89"/>
      <c r="HD45" s="102"/>
      <c r="HE45" s="102"/>
      <c r="HF45" s="94">
        <f>SUM(N44*$I$5)+N44</f>
        <v>20.16</v>
      </c>
      <c r="HG45" s="95">
        <f>+$K9</f>
        <v>1</v>
      </c>
      <c r="HH45" s="96">
        <f>SUM(P44*HH6)</f>
        <v>0.60000000000000009</v>
      </c>
      <c r="HI45" s="97">
        <f>(ROUND(HH45,0))*HF45</f>
        <v>20.16</v>
      </c>
      <c r="HJ45" s="97">
        <f>SUM((ROUND(HH45,0)*'Data Entry'!$C$15))</f>
        <v>35</v>
      </c>
      <c r="HK45" s="94"/>
      <c r="HL45" s="146"/>
      <c r="HM45" s="96"/>
      <c r="HN45" s="146"/>
      <c r="HO45" s="146"/>
      <c r="HP45" s="147"/>
      <c r="HQ45" s="148"/>
      <c r="HR45" s="106"/>
      <c r="HS45" s="107"/>
      <c r="HT45" s="107"/>
      <c r="HU45" s="81">
        <f t="shared" si="74"/>
        <v>24.192</v>
      </c>
      <c r="HV45" s="76">
        <f t="shared" si="63"/>
        <v>0.57000000000000006</v>
      </c>
      <c r="HW45" s="80">
        <f t="shared" ref="HW45:HW50" si="154">SUM(HW$33*HV45)-IB45-IG45-VI45</f>
        <v>2.5761450000000005E-2</v>
      </c>
      <c r="HX45" s="82">
        <f t="shared" si="64"/>
        <v>0</v>
      </c>
      <c r="HY45" s="82"/>
      <c r="HZ45" s="81">
        <f t="shared" si="135"/>
        <v>29.0304</v>
      </c>
      <c r="IA45" s="76">
        <f t="shared" si="114"/>
        <v>0.72</v>
      </c>
      <c r="IB45" s="80">
        <f>SUM(IB$39*IA45)-IG45</f>
        <v>1.26355E-3</v>
      </c>
      <c r="IC45" s="82">
        <f t="shared" si="115"/>
        <v>0</v>
      </c>
      <c r="ID45" s="82"/>
      <c r="IE45" s="81">
        <f>SUM(HZ44*$I$5)+HZ44</f>
        <v>34.836480000000002</v>
      </c>
      <c r="IF45" s="76">
        <f>+$K9</f>
        <v>1</v>
      </c>
      <c r="IG45" s="77">
        <f>SUM(IB44)*IG6</f>
        <v>6.8449999999999997E-5</v>
      </c>
      <c r="IH45" s="82">
        <f>(ROUND(IG45,0))*IE45</f>
        <v>0</v>
      </c>
      <c r="II45" s="82">
        <f>SUM((ROUND(IG45,0)*'Data Entry'!$C$15))</f>
        <v>0</v>
      </c>
      <c r="IJ45" s="81"/>
      <c r="IK45" s="92"/>
      <c r="IL45" s="77"/>
      <c r="IM45" s="92"/>
      <c r="IN45" s="92"/>
      <c r="IO45" s="83">
        <f t="shared" si="136"/>
        <v>24.192</v>
      </c>
      <c r="IP45" s="84">
        <f t="shared" si="116"/>
        <v>0.72</v>
      </c>
      <c r="IQ45" s="80">
        <f>SUM(IQ$39*IP45)-IV45</f>
        <v>0</v>
      </c>
      <c r="IR45" s="86">
        <f t="shared" si="117"/>
        <v>0</v>
      </c>
      <c r="IS45" s="86"/>
      <c r="IT45" s="83">
        <f>SUM(IO44*$I$5)+IO44</f>
        <v>29.0304</v>
      </c>
      <c r="IU45" s="84">
        <f>+$K9</f>
        <v>1</v>
      </c>
      <c r="IV45" s="85">
        <f>SUM(IQ44)*IV6</f>
        <v>0</v>
      </c>
      <c r="IW45" s="86">
        <f>(ROUND(IV45,0))*IT45</f>
        <v>0</v>
      </c>
      <c r="IX45" s="86">
        <f>SUM((ROUND(IV45,0)*'Data Entry'!$C$15))</f>
        <v>0</v>
      </c>
      <c r="IY45" s="83"/>
      <c r="IZ45" s="99"/>
      <c r="JA45" s="85"/>
      <c r="JB45" s="99"/>
      <c r="JC45" s="99"/>
      <c r="JD45" s="87">
        <f>SUM(S44*$I$5)+S44</f>
        <v>24.192</v>
      </c>
      <c r="JE45" s="88">
        <f>+$K9</f>
        <v>1</v>
      </c>
      <c r="JF45" s="89">
        <f>SUM(U44*JF6)</f>
        <v>0</v>
      </c>
      <c r="JG45" s="90">
        <f>(ROUND(JF45,0))*JD45</f>
        <v>0</v>
      </c>
      <c r="JH45" s="90">
        <f>SUM((ROUND(JF45,0)*'Data Entry'!$C$15))</f>
        <v>0</v>
      </c>
      <c r="JI45" s="87"/>
      <c r="JJ45" s="102"/>
      <c r="JK45" s="89"/>
      <c r="JL45" s="102"/>
      <c r="JM45" s="102"/>
      <c r="JN45" s="145"/>
      <c r="JO45" s="146"/>
      <c r="JP45" s="96"/>
      <c r="JQ45" s="97"/>
      <c r="JR45" s="97"/>
      <c r="JS45" s="81">
        <f t="shared" si="118"/>
        <v>29.0304</v>
      </c>
      <c r="JT45" s="76">
        <f t="shared" si="81"/>
        <v>0.72</v>
      </c>
      <c r="JU45" s="80">
        <f t="shared" ref="JU45:JU50" si="155">SUM(JU$39*JT45)-JZ45</f>
        <v>0</v>
      </c>
      <c r="JV45" s="82">
        <f t="shared" si="82"/>
        <v>0</v>
      </c>
      <c r="JW45" s="82"/>
      <c r="JX45" s="81">
        <f>SUM(JS44*$I$5)+JS44</f>
        <v>34.836480000000002</v>
      </c>
      <c r="JY45" s="76">
        <f t="shared" ref="JY45:JY56" si="156">+$K9</f>
        <v>1</v>
      </c>
      <c r="JZ45" s="77">
        <f>SUM(JU44)*JZ6</f>
        <v>0</v>
      </c>
      <c r="KA45" s="82">
        <f t="shared" ref="KA45:KA56" si="157">(ROUND(JZ45,0))*JX45</f>
        <v>0</v>
      </c>
      <c r="KB45" s="82">
        <f>SUM((ROUND(JZ45,0)*'Data Entry'!$C$15))</f>
        <v>0</v>
      </c>
      <c r="KC45" s="81"/>
      <c r="KD45" s="92"/>
      <c r="KE45" s="77"/>
      <c r="KF45" s="92"/>
      <c r="KG45" s="92"/>
      <c r="KH45" s="83">
        <f>SUM(X44*$I$5)+X44</f>
        <v>29.0304</v>
      </c>
      <c r="KI45" s="84">
        <f t="shared" ref="KI45:KI56" si="158">+$K9</f>
        <v>1</v>
      </c>
      <c r="KJ45" s="85">
        <f>SUM(Z44*KJ6)</f>
        <v>0</v>
      </c>
      <c r="KK45" s="86">
        <f t="shared" ref="KK45:KK56" si="159">(ROUND(KJ45,0))*KH45</f>
        <v>0</v>
      </c>
      <c r="KL45" s="86">
        <f>SUM((ROUND(KJ45,0)*'Data Entry'!$C$15))</f>
        <v>0</v>
      </c>
      <c r="KM45" s="83"/>
      <c r="KN45" s="99"/>
      <c r="KO45" s="85"/>
      <c r="KP45" s="99"/>
      <c r="KQ45" s="99"/>
      <c r="KR45" s="101"/>
      <c r="KS45" s="88"/>
      <c r="KT45" s="89"/>
      <c r="KU45" s="90"/>
      <c r="KV45" s="90"/>
      <c r="KW45" s="81">
        <f>SUM(AC44*$I$5)+AC44</f>
        <v>34.836480000000002</v>
      </c>
      <c r="KX45" s="76">
        <f t="shared" ref="KX45:KX56" si="160">+$K9</f>
        <v>1</v>
      </c>
      <c r="KY45" s="77">
        <f>SUM(AE44*KY6)</f>
        <v>0</v>
      </c>
      <c r="KZ45" s="82">
        <f>(ROUND(KY45,0))*KW45</f>
        <v>0</v>
      </c>
      <c r="LA45" s="82">
        <f>SUM((ROUND(KY45,0)*'Data Entry'!$C$15))</f>
        <v>0</v>
      </c>
      <c r="LB45" s="81"/>
      <c r="LC45" s="92"/>
      <c r="LD45" s="77"/>
      <c r="LE45" s="92"/>
      <c r="LF45" s="92"/>
      <c r="LG45" s="144"/>
      <c r="LH45" s="99"/>
      <c r="LI45" s="85"/>
      <c r="LJ45" s="86"/>
      <c r="LK45" s="86"/>
      <c r="LL45" s="129"/>
      <c r="LM45" s="92"/>
      <c r="LN45" s="77"/>
      <c r="LO45" s="82"/>
      <c r="LP45" s="82"/>
      <c r="LQ45" s="81">
        <f t="shared" si="75"/>
        <v>20.16</v>
      </c>
      <c r="LR45" s="76">
        <f t="shared" si="44"/>
        <v>0.57000000000000006</v>
      </c>
      <c r="LS45" s="80">
        <f>SUM(LS$33*LR45)-LX45-MC45-WM45</f>
        <v>0.41218320000000008</v>
      </c>
      <c r="LT45" s="82">
        <f t="shared" si="65"/>
        <v>0</v>
      </c>
      <c r="LU45" s="82"/>
      <c r="LV45" s="81">
        <f t="shared" si="137"/>
        <v>24.192</v>
      </c>
      <c r="LW45" s="76">
        <f t="shared" si="83"/>
        <v>0.72</v>
      </c>
      <c r="LX45" s="80">
        <f>SUM(LX$39*LW45)-MC45</f>
        <v>2.02168E-2</v>
      </c>
      <c r="LY45" s="82">
        <f t="shared" si="120"/>
        <v>0</v>
      </c>
      <c r="LZ45" s="82"/>
      <c r="MA45" s="81">
        <f>SUM(LV44*$I$5)+LV44</f>
        <v>29.0304</v>
      </c>
      <c r="MB45" s="76">
        <f t="shared" ref="MB45:MB56" si="161">+$K9</f>
        <v>1</v>
      </c>
      <c r="MC45" s="77">
        <f>SUM(LX44)*MC6</f>
        <v>1.0951999999999999E-3</v>
      </c>
      <c r="MD45" s="82">
        <f>(ROUND(MC45,0))*MA45</f>
        <v>0</v>
      </c>
      <c r="ME45" s="82">
        <f>SUM((ROUND(MC45,0)*'Data Entry'!$C$15))</f>
        <v>0</v>
      </c>
      <c r="MF45" s="81"/>
      <c r="MG45" s="92"/>
      <c r="MH45" s="77"/>
      <c r="MI45" s="92"/>
      <c r="MJ45" s="92"/>
      <c r="MK45" s="83">
        <f t="shared" si="138"/>
        <v>20.16</v>
      </c>
      <c r="ML45" s="84">
        <f t="shared" si="84"/>
        <v>0.72</v>
      </c>
      <c r="MM45" s="80">
        <f>SUM(MM$39*ML45)-MR45</f>
        <v>0.40980000000000005</v>
      </c>
      <c r="MN45" s="86">
        <f t="shared" si="121"/>
        <v>0</v>
      </c>
      <c r="MO45" s="86"/>
      <c r="MP45" s="83">
        <f>SUM(MK44*$I$5)+MK44</f>
        <v>24.192</v>
      </c>
      <c r="MQ45" s="84">
        <f t="shared" ref="MQ45:MQ56" si="162">+$K9</f>
        <v>1</v>
      </c>
      <c r="MR45" s="85">
        <f>SUM(MM44)*MR6</f>
        <v>2.2200000000000004E-2</v>
      </c>
      <c r="MS45" s="86">
        <f>(ROUND(MR45,0))*MP45</f>
        <v>0</v>
      </c>
      <c r="MT45" s="86">
        <f>SUM((ROUND(MR45,0)*'Data Entry'!$C$15))</f>
        <v>0</v>
      </c>
      <c r="MU45" s="83"/>
      <c r="MV45" s="99"/>
      <c r="MW45" s="85"/>
      <c r="MX45" s="99"/>
      <c r="MY45" s="99"/>
      <c r="MZ45" s="87">
        <f>SUM(AW44*$I$5)+AW44</f>
        <v>20.16</v>
      </c>
      <c r="NA45" s="88">
        <f t="shared" ref="NA45:NA56" si="163">+$K9</f>
        <v>1</v>
      </c>
      <c r="NB45" s="89">
        <f>SUM(AY44*NB6)</f>
        <v>0.5</v>
      </c>
      <c r="NC45" s="90">
        <f>(ROUND(NB45,0))*MZ45</f>
        <v>20.16</v>
      </c>
      <c r="ND45" s="90">
        <f>SUM((ROUND(NB45,0)*'Data Entry'!$C$15))</f>
        <v>35</v>
      </c>
      <c r="NE45" s="87"/>
      <c r="NF45" s="102"/>
      <c r="NG45" s="89"/>
      <c r="NH45" s="102"/>
      <c r="NI45" s="102"/>
      <c r="NJ45" s="145"/>
      <c r="NK45" s="146"/>
      <c r="NL45" s="96"/>
      <c r="NM45" s="97"/>
      <c r="NN45" s="97"/>
      <c r="NO45" s="81">
        <f t="shared" si="139"/>
        <v>24.192</v>
      </c>
      <c r="NP45" s="76">
        <f t="shared" si="85"/>
        <v>0.72</v>
      </c>
      <c r="NQ45" s="80">
        <f>SUM(NQ$39*NP45)-NV45</f>
        <v>3.415E-2</v>
      </c>
      <c r="NR45" s="82">
        <f t="shared" si="122"/>
        <v>0</v>
      </c>
      <c r="NS45" s="82"/>
      <c r="NT45" s="81">
        <f>SUM(NO44*$I$5)+NO44</f>
        <v>29.0304</v>
      </c>
      <c r="NU45" s="76">
        <f t="shared" ref="NU45:NU56" si="164">+$K9</f>
        <v>1</v>
      </c>
      <c r="NV45" s="77">
        <f>SUM(NQ44)*NV6</f>
        <v>1.8500000000000001E-3</v>
      </c>
      <c r="NW45" s="82">
        <f>(ROUND(NV45,0))*NT45</f>
        <v>0</v>
      </c>
      <c r="NX45" s="82">
        <f>SUM((ROUND(NV45,0)*'Data Entry'!$C$15))</f>
        <v>0</v>
      </c>
      <c r="NY45" s="81"/>
      <c r="NZ45" s="92"/>
      <c r="OA45" s="77"/>
      <c r="OB45" s="92"/>
      <c r="OC45" s="92"/>
      <c r="OD45" s="83">
        <f>SUM(BB44*$I$5)+BB44</f>
        <v>24.192</v>
      </c>
      <c r="OE45" s="84">
        <f t="shared" ref="OE45:OE56" si="165">+$K9</f>
        <v>1</v>
      </c>
      <c r="OF45" s="85">
        <f>SUM(BD44*OF6)</f>
        <v>0</v>
      </c>
      <c r="OG45" s="86">
        <f>(ROUND(OF45,0))*OD45</f>
        <v>0</v>
      </c>
      <c r="OH45" s="86">
        <f>SUM((ROUND(OF45,0)*'Data Entry'!$C$15))</f>
        <v>0</v>
      </c>
      <c r="OI45" s="83"/>
      <c r="OJ45" s="99"/>
      <c r="OK45" s="85"/>
      <c r="OL45" s="99"/>
      <c r="OM45" s="99"/>
      <c r="ON45" s="101"/>
      <c r="OO45" s="102"/>
      <c r="OP45" s="89"/>
      <c r="OQ45" s="90"/>
      <c r="OR45" s="90"/>
      <c r="OS45" s="81">
        <f>SUM(BG44*$I$5)+BG44</f>
        <v>29.0304</v>
      </c>
      <c r="OT45" s="76">
        <f t="shared" ref="OT45:OT56" si="166">+$K9</f>
        <v>1</v>
      </c>
      <c r="OU45" s="77">
        <f>SUM(BI44*OU6)</f>
        <v>0</v>
      </c>
      <c r="OV45" s="82">
        <f>(ROUND(OU45,0))*OS45</f>
        <v>0</v>
      </c>
      <c r="OW45" s="82">
        <f>SUM((ROUND(OU45,0)*'Data Entry'!$C$15))</f>
        <v>0</v>
      </c>
      <c r="OX45" s="81"/>
      <c r="OY45" s="92"/>
      <c r="OZ45" s="77"/>
      <c r="PA45" s="92"/>
      <c r="PB45" s="92"/>
      <c r="PC45" s="144"/>
      <c r="PD45" s="99"/>
      <c r="PE45" s="85"/>
      <c r="PF45" s="86"/>
      <c r="PG45" s="86"/>
      <c r="PH45" s="129"/>
      <c r="PI45" s="92"/>
      <c r="PJ45" s="77"/>
      <c r="PK45" s="82"/>
      <c r="PL45" s="82"/>
      <c r="PM45" s="81">
        <f t="shared" si="140"/>
        <v>20.16</v>
      </c>
      <c r="PN45" s="76">
        <f t="shared" si="86"/>
        <v>0.72</v>
      </c>
      <c r="PO45" s="80">
        <f>SUM(PO$39*PN45)-PT45</f>
        <v>0.42942112155000012</v>
      </c>
      <c r="PP45" s="82">
        <f t="shared" si="123"/>
        <v>0</v>
      </c>
      <c r="PQ45" s="82"/>
      <c r="PR45" s="81">
        <f>SUM(PM44*$I$5)+PM44</f>
        <v>24.192</v>
      </c>
      <c r="PS45" s="76">
        <f t="shared" ref="PS45:PS56" si="167">+$K9</f>
        <v>1</v>
      </c>
      <c r="PT45" s="77">
        <f>SUM(PO44)*PT6</f>
        <v>2.3262930450000011E-2</v>
      </c>
      <c r="PU45" s="82">
        <f>(ROUND(PT45,0))*PR45</f>
        <v>0</v>
      </c>
      <c r="PV45" s="82">
        <f>SUM((ROUND(PT45,0)*'Data Entry'!$C$15))</f>
        <v>0</v>
      </c>
      <c r="PW45" s="81"/>
      <c r="PX45" s="92"/>
      <c r="PY45" s="77"/>
      <c r="PZ45" s="92"/>
      <c r="QA45" s="92"/>
      <c r="QB45" s="83">
        <f>SUM(CA44*$I$5)+CA44</f>
        <v>20.16</v>
      </c>
      <c r="QC45" s="84">
        <f t="shared" ref="QC45:QC56" si="168">+$K9</f>
        <v>1</v>
      </c>
      <c r="QD45" s="85">
        <f>SUM(CC44*QD6)</f>
        <v>0.49991704455000008</v>
      </c>
      <c r="QE45" s="86">
        <f>(ROUND(QD45,0))*QB45</f>
        <v>0</v>
      </c>
      <c r="QF45" s="86">
        <f>SUM((ROUND(QD45,0)*'Data Entry'!$C$15))</f>
        <v>0</v>
      </c>
      <c r="QG45" s="83"/>
      <c r="QH45" s="99"/>
      <c r="QI45" s="85"/>
      <c r="QJ45" s="99"/>
      <c r="QK45" s="99"/>
      <c r="QL45" s="101"/>
      <c r="QM45" s="102"/>
      <c r="QN45" s="89"/>
      <c r="QO45" s="90"/>
      <c r="QP45" s="90"/>
      <c r="QQ45" s="81">
        <f>SUM(CF44*$I$5)+CF44</f>
        <v>24.192</v>
      </c>
      <c r="QR45" s="76">
        <f t="shared" ref="QR45:QR56" si="169">+$K9</f>
        <v>1</v>
      </c>
      <c r="QS45" s="77">
        <f>SUM(CH44*QS6)</f>
        <v>2.3262930450000007E-2</v>
      </c>
      <c r="QT45" s="82">
        <f t="shared" ref="QT45:QT56" si="170">(ROUND(QS45,0))*QQ45</f>
        <v>0</v>
      </c>
      <c r="QU45" s="82">
        <f>SUM((ROUND(QS45,0)*'Data Entry'!$C$15))</f>
        <v>0</v>
      </c>
      <c r="QV45" s="81"/>
      <c r="QW45" s="92"/>
      <c r="QX45" s="77"/>
      <c r="QY45" s="92"/>
      <c r="QZ45" s="92"/>
      <c r="RA45" s="144"/>
      <c r="RB45" s="99"/>
      <c r="RC45" s="85"/>
      <c r="RD45" s="86"/>
      <c r="RE45" s="86"/>
      <c r="RF45" s="129"/>
      <c r="RG45" s="92"/>
      <c r="RH45" s="77"/>
      <c r="RI45" s="82"/>
      <c r="RJ45" s="82"/>
      <c r="RK45" s="81">
        <f>SUM(CZ44*$I$5)+CZ44</f>
        <v>20.16</v>
      </c>
      <c r="RL45" s="76">
        <f t="shared" ref="RL45:RL56" si="171">+$K9</f>
        <v>1</v>
      </c>
      <c r="RM45" s="77">
        <f>SUM(DB44*RM6)</f>
        <v>0.47606231955000011</v>
      </c>
      <c r="RN45" s="82">
        <f>(ROUND(RM45,0))*RK45</f>
        <v>0</v>
      </c>
      <c r="RO45" s="82">
        <f>SUM((ROUND(RM45,0)*'Data Entry'!$C$15))</f>
        <v>0</v>
      </c>
      <c r="RP45" s="81"/>
      <c r="RQ45" s="92"/>
      <c r="RR45" s="77"/>
      <c r="RS45" s="92"/>
      <c r="RT45" s="92"/>
      <c r="RU45" s="144"/>
      <c r="RV45" s="99"/>
      <c r="RW45" s="85"/>
      <c r="RX45" s="86"/>
      <c r="RY45" s="86"/>
      <c r="RZ45" s="129"/>
      <c r="SA45" s="92"/>
      <c r="SB45" s="77"/>
      <c r="SC45" s="82"/>
      <c r="SD45" s="82"/>
      <c r="SE45" s="129"/>
      <c r="SF45" s="92"/>
      <c r="SG45" s="77"/>
      <c r="SH45" s="82"/>
      <c r="SI45" s="82"/>
      <c r="SJ45" s="81">
        <f t="shared" si="141"/>
        <v>24.192</v>
      </c>
      <c r="SK45" s="76">
        <f t="shared" si="87"/>
        <v>0.72</v>
      </c>
      <c r="SL45" s="80">
        <f>SUM(SL$39*SK45)-SQ45</f>
        <v>3.415E-2</v>
      </c>
      <c r="SM45" s="82">
        <f t="shared" si="124"/>
        <v>0</v>
      </c>
      <c r="SN45" s="82"/>
      <c r="SO45" s="81">
        <f>SUM(SJ44*$I$5)+SJ44</f>
        <v>29.0304</v>
      </c>
      <c r="SP45" s="76">
        <f t="shared" ref="SP45:SP56" si="172">+$K9</f>
        <v>1</v>
      </c>
      <c r="SQ45" s="77">
        <f>SUM(SL44)*SQ6</f>
        <v>1.8500000000000001E-3</v>
      </c>
      <c r="SR45" s="82">
        <f>(ROUND(SQ45,0))*SO45</f>
        <v>0</v>
      </c>
      <c r="SS45" s="82">
        <f>SUM((ROUND(SQ45,0)*'Data Entry'!$C$15))</f>
        <v>0</v>
      </c>
      <c r="ST45" s="81"/>
      <c r="SU45" s="92"/>
      <c r="SV45" s="77"/>
      <c r="SW45" s="92"/>
      <c r="SX45" s="92"/>
      <c r="SY45" s="83">
        <f>SUM(EX44*$I$5)+EX44</f>
        <v>24.192</v>
      </c>
      <c r="SZ45" s="84">
        <f t="shared" ref="SZ45:SZ56" si="173">+$K9</f>
        <v>1</v>
      </c>
      <c r="TA45" s="85">
        <f>SUM(EZ44*TA6)</f>
        <v>0</v>
      </c>
      <c r="TB45" s="86">
        <f>(ROUND(TA45,0))*SY45</f>
        <v>0</v>
      </c>
      <c r="TC45" s="86">
        <f>SUM((ROUND(TA45,0)*'Data Entry'!$C$15))</f>
        <v>0</v>
      </c>
      <c r="TD45" s="83"/>
      <c r="TE45" s="99"/>
      <c r="TF45" s="85"/>
      <c r="TG45" s="99"/>
      <c r="TH45" s="99"/>
      <c r="TI45" s="101"/>
      <c r="TJ45" s="102"/>
      <c r="TK45" s="89"/>
      <c r="TL45" s="90"/>
      <c r="TM45" s="90"/>
      <c r="TN45" s="81">
        <f>SUM(FC44*$I$5)+FC44</f>
        <v>29.0304</v>
      </c>
      <c r="TO45" s="76">
        <f t="shared" ref="TO45:TO56" si="174">+$K9</f>
        <v>1</v>
      </c>
      <c r="TP45" s="77">
        <f>SUM(FE44*TP6)</f>
        <v>1.4065500000000003E-3</v>
      </c>
      <c r="TQ45" s="82">
        <f>(ROUND(TP45,0))*TN45</f>
        <v>0</v>
      </c>
      <c r="TR45" s="82">
        <f>SUM((ROUND(TP45,0)*'Data Entry'!$C$15))</f>
        <v>0</v>
      </c>
      <c r="TS45" s="81"/>
      <c r="TT45" s="92"/>
      <c r="TU45" s="77"/>
      <c r="TV45" s="92"/>
      <c r="TW45" s="92"/>
      <c r="TX45" s="144"/>
      <c r="TY45" s="99"/>
      <c r="TZ45" s="85"/>
      <c r="UA45" s="86"/>
      <c r="UB45" s="86"/>
      <c r="UC45" s="129"/>
      <c r="UD45" s="92"/>
      <c r="UE45" s="77"/>
      <c r="UF45" s="82"/>
      <c r="UG45" s="82"/>
      <c r="UH45" s="81">
        <f>SUM(FW44*$I$5)+FW44</f>
        <v>24.192</v>
      </c>
      <c r="UI45" s="76">
        <f t="shared" ref="UI45:UI56" si="175">+$K9</f>
        <v>1</v>
      </c>
      <c r="UJ45" s="77">
        <f>SUM(FY44*UJ6)</f>
        <v>2.2504800000000005E-2</v>
      </c>
      <c r="UK45" s="82">
        <f>(ROUND(UJ45,0))*UH45</f>
        <v>0</v>
      </c>
      <c r="UL45" s="82">
        <f>SUM((ROUND(UJ45,0)*'Data Entry'!$C$15))</f>
        <v>0</v>
      </c>
      <c r="UM45" s="81"/>
      <c r="UN45" s="92"/>
      <c r="UO45" s="77"/>
      <c r="UP45" s="92"/>
      <c r="UQ45" s="92"/>
      <c r="UR45" s="144"/>
      <c r="US45" s="99"/>
      <c r="UT45" s="85"/>
      <c r="UU45" s="86"/>
      <c r="UV45" s="86"/>
      <c r="UW45" s="129"/>
      <c r="UX45" s="92"/>
      <c r="UY45" s="77"/>
      <c r="UZ45" s="82"/>
      <c r="VA45" s="82"/>
      <c r="VB45" s="129"/>
      <c r="VC45" s="92"/>
      <c r="VD45" s="77"/>
      <c r="VE45" s="82"/>
      <c r="VF45" s="82"/>
      <c r="VG45" s="81">
        <f>SUM(HU44*$I$5)+HU44</f>
        <v>29.0304</v>
      </c>
      <c r="VH45" s="76">
        <f t="shared" ref="VH45:VH56" si="176">+$K9</f>
        <v>1</v>
      </c>
      <c r="VI45" s="77">
        <f>SUM(HW44*VI6)</f>
        <v>1.4065500000000003E-3</v>
      </c>
      <c r="VJ45" s="82">
        <f>(ROUND(VI45,0))*VG45</f>
        <v>0</v>
      </c>
      <c r="VK45" s="82">
        <f>SUM((ROUND(VI45,0)*'Data Entry'!$C$15))</f>
        <v>0</v>
      </c>
      <c r="VL45" s="81"/>
      <c r="VM45" s="92"/>
      <c r="VN45" s="77"/>
      <c r="VO45" s="92"/>
      <c r="VP45" s="92"/>
      <c r="VQ45" s="144"/>
      <c r="VR45" s="99"/>
      <c r="VS45" s="85"/>
      <c r="VT45" s="86"/>
      <c r="VU45" s="86"/>
      <c r="VV45" s="129"/>
      <c r="VW45" s="92"/>
      <c r="VX45" s="77"/>
      <c r="VY45" s="82"/>
      <c r="VZ45" s="82"/>
      <c r="WA45" s="129"/>
      <c r="WB45" s="92"/>
      <c r="WC45" s="77"/>
      <c r="WD45" s="82"/>
      <c r="WE45" s="82"/>
      <c r="WF45" s="129"/>
      <c r="WG45" s="92"/>
      <c r="WH45" s="77"/>
      <c r="WI45" s="82"/>
      <c r="WJ45" s="82"/>
      <c r="WK45" s="81">
        <f>SUM(LQ44*$I$5)+LQ44</f>
        <v>24.192</v>
      </c>
      <c r="WL45" s="76">
        <f t="shared" ref="WL45:WL56" si="177">+$K9</f>
        <v>1</v>
      </c>
      <c r="WM45" s="77">
        <f>SUM(LS44*WM6)</f>
        <v>2.2504800000000005E-2</v>
      </c>
      <c r="WN45" s="82">
        <f>(ROUND(WM45,0))*WK45</f>
        <v>0</v>
      </c>
      <c r="WO45" s="82">
        <f>SUM((ROUND(WM45,0)*'Data Entry'!$C$15))</f>
        <v>0</v>
      </c>
      <c r="WP45" s="81"/>
      <c r="WQ45" s="92"/>
      <c r="WR45" s="77"/>
      <c r="WS45" s="92"/>
      <c r="WT45" s="92"/>
      <c r="WU45" s="144"/>
      <c r="WV45" s="99"/>
      <c r="WW45" s="85"/>
      <c r="WX45" s="86"/>
      <c r="WY45" s="86"/>
      <c r="WZ45" s="129"/>
      <c r="XA45" s="92"/>
      <c r="XB45" s="77"/>
      <c r="XC45" s="82"/>
      <c r="XD45" s="82"/>
      <c r="XE45" s="129"/>
      <c r="XF45" s="92"/>
      <c r="XG45" s="77"/>
      <c r="XH45" s="82"/>
      <c r="XI45" s="82"/>
      <c r="XJ45" s="129"/>
      <c r="XK45" s="92"/>
      <c r="XL45" s="77"/>
      <c r="XM45" s="82"/>
      <c r="XN45" s="82"/>
      <c r="XO45" s="129"/>
      <c r="XP45" s="92"/>
      <c r="XQ45" s="77"/>
      <c r="XR45" s="82"/>
      <c r="XS45" s="82"/>
      <c r="XT45" s="129"/>
      <c r="XU45" s="92"/>
      <c r="XV45" s="77"/>
      <c r="XW45" s="82"/>
      <c r="XX45" s="82"/>
      <c r="XY45" s="129"/>
      <c r="XZ45" s="92"/>
      <c r="YA45" s="77"/>
      <c r="YB45" s="82"/>
      <c r="YC45" s="82"/>
      <c r="YD45" s="129"/>
      <c r="YE45" s="92"/>
      <c r="YF45" s="77"/>
      <c r="YG45" s="82"/>
      <c r="YH45" s="82"/>
      <c r="YI45" s="129"/>
      <c r="YJ45" s="92"/>
      <c r="YK45" s="77"/>
      <c r="YL45" s="82"/>
      <c r="YM45" s="78"/>
    </row>
    <row r="46" spans="1:663" x14ac:dyDescent="0.2">
      <c r="A46" s="119">
        <f t="shared" si="0"/>
        <v>5.6843418860808015E-14</v>
      </c>
      <c r="B46" s="241">
        <f t="shared" si="1"/>
        <v>306.00000000000006</v>
      </c>
      <c r="C46" s="160"/>
      <c r="D46" s="122">
        <f>SUM(C46*'Data Entry'!$C$18)*(20/80)</f>
        <v>0</v>
      </c>
      <c r="E46" s="122">
        <f t="shared" si="2"/>
        <v>4405.5200000000004</v>
      </c>
      <c r="F46" s="122">
        <f>SUM(E46*'Data Entry'!$C$18)*(20/80)</f>
        <v>914.1454</v>
      </c>
      <c r="G46" s="122">
        <f t="shared" si="5"/>
        <v>342920.05019999994</v>
      </c>
      <c r="H46" s="128">
        <f t="shared" si="6"/>
        <v>306</v>
      </c>
      <c r="I46">
        <v>38</v>
      </c>
      <c r="J46" s="47">
        <f t="shared" si="7"/>
        <v>14</v>
      </c>
      <c r="K46" s="50">
        <f>IF('Data Entry'!$C$9='Attrition Rates'!$A$4,'Attrition Rates'!D41,IF('Data Entry'!$C$9='Attrition Rates'!$A$5,'Attrition Rates'!E41,IF('Data Entry'!$C$9='Attrition Rates'!$A$6,'Attrition Rates'!F41,IF('Data Entry'!$C$9='Attrition Rates'!$A$7,'Attrition Rates'!G41,IF('Data Entry'!$C$9='Attrition Rates'!$A$8,'Attrition Rates'!H41,IF('Data Entry'!$C$9='Attrition Rates'!$A$9,'Attrition Rates'!I41,IF('Data Entry'!$C$9='Attrition Rates'!$A$10,'Attrition Rates'!J41,FALSE)))))))</f>
        <v>0.30599999999999994</v>
      </c>
      <c r="L46" s="53">
        <f t="shared" ref="L46:L50" si="178">SUM(H46-P46-U46-Z46-AE46-AJ46-AO46-AY46-BD46-BI46-BN46-BS46-CC46-CH46-CM46-CR46-DB46-DG46-DL46-DV46-EA46-EK46-EZ46-FE46-FJ46-FO46-FY46-GD46-GI46-GS46-GX46-HH46-HW46-IB46-IG46-IQ46-IV46-JF46-JU46-JZ46-KJ46-KY46-LS46-LX46-MC46-MM46-MR46-NB46-NQ46-NV46-OF46-OU46-PO46-PT46-QD46-QS46-RM46-SL46-SQ46-TA46-TP46-UJ46-VI46-WM46)</f>
        <v>241.29502723298594</v>
      </c>
      <c r="M46" s="1">
        <f t="shared" si="4"/>
        <v>3374</v>
      </c>
      <c r="N46" s="81">
        <f t="shared" si="11"/>
        <v>16.8</v>
      </c>
      <c r="O46" s="76">
        <f t="shared" si="8"/>
        <v>0.34199999999999997</v>
      </c>
      <c r="P46" s="77">
        <f t="shared" ref="P46:P50" si="179">ROUND(SUM(P$15*O46)-U46-Z46-AE46-AJ46-AO46-EZ46-FE46-FJ46-FO46-FY46-GD46-GI46-GS46-GX46-HH46-HW46-IB46-IG46-IQ46-IV46-JF46-JU46-JZ46-KJ46-KY46,0)</f>
        <v>11</v>
      </c>
      <c r="Q46" s="82">
        <f t="shared" si="9"/>
        <v>184.8</v>
      </c>
      <c r="R46" s="82"/>
      <c r="S46" s="81">
        <f t="shared" si="19"/>
        <v>20.16</v>
      </c>
      <c r="T46" s="76">
        <f t="shared" si="15"/>
        <v>0.378</v>
      </c>
      <c r="U46" s="77">
        <f t="shared" si="142"/>
        <v>0</v>
      </c>
      <c r="V46" s="82">
        <f t="shared" si="16"/>
        <v>0</v>
      </c>
      <c r="W46" s="82"/>
      <c r="X46" s="81">
        <f t="shared" si="35"/>
        <v>24.192</v>
      </c>
      <c r="Y46" s="76">
        <f t="shared" si="26"/>
        <v>0.45999999999999996</v>
      </c>
      <c r="Z46" s="77">
        <f t="shared" si="143"/>
        <v>0</v>
      </c>
      <c r="AA46" s="82">
        <f t="shared" si="27"/>
        <v>0</v>
      </c>
      <c r="AB46" s="82"/>
      <c r="AC46" s="81">
        <f t="shared" si="66"/>
        <v>29.0304</v>
      </c>
      <c r="AD46" s="76">
        <f t="shared" si="48"/>
        <v>0.55000000000000004</v>
      </c>
      <c r="AE46" s="77">
        <f t="shared" si="144"/>
        <v>0</v>
      </c>
      <c r="AF46" s="82">
        <f t="shared" si="49"/>
        <v>0</v>
      </c>
      <c r="AG46" s="82"/>
      <c r="AH46" s="81">
        <f t="shared" si="125"/>
        <v>34.836480000000002</v>
      </c>
      <c r="AI46" s="76">
        <f t="shared" si="92"/>
        <v>0.67999999999999994</v>
      </c>
      <c r="AJ46" s="77">
        <f t="shared" ref="AJ46:AJ50" si="180">ROUND(SUM(AJ$39*AI46)-AO46,0)</f>
        <v>0</v>
      </c>
      <c r="AK46" s="82">
        <f t="shared" si="93"/>
        <v>0</v>
      </c>
      <c r="AL46" s="78"/>
      <c r="AM46" s="81">
        <f>+AM45</f>
        <v>41.803775999999999</v>
      </c>
      <c r="AN46" s="76">
        <f t="shared" ref="AN46:AN56" si="181">+$K10</f>
        <v>0.92</v>
      </c>
      <c r="AO46" s="77">
        <f>ROUND(SUM(AO$45*AN46),0)</f>
        <v>0</v>
      </c>
      <c r="AP46" s="82">
        <f t="shared" ref="AP46:AP56" si="182">(ROUND(AO46,0))*AM46</f>
        <v>0</v>
      </c>
      <c r="AQ46" s="78"/>
      <c r="AR46" s="81"/>
      <c r="AS46" s="92"/>
      <c r="AT46" s="77"/>
      <c r="AU46" s="92"/>
      <c r="AV46" s="93"/>
      <c r="AW46" s="83">
        <f t="shared" si="21"/>
        <v>16.8</v>
      </c>
      <c r="AX46" s="84">
        <f t="shared" si="17"/>
        <v>0.378</v>
      </c>
      <c r="AY46" s="85">
        <f t="shared" si="145"/>
        <v>9</v>
      </c>
      <c r="AZ46" s="86">
        <f t="shared" si="18"/>
        <v>151.20000000000002</v>
      </c>
      <c r="BA46" s="123"/>
      <c r="BB46" s="83">
        <f t="shared" si="37"/>
        <v>20.16</v>
      </c>
      <c r="BC46" s="120">
        <f t="shared" si="29"/>
        <v>0.45999999999999996</v>
      </c>
      <c r="BD46" s="85">
        <f t="shared" si="146"/>
        <v>0</v>
      </c>
      <c r="BE46" s="86">
        <f t="shared" si="30"/>
        <v>0</v>
      </c>
      <c r="BF46" s="123"/>
      <c r="BG46" s="83">
        <f t="shared" si="68"/>
        <v>24.192</v>
      </c>
      <c r="BH46" s="84">
        <f t="shared" si="51"/>
        <v>0.55000000000000004</v>
      </c>
      <c r="BI46" s="85">
        <f t="shared" si="147"/>
        <v>0</v>
      </c>
      <c r="BJ46" s="86">
        <f t="shared" si="52"/>
        <v>0</v>
      </c>
      <c r="BK46" s="123"/>
      <c r="BL46" s="83">
        <f t="shared" si="127"/>
        <v>29.0304</v>
      </c>
      <c r="BM46" s="84">
        <f t="shared" si="95"/>
        <v>0.67999999999999994</v>
      </c>
      <c r="BN46" s="85">
        <f t="shared" ref="BN46:BN50" si="183">ROUND(SUM(BN$39*BM46)-BS46,0)</f>
        <v>0</v>
      </c>
      <c r="BO46" s="86">
        <f t="shared" si="96"/>
        <v>0</v>
      </c>
      <c r="BP46" s="123"/>
      <c r="BQ46" s="83">
        <f>+BQ45</f>
        <v>34.836480000000002</v>
      </c>
      <c r="BR46" s="84">
        <f t="shared" ref="BR46:BR56" si="184">+$K10</f>
        <v>0.92</v>
      </c>
      <c r="BS46" s="85">
        <f>ROUND(SUM(BS$45*BR46),0)</f>
        <v>0</v>
      </c>
      <c r="BT46" s="86">
        <f t="shared" ref="BT46:BT56" si="185">(ROUND(BS46,0))*BQ46</f>
        <v>0</v>
      </c>
      <c r="BU46" s="123"/>
      <c r="BV46" s="83"/>
      <c r="BW46" s="99"/>
      <c r="BX46" s="85"/>
      <c r="BY46" s="99"/>
      <c r="BZ46" s="100"/>
      <c r="CA46" s="87">
        <f t="shared" si="39"/>
        <v>16.8</v>
      </c>
      <c r="CB46" s="88">
        <f t="shared" si="31"/>
        <v>0.45999999999999996</v>
      </c>
      <c r="CC46" s="89">
        <f t="shared" si="148"/>
        <v>8.9387188810139993</v>
      </c>
      <c r="CD46" s="90">
        <f t="shared" si="32"/>
        <v>151.20000000000002</v>
      </c>
      <c r="CE46" s="90"/>
      <c r="CF46" s="87">
        <f t="shared" si="70"/>
        <v>20.16</v>
      </c>
      <c r="CG46" s="88">
        <f t="shared" si="54"/>
        <v>0.55000000000000004</v>
      </c>
      <c r="CH46" s="89">
        <f t="shared" si="149"/>
        <v>0.41261454198600006</v>
      </c>
      <c r="CI46" s="90">
        <f t="shared" si="55"/>
        <v>0</v>
      </c>
      <c r="CJ46" s="90"/>
      <c r="CK46" s="87">
        <f t="shared" si="129"/>
        <v>24.192</v>
      </c>
      <c r="CL46" s="88">
        <f t="shared" si="98"/>
        <v>0.67999999999999994</v>
      </c>
      <c r="CM46" s="89">
        <f t="shared" ref="CM46:CM50" si="186">SUM(CM$39*CL46)-CR46</f>
        <v>1.9764535013999999E-2</v>
      </c>
      <c r="CN46" s="90">
        <f t="shared" si="99"/>
        <v>0</v>
      </c>
      <c r="CO46" s="90"/>
      <c r="CP46" s="87">
        <f>+CP45</f>
        <v>29.0304</v>
      </c>
      <c r="CQ46" s="88">
        <f t="shared" ref="CQ46:CQ56" si="187">+$K10</f>
        <v>0.92</v>
      </c>
      <c r="CR46" s="89">
        <f>SUM(CR$45*CQ46)</f>
        <v>1.0415269860000003E-3</v>
      </c>
      <c r="CS46" s="90">
        <f t="shared" ref="CS46:CS56" si="188">(ROUND(CR46,0))*CP46</f>
        <v>0</v>
      </c>
      <c r="CT46" s="90"/>
      <c r="CU46" s="87"/>
      <c r="CV46" s="102"/>
      <c r="CW46" s="89"/>
      <c r="CX46" s="102"/>
      <c r="CY46" s="102"/>
      <c r="CZ46" s="94">
        <f t="shared" si="71"/>
        <v>16.8</v>
      </c>
      <c r="DA46" s="95">
        <f t="shared" si="56"/>
        <v>0.55000000000000004</v>
      </c>
      <c r="DB46" s="96">
        <f t="shared" si="150"/>
        <v>8.4439162280140003</v>
      </c>
      <c r="DC46" s="97">
        <f t="shared" si="57"/>
        <v>134.4</v>
      </c>
      <c r="DD46" s="97"/>
      <c r="DE46" s="94">
        <f t="shared" si="130"/>
        <v>20.16</v>
      </c>
      <c r="DF46" s="95">
        <f t="shared" si="101"/>
        <v>0.67999999999999994</v>
      </c>
      <c r="DG46" s="96">
        <f t="shared" ref="DG46:DG50" si="189">SUM(DG$39*DF46)-DL46</f>
        <v>0.40446969498599999</v>
      </c>
      <c r="DH46" s="97">
        <f t="shared" si="102"/>
        <v>0</v>
      </c>
      <c r="DI46" s="97"/>
      <c r="DJ46" s="94">
        <f>+DJ45</f>
        <v>24.192</v>
      </c>
      <c r="DK46" s="95">
        <f t="shared" ref="DK46:DK56" si="190">+$K10</f>
        <v>0.92</v>
      </c>
      <c r="DL46" s="96">
        <f>SUM(DL$45*DK46)</f>
        <v>2.1314243014000003E-2</v>
      </c>
      <c r="DM46" s="97">
        <f t="shared" ref="DM46:DM56" si="191">(ROUND(DL46,0))*DJ46</f>
        <v>0</v>
      </c>
      <c r="DN46" s="97"/>
      <c r="DO46" s="94"/>
      <c r="DP46" s="146"/>
      <c r="DQ46" s="96"/>
      <c r="DR46" s="146"/>
      <c r="DS46" s="146"/>
      <c r="DT46" s="104">
        <f t="shared" si="131"/>
        <v>16.8</v>
      </c>
      <c r="DU46" s="105">
        <f t="shared" si="103"/>
        <v>0.67999999999999994</v>
      </c>
      <c r="DV46" s="106">
        <f t="shared" ref="DV46:DV50" si="192">SUM(DV$39*DU46)-EA46</f>
        <v>9.6904478440140007</v>
      </c>
      <c r="DW46" s="107">
        <f t="shared" si="104"/>
        <v>168</v>
      </c>
      <c r="DX46" s="107"/>
      <c r="DY46" s="104">
        <f>+DY45</f>
        <v>20.16</v>
      </c>
      <c r="DZ46" s="105">
        <f t="shared" ref="DZ46:DZ56" si="193">+$K10</f>
        <v>0.92</v>
      </c>
      <c r="EA46" s="106">
        <f>SUM(EA$45*DZ46)</f>
        <v>0.51065521798600022</v>
      </c>
      <c r="EB46" s="107">
        <f t="shared" ref="EB46:EB56" si="194">(ROUND(EA46,0))*DY46</f>
        <v>20.16</v>
      </c>
      <c r="EC46" s="107"/>
      <c r="ED46" s="104"/>
      <c r="EE46" s="148"/>
      <c r="EF46" s="106"/>
      <c r="EG46" s="148"/>
      <c r="EH46" s="148"/>
      <c r="EI46" s="109">
        <f>+EI45</f>
        <v>16.8</v>
      </c>
      <c r="EJ46" s="110">
        <f t="shared" ref="EJ46:EJ56" si="195">+$K10</f>
        <v>0.92</v>
      </c>
      <c r="EK46" s="111">
        <f>SUM(EK$45*EJ46)</f>
        <v>12.050192205014008</v>
      </c>
      <c r="EL46" s="112">
        <f t="shared" ref="EL46:EL56" si="196">(ROUND(EK46,0))*EI46</f>
        <v>201.60000000000002</v>
      </c>
      <c r="EM46" s="112"/>
      <c r="EN46" s="109"/>
      <c r="EO46" s="150"/>
      <c r="EP46" s="111"/>
      <c r="EQ46" s="150"/>
      <c r="ER46" s="150"/>
      <c r="ES46" s="151"/>
      <c r="ET46" s="152"/>
      <c r="EU46" s="115"/>
      <c r="EV46" s="116"/>
      <c r="EW46" s="116"/>
      <c r="EX46" s="81">
        <f t="shared" si="40"/>
        <v>20.16</v>
      </c>
      <c r="EY46" s="76">
        <f t="shared" si="33"/>
        <v>0.45999999999999996</v>
      </c>
      <c r="EZ46" s="77">
        <f t="shared" si="151"/>
        <v>0</v>
      </c>
      <c r="FA46" s="82">
        <f t="shared" si="34"/>
        <v>0</v>
      </c>
      <c r="FB46" s="82"/>
      <c r="FC46" s="81">
        <f t="shared" si="72"/>
        <v>24.192</v>
      </c>
      <c r="FD46" s="76">
        <f t="shared" si="59"/>
        <v>0.55000000000000004</v>
      </c>
      <c r="FE46" s="77">
        <f t="shared" si="152"/>
        <v>2.4947974000000001E-2</v>
      </c>
      <c r="FF46" s="82">
        <f t="shared" si="60"/>
        <v>0</v>
      </c>
      <c r="FG46" s="82"/>
      <c r="FH46" s="81">
        <f t="shared" si="132"/>
        <v>29.0304</v>
      </c>
      <c r="FI46" s="76">
        <f t="shared" si="106"/>
        <v>0.67999999999999994</v>
      </c>
      <c r="FJ46" s="77">
        <f t="shared" ref="FJ46:FJ50" si="197">SUM(FJ$39*FI46)-FO46</f>
        <v>1.1950260000000001E-3</v>
      </c>
      <c r="FK46" s="82">
        <f t="shared" si="107"/>
        <v>0</v>
      </c>
      <c r="FL46" s="82"/>
      <c r="FM46" s="81">
        <f>+FM45</f>
        <v>34.836480000000002</v>
      </c>
      <c r="FN46" s="76">
        <f t="shared" ref="FN46:FN56" si="198">+$K10</f>
        <v>0.92</v>
      </c>
      <c r="FO46" s="77">
        <f>SUM(FO$45*FN46)</f>
        <v>6.2973999999999997E-5</v>
      </c>
      <c r="FP46" s="82">
        <f t="shared" ref="FP46:FP56" si="199">(ROUND(FO46,0))*FM46</f>
        <v>0</v>
      </c>
      <c r="FQ46" s="82"/>
      <c r="FR46" s="81"/>
      <c r="FS46" s="92"/>
      <c r="FT46" s="77"/>
      <c r="FU46" s="92"/>
      <c r="FV46" s="92"/>
      <c r="FW46" s="83">
        <f t="shared" si="73"/>
        <v>20.16</v>
      </c>
      <c r="FX46" s="84">
        <f t="shared" si="61"/>
        <v>0.55000000000000004</v>
      </c>
      <c r="FY46" s="85">
        <f t="shared" si="153"/>
        <v>0.39916758400000002</v>
      </c>
      <c r="FZ46" s="86">
        <f t="shared" si="62"/>
        <v>0</v>
      </c>
      <c r="GA46" s="86"/>
      <c r="GB46" s="83">
        <f t="shared" si="133"/>
        <v>24.192</v>
      </c>
      <c r="GC46" s="84">
        <f t="shared" si="109"/>
        <v>0.67999999999999994</v>
      </c>
      <c r="GD46" s="85">
        <f t="shared" ref="GD46:GD50" si="200">SUM(GD$39*GC46)-GI46</f>
        <v>1.9120416000000001E-2</v>
      </c>
      <c r="GE46" s="86">
        <f t="shared" si="110"/>
        <v>0</v>
      </c>
      <c r="GF46" s="86"/>
      <c r="GG46" s="83">
        <f>+GG45</f>
        <v>29.0304</v>
      </c>
      <c r="GH46" s="84">
        <f t="shared" ref="GH46:GH56" si="201">+$K10</f>
        <v>0.92</v>
      </c>
      <c r="GI46" s="85">
        <f>SUM(GI$45*GH46)</f>
        <v>1.007584E-3</v>
      </c>
      <c r="GJ46" s="86">
        <f t="shared" ref="GJ46:GJ56" si="202">(ROUND(GI46,0))*GG46</f>
        <v>0</v>
      </c>
      <c r="GK46" s="86"/>
      <c r="GL46" s="83"/>
      <c r="GM46" s="99"/>
      <c r="GN46" s="85"/>
      <c r="GO46" s="99"/>
      <c r="GP46" s="99"/>
      <c r="GQ46" s="87">
        <f t="shared" si="134"/>
        <v>20.16</v>
      </c>
      <c r="GR46" s="88">
        <f t="shared" si="111"/>
        <v>0.67999999999999994</v>
      </c>
      <c r="GS46" s="89">
        <f t="shared" ref="GS46:GS50" si="203">SUM(GS$39*GR46)-GX46</f>
        <v>0.41987399999999997</v>
      </c>
      <c r="GT46" s="90">
        <f t="shared" si="112"/>
        <v>0</v>
      </c>
      <c r="GU46" s="90"/>
      <c r="GV46" s="87">
        <f>+GV45</f>
        <v>24.192</v>
      </c>
      <c r="GW46" s="88">
        <f t="shared" ref="GW46:GW56" si="204">+$K10</f>
        <v>0.92</v>
      </c>
      <c r="GX46" s="89">
        <f>SUM(GX$45*GW46)</f>
        <v>2.2126000000000003E-2</v>
      </c>
      <c r="GY46" s="90">
        <f t="shared" ref="GY46:GY56" si="205">(ROUND(GX46,0))*GV46</f>
        <v>0</v>
      </c>
      <c r="GZ46" s="90"/>
      <c r="HA46" s="87"/>
      <c r="HB46" s="102"/>
      <c r="HC46" s="89"/>
      <c r="HD46" s="102"/>
      <c r="HE46" s="102"/>
      <c r="HF46" s="94">
        <f>+HF45</f>
        <v>20.16</v>
      </c>
      <c r="HG46" s="95">
        <f t="shared" ref="HG46:HG56" si="206">+$K10</f>
        <v>0.92</v>
      </c>
      <c r="HH46" s="96">
        <f>SUM(HH$45*HG46)</f>
        <v>0.55200000000000016</v>
      </c>
      <c r="HI46" s="97">
        <f t="shared" ref="HI46:HI56" si="207">(ROUND(HH46,0))*HF46</f>
        <v>20.16</v>
      </c>
      <c r="HJ46" s="97"/>
      <c r="HK46" s="94"/>
      <c r="HL46" s="146"/>
      <c r="HM46" s="96"/>
      <c r="HN46" s="146"/>
      <c r="HO46" s="146"/>
      <c r="HP46" s="147"/>
      <c r="HQ46" s="148"/>
      <c r="HR46" s="106"/>
      <c r="HS46" s="107"/>
      <c r="HT46" s="107"/>
      <c r="HU46" s="81">
        <f t="shared" si="74"/>
        <v>24.192</v>
      </c>
      <c r="HV46" s="76">
        <f t="shared" si="63"/>
        <v>0.55000000000000004</v>
      </c>
      <c r="HW46" s="77">
        <f t="shared" si="154"/>
        <v>2.4947974000000001E-2</v>
      </c>
      <c r="HX46" s="82">
        <f t="shared" si="64"/>
        <v>0</v>
      </c>
      <c r="HY46" s="82"/>
      <c r="HZ46" s="81">
        <f t="shared" si="135"/>
        <v>29.0304</v>
      </c>
      <c r="IA46" s="76">
        <f t="shared" si="114"/>
        <v>0.67999999999999994</v>
      </c>
      <c r="IB46" s="77">
        <f t="shared" ref="IB46:IB50" si="208">SUM(IB$39*IA46)-IG46</f>
        <v>1.1950260000000001E-3</v>
      </c>
      <c r="IC46" s="82">
        <f t="shared" si="115"/>
        <v>0</v>
      </c>
      <c r="ID46" s="82"/>
      <c r="IE46" s="81">
        <f>SUM(IE45)</f>
        <v>34.836480000000002</v>
      </c>
      <c r="IF46" s="76">
        <f t="shared" ref="IF46:IF56" si="209">+$K10</f>
        <v>0.92</v>
      </c>
      <c r="IG46" s="77">
        <f>SUM(IG$45*IF46)</f>
        <v>6.2973999999999997E-5</v>
      </c>
      <c r="IH46" s="82">
        <f t="shared" ref="IH46:IH56" si="210">(ROUND(IG46,0))*IE46</f>
        <v>0</v>
      </c>
      <c r="II46" s="82"/>
      <c r="IJ46" s="81"/>
      <c r="IK46" s="92"/>
      <c r="IL46" s="77"/>
      <c r="IM46" s="92"/>
      <c r="IN46" s="92"/>
      <c r="IO46" s="83">
        <f t="shared" si="136"/>
        <v>24.192</v>
      </c>
      <c r="IP46" s="84">
        <f t="shared" si="116"/>
        <v>0.67999999999999994</v>
      </c>
      <c r="IQ46" s="85">
        <f t="shared" ref="IQ46:IQ50" si="211">SUM(IQ$39*IP46)-IV46</f>
        <v>0</v>
      </c>
      <c r="IR46" s="86">
        <f t="shared" si="117"/>
        <v>0</v>
      </c>
      <c r="IS46" s="86"/>
      <c r="IT46" s="83">
        <f>+IT45</f>
        <v>29.0304</v>
      </c>
      <c r="IU46" s="84">
        <f t="shared" ref="IU46:IU56" si="212">+$K10</f>
        <v>0.92</v>
      </c>
      <c r="IV46" s="85">
        <f>SUM(IV$45*IU46)</f>
        <v>0</v>
      </c>
      <c r="IW46" s="86">
        <f t="shared" ref="IW46:IW56" si="213">(ROUND(IV46,0))*IT46</f>
        <v>0</v>
      </c>
      <c r="IX46" s="86"/>
      <c r="IY46" s="83"/>
      <c r="IZ46" s="99"/>
      <c r="JA46" s="85"/>
      <c r="JB46" s="99"/>
      <c r="JC46" s="99"/>
      <c r="JD46" s="87">
        <f>+JD45</f>
        <v>24.192</v>
      </c>
      <c r="JE46" s="88">
        <f t="shared" ref="JE46:JE56" si="214">+$K10</f>
        <v>0.92</v>
      </c>
      <c r="JF46" s="89">
        <f>SUM(JF$45*JE46)</f>
        <v>0</v>
      </c>
      <c r="JG46" s="90">
        <f t="shared" ref="JG46:JG56" si="215">(ROUND(JF46,0))*JD46</f>
        <v>0</v>
      </c>
      <c r="JH46" s="90"/>
      <c r="JI46" s="87"/>
      <c r="JJ46" s="102"/>
      <c r="JK46" s="89"/>
      <c r="JL46" s="102"/>
      <c r="JM46" s="102"/>
      <c r="JN46" s="145"/>
      <c r="JO46" s="146"/>
      <c r="JP46" s="96"/>
      <c r="JQ46" s="97"/>
      <c r="JR46" s="97"/>
      <c r="JS46" s="81">
        <f t="shared" si="118"/>
        <v>29.0304</v>
      </c>
      <c r="JT46" s="76">
        <f t="shared" si="81"/>
        <v>0.67999999999999994</v>
      </c>
      <c r="JU46" s="77">
        <f t="shared" si="155"/>
        <v>0</v>
      </c>
      <c r="JV46" s="82">
        <f t="shared" si="82"/>
        <v>0</v>
      </c>
      <c r="JW46" s="82"/>
      <c r="JX46" s="81">
        <f t="shared" ref="JX46:JX56" si="216">+JX45</f>
        <v>34.836480000000002</v>
      </c>
      <c r="JY46" s="76">
        <f t="shared" si="156"/>
        <v>0.92</v>
      </c>
      <c r="JZ46" s="77">
        <f>SUM(JZ$45*JY46)</f>
        <v>0</v>
      </c>
      <c r="KA46" s="82">
        <f t="shared" si="157"/>
        <v>0</v>
      </c>
      <c r="KB46" s="82"/>
      <c r="KC46" s="81"/>
      <c r="KD46" s="92"/>
      <c r="KE46" s="77"/>
      <c r="KF46" s="92"/>
      <c r="KG46" s="92"/>
      <c r="KH46" s="83">
        <f t="shared" ref="KH46:KH56" si="217">+KH45</f>
        <v>29.0304</v>
      </c>
      <c r="KI46" s="84">
        <f t="shared" si="158"/>
        <v>0.92</v>
      </c>
      <c r="KJ46" s="85">
        <f>SUM(KJ$45*KI46)</f>
        <v>0</v>
      </c>
      <c r="KK46" s="86">
        <f t="shared" si="159"/>
        <v>0</v>
      </c>
      <c r="KL46" s="86"/>
      <c r="KM46" s="83"/>
      <c r="KN46" s="99"/>
      <c r="KO46" s="85"/>
      <c r="KP46" s="99"/>
      <c r="KQ46" s="99"/>
      <c r="KR46" s="87"/>
      <c r="KS46" s="88"/>
      <c r="KT46" s="89"/>
      <c r="KU46" s="90"/>
      <c r="KV46" s="90"/>
      <c r="KW46" s="81">
        <f>+KW45</f>
        <v>34.836480000000002</v>
      </c>
      <c r="KX46" s="76">
        <f t="shared" si="160"/>
        <v>0.92</v>
      </c>
      <c r="KY46" s="77">
        <f>SUM(KY$45*KX46)</f>
        <v>0</v>
      </c>
      <c r="KZ46" s="82">
        <f t="shared" ref="KZ46:KZ56" si="218">(ROUND(KY46,0))*KW46</f>
        <v>0</v>
      </c>
      <c r="LA46" s="82"/>
      <c r="LB46" s="81"/>
      <c r="LC46" s="92"/>
      <c r="LD46" s="77"/>
      <c r="LE46" s="92"/>
      <c r="LF46" s="92"/>
      <c r="LG46" s="144"/>
      <c r="LH46" s="99"/>
      <c r="LI46" s="85"/>
      <c r="LJ46" s="86"/>
      <c r="LK46" s="86"/>
      <c r="LL46" s="129"/>
      <c r="LM46" s="92"/>
      <c r="LN46" s="77"/>
      <c r="LO46" s="82"/>
      <c r="LP46" s="82"/>
      <c r="LQ46" s="81">
        <f t="shared" si="75"/>
        <v>20.16</v>
      </c>
      <c r="LR46" s="76">
        <f t="shared" si="44"/>
        <v>0.55000000000000004</v>
      </c>
      <c r="LS46" s="77">
        <f t="shared" ref="LS46:LS50" si="219">SUM(LS$33*LR46)-LX46-MC46-WM46</f>
        <v>0.39916758400000002</v>
      </c>
      <c r="LT46" s="82">
        <f t="shared" si="65"/>
        <v>0</v>
      </c>
      <c r="LU46" s="82"/>
      <c r="LV46" s="81">
        <f t="shared" si="137"/>
        <v>24.192</v>
      </c>
      <c r="LW46" s="76">
        <f t="shared" si="83"/>
        <v>0.67999999999999994</v>
      </c>
      <c r="LX46" s="77">
        <f t="shared" ref="LX46:LX50" si="220">SUM(LX$39*LW46)-MC46</f>
        <v>1.9120416000000001E-2</v>
      </c>
      <c r="LY46" s="82">
        <f t="shared" si="120"/>
        <v>0</v>
      </c>
      <c r="LZ46" s="82"/>
      <c r="MA46" s="81">
        <f>+MA45</f>
        <v>29.0304</v>
      </c>
      <c r="MB46" s="76">
        <f t="shared" si="161"/>
        <v>0.92</v>
      </c>
      <c r="MC46" s="77">
        <f>SUM(MC$45*MB46)</f>
        <v>1.007584E-3</v>
      </c>
      <c r="MD46" s="82">
        <f t="shared" ref="MD46:MD56" si="221">(ROUND(MC46,0))*MA46</f>
        <v>0</v>
      </c>
      <c r="ME46" s="82"/>
      <c r="MF46" s="81"/>
      <c r="MG46" s="92"/>
      <c r="MH46" s="77"/>
      <c r="MI46" s="92"/>
      <c r="MJ46" s="92"/>
      <c r="MK46" s="83">
        <f t="shared" si="138"/>
        <v>20.16</v>
      </c>
      <c r="ML46" s="84">
        <f t="shared" si="84"/>
        <v>0.67999999999999994</v>
      </c>
      <c r="MM46" s="85">
        <f t="shared" ref="MM46:MM50" si="222">SUM(MM$39*ML46)-MR46</f>
        <v>0.38757600000000003</v>
      </c>
      <c r="MN46" s="86">
        <f t="shared" si="121"/>
        <v>0</v>
      </c>
      <c r="MO46" s="86"/>
      <c r="MP46" s="83">
        <f>+MP45</f>
        <v>24.192</v>
      </c>
      <c r="MQ46" s="84">
        <f t="shared" si="162"/>
        <v>0.92</v>
      </c>
      <c r="MR46" s="85">
        <f>SUM(MR$45*MQ46)</f>
        <v>2.0424000000000005E-2</v>
      </c>
      <c r="MS46" s="86">
        <f t="shared" ref="MS46:MS56" si="223">(ROUND(MR46,0))*MP46</f>
        <v>0</v>
      </c>
      <c r="MT46" s="86"/>
      <c r="MU46" s="83"/>
      <c r="MV46" s="99"/>
      <c r="MW46" s="85"/>
      <c r="MX46" s="99"/>
      <c r="MY46" s="99"/>
      <c r="MZ46" s="87">
        <f>+MZ45</f>
        <v>20.16</v>
      </c>
      <c r="NA46" s="88">
        <f t="shared" si="163"/>
        <v>0.92</v>
      </c>
      <c r="NB46" s="89">
        <f>SUM(NB$45*NA46)</f>
        <v>0.46</v>
      </c>
      <c r="NC46" s="90">
        <f t="shared" ref="NC46:NC56" si="224">(ROUND(NB46,0))*MZ46</f>
        <v>0</v>
      </c>
      <c r="ND46" s="90"/>
      <c r="NE46" s="87"/>
      <c r="NF46" s="102"/>
      <c r="NG46" s="89"/>
      <c r="NH46" s="102"/>
      <c r="NI46" s="102"/>
      <c r="NJ46" s="145"/>
      <c r="NK46" s="146"/>
      <c r="NL46" s="96"/>
      <c r="NM46" s="97"/>
      <c r="NN46" s="97"/>
      <c r="NO46" s="81">
        <f t="shared" si="139"/>
        <v>24.192</v>
      </c>
      <c r="NP46" s="76">
        <f t="shared" si="85"/>
        <v>0.67999999999999994</v>
      </c>
      <c r="NQ46" s="77">
        <f t="shared" ref="NQ46:NQ50" si="225">SUM(NQ$39*NP46)-NV46</f>
        <v>3.2297999999999993E-2</v>
      </c>
      <c r="NR46" s="82">
        <f t="shared" si="122"/>
        <v>0</v>
      </c>
      <c r="NS46" s="82"/>
      <c r="NT46" s="81">
        <f>+NT45</f>
        <v>29.0304</v>
      </c>
      <c r="NU46" s="76">
        <f t="shared" si="164"/>
        <v>0.92</v>
      </c>
      <c r="NV46" s="77">
        <f>SUM(NV$45*NU46)</f>
        <v>1.7020000000000002E-3</v>
      </c>
      <c r="NW46" s="82">
        <f t="shared" ref="NW46:NW56" si="226">(ROUND(NV46,0))*NT46</f>
        <v>0</v>
      </c>
      <c r="NX46" s="82"/>
      <c r="NY46" s="81"/>
      <c r="NZ46" s="92"/>
      <c r="OA46" s="77"/>
      <c r="OB46" s="92"/>
      <c r="OC46" s="92"/>
      <c r="OD46" s="83">
        <f>+OD45</f>
        <v>24.192</v>
      </c>
      <c r="OE46" s="84">
        <f t="shared" si="165"/>
        <v>0.92</v>
      </c>
      <c r="OF46" s="85">
        <f>SUM(OF$45*OE46)</f>
        <v>0</v>
      </c>
      <c r="OG46" s="86">
        <f t="shared" ref="OG46:OG56" si="227">(ROUND(OF46,0))*OD46</f>
        <v>0</v>
      </c>
      <c r="OH46" s="86"/>
      <c r="OI46" s="83"/>
      <c r="OJ46" s="99"/>
      <c r="OK46" s="85"/>
      <c r="OL46" s="99"/>
      <c r="OM46" s="99"/>
      <c r="ON46" s="101"/>
      <c r="OO46" s="102"/>
      <c r="OP46" s="89"/>
      <c r="OQ46" s="90"/>
      <c r="OR46" s="90"/>
      <c r="OS46" s="81">
        <f>+OS45</f>
        <v>29.0304</v>
      </c>
      <c r="OT46" s="76">
        <f t="shared" si="166"/>
        <v>0.92</v>
      </c>
      <c r="OU46" s="77">
        <f>SUM(OU$45*OT46)</f>
        <v>0</v>
      </c>
      <c r="OV46" s="82">
        <f t="shared" ref="OV46:OV56" si="228">(ROUND(OU46,0))*OS46</f>
        <v>0</v>
      </c>
      <c r="OW46" s="82"/>
      <c r="OX46" s="81"/>
      <c r="OY46" s="92"/>
      <c r="OZ46" s="77"/>
      <c r="PA46" s="92"/>
      <c r="PB46" s="92"/>
      <c r="PC46" s="144"/>
      <c r="PD46" s="99"/>
      <c r="PE46" s="85"/>
      <c r="PF46" s="86"/>
      <c r="PG46" s="86"/>
      <c r="PH46" s="129"/>
      <c r="PI46" s="92"/>
      <c r="PJ46" s="77"/>
      <c r="PK46" s="82"/>
      <c r="PL46" s="82"/>
      <c r="PM46" s="81">
        <f t="shared" si="140"/>
        <v>20.16</v>
      </c>
      <c r="PN46" s="76">
        <f t="shared" si="86"/>
        <v>0.67999999999999994</v>
      </c>
      <c r="PO46" s="77">
        <f t="shared" ref="PO46:PO50" si="229">SUM(PO$39*PN46)-PT46</f>
        <v>0.40613304198600009</v>
      </c>
      <c r="PP46" s="82">
        <f t="shared" si="123"/>
        <v>0</v>
      </c>
      <c r="PQ46" s="82"/>
      <c r="PR46" s="81">
        <f>+PR45</f>
        <v>24.192</v>
      </c>
      <c r="PS46" s="76">
        <f t="shared" si="167"/>
        <v>0.92</v>
      </c>
      <c r="PT46" s="77">
        <f>SUM(PT$45*PS46)</f>
        <v>2.140189601400001E-2</v>
      </c>
      <c r="PU46" s="82">
        <f t="shared" ref="PU46:PU56" si="230">(ROUND(PT46,0))*PR46</f>
        <v>0</v>
      </c>
      <c r="PV46" s="82"/>
      <c r="PW46" s="81"/>
      <c r="PX46" s="92"/>
      <c r="PY46" s="77"/>
      <c r="PZ46" s="92"/>
      <c r="QA46" s="92"/>
      <c r="QB46" s="83">
        <f>+QB45</f>
        <v>20.16</v>
      </c>
      <c r="QC46" s="84">
        <f t="shared" si="168"/>
        <v>0.92</v>
      </c>
      <c r="QD46" s="85">
        <f>SUM(QD$45*QC46)</f>
        <v>0.45992368098600012</v>
      </c>
      <c r="QE46" s="86">
        <f t="shared" ref="QE46:QE56" si="231">(ROUND(QD46,0))*QB46</f>
        <v>0</v>
      </c>
      <c r="QF46" s="86"/>
      <c r="QG46" s="83"/>
      <c r="QH46" s="99"/>
      <c r="QI46" s="85"/>
      <c r="QJ46" s="99"/>
      <c r="QK46" s="99"/>
      <c r="QL46" s="101"/>
      <c r="QM46" s="102"/>
      <c r="QN46" s="89"/>
      <c r="QO46" s="90"/>
      <c r="QP46" s="90"/>
      <c r="QQ46" s="81">
        <f t="shared" ref="QQ46:QQ56" si="232">+QQ45</f>
        <v>24.192</v>
      </c>
      <c r="QR46" s="76">
        <f t="shared" si="169"/>
        <v>0.92</v>
      </c>
      <c r="QS46" s="77">
        <f>SUM(QS$45*QR46)</f>
        <v>2.1401896014000006E-2</v>
      </c>
      <c r="QT46" s="82">
        <f t="shared" si="170"/>
        <v>0</v>
      </c>
      <c r="QU46" s="82"/>
      <c r="QV46" s="81"/>
      <c r="QW46" s="92"/>
      <c r="QX46" s="77"/>
      <c r="QY46" s="92"/>
      <c r="QZ46" s="92"/>
      <c r="RA46" s="144"/>
      <c r="RB46" s="99"/>
      <c r="RC46" s="85"/>
      <c r="RD46" s="86"/>
      <c r="RE46" s="86"/>
      <c r="RF46" s="129"/>
      <c r="RG46" s="92"/>
      <c r="RH46" s="77"/>
      <c r="RI46" s="82"/>
      <c r="RJ46" s="82"/>
      <c r="RK46" s="81">
        <f>+RK45</f>
        <v>20.16</v>
      </c>
      <c r="RL46" s="76">
        <f t="shared" si="171"/>
        <v>0.92</v>
      </c>
      <c r="RM46" s="77">
        <f>SUM(RM$45*RL46)</f>
        <v>0.43797733398600014</v>
      </c>
      <c r="RN46" s="82">
        <f t="shared" ref="RN46:RN56" si="233">(ROUND(RM46,0))*RK46</f>
        <v>0</v>
      </c>
      <c r="RO46" s="82"/>
      <c r="RP46" s="81"/>
      <c r="RQ46" s="92"/>
      <c r="RR46" s="77"/>
      <c r="RS46" s="92"/>
      <c r="RT46" s="92"/>
      <c r="RU46" s="144"/>
      <c r="RV46" s="99"/>
      <c r="RW46" s="85"/>
      <c r="RX46" s="86"/>
      <c r="RY46" s="86"/>
      <c r="RZ46" s="129"/>
      <c r="SA46" s="92"/>
      <c r="SB46" s="77"/>
      <c r="SC46" s="82"/>
      <c r="SD46" s="82"/>
      <c r="SE46" s="129"/>
      <c r="SF46" s="92"/>
      <c r="SG46" s="77"/>
      <c r="SH46" s="82"/>
      <c r="SI46" s="82"/>
      <c r="SJ46" s="81">
        <f t="shared" si="141"/>
        <v>24.192</v>
      </c>
      <c r="SK46" s="76">
        <f t="shared" si="87"/>
        <v>0.67999999999999994</v>
      </c>
      <c r="SL46" s="77">
        <f t="shared" ref="SL46:SL50" si="234">SUM(SL$39*SK46)-SQ46</f>
        <v>3.2297999999999993E-2</v>
      </c>
      <c r="SM46" s="82">
        <f t="shared" si="124"/>
        <v>0</v>
      </c>
      <c r="SN46" s="82"/>
      <c r="SO46" s="81">
        <f>+SO45</f>
        <v>29.0304</v>
      </c>
      <c r="SP46" s="76">
        <f t="shared" si="172"/>
        <v>0.92</v>
      </c>
      <c r="SQ46" s="77">
        <f>SUM(SQ$45*SP46)</f>
        <v>1.7020000000000002E-3</v>
      </c>
      <c r="SR46" s="82">
        <f t="shared" ref="SR46:SR56" si="235">(ROUND(SQ46,0))*SO46</f>
        <v>0</v>
      </c>
      <c r="SS46" s="82"/>
      <c r="ST46" s="81"/>
      <c r="SU46" s="92"/>
      <c r="SV46" s="77"/>
      <c r="SW46" s="92"/>
      <c r="SX46" s="92"/>
      <c r="SY46" s="83">
        <f>+SY45</f>
        <v>24.192</v>
      </c>
      <c r="SZ46" s="84">
        <f t="shared" si="173"/>
        <v>0.92</v>
      </c>
      <c r="TA46" s="85">
        <f>SUM(TA$45*SZ46)</f>
        <v>0</v>
      </c>
      <c r="TB46" s="86">
        <f t="shared" ref="TB46:TB56" si="236">(ROUND(TA46,0))*SY46</f>
        <v>0</v>
      </c>
      <c r="TC46" s="86"/>
      <c r="TD46" s="83"/>
      <c r="TE46" s="99"/>
      <c r="TF46" s="85"/>
      <c r="TG46" s="99"/>
      <c r="TH46" s="99"/>
      <c r="TI46" s="101"/>
      <c r="TJ46" s="102"/>
      <c r="TK46" s="89"/>
      <c r="TL46" s="90"/>
      <c r="TM46" s="90"/>
      <c r="TN46" s="81">
        <f>+TN45</f>
        <v>29.0304</v>
      </c>
      <c r="TO46" s="76">
        <f t="shared" si="174"/>
        <v>0.92</v>
      </c>
      <c r="TP46" s="77">
        <f>SUM(TP$45*TO46)</f>
        <v>1.2940260000000004E-3</v>
      </c>
      <c r="TQ46" s="82">
        <f t="shared" ref="TQ46:TQ56" si="237">(ROUND(TP46,0))*TN46</f>
        <v>0</v>
      </c>
      <c r="TR46" s="82"/>
      <c r="TS46" s="81"/>
      <c r="TT46" s="92"/>
      <c r="TU46" s="77"/>
      <c r="TV46" s="92"/>
      <c r="TW46" s="92"/>
      <c r="TX46" s="144"/>
      <c r="TY46" s="99"/>
      <c r="TZ46" s="85"/>
      <c r="UA46" s="86"/>
      <c r="UB46" s="86"/>
      <c r="UC46" s="129"/>
      <c r="UD46" s="92"/>
      <c r="UE46" s="77"/>
      <c r="UF46" s="82"/>
      <c r="UG46" s="82"/>
      <c r="UH46" s="81">
        <f>+UH45</f>
        <v>24.192</v>
      </c>
      <c r="UI46" s="76">
        <f t="shared" si="175"/>
        <v>0.92</v>
      </c>
      <c r="UJ46" s="77">
        <f>SUM(UJ$45*UI46)</f>
        <v>2.0704416000000007E-2</v>
      </c>
      <c r="UK46" s="82">
        <f t="shared" ref="UK46:UK56" si="238">(ROUND(UJ46,0))*UH46</f>
        <v>0</v>
      </c>
      <c r="UL46" s="82"/>
      <c r="UM46" s="81"/>
      <c r="UN46" s="92"/>
      <c r="UO46" s="77"/>
      <c r="UP46" s="92"/>
      <c r="UQ46" s="92"/>
      <c r="UR46" s="144"/>
      <c r="US46" s="99"/>
      <c r="UT46" s="85"/>
      <c r="UU46" s="86"/>
      <c r="UV46" s="86"/>
      <c r="UW46" s="129"/>
      <c r="UX46" s="92"/>
      <c r="UY46" s="77"/>
      <c r="UZ46" s="82"/>
      <c r="VA46" s="82"/>
      <c r="VB46" s="129"/>
      <c r="VC46" s="92"/>
      <c r="VD46" s="77"/>
      <c r="VE46" s="82"/>
      <c r="VF46" s="82"/>
      <c r="VG46" s="81">
        <f>+VG45</f>
        <v>29.0304</v>
      </c>
      <c r="VH46" s="76">
        <f t="shared" si="176"/>
        <v>0.92</v>
      </c>
      <c r="VI46" s="77">
        <f>SUM(VI$45*VH46)</f>
        <v>1.2940260000000004E-3</v>
      </c>
      <c r="VJ46" s="82">
        <f t="shared" ref="VJ46:VJ56" si="239">(ROUND(VI46,0))*VG46</f>
        <v>0</v>
      </c>
      <c r="VK46" s="82"/>
      <c r="VL46" s="81"/>
      <c r="VM46" s="92"/>
      <c r="VN46" s="77"/>
      <c r="VO46" s="92"/>
      <c r="VP46" s="92"/>
      <c r="VQ46" s="144"/>
      <c r="VR46" s="99"/>
      <c r="VS46" s="85"/>
      <c r="VT46" s="86"/>
      <c r="VU46" s="86"/>
      <c r="VV46" s="129"/>
      <c r="VW46" s="92"/>
      <c r="VX46" s="77"/>
      <c r="VY46" s="82"/>
      <c r="VZ46" s="82"/>
      <c r="WA46" s="129"/>
      <c r="WB46" s="92"/>
      <c r="WC46" s="77"/>
      <c r="WD46" s="82"/>
      <c r="WE46" s="82"/>
      <c r="WF46" s="129"/>
      <c r="WG46" s="92"/>
      <c r="WH46" s="77"/>
      <c r="WI46" s="82"/>
      <c r="WJ46" s="82"/>
      <c r="WK46" s="81">
        <f>+WK45</f>
        <v>24.192</v>
      </c>
      <c r="WL46" s="76">
        <f t="shared" si="177"/>
        <v>0.92</v>
      </c>
      <c r="WM46" s="77">
        <f>SUM(WM$45*WL46)</f>
        <v>2.0704416000000007E-2</v>
      </c>
      <c r="WN46" s="82">
        <f t="shared" ref="WN46:WN56" si="240">(ROUND(WM46,0))*WK46</f>
        <v>0</v>
      </c>
      <c r="WO46" s="82"/>
      <c r="WP46" s="81"/>
      <c r="WQ46" s="92"/>
      <c r="WR46" s="77"/>
      <c r="WS46" s="92"/>
      <c r="WT46" s="92"/>
      <c r="WU46" s="144"/>
      <c r="WV46" s="99"/>
      <c r="WW46" s="85"/>
      <c r="WX46" s="86"/>
      <c r="WY46" s="86"/>
      <c r="WZ46" s="129"/>
      <c r="XA46" s="92"/>
      <c r="XB46" s="77"/>
      <c r="XC46" s="82"/>
      <c r="XD46" s="82"/>
      <c r="XE46" s="129"/>
      <c r="XF46" s="92"/>
      <c r="XG46" s="77"/>
      <c r="XH46" s="82"/>
      <c r="XI46" s="82"/>
      <c r="XJ46" s="129"/>
      <c r="XK46" s="92"/>
      <c r="XL46" s="77"/>
      <c r="XM46" s="82"/>
      <c r="XN46" s="82"/>
      <c r="XO46" s="129"/>
      <c r="XP46" s="92"/>
      <c r="XQ46" s="77"/>
      <c r="XR46" s="82"/>
      <c r="XS46" s="82"/>
      <c r="XT46" s="129"/>
      <c r="XU46" s="92"/>
      <c r="XV46" s="77"/>
      <c r="XW46" s="82"/>
      <c r="XX46" s="82"/>
      <c r="XY46" s="129"/>
      <c r="XZ46" s="92"/>
      <c r="YA46" s="77"/>
      <c r="YB46" s="82"/>
      <c r="YC46" s="82"/>
      <c r="YD46" s="129"/>
      <c r="YE46" s="92"/>
      <c r="YF46" s="77"/>
      <c r="YG46" s="82"/>
      <c r="YH46" s="82"/>
      <c r="YI46" s="129"/>
      <c r="YJ46" s="92"/>
      <c r="YK46" s="77"/>
      <c r="YL46" s="82"/>
      <c r="YM46" s="78"/>
    </row>
    <row r="47" spans="1:663" x14ac:dyDescent="0.2">
      <c r="A47" s="119">
        <f t="shared" si="0"/>
        <v>5.6843418860808015E-14</v>
      </c>
      <c r="B47" s="241">
        <f t="shared" si="1"/>
        <v>300.00000000000006</v>
      </c>
      <c r="D47" s="122">
        <f>SUM(C47*'Data Entry'!$C$18)*(20/80)</f>
        <v>0</v>
      </c>
      <c r="E47" s="122">
        <f t="shared" si="2"/>
        <v>4295.7599999999993</v>
      </c>
      <c r="F47" s="122">
        <f>SUM(E47*'Data Entry'!$C$18)*(20/80)</f>
        <v>891.37019999999984</v>
      </c>
      <c r="G47" s="122">
        <f t="shared" si="5"/>
        <v>348107.18039999995</v>
      </c>
      <c r="H47" s="128">
        <f t="shared" si="6"/>
        <v>300</v>
      </c>
      <c r="I47">
        <v>39</v>
      </c>
      <c r="J47" s="47">
        <f t="shared" si="7"/>
        <v>14</v>
      </c>
      <c r="K47" s="50">
        <f>IF('Data Entry'!$C$9='Attrition Rates'!$A$4,'Attrition Rates'!D42,IF('Data Entry'!$C$9='Attrition Rates'!$A$5,'Attrition Rates'!E42,IF('Data Entry'!$C$9='Attrition Rates'!$A$6,'Attrition Rates'!F42,IF('Data Entry'!$C$9='Attrition Rates'!$A$7,'Attrition Rates'!G42,IF('Data Entry'!$C$9='Attrition Rates'!$A$8,'Attrition Rates'!H42,IF('Data Entry'!$C$9='Attrition Rates'!$A$9,'Attrition Rates'!I42,IF('Data Entry'!$C$9='Attrition Rates'!$A$10,'Attrition Rates'!J42,FALSE)))))))</f>
        <v>0.29999999999999993</v>
      </c>
      <c r="L47" s="53">
        <f t="shared" si="178"/>
        <v>237.41964949781303</v>
      </c>
      <c r="M47" s="1">
        <f t="shared" si="4"/>
        <v>3318</v>
      </c>
      <c r="N47" s="81">
        <f t="shared" si="11"/>
        <v>16.8</v>
      </c>
      <c r="O47" s="76">
        <f t="shared" si="8"/>
        <v>0.33599999999999997</v>
      </c>
      <c r="P47" s="77">
        <f t="shared" si="179"/>
        <v>11</v>
      </c>
      <c r="Q47" s="82">
        <f t="shared" si="9"/>
        <v>184.8</v>
      </c>
      <c r="R47" s="82"/>
      <c r="S47" s="81">
        <f t="shared" si="19"/>
        <v>20.16</v>
      </c>
      <c r="T47" s="76">
        <f t="shared" si="15"/>
        <v>0.372</v>
      </c>
      <c r="U47" s="77">
        <f t="shared" si="142"/>
        <v>0</v>
      </c>
      <c r="V47" s="82">
        <f t="shared" si="16"/>
        <v>0</v>
      </c>
      <c r="W47" s="82"/>
      <c r="X47" s="81">
        <f t="shared" si="35"/>
        <v>24.192</v>
      </c>
      <c r="Y47" s="76">
        <f t="shared" si="26"/>
        <v>0.44999999999999996</v>
      </c>
      <c r="Z47" s="77">
        <f t="shared" si="143"/>
        <v>0</v>
      </c>
      <c r="AA47" s="82">
        <f t="shared" si="27"/>
        <v>0</v>
      </c>
      <c r="AB47" s="82"/>
      <c r="AC47" s="81">
        <f t="shared" si="66"/>
        <v>29.0304</v>
      </c>
      <c r="AD47" s="76">
        <f t="shared" si="48"/>
        <v>0.52</v>
      </c>
      <c r="AE47" s="77">
        <f t="shared" si="144"/>
        <v>0</v>
      </c>
      <c r="AF47" s="82">
        <f t="shared" si="49"/>
        <v>0</v>
      </c>
      <c r="AG47" s="82"/>
      <c r="AH47" s="81">
        <f t="shared" si="125"/>
        <v>34.836480000000002</v>
      </c>
      <c r="AI47" s="76">
        <f t="shared" si="92"/>
        <v>0.65</v>
      </c>
      <c r="AJ47" s="77">
        <f t="shared" si="180"/>
        <v>0</v>
      </c>
      <c r="AK47" s="82">
        <f t="shared" si="93"/>
        <v>0</v>
      </c>
      <c r="AL47" s="78"/>
      <c r="AM47" s="81">
        <f t="shared" ref="AM47:AM56" si="241">+AM46</f>
        <v>41.803775999999999</v>
      </c>
      <c r="AN47" s="76">
        <f t="shared" si="181"/>
        <v>0.86</v>
      </c>
      <c r="AO47" s="77">
        <f t="shared" ref="AO47:AO50" si="242">ROUND(SUM(AO$45*AN47),0)</f>
        <v>0</v>
      </c>
      <c r="AP47" s="82">
        <f t="shared" si="182"/>
        <v>0</v>
      </c>
      <c r="AQ47" s="78"/>
      <c r="AR47" s="81"/>
      <c r="AS47" s="92"/>
      <c r="AT47" s="77"/>
      <c r="AU47" s="92"/>
      <c r="AV47" s="93"/>
      <c r="AW47" s="83">
        <f t="shared" si="21"/>
        <v>16.8</v>
      </c>
      <c r="AX47" s="84">
        <f t="shared" si="17"/>
        <v>0.372</v>
      </c>
      <c r="AY47" s="85">
        <f t="shared" si="145"/>
        <v>9</v>
      </c>
      <c r="AZ47" s="86">
        <f t="shared" si="18"/>
        <v>151.20000000000002</v>
      </c>
      <c r="BA47" s="123"/>
      <c r="BB47" s="83">
        <f t="shared" si="37"/>
        <v>20.16</v>
      </c>
      <c r="BC47" s="120">
        <f t="shared" si="29"/>
        <v>0.44999999999999996</v>
      </c>
      <c r="BD47" s="85">
        <f t="shared" si="146"/>
        <v>0</v>
      </c>
      <c r="BE47" s="86">
        <f t="shared" si="30"/>
        <v>0</v>
      </c>
      <c r="BF47" s="123"/>
      <c r="BG47" s="83">
        <f t="shared" si="68"/>
        <v>24.192</v>
      </c>
      <c r="BH47" s="84">
        <f t="shared" si="51"/>
        <v>0.52</v>
      </c>
      <c r="BI47" s="85">
        <f t="shared" si="147"/>
        <v>0</v>
      </c>
      <c r="BJ47" s="86">
        <f t="shared" si="52"/>
        <v>0</v>
      </c>
      <c r="BK47" s="123"/>
      <c r="BL47" s="83">
        <f t="shared" si="127"/>
        <v>29.0304</v>
      </c>
      <c r="BM47" s="84">
        <f t="shared" si="95"/>
        <v>0.65</v>
      </c>
      <c r="BN47" s="85">
        <f t="shared" si="183"/>
        <v>0</v>
      </c>
      <c r="BO47" s="86">
        <f t="shared" si="96"/>
        <v>0</v>
      </c>
      <c r="BP47" s="123"/>
      <c r="BQ47" s="83">
        <f t="shared" ref="BQ47:BQ56" si="243">+BQ46</f>
        <v>34.836480000000002</v>
      </c>
      <c r="BR47" s="84">
        <f t="shared" si="184"/>
        <v>0.86</v>
      </c>
      <c r="BS47" s="85">
        <f t="shared" ref="BS47:BS50" si="244">ROUND(SUM(BS$45*BR47),0)</f>
        <v>0</v>
      </c>
      <c r="BT47" s="86">
        <f t="shared" si="185"/>
        <v>0</v>
      </c>
      <c r="BU47" s="123"/>
      <c r="BV47" s="83"/>
      <c r="BW47" s="99"/>
      <c r="BX47" s="85"/>
      <c r="BY47" s="99"/>
      <c r="BZ47" s="100"/>
      <c r="CA47" s="87">
        <f t="shared" si="39"/>
        <v>16.8</v>
      </c>
      <c r="CB47" s="88">
        <f t="shared" si="31"/>
        <v>0.44999999999999996</v>
      </c>
      <c r="CC47" s="89">
        <f t="shared" si="148"/>
        <v>8.7888842391869986</v>
      </c>
      <c r="CD47" s="90">
        <f t="shared" si="32"/>
        <v>151.20000000000002</v>
      </c>
      <c r="CE47" s="90"/>
      <c r="CF47" s="87">
        <f t="shared" si="70"/>
        <v>20.16</v>
      </c>
      <c r="CG47" s="88">
        <f t="shared" si="54"/>
        <v>0.52</v>
      </c>
      <c r="CH47" s="89">
        <f t="shared" si="149"/>
        <v>0.39011973231300007</v>
      </c>
      <c r="CI47" s="90">
        <f t="shared" si="55"/>
        <v>0</v>
      </c>
      <c r="CJ47" s="90"/>
      <c r="CK47" s="87">
        <f t="shared" si="129"/>
        <v>24.192</v>
      </c>
      <c r="CL47" s="88">
        <f t="shared" si="98"/>
        <v>0.65</v>
      </c>
      <c r="CM47" s="89">
        <f t="shared" si="186"/>
        <v>1.8914546187000003E-2</v>
      </c>
      <c r="CN47" s="90">
        <f t="shared" si="99"/>
        <v>0</v>
      </c>
      <c r="CO47" s="90"/>
      <c r="CP47" s="87">
        <f t="shared" ref="CP47:CP56" si="245">+CP46</f>
        <v>29.0304</v>
      </c>
      <c r="CQ47" s="88">
        <f t="shared" si="187"/>
        <v>0.86</v>
      </c>
      <c r="CR47" s="89">
        <f>SUM(CR$45*CQ47)</f>
        <v>9.736013130000001E-4</v>
      </c>
      <c r="CS47" s="90">
        <f t="shared" si="188"/>
        <v>0</v>
      </c>
      <c r="CT47" s="90"/>
      <c r="CU47" s="87"/>
      <c r="CV47" s="102"/>
      <c r="CW47" s="89"/>
      <c r="CX47" s="102"/>
      <c r="CY47" s="102"/>
      <c r="CZ47" s="94">
        <f t="shared" si="71"/>
        <v>16.8</v>
      </c>
      <c r="DA47" s="95">
        <f t="shared" si="56"/>
        <v>0.52</v>
      </c>
      <c r="DB47" s="96">
        <f t="shared" si="150"/>
        <v>7.9835730526870003</v>
      </c>
      <c r="DC47" s="97">
        <f t="shared" si="57"/>
        <v>134.4</v>
      </c>
      <c r="DD47" s="97"/>
      <c r="DE47" s="94">
        <f t="shared" si="130"/>
        <v>20.16</v>
      </c>
      <c r="DF47" s="95">
        <f t="shared" si="101"/>
        <v>0.65</v>
      </c>
      <c r="DG47" s="96">
        <f t="shared" si="189"/>
        <v>0.38707516881300003</v>
      </c>
      <c r="DH47" s="97">
        <f t="shared" si="102"/>
        <v>0</v>
      </c>
      <c r="DI47" s="97"/>
      <c r="DJ47" s="94">
        <f t="shared" ref="DJ47:DJ56" si="246">+DJ46</f>
        <v>24.192</v>
      </c>
      <c r="DK47" s="95">
        <f t="shared" si="190"/>
        <v>0.86</v>
      </c>
      <c r="DL47" s="96">
        <f>SUM(DL$45*DK47)</f>
        <v>1.9924183687E-2</v>
      </c>
      <c r="DM47" s="97">
        <f t="shared" si="191"/>
        <v>0</v>
      </c>
      <c r="DN47" s="97"/>
      <c r="DO47" s="94"/>
      <c r="DP47" s="146"/>
      <c r="DQ47" s="96"/>
      <c r="DR47" s="146"/>
      <c r="DS47" s="146"/>
      <c r="DT47" s="104">
        <f t="shared" si="131"/>
        <v>16.8</v>
      </c>
      <c r="DU47" s="105">
        <f t="shared" si="103"/>
        <v>0.65</v>
      </c>
      <c r="DV47" s="106">
        <f t="shared" si="192"/>
        <v>9.2737027806870032</v>
      </c>
      <c r="DW47" s="107">
        <f t="shared" si="104"/>
        <v>151.20000000000002</v>
      </c>
      <c r="DX47" s="107"/>
      <c r="DY47" s="104">
        <f t="shared" ref="DY47:DY56" si="247">+DY46</f>
        <v>20.16</v>
      </c>
      <c r="DZ47" s="105">
        <f t="shared" si="193"/>
        <v>0.86</v>
      </c>
      <c r="EA47" s="106">
        <f>SUM(EA$45*DZ47)</f>
        <v>0.47735161681300015</v>
      </c>
      <c r="EB47" s="107">
        <f t="shared" si="194"/>
        <v>0</v>
      </c>
      <c r="EC47" s="107"/>
      <c r="ED47" s="104"/>
      <c r="EE47" s="148"/>
      <c r="EF47" s="106"/>
      <c r="EG47" s="148"/>
      <c r="EH47" s="148"/>
      <c r="EI47" s="109">
        <f t="shared" ref="EI47:EI56" si="248">+EI46</f>
        <v>16.8</v>
      </c>
      <c r="EJ47" s="110">
        <f t="shared" si="195"/>
        <v>0.86</v>
      </c>
      <c r="EK47" s="111">
        <f>SUM(EK$45*EJ47)</f>
        <v>11.264310104687006</v>
      </c>
      <c r="EL47" s="112">
        <f t="shared" si="196"/>
        <v>184.8</v>
      </c>
      <c r="EM47" s="112"/>
      <c r="EN47" s="109"/>
      <c r="EO47" s="141"/>
      <c r="EP47" s="111"/>
      <c r="EQ47" s="150"/>
      <c r="ER47" s="150"/>
      <c r="ES47" s="151"/>
      <c r="ET47" s="152"/>
      <c r="EU47" s="115"/>
      <c r="EV47" s="116"/>
      <c r="EW47" s="116"/>
      <c r="EX47" s="81">
        <f t="shared" si="40"/>
        <v>20.16</v>
      </c>
      <c r="EY47" s="76">
        <f t="shared" si="33"/>
        <v>0.44999999999999996</v>
      </c>
      <c r="EZ47" s="77">
        <f t="shared" si="151"/>
        <v>0</v>
      </c>
      <c r="FA47" s="82">
        <f t="shared" si="34"/>
        <v>0</v>
      </c>
      <c r="FB47" s="82"/>
      <c r="FC47" s="81">
        <f t="shared" si="72"/>
        <v>24.192</v>
      </c>
      <c r="FD47" s="76">
        <f t="shared" si="59"/>
        <v>0.52</v>
      </c>
      <c r="FE47" s="77">
        <f t="shared" si="152"/>
        <v>2.3587866999999998E-2</v>
      </c>
      <c r="FF47" s="82">
        <f t="shared" si="60"/>
        <v>0</v>
      </c>
      <c r="FG47" s="82"/>
      <c r="FH47" s="81">
        <f t="shared" si="132"/>
        <v>29.0304</v>
      </c>
      <c r="FI47" s="76">
        <f t="shared" si="106"/>
        <v>0.65</v>
      </c>
      <c r="FJ47" s="77">
        <f t="shared" si="197"/>
        <v>1.143633E-3</v>
      </c>
      <c r="FK47" s="82">
        <f t="shared" si="107"/>
        <v>0</v>
      </c>
      <c r="FL47" s="82"/>
      <c r="FM47" s="81">
        <f t="shared" ref="FM47:FM56" si="249">+FM46</f>
        <v>34.836480000000002</v>
      </c>
      <c r="FN47" s="76">
        <f t="shared" si="198"/>
        <v>0.86</v>
      </c>
      <c r="FO47" s="77">
        <f>SUM(FO$45*FN47)</f>
        <v>5.8866999999999997E-5</v>
      </c>
      <c r="FP47" s="82">
        <f t="shared" si="199"/>
        <v>0</v>
      </c>
      <c r="FQ47" s="82"/>
      <c r="FR47" s="81"/>
      <c r="FS47" s="92"/>
      <c r="FT47" s="77"/>
      <c r="FU47" s="92"/>
      <c r="FV47" s="92"/>
      <c r="FW47" s="83">
        <f t="shared" si="73"/>
        <v>20.16</v>
      </c>
      <c r="FX47" s="84">
        <f t="shared" si="61"/>
        <v>0.52</v>
      </c>
      <c r="FY47" s="85">
        <f t="shared" si="153"/>
        <v>0.37740587199999998</v>
      </c>
      <c r="FZ47" s="86">
        <f t="shared" si="62"/>
        <v>0</v>
      </c>
      <c r="GA47" s="86"/>
      <c r="GB47" s="83">
        <f t="shared" si="133"/>
        <v>24.192</v>
      </c>
      <c r="GC47" s="84">
        <f t="shared" si="109"/>
        <v>0.65</v>
      </c>
      <c r="GD47" s="85">
        <f t="shared" si="200"/>
        <v>1.8298128E-2</v>
      </c>
      <c r="GE47" s="86">
        <f t="shared" si="110"/>
        <v>0</v>
      </c>
      <c r="GF47" s="86"/>
      <c r="GG47" s="83">
        <f t="shared" ref="GG47:GG56" si="250">+GG46</f>
        <v>29.0304</v>
      </c>
      <c r="GH47" s="84">
        <f t="shared" si="201"/>
        <v>0.86</v>
      </c>
      <c r="GI47" s="85">
        <f>SUM(GI$45*GH47)</f>
        <v>9.4187199999999996E-4</v>
      </c>
      <c r="GJ47" s="86">
        <f t="shared" si="202"/>
        <v>0</v>
      </c>
      <c r="GK47" s="86"/>
      <c r="GL47" s="83"/>
      <c r="GM47" s="99"/>
      <c r="GN47" s="85"/>
      <c r="GO47" s="99"/>
      <c r="GP47" s="99"/>
      <c r="GQ47" s="87">
        <f t="shared" si="134"/>
        <v>20.16</v>
      </c>
      <c r="GR47" s="88">
        <f t="shared" si="111"/>
        <v>0.65</v>
      </c>
      <c r="GS47" s="89">
        <f t="shared" si="203"/>
        <v>0.40181700000000004</v>
      </c>
      <c r="GT47" s="90">
        <f t="shared" si="112"/>
        <v>0</v>
      </c>
      <c r="GU47" s="90"/>
      <c r="GV47" s="87">
        <f t="shared" ref="GV47:GV56" si="251">+GV46</f>
        <v>24.192</v>
      </c>
      <c r="GW47" s="88">
        <f t="shared" si="204"/>
        <v>0.86</v>
      </c>
      <c r="GX47" s="89">
        <f>SUM(GX$45*GW47)</f>
        <v>2.0683E-2</v>
      </c>
      <c r="GY47" s="90">
        <f t="shared" si="205"/>
        <v>0</v>
      </c>
      <c r="GZ47" s="90"/>
      <c r="HA47" s="87"/>
      <c r="HB47" s="102"/>
      <c r="HC47" s="89"/>
      <c r="HD47" s="102"/>
      <c r="HE47" s="102"/>
      <c r="HF47" s="94">
        <f t="shared" ref="HF47:HF56" si="252">+HF46</f>
        <v>20.16</v>
      </c>
      <c r="HG47" s="95">
        <f t="shared" si="206"/>
        <v>0.86</v>
      </c>
      <c r="HH47" s="96">
        <f>SUM(HH$45*HG47)</f>
        <v>0.51600000000000001</v>
      </c>
      <c r="HI47" s="97">
        <f t="shared" si="207"/>
        <v>20.16</v>
      </c>
      <c r="HJ47" s="97"/>
      <c r="HK47" s="94"/>
      <c r="HL47" s="137"/>
      <c r="HM47" s="96"/>
      <c r="HN47" s="146"/>
      <c r="HO47" s="146"/>
      <c r="HP47" s="147"/>
      <c r="HQ47" s="148"/>
      <c r="HR47" s="106"/>
      <c r="HS47" s="107"/>
      <c r="HT47" s="107"/>
      <c r="HU47" s="81">
        <f t="shared" si="74"/>
        <v>24.192</v>
      </c>
      <c r="HV47" s="76">
        <f t="shared" si="63"/>
        <v>0.52</v>
      </c>
      <c r="HW47" s="77">
        <f t="shared" si="154"/>
        <v>2.3587866999999998E-2</v>
      </c>
      <c r="HX47" s="82">
        <f t="shared" si="64"/>
        <v>0</v>
      </c>
      <c r="HY47" s="82"/>
      <c r="HZ47" s="81">
        <f t="shared" si="135"/>
        <v>29.0304</v>
      </c>
      <c r="IA47" s="76">
        <f t="shared" si="114"/>
        <v>0.65</v>
      </c>
      <c r="IB47" s="77">
        <f t="shared" si="208"/>
        <v>1.143633E-3</v>
      </c>
      <c r="IC47" s="82">
        <f t="shared" si="115"/>
        <v>0</v>
      </c>
      <c r="ID47" s="82"/>
      <c r="IE47" s="81">
        <f t="shared" ref="IE47:IE56" si="253">SUM(IE46)</f>
        <v>34.836480000000002</v>
      </c>
      <c r="IF47" s="76">
        <f t="shared" si="209"/>
        <v>0.86</v>
      </c>
      <c r="IG47" s="77">
        <f>SUM(IG$45*IF47)</f>
        <v>5.8866999999999997E-5</v>
      </c>
      <c r="IH47" s="82">
        <f t="shared" si="210"/>
        <v>0</v>
      </c>
      <c r="II47" s="82"/>
      <c r="IJ47" s="81"/>
      <c r="IK47" s="92"/>
      <c r="IL47" s="77"/>
      <c r="IM47" s="92"/>
      <c r="IN47" s="92"/>
      <c r="IO47" s="83">
        <f t="shared" si="136"/>
        <v>24.192</v>
      </c>
      <c r="IP47" s="84">
        <f t="shared" si="116"/>
        <v>0.65</v>
      </c>
      <c r="IQ47" s="85">
        <f t="shared" si="211"/>
        <v>0</v>
      </c>
      <c r="IR47" s="86">
        <f t="shared" si="117"/>
        <v>0</v>
      </c>
      <c r="IS47" s="86"/>
      <c r="IT47" s="83">
        <f t="shared" ref="IT47:IT56" si="254">+IT46</f>
        <v>29.0304</v>
      </c>
      <c r="IU47" s="84">
        <f t="shared" si="212"/>
        <v>0.86</v>
      </c>
      <c r="IV47" s="85">
        <f>SUM(IV$45*IU47)</f>
        <v>0</v>
      </c>
      <c r="IW47" s="86">
        <f t="shared" si="213"/>
        <v>0</v>
      </c>
      <c r="IX47" s="86"/>
      <c r="IY47" s="83"/>
      <c r="IZ47" s="99"/>
      <c r="JA47" s="85"/>
      <c r="JB47" s="99"/>
      <c r="JC47" s="99"/>
      <c r="JD47" s="87">
        <f t="shared" ref="JD47:JD56" si="255">+JD46</f>
        <v>24.192</v>
      </c>
      <c r="JE47" s="88">
        <f t="shared" si="214"/>
        <v>0.86</v>
      </c>
      <c r="JF47" s="89">
        <f>SUM(JF$45*JE47)</f>
        <v>0</v>
      </c>
      <c r="JG47" s="90">
        <f t="shared" si="215"/>
        <v>0</v>
      </c>
      <c r="JH47" s="90"/>
      <c r="JI47" s="87"/>
      <c r="JJ47" s="121"/>
      <c r="JK47" s="89"/>
      <c r="JL47" s="102"/>
      <c r="JM47" s="102"/>
      <c r="JN47" s="145"/>
      <c r="JO47" s="146"/>
      <c r="JP47" s="96"/>
      <c r="JQ47" s="97"/>
      <c r="JR47" s="97"/>
      <c r="JS47" s="81">
        <f t="shared" si="118"/>
        <v>29.0304</v>
      </c>
      <c r="JT47" s="76">
        <f t="shared" si="81"/>
        <v>0.65</v>
      </c>
      <c r="JU47" s="77">
        <f t="shared" si="155"/>
        <v>0</v>
      </c>
      <c r="JV47" s="82">
        <f t="shared" si="82"/>
        <v>0</v>
      </c>
      <c r="JW47" s="82"/>
      <c r="JX47" s="81">
        <f t="shared" si="216"/>
        <v>34.836480000000002</v>
      </c>
      <c r="JY47" s="76">
        <f t="shared" si="156"/>
        <v>0.86</v>
      </c>
      <c r="JZ47" s="77">
        <f>SUM(JZ$45*JY47)</f>
        <v>0</v>
      </c>
      <c r="KA47" s="82">
        <f t="shared" si="157"/>
        <v>0</v>
      </c>
      <c r="KB47" s="82"/>
      <c r="KC47" s="81"/>
      <c r="KD47" s="92"/>
      <c r="KE47" s="77"/>
      <c r="KF47" s="92"/>
      <c r="KG47" s="92"/>
      <c r="KH47" s="83">
        <f t="shared" si="217"/>
        <v>29.0304</v>
      </c>
      <c r="KI47" s="84">
        <f t="shared" si="158"/>
        <v>0.86</v>
      </c>
      <c r="KJ47" s="85">
        <f>SUM(KJ$45*KI47)</f>
        <v>0</v>
      </c>
      <c r="KK47" s="86">
        <f t="shared" si="159"/>
        <v>0</v>
      </c>
      <c r="KL47" s="86"/>
      <c r="KM47" s="83"/>
      <c r="KN47" s="103"/>
      <c r="KO47" s="85"/>
      <c r="KP47" s="99"/>
      <c r="KQ47" s="99"/>
      <c r="KR47" s="87"/>
      <c r="KS47" s="88"/>
      <c r="KT47" s="89"/>
      <c r="KU47" s="90"/>
      <c r="KV47" s="90"/>
      <c r="KW47" s="81">
        <f t="shared" ref="KW47:KW56" si="256">+KW46</f>
        <v>34.836480000000002</v>
      </c>
      <c r="KX47" s="76">
        <f t="shared" si="160"/>
        <v>0.86</v>
      </c>
      <c r="KY47" s="77">
        <f>SUM(KY$45*KX47)</f>
        <v>0</v>
      </c>
      <c r="KZ47" s="82">
        <f t="shared" si="218"/>
        <v>0</v>
      </c>
      <c r="LA47" s="82"/>
      <c r="LB47" s="81"/>
      <c r="LC47" s="130"/>
      <c r="LD47" s="77"/>
      <c r="LE47" s="92"/>
      <c r="LF47" s="92"/>
      <c r="LG47" s="144"/>
      <c r="LH47" s="99"/>
      <c r="LI47" s="85"/>
      <c r="LJ47" s="86"/>
      <c r="LK47" s="86"/>
      <c r="LL47" s="129"/>
      <c r="LM47" s="92"/>
      <c r="LN47" s="77"/>
      <c r="LO47" s="82"/>
      <c r="LP47" s="82"/>
      <c r="LQ47" s="81">
        <f t="shared" si="75"/>
        <v>20.16</v>
      </c>
      <c r="LR47" s="76">
        <f t="shared" si="44"/>
        <v>0.52</v>
      </c>
      <c r="LS47" s="77">
        <f t="shared" si="219"/>
        <v>0.37740587199999998</v>
      </c>
      <c r="LT47" s="82">
        <f t="shared" si="65"/>
        <v>0</v>
      </c>
      <c r="LU47" s="82"/>
      <c r="LV47" s="81">
        <f t="shared" si="137"/>
        <v>24.192</v>
      </c>
      <c r="LW47" s="76">
        <f t="shared" si="83"/>
        <v>0.65</v>
      </c>
      <c r="LX47" s="77">
        <f t="shared" si="220"/>
        <v>1.8298128E-2</v>
      </c>
      <c r="LY47" s="82">
        <f t="shared" si="120"/>
        <v>0</v>
      </c>
      <c r="LZ47" s="82"/>
      <c r="MA47" s="81">
        <f t="shared" ref="MA47:MA56" si="257">+MA46</f>
        <v>29.0304</v>
      </c>
      <c r="MB47" s="76">
        <f t="shared" si="161"/>
        <v>0.86</v>
      </c>
      <c r="MC47" s="77">
        <f>SUM(MC$45*MB47)</f>
        <v>9.4187199999999996E-4</v>
      </c>
      <c r="MD47" s="82">
        <f t="shared" si="221"/>
        <v>0</v>
      </c>
      <c r="ME47" s="82"/>
      <c r="MF47" s="81"/>
      <c r="MG47" s="92"/>
      <c r="MH47" s="77"/>
      <c r="MI47" s="92"/>
      <c r="MJ47" s="92"/>
      <c r="MK47" s="83">
        <f t="shared" si="138"/>
        <v>20.16</v>
      </c>
      <c r="ML47" s="84">
        <f t="shared" si="84"/>
        <v>0.65</v>
      </c>
      <c r="MM47" s="85">
        <f t="shared" si="222"/>
        <v>0.37090800000000007</v>
      </c>
      <c r="MN47" s="86">
        <f t="shared" si="121"/>
        <v>0</v>
      </c>
      <c r="MO47" s="86"/>
      <c r="MP47" s="83">
        <f t="shared" ref="MP47:MP56" si="258">+MP46</f>
        <v>24.192</v>
      </c>
      <c r="MQ47" s="84">
        <f t="shared" si="162"/>
        <v>0.86</v>
      </c>
      <c r="MR47" s="85">
        <f>SUM(MR$45*MQ47)</f>
        <v>1.9092000000000005E-2</v>
      </c>
      <c r="MS47" s="86">
        <f t="shared" si="223"/>
        <v>0</v>
      </c>
      <c r="MT47" s="86"/>
      <c r="MU47" s="83"/>
      <c r="MV47" s="99"/>
      <c r="MW47" s="85"/>
      <c r="MX47" s="99"/>
      <c r="MY47" s="99"/>
      <c r="MZ47" s="87">
        <f t="shared" ref="MZ47:MZ56" si="259">+MZ46</f>
        <v>20.16</v>
      </c>
      <c r="NA47" s="88">
        <f t="shared" si="163"/>
        <v>0.86</v>
      </c>
      <c r="NB47" s="89">
        <f>SUM(NB$45*NA47)</f>
        <v>0.43</v>
      </c>
      <c r="NC47" s="90">
        <f t="shared" si="224"/>
        <v>0</v>
      </c>
      <c r="ND47" s="90"/>
      <c r="NE47" s="87"/>
      <c r="NF47" s="121"/>
      <c r="NG47" s="89"/>
      <c r="NH47" s="102"/>
      <c r="NI47" s="102"/>
      <c r="NJ47" s="145"/>
      <c r="NK47" s="146"/>
      <c r="NL47" s="96"/>
      <c r="NM47" s="97"/>
      <c r="NN47" s="97"/>
      <c r="NO47" s="81">
        <f t="shared" si="139"/>
        <v>24.192</v>
      </c>
      <c r="NP47" s="76">
        <f t="shared" si="85"/>
        <v>0.65</v>
      </c>
      <c r="NQ47" s="77">
        <f t="shared" si="225"/>
        <v>3.0909000000000002E-2</v>
      </c>
      <c r="NR47" s="82">
        <f t="shared" si="122"/>
        <v>0</v>
      </c>
      <c r="NS47" s="82"/>
      <c r="NT47" s="81">
        <f t="shared" ref="NT47:NT56" si="260">+NT46</f>
        <v>29.0304</v>
      </c>
      <c r="NU47" s="76">
        <f t="shared" si="164"/>
        <v>0.86</v>
      </c>
      <c r="NV47" s="77">
        <f>SUM(NV$45*NU47)</f>
        <v>1.591E-3</v>
      </c>
      <c r="NW47" s="82">
        <f t="shared" si="226"/>
        <v>0</v>
      </c>
      <c r="NX47" s="82"/>
      <c r="NY47" s="81"/>
      <c r="NZ47" s="92"/>
      <c r="OA47" s="77"/>
      <c r="OB47" s="92"/>
      <c r="OC47" s="92"/>
      <c r="OD47" s="83">
        <f t="shared" ref="OD47:OD56" si="261">+OD46</f>
        <v>24.192</v>
      </c>
      <c r="OE47" s="84">
        <f t="shared" si="165"/>
        <v>0.86</v>
      </c>
      <c r="OF47" s="85">
        <f>SUM(OF$45*OE47)</f>
        <v>0</v>
      </c>
      <c r="OG47" s="86">
        <f t="shared" si="227"/>
        <v>0</v>
      </c>
      <c r="OH47" s="86"/>
      <c r="OI47" s="83"/>
      <c r="OJ47" s="103"/>
      <c r="OK47" s="85"/>
      <c r="OL47" s="99"/>
      <c r="OM47" s="99"/>
      <c r="ON47" s="101"/>
      <c r="OO47" s="102"/>
      <c r="OP47" s="89"/>
      <c r="OQ47" s="90"/>
      <c r="OR47" s="90"/>
      <c r="OS47" s="81">
        <f t="shared" ref="OS47:OS56" si="262">+OS46</f>
        <v>29.0304</v>
      </c>
      <c r="OT47" s="76">
        <f t="shared" si="166"/>
        <v>0.86</v>
      </c>
      <c r="OU47" s="77">
        <f>SUM(OU$45*OT47)</f>
        <v>0</v>
      </c>
      <c r="OV47" s="82">
        <f t="shared" si="228"/>
        <v>0</v>
      </c>
      <c r="OW47" s="82"/>
      <c r="OX47" s="81"/>
      <c r="OY47" s="130"/>
      <c r="OZ47" s="77"/>
      <c r="PA47" s="92"/>
      <c r="PB47" s="92"/>
      <c r="PC47" s="144"/>
      <c r="PD47" s="99"/>
      <c r="PE47" s="85"/>
      <c r="PF47" s="86"/>
      <c r="PG47" s="86"/>
      <c r="PH47" s="129"/>
      <c r="PI47" s="92"/>
      <c r="PJ47" s="77"/>
      <c r="PK47" s="82"/>
      <c r="PL47" s="82"/>
      <c r="PM47" s="81">
        <f t="shared" si="140"/>
        <v>20.16</v>
      </c>
      <c r="PN47" s="76">
        <f t="shared" si="86"/>
        <v>0.65</v>
      </c>
      <c r="PO47" s="77">
        <f t="shared" si="229"/>
        <v>0.38866698231300018</v>
      </c>
      <c r="PP47" s="82">
        <f t="shared" si="123"/>
        <v>0</v>
      </c>
      <c r="PQ47" s="82"/>
      <c r="PR47" s="81">
        <f t="shared" ref="PR47:PR56" si="263">+PR46</f>
        <v>24.192</v>
      </c>
      <c r="PS47" s="76">
        <f t="shared" si="167"/>
        <v>0.86</v>
      </c>
      <c r="PT47" s="77">
        <f>SUM(PT$45*PS47)</f>
        <v>2.0006120187000008E-2</v>
      </c>
      <c r="PU47" s="82">
        <f t="shared" si="230"/>
        <v>0</v>
      </c>
      <c r="PV47" s="82"/>
      <c r="PW47" s="81"/>
      <c r="PX47" s="92"/>
      <c r="PY47" s="77"/>
      <c r="PZ47" s="92"/>
      <c r="QA47" s="92"/>
      <c r="QB47" s="83">
        <f t="shared" ref="QB47:QB56" si="264">+QB46</f>
        <v>20.16</v>
      </c>
      <c r="QC47" s="84">
        <f t="shared" si="168"/>
        <v>0.86</v>
      </c>
      <c r="QD47" s="85">
        <f>SUM(QD$45*QC47)</f>
        <v>0.42992865831300003</v>
      </c>
      <c r="QE47" s="86">
        <f t="shared" si="231"/>
        <v>0</v>
      </c>
      <c r="QF47" s="86"/>
      <c r="QG47" s="83"/>
      <c r="QH47" s="103"/>
      <c r="QI47" s="85"/>
      <c r="QJ47" s="99"/>
      <c r="QK47" s="99"/>
      <c r="QL47" s="101"/>
      <c r="QM47" s="102"/>
      <c r="QN47" s="89"/>
      <c r="QO47" s="90"/>
      <c r="QP47" s="90"/>
      <c r="QQ47" s="81">
        <f t="shared" si="232"/>
        <v>24.192</v>
      </c>
      <c r="QR47" s="76">
        <f t="shared" si="169"/>
        <v>0.86</v>
      </c>
      <c r="QS47" s="77">
        <f>SUM(QS$45*QR47)</f>
        <v>2.0006120187000005E-2</v>
      </c>
      <c r="QT47" s="82">
        <f t="shared" si="170"/>
        <v>0</v>
      </c>
      <c r="QU47" s="82"/>
      <c r="QV47" s="81"/>
      <c r="QW47" s="130"/>
      <c r="QX47" s="77"/>
      <c r="QY47" s="92"/>
      <c r="QZ47" s="92"/>
      <c r="RA47" s="144"/>
      <c r="RB47" s="99"/>
      <c r="RC47" s="85"/>
      <c r="RD47" s="86"/>
      <c r="RE47" s="86"/>
      <c r="RF47" s="129"/>
      <c r="RG47" s="92"/>
      <c r="RH47" s="77"/>
      <c r="RI47" s="82"/>
      <c r="RJ47" s="82"/>
      <c r="RK47" s="81">
        <f t="shared" ref="RK47:RK56" si="265">+RK46</f>
        <v>20.16</v>
      </c>
      <c r="RL47" s="76">
        <f t="shared" si="171"/>
        <v>0.86</v>
      </c>
      <c r="RM47" s="77">
        <f>SUM(RM$45*RL47)</f>
        <v>0.4094135948130001</v>
      </c>
      <c r="RN47" s="82">
        <f t="shared" si="233"/>
        <v>0</v>
      </c>
      <c r="RO47" s="82"/>
      <c r="RP47" s="81"/>
      <c r="RQ47" s="130"/>
      <c r="RR47" s="77"/>
      <c r="RS47" s="92"/>
      <c r="RT47" s="92"/>
      <c r="RU47" s="144"/>
      <c r="RV47" s="99"/>
      <c r="RW47" s="85"/>
      <c r="RX47" s="86"/>
      <c r="RY47" s="86"/>
      <c r="RZ47" s="129"/>
      <c r="SA47" s="92"/>
      <c r="SB47" s="77"/>
      <c r="SC47" s="82"/>
      <c r="SD47" s="82"/>
      <c r="SE47" s="129"/>
      <c r="SF47" s="92"/>
      <c r="SG47" s="77"/>
      <c r="SH47" s="82"/>
      <c r="SI47" s="82"/>
      <c r="SJ47" s="81">
        <f t="shared" si="141"/>
        <v>24.192</v>
      </c>
      <c r="SK47" s="76">
        <f t="shared" si="87"/>
        <v>0.65</v>
      </c>
      <c r="SL47" s="77">
        <f t="shared" si="234"/>
        <v>3.0909000000000002E-2</v>
      </c>
      <c r="SM47" s="82">
        <f t="shared" si="124"/>
        <v>0</v>
      </c>
      <c r="SN47" s="82"/>
      <c r="SO47" s="81">
        <f t="shared" ref="SO47:SO56" si="266">+SO46</f>
        <v>29.0304</v>
      </c>
      <c r="SP47" s="76">
        <f t="shared" si="172"/>
        <v>0.86</v>
      </c>
      <c r="SQ47" s="77">
        <f>SUM(SQ$45*SP47)</f>
        <v>1.591E-3</v>
      </c>
      <c r="SR47" s="82">
        <f t="shared" si="235"/>
        <v>0</v>
      </c>
      <c r="SS47" s="82"/>
      <c r="ST47" s="81"/>
      <c r="SU47" s="92"/>
      <c r="SV47" s="77"/>
      <c r="SW47" s="92"/>
      <c r="SX47" s="92"/>
      <c r="SY47" s="83">
        <f t="shared" ref="SY47:SY56" si="267">+SY46</f>
        <v>24.192</v>
      </c>
      <c r="SZ47" s="84">
        <f t="shared" si="173"/>
        <v>0.86</v>
      </c>
      <c r="TA47" s="85">
        <f>SUM(TA$45*SZ47)</f>
        <v>0</v>
      </c>
      <c r="TB47" s="86">
        <f t="shared" si="236"/>
        <v>0</v>
      </c>
      <c r="TC47" s="86"/>
      <c r="TD47" s="83"/>
      <c r="TE47" s="103"/>
      <c r="TF47" s="85"/>
      <c r="TG47" s="99"/>
      <c r="TH47" s="99"/>
      <c r="TI47" s="101"/>
      <c r="TJ47" s="102"/>
      <c r="TK47" s="89"/>
      <c r="TL47" s="90"/>
      <c r="TM47" s="90"/>
      <c r="TN47" s="81">
        <f t="shared" ref="TN47:TN56" si="268">+TN46</f>
        <v>29.0304</v>
      </c>
      <c r="TO47" s="76">
        <f t="shared" si="174"/>
        <v>0.86</v>
      </c>
      <c r="TP47" s="77">
        <f>SUM(TP$45*TO47)</f>
        <v>1.2096330000000003E-3</v>
      </c>
      <c r="TQ47" s="82">
        <f t="shared" si="237"/>
        <v>0</v>
      </c>
      <c r="TR47" s="82"/>
      <c r="TS47" s="81"/>
      <c r="TT47" s="130"/>
      <c r="TU47" s="77"/>
      <c r="TV47" s="92"/>
      <c r="TW47" s="92"/>
      <c r="TX47" s="144"/>
      <c r="TY47" s="99"/>
      <c r="TZ47" s="85"/>
      <c r="UA47" s="86"/>
      <c r="UB47" s="86"/>
      <c r="UC47" s="129"/>
      <c r="UD47" s="92"/>
      <c r="UE47" s="77"/>
      <c r="UF47" s="82"/>
      <c r="UG47" s="82"/>
      <c r="UH47" s="81">
        <f t="shared" ref="UH47:UH56" si="269">+UH46</f>
        <v>24.192</v>
      </c>
      <c r="UI47" s="76">
        <f t="shared" si="175"/>
        <v>0.86</v>
      </c>
      <c r="UJ47" s="77">
        <f>SUM(UJ$45*UI47)</f>
        <v>1.9354128000000005E-2</v>
      </c>
      <c r="UK47" s="82">
        <f t="shared" si="238"/>
        <v>0</v>
      </c>
      <c r="UL47" s="82"/>
      <c r="UM47" s="81"/>
      <c r="UN47" s="130"/>
      <c r="UO47" s="77"/>
      <c r="UP47" s="92"/>
      <c r="UQ47" s="92"/>
      <c r="UR47" s="144"/>
      <c r="US47" s="99"/>
      <c r="UT47" s="85"/>
      <c r="UU47" s="86"/>
      <c r="UV47" s="86"/>
      <c r="UW47" s="129"/>
      <c r="UX47" s="92"/>
      <c r="UY47" s="77"/>
      <c r="UZ47" s="82"/>
      <c r="VA47" s="82"/>
      <c r="VB47" s="129"/>
      <c r="VC47" s="92"/>
      <c r="VD47" s="77"/>
      <c r="VE47" s="82"/>
      <c r="VF47" s="82"/>
      <c r="VG47" s="81">
        <f t="shared" ref="VG47:VG56" si="270">+VG46</f>
        <v>29.0304</v>
      </c>
      <c r="VH47" s="76">
        <f t="shared" si="176"/>
        <v>0.86</v>
      </c>
      <c r="VI47" s="77">
        <f>SUM(VI$45*VH47)</f>
        <v>1.2096330000000003E-3</v>
      </c>
      <c r="VJ47" s="82">
        <f t="shared" si="239"/>
        <v>0</v>
      </c>
      <c r="VK47" s="82"/>
      <c r="VL47" s="81"/>
      <c r="VM47" s="130"/>
      <c r="VN47" s="77"/>
      <c r="VO47" s="92"/>
      <c r="VP47" s="92"/>
      <c r="VQ47" s="144"/>
      <c r="VR47" s="99"/>
      <c r="VS47" s="85"/>
      <c r="VT47" s="86"/>
      <c r="VU47" s="86"/>
      <c r="VV47" s="129"/>
      <c r="VW47" s="92"/>
      <c r="VX47" s="77"/>
      <c r="VY47" s="82"/>
      <c r="VZ47" s="82"/>
      <c r="WA47" s="129"/>
      <c r="WB47" s="92"/>
      <c r="WC47" s="77"/>
      <c r="WD47" s="82"/>
      <c r="WE47" s="82"/>
      <c r="WF47" s="129"/>
      <c r="WG47" s="92"/>
      <c r="WH47" s="77"/>
      <c r="WI47" s="82"/>
      <c r="WJ47" s="82"/>
      <c r="WK47" s="81">
        <f t="shared" ref="WK47:WK56" si="271">+WK46</f>
        <v>24.192</v>
      </c>
      <c r="WL47" s="76">
        <f t="shared" si="177"/>
        <v>0.86</v>
      </c>
      <c r="WM47" s="77">
        <f>SUM(WM$45*WL47)</f>
        <v>1.9354128000000005E-2</v>
      </c>
      <c r="WN47" s="82">
        <f t="shared" si="240"/>
        <v>0</v>
      </c>
      <c r="WO47" s="82"/>
      <c r="WP47" s="81"/>
      <c r="WQ47" s="130"/>
      <c r="WR47" s="77"/>
      <c r="WS47" s="92"/>
      <c r="WT47" s="92"/>
      <c r="WU47" s="144"/>
      <c r="WV47" s="99"/>
      <c r="WW47" s="85"/>
      <c r="WX47" s="86"/>
      <c r="WY47" s="86"/>
      <c r="WZ47" s="129"/>
      <c r="XA47" s="92"/>
      <c r="XB47" s="77"/>
      <c r="XC47" s="82"/>
      <c r="XD47" s="82"/>
      <c r="XE47" s="129"/>
      <c r="XF47" s="92"/>
      <c r="XG47" s="77"/>
      <c r="XH47" s="82"/>
      <c r="XI47" s="82"/>
      <c r="XJ47" s="129"/>
      <c r="XK47" s="92"/>
      <c r="XL47" s="77"/>
      <c r="XM47" s="82"/>
      <c r="XN47" s="82"/>
      <c r="XO47" s="129"/>
      <c r="XP47" s="92"/>
      <c r="XQ47" s="77"/>
      <c r="XR47" s="82"/>
      <c r="XS47" s="82"/>
      <c r="XT47" s="129"/>
      <c r="XU47" s="92"/>
      <c r="XV47" s="77"/>
      <c r="XW47" s="82"/>
      <c r="XX47" s="82"/>
      <c r="XY47" s="129"/>
      <c r="XZ47" s="92"/>
      <c r="YA47" s="77"/>
      <c r="YB47" s="82"/>
      <c r="YC47" s="82"/>
      <c r="YD47" s="129"/>
      <c r="YE47" s="92"/>
      <c r="YF47" s="77"/>
      <c r="YG47" s="82"/>
      <c r="YH47" s="82"/>
      <c r="YI47" s="129"/>
      <c r="YJ47" s="92"/>
      <c r="YK47" s="77"/>
      <c r="YL47" s="82"/>
      <c r="YM47" s="78"/>
    </row>
    <row r="48" spans="1:663" x14ac:dyDescent="0.2">
      <c r="A48" s="119">
        <f t="shared" si="0"/>
        <v>0</v>
      </c>
      <c r="B48" s="241">
        <f t="shared" si="1"/>
        <v>294</v>
      </c>
      <c r="C48" s="160">
        <f>IF('Data Entry'!$C$20='Attrition Rates'!R$3,SUM(((B48*'Data Entry'!$C$21)*'Data Entry'!$C$22)*'Data Entry'!$C$23),0)</f>
        <v>0</v>
      </c>
      <c r="D48" s="122">
        <f>SUM(C48*'Data Entry'!$C$18)*(20/80)</f>
        <v>0</v>
      </c>
      <c r="E48" s="122">
        <f t="shared" si="2"/>
        <v>4202.8</v>
      </c>
      <c r="F48" s="122">
        <f>SUM(E48*'Data Entry'!$C$18)*(20/80)</f>
        <v>872.08100000000002</v>
      </c>
      <c r="G48" s="122">
        <f t="shared" si="5"/>
        <v>353182.06139999995</v>
      </c>
      <c r="H48" s="128">
        <f t="shared" si="6"/>
        <v>294</v>
      </c>
      <c r="I48">
        <v>40</v>
      </c>
      <c r="J48" s="47">
        <f t="shared" si="7"/>
        <v>14</v>
      </c>
      <c r="K48" s="50">
        <f>IF('Data Entry'!$C$9='Attrition Rates'!$A$4,'Attrition Rates'!D43,IF('Data Entry'!$C$9='Attrition Rates'!$A$5,'Attrition Rates'!E43,IF('Data Entry'!$C$9='Attrition Rates'!$A$6,'Attrition Rates'!F43,IF('Data Entry'!$C$9='Attrition Rates'!$A$7,'Attrition Rates'!G43,IF('Data Entry'!$C$9='Attrition Rates'!$A$8,'Attrition Rates'!H43,IF('Data Entry'!$C$9='Attrition Rates'!$A$9,'Attrition Rates'!I43,IF('Data Entry'!$C$9='Attrition Rates'!$A$10,'Attrition Rates'!J43,FALSE)))))))</f>
        <v>0.29399999999999993</v>
      </c>
      <c r="L48" s="53">
        <f t="shared" si="178"/>
        <v>232.80585349097643</v>
      </c>
      <c r="M48" s="1">
        <f t="shared" si="4"/>
        <v>3262</v>
      </c>
      <c r="N48" s="81">
        <f t="shared" si="11"/>
        <v>16.8</v>
      </c>
      <c r="O48" s="76">
        <f t="shared" si="8"/>
        <v>0.32999999999999996</v>
      </c>
      <c r="P48" s="77">
        <f t="shared" si="179"/>
        <v>11</v>
      </c>
      <c r="Q48" s="82">
        <f t="shared" si="9"/>
        <v>184.8</v>
      </c>
      <c r="R48" s="82"/>
      <c r="S48" s="81">
        <f t="shared" si="19"/>
        <v>20.16</v>
      </c>
      <c r="T48" s="76">
        <f t="shared" si="15"/>
        <v>0.36599999999999999</v>
      </c>
      <c r="U48" s="77">
        <f t="shared" si="142"/>
        <v>0</v>
      </c>
      <c r="V48" s="82">
        <f t="shared" si="16"/>
        <v>0</v>
      </c>
      <c r="W48" s="82"/>
      <c r="X48" s="81">
        <f t="shared" si="35"/>
        <v>24.192</v>
      </c>
      <c r="Y48" s="76">
        <f t="shared" si="26"/>
        <v>0.43000000000000005</v>
      </c>
      <c r="Z48" s="77">
        <f t="shared" si="143"/>
        <v>0</v>
      </c>
      <c r="AA48" s="82">
        <f t="shared" si="27"/>
        <v>0</v>
      </c>
      <c r="AB48" s="82"/>
      <c r="AC48" s="81">
        <f t="shared" si="66"/>
        <v>29.0304</v>
      </c>
      <c r="AD48" s="76">
        <f t="shared" si="48"/>
        <v>0.51</v>
      </c>
      <c r="AE48" s="77">
        <f t="shared" si="144"/>
        <v>0</v>
      </c>
      <c r="AF48" s="82">
        <f t="shared" si="49"/>
        <v>0</v>
      </c>
      <c r="AG48" s="82"/>
      <c r="AH48" s="81">
        <f t="shared" si="125"/>
        <v>34.836480000000002</v>
      </c>
      <c r="AI48" s="76">
        <f t="shared" si="92"/>
        <v>0.63</v>
      </c>
      <c r="AJ48" s="77">
        <f t="shared" si="180"/>
        <v>0</v>
      </c>
      <c r="AK48" s="82">
        <f t="shared" si="93"/>
        <v>0</v>
      </c>
      <c r="AL48" s="78"/>
      <c r="AM48" s="81">
        <f t="shared" si="241"/>
        <v>41.803775999999999</v>
      </c>
      <c r="AN48" s="76">
        <f t="shared" si="181"/>
        <v>0.83</v>
      </c>
      <c r="AO48" s="77">
        <f t="shared" si="242"/>
        <v>0</v>
      </c>
      <c r="AP48" s="82">
        <f t="shared" si="182"/>
        <v>0</v>
      </c>
      <c r="AQ48" s="78"/>
      <c r="AR48" s="81"/>
      <c r="AS48" s="92"/>
      <c r="AT48" s="77"/>
      <c r="AU48" s="92"/>
      <c r="AV48" s="93"/>
      <c r="AW48" s="83">
        <f t="shared" si="21"/>
        <v>16.8</v>
      </c>
      <c r="AX48" s="84">
        <f t="shared" si="17"/>
        <v>0.36599999999999999</v>
      </c>
      <c r="AY48" s="85">
        <f t="shared" si="145"/>
        <v>9</v>
      </c>
      <c r="AZ48" s="86">
        <f t="shared" si="18"/>
        <v>151.20000000000002</v>
      </c>
      <c r="BA48" s="123"/>
      <c r="BB48" s="83">
        <f t="shared" si="37"/>
        <v>20.16</v>
      </c>
      <c r="BC48" s="120">
        <f t="shared" si="29"/>
        <v>0.43000000000000005</v>
      </c>
      <c r="BD48" s="85">
        <f t="shared" si="146"/>
        <v>0</v>
      </c>
      <c r="BE48" s="86">
        <f t="shared" si="30"/>
        <v>0</v>
      </c>
      <c r="BF48" s="123"/>
      <c r="BG48" s="83">
        <f t="shared" si="68"/>
        <v>24.192</v>
      </c>
      <c r="BH48" s="84">
        <f t="shared" si="51"/>
        <v>0.51</v>
      </c>
      <c r="BI48" s="85">
        <f t="shared" si="147"/>
        <v>0</v>
      </c>
      <c r="BJ48" s="86">
        <f t="shared" si="52"/>
        <v>0</v>
      </c>
      <c r="BK48" s="123"/>
      <c r="BL48" s="83">
        <f t="shared" si="127"/>
        <v>29.0304</v>
      </c>
      <c r="BM48" s="84">
        <f t="shared" si="95"/>
        <v>0.63</v>
      </c>
      <c r="BN48" s="85">
        <f t="shared" si="183"/>
        <v>0</v>
      </c>
      <c r="BO48" s="86">
        <f t="shared" si="96"/>
        <v>0</v>
      </c>
      <c r="BP48" s="123"/>
      <c r="BQ48" s="83">
        <f t="shared" si="243"/>
        <v>34.836480000000002</v>
      </c>
      <c r="BR48" s="84">
        <f t="shared" si="184"/>
        <v>0.83</v>
      </c>
      <c r="BS48" s="85">
        <f t="shared" si="244"/>
        <v>0</v>
      </c>
      <c r="BT48" s="86">
        <f t="shared" si="185"/>
        <v>0</v>
      </c>
      <c r="BU48" s="123"/>
      <c r="BV48" s="83"/>
      <c r="BW48" s="99"/>
      <c r="BX48" s="85"/>
      <c r="BY48" s="99"/>
      <c r="BZ48" s="100"/>
      <c r="CA48" s="87">
        <f t="shared" si="39"/>
        <v>16.8</v>
      </c>
      <c r="CB48" s="88">
        <f t="shared" si="31"/>
        <v>0.43000000000000005</v>
      </c>
      <c r="CC48" s="89">
        <f t="shared" si="148"/>
        <v>8.3777258075235004</v>
      </c>
      <c r="CD48" s="90">
        <f t="shared" si="32"/>
        <v>134.4</v>
      </c>
      <c r="CE48" s="90"/>
      <c r="CF48" s="87">
        <f t="shared" si="70"/>
        <v>20.16</v>
      </c>
      <c r="CG48" s="88">
        <f t="shared" si="54"/>
        <v>0.51</v>
      </c>
      <c r="CH48" s="89">
        <f t="shared" si="149"/>
        <v>0.38316006322650004</v>
      </c>
      <c r="CI48" s="90">
        <f t="shared" si="55"/>
        <v>0</v>
      </c>
      <c r="CJ48" s="90"/>
      <c r="CK48" s="87">
        <f t="shared" si="129"/>
        <v>24.192</v>
      </c>
      <c r="CL48" s="88">
        <f t="shared" si="98"/>
        <v>0.63</v>
      </c>
      <c r="CM48" s="89">
        <f t="shared" si="186"/>
        <v>1.8336566023500003E-2</v>
      </c>
      <c r="CN48" s="90">
        <f t="shared" si="99"/>
        <v>0</v>
      </c>
      <c r="CO48" s="90"/>
      <c r="CP48" s="87">
        <f t="shared" si="245"/>
        <v>29.0304</v>
      </c>
      <c r="CQ48" s="88">
        <f t="shared" si="187"/>
        <v>0.83</v>
      </c>
      <c r="CR48" s="89">
        <f>SUM(CR$45*CQ48)</f>
        <v>9.3963847650000007E-4</v>
      </c>
      <c r="CS48" s="90">
        <f t="shared" si="188"/>
        <v>0</v>
      </c>
      <c r="CT48" s="90"/>
      <c r="CU48" s="87"/>
      <c r="CV48" s="102"/>
      <c r="CW48" s="89"/>
      <c r="CX48" s="102"/>
      <c r="CY48" s="102"/>
      <c r="CZ48" s="94">
        <f t="shared" si="71"/>
        <v>16.8</v>
      </c>
      <c r="DA48" s="95">
        <f t="shared" si="56"/>
        <v>0.51</v>
      </c>
      <c r="DB48" s="96">
        <f t="shared" si="150"/>
        <v>7.8411474792734985</v>
      </c>
      <c r="DC48" s="97">
        <f t="shared" si="57"/>
        <v>134.4</v>
      </c>
      <c r="DD48" s="97"/>
      <c r="DE48" s="94">
        <f t="shared" si="130"/>
        <v>20.16</v>
      </c>
      <c r="DF48" s="95">
        <f t="shared" si="101"/>
        <v>0.63</v>
      </c>
      <c r="DG48" s="96">
        <f t="shared" si="189"/>
        <v>0.37524714147650001</v>
      </c>
      <c r="DH48" s="97">
        <f t="shared" si="102"/>
        <v>0</v>
      </c>
      <c r="DI48" s="97"/>
      <c r="DJ48" s="94">
        <f t="shared" si="246"/>
        <v>24.192</v>
      </c>
      <c r="DK48" s="95">
        <f t="shared" si="190"/>
        <v>0.83</v>
      </c>
      <c r="DL48" s="96">
        <f>SUM(DL$45*DK48)</f>
        <v>1.9229154023499999E-2</v>
      </c>
      <c r="DM48" s="97">
        <f t="shared" si="191"/>
        <v>0</v>
      </c>
      <c r="DN48" s="97"/>
      <c r="DO48" s="94"/>
      <c r="DP48" s="146"/>
      <c r="DQ48" s="96"/>
      <c r="DR48" s="146"/>
      <c r="DS48" s="146"/>
      <c r="DT48" s="104">
        <f t="shared" si="131"/>
        <v>16.8</v>
      </c>
      <c r="DU48" s="105">
        <f t="shared" si="103"/>
        <v>0.63</v>
      </c>
      <c r="DV48" s="106">
        <f t="shared" si="192"/>
        <v>8.9903221382735019</v>
      </c>
      <c r="DW48" s="107">
        <f t="shared" si="104"/>
        <v>151.20000000000002</v>
      </c>
      <c r="DX48" s="107"/>
      <c r="DY48" s="104">
        <f t="shared" si="247"/>
        <v>20.16</v>
      </c>
      <c r="DZ48" s="105">
        <f t="shared" si="193"/>
        <v>0.83</v>
      </c>
      <c r="EA48" s="106">
        <f>SUM(EA$45*DZ48)</f>
        <v>0.46069981622650014</v>
      </c>
      <c r="EB48" s="107">
        <f t="shared" si="194"/>
        <v>0</v>
      </c>
      <c r="EC48" s="107"/>
      <c r="ED48" s="104"/>
      <c r="EE48" s="148"/>
      <c r="EF48" s="106"/>
      <c r="EG48" s="148"/>
      <c r="EH48" s="148"/>
      <c r="EI48" s="109">
        <f t="shared" si="248"/>
        <v>16.8</v>
      </c>
      <c r="EJ48" s="110">
        <f t="shared" si="195"/>
        <v>0.83</v>
      </c>
      <c r="EK48" s="111">
        <f>SUM(EK$45*EJ48)</f>
        <v>10.871369054523505</v>
      </c>
      <c r="EL48" s="112">
        <f t="shared" si="196"/>
        <v>184.8</v>
      </c>
      <c r="EM48" s="112"/>
      <c r="EN48" s="109"/>
      <c r="EO48" s="150"/>
      <c r="EP48" s="111"/>
      <c r="EQ48" s="150"/>
      <c r="ER48" s="150"/>
      <c r="ES48" s="151"/>
      <c r="ET48" s="152"/>
      <c r="EU48" s="115"/>
      <c r="EV48" s="116"/>
      <c r="EW48" s="116"/>
      <c r="EX48" s="81">
        <f t="shared" si="40"/>
        <v>20.16</v>
      </c>
      <c r="EY48" s="76">
        <f t="shared" si="33"/>
        <v>0.43000000000000005</v>
      </c>
      <c r="EZ48" s="77">
        <f t="shared" si="151"/>
        <v>0</v>
      </c>
      <c r="FA48" s="82">
        <f t="shared" si="34"/>
        <v>0</v>
      </c>
      <c r="FB48" s="82"/>
      <c r="FC48" s="81">
        <f t="shared" si="72"/>
        <v>24.192</v>
      </c>
      <c r="FD48" s="76">
        <f t="shared" si="59"/>
        <v>0.51</v>
      </c>
      <c r="FE48" s="77">
        <f t="shared" si="152"/>
        <v>2.3167063500000001E-2</v>
      </c>
      <c r="FF48" s="82">
        <f t="shared" si="60"/>
        <v>0</v>
      </c>
      <c r="FG48" s="82"/>
      <c r="FH48" s="81">
        <f t="shared" si="132"/>
        <v>29.0304</v>
      </c>
      <c r="FI48" s="76">
        <f t="shared" si="106"/>
        <v>0.63</v>
      </c>
      <c r="FJ48" s="77">
        <f t="shared" si="197"/>
        <v>1.1086865000000002E-3</v>
      </c>
      <c r="FK48" s="82">
        <f t="shared" si="107"/>
        <v>0</v>
      </c>
      <c r="FL48" s="82"/>
      <c r="FM48" s="81">
        <f t="shared" si="249"/>
        <v>34.836480000000002</v>
      </c>
      <c r="FN48" s="76">
        <f t="shared" si="198"/>
        <v>0.83</v>
      </c>
      <c r="FO48" s="77">
        <f>SUM(FO$45*FN48)</f>
        <v>5.6813499999999994E-5</v>
      </c>
      <c r="FP48" s="82">
        <f t="shared" si="199"/>
        <v>0</v>
      </c>
      <c r="FQ48" s="82"/>
      <c r="FR48" s="81"/>
      <c r="FS48" s="92"/>
      <c r="FT48" s="77"/>
      <c r="FU48" s="92"/>
      <c r="FV48" s="92"/>
      <c r="FW48" s="83">
        <f t="shared" si="73"/>
        <v>20.16</v>
      </c>
      <c r="FX48" s="84">
        <f t="shared" si="61"/>
        <v>0.51</v>
      </c>
      <c r="FY48" s="85">
        <f t="shared" si="153"/>
        <v>0.37067301600000002</v>
      </c>
      <c r="FZ48" s="86">
        <f t="shared" si="62"/>
        <v>0</v>
      </c>
      <c r="GA48" s="86"/>
      <c r="GB48" s="83">
        <f t="shared" si="133"/>
        <v>24.192</v>
      </c>
      <c r="GC48" s="84">
        <f t="shared" si="109"/>
        <v>0.63</v>
      </c>
      <c r="GD48" s="85">
        <f t="shared" si="200"/>
        <v>1.7738984000000003E-2</v>
      </c>
      <c r="GE48" s="86">
        <f t="shared" si="110"/>
        <v>0</v>
      </c>
      <c r="GF48" s="86"/>
      <c r="GG48" s="83">
        <f t="shared" si="250"/>
        <v>29.0304</v>
      </c>
      <c r="GH48" s="84">
        <f t="shared" si="201"/>
        <v>0.83</v>
      </c>
      <c r="GI48" s="85">
        <f>SUM(GI$45*GH48)</f>
        <v>9.090159999999999E-4</v>
      </c>
      <c r="GJ48" s="86">
        <f t="shared" si="202"/>
        <v>0</v>
      </c>
      <c r="GK48" s="86"/>
      <c r="GL48" s="83"/>
      <c r="GM48" s="99"/>
      <c r="GN48" s="85"/>
      <c r="GO48" s="99"/>
      <c r="GP48" s="99"/>
      <c r="GQ48" s="87">
        <f t="shared" si="134"/>
        <v>20.16</v>
      </c>
      <c r="GR48" s="88">
        <f t="shared" si="111"/>
        <v>0.63</v>
      </c>
      <c r="GS48" s="89">
        <f t="shared" si="203"/>
        <v>0.38953850000000001</v>
      </c>
      <c r="GT48" s="90">
        <f t="shared" si="112"/>
        <v>0</v>
      </c>
      <c r="GU48" s="90"/>
      <c r="GV48" s="87">
        <f t="shared" si="251"/>
        <v>24.192</v>
      </c>
      <c r="GW48" s="88">
        <f t="shared" si="204"/>
        <v>0.83</v>
      </c>
      <c r="GX48" s="89">
        <f>SUM(GX$45*GW48)</f>
        <v>1.99615E-2</v>
      </c>
      <c r="GY48" s="90">
        <f t="shared" si="205"/>
        <v>0</v>
      </c>
      <c r="GZ48" s="90"/>
      <c r="HA48" s="87"/>
      <c r="HB48" s="102"/>
      <c r="HC48" s="89"/>
      <c r="HD48" s="102"/>
      <c r="HE48" s="102"/>
      <c r="HF48" s="94">
        <f t="shared" si="252"/>
        <v>20.16</v>
      </c>
      <c r="HG48" s="95">
        <f t="shared" si="206"/>
        <v>0.83</v>
      </c>
      <c r="HH48" s="96">
        <f>SUM(HH$45*HG48)</f>
        <v>0.49800000000000005</v>
      </c>
      <c r="HI48" s="97">
        <f t="shared" si="207"/>
        <v>0</v>
      </c>
      <c r="HJ48" s="97"/>
      <c r="HK48" s="94"/>
      <c r="HL48" s="146"/>
      <c r="HM48" s="96"/>
      <c r="HN48" s="146"/>
      <c r="HO48" s="146"/>
      <c r="HP48" s="147"/>
      <c r="HQ48" s="148"/>
      <c r="HR48" s="106"/>
      <c r="HS48" s="107"/>
      <c r="HT48" s="107"/>
      <c r="HU48" s="81">
        <f t="shared" si="74"/>
        <v>24.192</v>
      </c>
      <c r="HV48" s="76">
        <f t="shared" si="63"/>
        <v>0.51</v>
      </c>
      <c r="HW48" s="77">
        <f t="shared" si="154"/>
        <v>2.3167063500000001E-2</v>
      </c>
      <c r="HX48" s="82">
        <f t="shared" si="64"/>
        <v>0</v>
      </c>
      <c r="HY48" s="82"/>
      <c r="HZ48" s="81">
        <f t="shared" si="135"/>
        <v>29.0304</v>
      </c>
      <c r="IA48" s="76">
        <f t="shared" si="114"/>
        <v>0.63</v>
      </c>
      <c r="IB48" s="77">
        <f t="shared" si="208"/>
        <v>1.1086865000000002E-3</v>
      </c>
      <c r="IC48" s="82">
        <f t="shared" si="115"/>
        <v>0</v>
      </c>
      <c r="ID48" s="82"/>
      <c r="IE48" s="81">
        <f t="shared" si="253"/>
        <v>34.836480000000002</v>
      </c>
      <c r="IF48" s="76">
        <f t="shared" si="209"/>
        <v>0.83</v>
      </c>
      <c r="IG48" s="77">
        <f>SUM(IG$45*IF48)</f>
        <v>5.6813499999999994E-5</v>
      </c>
      <c r="IH48" s="82">
        <f t="shared" si="210"/>
        <v>0</v>
      </c>
      <c r="II48" s="82"/>
      <c r="IJ48" s="81"/>
      <c r="IK48" s="92"/>
      <c r="IL48" s="77"/>
      <c r="IM48" s="92"/>
      <c r="IN48" s="92"/>
      <c r="IO48" s="83">
        <f t="shared" si="136"/>
        <v>24.192</v>
      </c>
      <c r="IP48" s="84">
        <f t="shared" si="116"/>
        <v>0.63</v>
      </c>
      <c r="IQ48" s="85">
        <f t="shared" si="211"/>
        <v>0</v>
      </c>
      <c r="IR48" s="86">
        <f t="shared" si="117"/>
        <v>0</v>
      </c>
      <c r="IS48" s="86"/>
      <c r="IT48" s="83">
        <f t="shared" si="254"/>
        <v>29.0304</v>
      </c>
      <c r="IU48" s="84">
        <f t="shared" si="212"/>
        <v>0.83</v>
      </c>
      <c r="IV48" s="85">
        <f>SUM(IV$45*IU48)</f>
        <v>0</v>
      </c>
      <c r="IW48" s="86">
        <f t="shared" si="213"/>
        <v>0</v>
      </c>
      <c r="IX48" s="86"/>
      <c r="IY48" s="83"/>
      <c r="IZ48" s="99"/>
      <c r="JA48" s="85"/>
      <c r="JB48" s="99"/>
      <c r="JC48" s="99"/>
      <c r="JD48" s="87">
        <f t="shared" si="255"/>
        <v>24.192</v>
      </c>
      <c r="JE48" s="88">
        <f t="shared" si="214"/>
        <v>0.83</v>
      </c>
      <c r="JF48" s="89">
        <f>SUM(JF$45*JE48)</f>
        <v>0</v>
      </c>
      <c r="JG48" s="90">
        <f t="shared" si="215"/>
        <v>0</v>
      </c>
      <c r="JH48" s="90"/>
      <c r="JI48" s="87"/>
      <c r="JJ48" s="102"/>
      <c r="JK48" s="89"/>
      <c r="JL48" s="102"/>
      <c r="JM48" s="102"/>
      <c r="JN48" s="145"/>
      <c r="JO48" s="146"/>
      <c r="JP48" s="96"/>
      <c r="JQ48" s="97"/>
      <c r="JR48" s="97"/>
      <c r="JS48" s="81">
        <f t="shared" si="118"/>
        <v>29.0304</v>
      </c>
      <c r="JT48" s="76">
        <f t="shared" si="81"/>
        <v>0.63</v>
      </c>
      <c r="JU48" s="77">
        <f t="shared" si="155"/>
        <v>0</v>
      </c>
      <c r="JV48" s="82">
        <f t="shared" si="82"/>
        <v>0</v>
      </c>
      <c r="JW48" s="82"/>
      <c r="JX48" s="81">
        <f t="shared" si="216"/>
        <v>34.836480000000002</v>
      </c>
      <c r="JY48" s="76">
        <f t="shared" si="156"/>
        <v>0.83</v>
      </c>
      <c r="JZ48" s="77">
        <f>SUM(JZ$45*JY48)</f>
        <v>0</v>
      </c>
      <c r="KA48" s="82">
        <f t="shared" si="157"/>
        <v>0</v>
      </c>
      <c r="KB48" s="82"/>
      <c r="KC48" s="81"/>
      <c r="KD48" s="92"/>
      <c r="KE48" s="77"/>
      <c r="KF48" s="92"/>
      <c r="KG48" s="92"/>
      <c r="KH48" s="83">
        <f t="shared" si="217"/>
        <v>29.0304</v>
      </c>
      <c r="KI48" s="84">
        <f t="shared" si="158"/>
        <v>0.83</v>
      </c>
      <c r="KJ48" s="85">
        <f>SUM(KJ$45*KI48)</f>
        <v>0</v>
      </c>
      <c r="KK48" s="86">
        <f t="shared" si="159"/>
        <v>0</v>
      </c>
      <c r="KL48" s="86"/>
      <c r="KM48" s="83"/>
      <c r="KN48" s="99"/>
      <c r="KO48" s="85"/>
      <c r="KP48" s="99"/>
      <c r="KQ48" s="99"/>
      <c r="KR48" s="87"/>
      <c r="KS48" s="88"/>
      <c r="KT48" s="89"/>
      <c r="KU48" s="90"/>
      <c r="KV48" s="90"/>
      <c r="KW48" s="81">
        <f t="shared" si="256"/>
        <v>34.836480000000002</v>
      </c>
      <c r="KX48" s="76">
        <f t="shared" si="160"/>
        <v>0.83</v>
      </c>
      <c r="KY48" s="77">
        <f>SUM(KY$45*KX48)</f>
        <v>0</v>
      </c>
      <c r="KZ48" s="82">
        <f t="shared" si="218"/>
        <v>0</v>
      </c>
      <c r="LA48" s="82"/>
      <c r="LB48" s="81"/>
      <c r="LC48" s="92"/>
      <c r="LD48" s="77"/>
      <c r="LE48" s="92"/>
      <c r="LF48" s="92"/>
      <c r="LG48" s="144"/>
      <c r="LH48" s="99"/>
      <c r="LI48" s="85"/>
      <c r="LJ48" s="86"/>
      <c r="LK48" s="86"/>
      <c r="LL48" s="129"/>
      <c r="LM48" s="92"/>
      <c r="LN48" s="77"/>
      <c r="LO48" s="82"/>
      <c r="LP48" s="82"/>
      <c r="LQ48" s="81">
        <f t="shared" si="75"/>
        <v>20.16</v>
      </c>
      <c r="LR48" s="76">
        <f t="shared" si="44"/>
        <v>0.51</v>
      </c>
      <c r="LS48" s="77">
        <f t="shared" si="219"/>
        <v>0.37067301600000002</v>
      </c>
      <c r="LT48" s="82">
        <f t="shared" si="65"/>
        <v>0</v>
      </c>
      <c r="LU48" s="82"/>
      <c r="LV48" s="81">
        <f t="shared" si="137"/>
        <v>24.192</v>
      </c>
      <c r="LW48" s="76">
        <f t="shared" si="83"/>
        <v>0.63</v>
      </c>
      <c r="LX48" s="77">
        <f t="shared" si="220"/>
        <v>1.7738984000000003E-2</v>
      </c>
      <c r="LY48" s="82">
        <f t="shared" si="120"/>
        <v>0</v>
      </c>
      <c r="LZ48" s="82"/>
      <c r="MA48" s="81">
        <f t="shared" si="257"/>
        <v>29.0304</v>
      </c>
      <c r="MB48" s="76">
        <f t="shared" si="161"/>
        <v>0.83</v>
      </c>
      <c r="MC48" s="77">
        <f>SUM(MC$45*MB48)</f>
        <v>9.090159999999999E-4</v>
      </c>
      <c r="MD48" s="82">
        <f t="shared" si="221"/>
        <v>0</v>
      </c>
      <c r="ME48" s="82"/>
      <c r="MF48" s="81"/>
      <c r="MG48" s="92"/>
      <c r="MH48" s="77"/>
      <c r="MI48" s="92"/>
      <c r="MJ48" s="92"/>
      <c r="MK48" s="83">
        <f t="shared" si="138"/>
        <v>20.16</v>
      </c>
      <c r="ML48" s="84">
        <f t="shared" si="84"/>
        <v>0.63</v>
      </c>
      <c r="MM48" s="85">
        <f t="shared" si="222"/>
        <v>0.35957400000000006</v>
      </c>
      <c r="MN48" s="86">
        <f t="shared" si="121"/>
        <v>0</v>
      </c>
      <c r="MO48" s="86"/>
      <c r="MP48" s="83">
        <f t="shared" si="258"/>
        <v>24.192</v>
      </c>
      <c r="MQ48" s="84">
        <f t="shared" si="162"/>
        <v>0.83</v>
      </c>
      <c r="MR48" s="85">
        <f>SUM(MR$45*MQ48)</f>
        <v>1.8426000000000001E-2</v>
      </c>
      <c r="MS48" s="86">
        <f t="shared" si="223"/>
        <v>0</v>
      </c>
      <c r="MT48" s="86"/>
      <c r="MU48" s="83"/>
      <c r="MV48" s="99"/>
      <c r="MW48" s="85"/>
      <c r="MX48" s="99"/>
      <c r="MY48" s="99"/>
      <c r="MZ48" s="87">
        <f t="shared" si="259"/>
        <v>20.16</v>
      </c>
      <c r="NA48" s="88">
        <f t="shared" si="163"/>
        <v>0.83</v>
      </c>
      <c r="NB48" s="89">
        <f>SUM(NB$45*NA48)</f>
        <v>0.41499999999999998</v>
      </c>
      <c r="NC48" s="90">
        <f t="shared" si="224"/>
        <v>0</v>
      </c>
      <c r="ND48" s="90"/>
      <c r="NE48" s="87"/>
      <c r="NF48" s="102"/>
      <c r="NG48" s="89"/>
      <c r="NH48" s="102"/>
      <c r="NI48" s="102"/>
      <c r="NJ48" s="145"/>
      <c r="NK48" s="146"/>
      <c r="NL48" s="96"/>
      <c r="NM48" s="97"/>
      <c r="NN48" s="97"/>
      <c r="NO48" s="81">
        <f t="shared" si="139"/>
        <v>24.192</v>
      </c>
      <c r="NP48" s="76">
        <f t="shared" si="85"/>
        <v>0.63</v>
      </c>
      <c r="NQ48" s="77">
        <f t="shared" si="225"/>
        <v>2.9964500000000002E-2</v>
      </c>
      <c r="NR48" s="82">
        <f t="shared" si="122"/>
        <v>0</v>
      </c>
      <c r="NS48" s="82"/>
      <c r="NT48" s="81">
        <f t="shared" si="260"/>
        <v>29.0304</v>
      </c>
      <c r="NU48" s="76">
        <f t="shared" si="164"/>
        <v>0.83</v>
      </c>
      <c r="NV48" s="77">
        <f>SUM(NV$45*NU48)</f>
        <v>1.5355E-3</v>
      </c>
      <c r="NW48" s="82">
        <f t="shared" si="226"/>
        <v>0</v>
      </c>
      <c r="NX48" s="82"/>
      <c r="NY48" s="81"/>
      <c r="NZ48" s="92"/>
      <c r="OA48" s="77"/>
      <c r="OB48" s="92"/>
      <c r="OC48" s="92"/>
      <c r="OD48" s="83">
        <f t="shared" si="261"/>
        <v>24.192</v>
      </c>
      <c r="OE48" s="84">
        <f t="shared" si="165"/>
        <v>0.83</v>
      </c>
      <c r="OF48" s="85">
        <f>SUM(OF$45*OE48)</f>
        <v>0</v>
      </c>
      <c r="OG48" s="86">
        <f t="shared" si="227"/>
        <v>0</v>
      </c>
      <c r="OH48" s="86"/>
      <c r="OI48" s="83"/>
      <c r="OJ48" s="99"/>
      <c r="OK48" s="85"/>
      <c r="OL48" s="99"/>
      <c r="OM48" s="99"/>
      <c r="ON48" s="101"/>
      <c r="OO48" s="102"/>
      <c r="OP48" s="89"/>
      <c r="OQ48" s="90"/>
      <c r="OR48" s="90"/>
      <c r="OS48" s="81">
        <f t="shared" si="262"/>
        <v>29.0304</v>
      </c>
      <c r="OT48" s="76">
        <f t="shared" si="166"/>
        <v>0.83</v>
      </c>
      <c r="OU48" s="77">
        <f>SUM(OU$45*OT48)</f>
        <v>0</v>
      </c>
      <c r="OV48" s="82">
        <f t="shared" si="228"/>
        <v>0</v>
      </c>
      <c r="OW48" s="82"/>
      <c r="OX48" s="81"/>
      <c r="OY48" s="92"/>
      <c r="OZ48" s="77"/>
      <c r="PA48" s="92"/>
      <c r="PB48" s="92"/>
      <c r="PC48" s="144"/>
      <c r="PD48" s="99"/>
      <c r="PE48" s="85"/>
      <c r="PF48" s="86"/>
      <c r="PG48" s="86"/>
      <c r="PH48" s="129"/>
      <c r="PI48" s="92"/>
      <c r="PJ48" s="77"/>
      <c r="PK48" s="82"/>
      <c r="PL48" s="82"/>
      <c r="PM48" s="81">
        <f t="shared" si="140"/>
        <v>20.16</v>
      </c>
      <c r="PN48" s="76">
        <f t="shared" si="86"/>
        <v>0.63</v>
      </c>
      <c r="PO48" s="77">
        <f t="shared" si="229"/>
        <v>0.37679031322650014</v>
      </c>
      <c r="PP48" s="82">
        <f t="shared" si="123"/>
        <v>0</v>
      </c>
      <c r="PQ48" s="82"/>
      <c r="PR48" s="81">
        <f t="shared" si="263"/>
        <v>24.192</v>
      </c>
      <c r="PS48" s="76">
        <f t="shared" si="167"/>
        <v>0.83</v>
      </c>
      <c r="PT48" s="77">
        <f>SUM(PT$45*PS48)</f>
        <v>1.9308232273500009E-2</v>
      </c>
      <c r="PU48" s="82">
        <f t="shared" si="230"/>
        <v>0</v>
      </c>
      <c r="PV48" s="82"/>
      <c r="PW48" s="81"/>
      <c r="PX48" s="92"/>
      <c r="PY48" s="77"/>
      <c r="PZ48" s="92"/>
      <c r="QA48" s="92"/>
      <c r="QB48" s="83">
        <f t="shared" si="264"/>
        <v>20.16</v>
      </c>
      <c r="QC48" s="84">
        <f t="shared" si="168"/>
        <v>0.83</v>
      </c>
      <c r="QD48" s="85">
        <f>SUM(QD$45*QC48)</f>
        <v>0.41493114697650002</v>
      </c>
      <c r="QE48" s="86">
        <f t="shared" si="231"/>
        <v>0</v>
      </c>
      <c r="QF48" s="86"/>
      <c r="QG48" s="83"/>
      <c r="QH48" s="99"/>
      <c r="QI48" s="85"/>
      <c r="QJ48" s="99"/>
      <c r="QK48" s="99"/>
      <c r="QL48" s="101"/>
      <c r="QM48" s="102"/>
      <c r="QN48" s="89"/>
      <c r="QO48" s="90"/>
      <c r="QP48" s="90"/>
      <c r="QQ48" s="81">
        <f t="shared" si="232"/>
        <v>24.192</v>
      </c>
      <c r="QR48" s="76">
        <f t="shared" si="169"/>
        <v>0.83</v>
      </c>
      <c r="QS48" s="77">
        <f>SUM(QS$45*QR48)</f>
        <v>1.9308232273500005E-2</v>
      </c>
      <c r="QT48" s="82">
        <f t="shared" si="170"/>
        <v>0</v>
      </c>
      <c r="QU48" s="82"/>
      <c r="QV48" s="81"/>
      <c r="QW48" s="92"/>
      <c r="QX48" s="77"/>
      <c r="QY48" s="92"/>
      <c r="QZ48" s="92"/>
      <c r="RA48" s="144"/>
      <c r="RB48" s="99"/>
      <c r="RC48" s="85"/>
      <c r="RD48" s="86"/>
      <c r="RE48" s="86"/>
      <c r="RF48" s="129"/>
      <c r="RG48" s="92"/>
      <c r="RH48" s="77"/>
      <c r="RI48" s="82"/>
      <c r="RJ48" s="82"/>
      <c r="RK48" s="81">
        <f t="shared" si="265"/>
        <v>20.16</v>
      </c>
      <c r="RL48" s="76">
        <f t="shared" si="171"/>
        <v>0.83</v>
      </c>
      <c r="RM48" s="77">
        <f>SUM(RM$45*RL48)</f>
        <v>0.39513172522650009</v>
      </c>
      <c r="RN48" s="82">
        <f t="shared" si="233"/>
        <v>0</v>
      </c>
      <c r="RO48" s="82"/>
      <c r="RP48" s="81"/>
      <c r="RQ48" s="92"/>
      <c r="RR48" s="77"/>
      <c r="RS48" s="92"/>
      <c r="RT48" s="92"/>
      <c r="RU48" s="144"/>
      <c r="RV48" s="99"/>
      <c r="RW48" s="85"/>
      <c r="RX48" s="86"/>
      <c r="RY48" s="86"/>
      <c r="RZ48" s="129"/>
      <c r="SA48" s="92"/>
      <c r="SB48" s="77"/>
      <c r="SC48" s="82"/>
      <c r="SD48" s="82"/>
      <c r="SE48" s="129"/>
      <c r="SF48" s="92"/>
      <c r="SG48" s="77"/>
      <c r="SH48" s="82"/>
      <c r="SI48" s="82"/>
      <c r="SJ48" s="81">
        <f t="shared" si="141"/>
        <v>24.192</v>
      </c>
      <c r="SK48" s="76">
        <f t="shared" si="87"/>
        <v>0.63</v>
      </c>
      <c r="SL48" s="77">
        <f t="shared" si="234"/>
        <v>2.9964500000000002E-2</v>
      </c>
      <c r="SM48" s="82">
        <f t="shared" si="124"/>
        <v>0</v>
      </c>
      <c r="SN48" s="82"/>
      <c r="SO48" s="81">
        <f t="shared" si="266"/>
        <v>29.0304</v>
      </c>
      <c r="SP48" s="76">
        <f t="shared" si="172"/>
        <v>0.83</v>
      </c>
      <c r="SQ48" s="77">
        <f>SUM(SQ$45*SP48)</f>
        <v>1.5355E-3</v>
      </c>
      <c r="SR48" s="82">
        <f t="shared" si="235"/>
        <v>0</v>
      </c>
      <c r="SS48" s="82"/>
      <c r="ST48" s="81"/>
      <c r="SU48" s="92"/>
      <c r="SV48" s="77"/>
      <c r="SW48" s="92"/>
      <c r="SX48" s="92"/>
      <c r="SY48" s="83">
        <f t="shared" si="267"/>
        <v>24.192</v>
      </c>
      <c r="SZ48" s="84">
        <f t="shared" si="173"/>
        <v>0.83</v>
      </c>
      <c r="TA48" s="85">
        <f>SUM(TA$45*SZ48)</f>
        <v>0</v>
      </c>
      <c r="TB48" s="86">
        <f t="shared" si="236"/>
        <v>0</v>
      </c>
      <c r="TC48" s="86"/>
      <c r="TD48" s="83"/>
      <c r="TE48" s="99"/>
      <c r="TF48" s="85"/>
      <c r="TG48" s="99"/>
      <c r="TH48" s="99"/>
      <c r="TI48" s="101"/>
      <c r="TJ48" s="102"/>
      <c r="TK48" s="89"/>
      <c r="TL48" s="90"/>
      <c r="TM48" s="90"/>
      <c r="TN48" s="81">
        <f t="shared" si="268"/>
        <v>29.0304</v>
      </c>
      <c r="TO48" s="76">
        <f t="shared" si="174"/>
        <v>0.83</v>
      </c>
      <c r="TP48" s="77">
        <f>SUM(TP$45*TO48)</f>
        <v>1.1674365000000002E-3</v>
      </c>
      <c r="TQ48" s="82">
        <f t="shared" si="237"/>
        <v>0</v>
      </c>
      <c r="TR48" s="82"/>
      <c r="TS48" s="81"/>
      <c r="TT48" s="92"/>
      <c r="TU48" s="77"/>
      <c r="TV48" s="92"/>
      <c r="TW48" s="92"/>
      <c r="TX48" s="144"/>
      <c r="TY48" s="99"/>
      <c r="TZ48" s="85"/>
      <c r="UA48" s="86"/>
      <c r="UB48" s="86"/>
      <c r="UC48" s="129"/>
      <c r="UD48" s="92"/>
      <c r="UE48" s="77"/>
      <c r="UF48" s="82"/>
      <c r="UG48" s="82"/>
      <c r="UH48" s="81">
        <f t="shared" si="269"/>
        <v>24.192</v>
      </c>
      <c r="UI48" s="76">
        <f t="shared" si="175"/>
        <v>0.83</v>
      </c>
      <c r="UJ48" s="77">
        <f>SUM(UJ$45*UI48)</f>
        <v>1.8678984000000003E-2</v>
      </c>
      <c r="UK48" s="82">
        <f t="shared" si="238"/>
        <v>0</v>
      </c>
      <c r="UL48" s="82"/>
      <c r="UM48" s="81"/>
      <c r="UN48" s="92"/>
      <c r="UO48" s="77"/>
      <c r="UP48" s="92"/>
      <c r="UQ48" s="92"/>
      <c r="UR48" s="144"/>
      <c r="US48" s="99"/>
      <c r="UT48" s="85"/>
      <c r="UU48" s="86"/>
      <c r="UV48" s="86"/>
      <c r="UW48" s="129"/>
      <c r="UX48" s="92"/>
      <c r="UY48" s="77"/>
      <c r="UZ48" s="82"/>
      <c r="VA48" s="82"/>
      <c r="VB48" s="129"/>
      <c r="VC48" s="92"/>
      <c r="VD48" s="77"/>
      <c r="VE48" s="82"/>
      <c r="VF48" s="82"/>
      <c r="VG48" s="81">
        <f t="shared" si="270"/>
        <v>29.0304</v>
      </c>
      <c r="VH48" s="76">
        <f t="shared" si="176"/>
        <v>0.83</v>
      </c>
      <c r="VI48" s="77">
        <f>SUM(VI$45*VH48)</f>
        <v>1.1674365000000002E-3</v>
      </c>
      <c r="VJ48" s="82">
        <f t="shared" si="239"/>
        <v>0</v>
      </c>
      <c r="VK48" s="82"/>
      <c r="VL48" s="81"/>
      <c r="VM48" s="92"/>
      <c r="VN48" s="77"/>
      <c r="VO48" s="92"/>
      <c r="VP48" s="92"/>
      <c r="VQ48" s="144"/>
      <c r="VR48" s="99"/>
      <c r="VS48" s="85"/>
      <c r="VT48" s="86"/>
      <c r="VU48" s="86"/>
      <c r="VV48" s="129"/>
      <c r="VW48" s="92"/>
      <c r="VX48" s="77"/>
      <c r="VY48" s="82"/>
      <c r="VZ48" s="82"/>
      <c r="WA48" s="129"/>
      <c r="WB48" s="92"/>
      <c r="WC48" s="77"/>
      <c r="WD48" s="82"/>
      <c r="WE48" s="82"/>
      <c r="WF48" s="129"/>
      <c r="WG48" s="92"/>
      <c r="WH48" s="77"/>
      <c r="WI48" s="82"/>
      <c r="WJ48" s="82"/>
      <c r="WK48" s="81">
        <f t="shared" si="271"/>
        <v>24.192</v>
      </c>
      <c r="WL48" s="76">
        <f t="shared" si="177"/>
        <v>0.83</v>
      </c>
      <c r="WM48" s="77">
        <f>SUM(WM$45*WL48)</f>
        <v>1.8678984000000003E-2</v>
      </c>
      <c r="WN48" s="82">
        <f t="shared" si="240"/>
        <v>0</v>
      </c>
      <c r="WO48" s="82"/>
      <c r="WP48" s="81"/>
      <c r="WQ48" s="92"/>
      <c r="WR48" s="77"/>
      <c r="WS48" s="92"/>
      <c r="WT48" s="92"/>
      <c r="WU48" s="144"/>
      <c r="WV48" s="99"/>
      <c r="WW48" s="85"/>
      <c r="WX48" s="86"/>
      <c r="WY48" s="86"/>
      <c r="WZ48" s="129"/>
      <c r="XA48" s="92"/>
      <c r="XB48" s="77"/>
      <c r="XC48" s="82"/>
      <c r="XD48" s="82"/>
      <c r="XE48" s="129"/>
      <c r="XF48" s="92"/>
      <c r="XG48" s="77"/>
      <c r="XH48" s="82"/>
      <c r="XI48" s="82"/>
      <c r="XJ48" s="129"/>
      <c r="XK48" s="92"/>
      <c r="XL48" s="77"/>
      <c r="XM48" s="82"/>
      <c r="XN48" s="82"/>
      <c r="XO48" s="129"/>
      <c r="XP48" s="92"/>
      <c r="XQ48" s="77"/>
      <c r="XR48" s="82"/>
      <c r="XS48" s="82"/>
      <c r="XT48" s="129"/>
      <c r="XU48" s="92"/>
      <c r="XV48" s="77"/>
      <c r="XW48" s="82"/>
      <c r="XX48" s="82"/>
      <c r="XY48" s="129"/>
      <c r="XZ48" s="92"/>
      <c r="YA48" s="77"/>
      <c r="YB48" s="82"/>
      <c r="YC48" s="82"/>
      <c r="YD48" s="129"/>
      <c r="YE48" s="92"/>
      <c r="YF48" s="77"/>
      <c r="YG48" s="82"/>
      <c r="YH48" s="82"/>
      <c r="YI48" s="129"/>
      <c r="YJ48" s="92"/>
      <c r="YK48" s="77"/>
      <c r="YL48" s="82"/>
      <c r="YM48" s="78"/>
    </row>
    <row r="49" spans="1:663" ht="17" thickBot="1" x14ac:dyDescent="0.25">
      <c r="A49" s="119">
        <f t="shared" si="0"/>
        <v>1.1368683772161603E-13</v>
      </c>
      <c r="B49" s="241">
        <f t="shared" si="1"/>
        <v>288.00000000000011</v>
      </c>
      <c r="C49" s="160">
        <f>IF('Data Entry'!$C$20='Attrition Rates'!R$4,SUM(((B49*'Data Entry'!$C$21)*'Data Entry'!$C$22)*'Data Entry'!$C$23),0)</f>
        <v>0</v>
      </c>
      <c r="D49" s="122">
        <f>SUM(C49*'Data Entry'!$C$18)*(20/80)</f>
        <v>0</v>
      </c>
      <c r="E49" s="122">
        <f t="shared" si="2"/>
        <v>4116</v>
      </c>
      <c r="F49" s="122">
        <f>SUM(E49*'Data Entry'!$C$18)*(20/80)</f>
        <v>854.06999999999994</v>
      </c>
      <c r="G49" s="122">
        <f t="shared" si="5"/>
        <v>358152.13139999995</v>
      </c>
      <c r="H49" s="128">
        <f t="shared" si="6"/>
        <v>288</v>
      </c>
      <c r="I49">
        <v>41</v>
      </c>
      <c r="J49" s="47">
        <f t="shared" si="7"/>
        <v>14</v>
      </c>
      <c r="K49" s="50">
        <f>IF('Data Entry'!$C$9='Attrition Rates'!$A$4,'Attrition Rates'!D44,IF('Data Entry'!$C$9='Attrition Rates'!$A$5,'Attrition Rates'!E44,IF('Data Entry'!$C$9='Attrition Rates'!$A$6,'Attrition Rates'!F44,IF('Data Entry'!$C$9='Attrition Rates'!$A$7,'Attrition Rates'!G44,IF('Data Entry'!$C$9='Attrition Rates'!$A$8,'Attrition Rates'!H44,IF('Data Entry'!$C$9='Attrition Rates'!$A$9,'Attrition Rates'!I44,IF('Data Entry'!$C$9='Attrition Rates'!$A$10,'Attrition Rates'!J44,FALSE)))))))</f>
        <v>0.28799999999999992</v>
      </c>
      <c r="L49" s="53">
        <f t="shared" si="178"/>
        <v>228.47601818424906</v>
      </c>
      <c r="M49" s="1">
        <f t="shared" si="4"/>
        <v>3192</v>
      </c>
      <c r="N49" s="81">
        <f t="shared" si="11"/>
        <v>16.8</v>
      </c>
      <c r="O49" s="76">
        <f t="shared" si="8"/>
        <v>0.32399999999999995</v>
      </c>
      <c r="P49" s="77">
        <f t="shared" si="179"/>
        <v>11</v>
      </c>
      <c r="Q49" s="82">
        <f t="shared" si="9"/>
        <v>184.8</v>
      </c>
      <c r="R49" s="82"/>
      <c r="S49" s="81">
        <f t="shared" si="19"/>
        <v>20.16</v>
      </c>
      <c r="T49" s="76">
        <f t="shared" si="15"/>
        <v>0.36</v>
      </c>
      <c r="U49" s="77">
        <f t="shared" si="142"/>
        <v>0</v>
      </c>
      <c r="V49" s="82">
        <f t="shared" si="16"/>
        <v>0</v>
      </c>
      <c r="W49" s="82"/>
      <c r="X49" s="81">
        <f t="shared" si="35"/>
        <v>24.192</v>
      </c>
      <c r="Y49" s="76">
        <f t="shared" si="26"/>
        <v>0.41000000000000003</v>
      </c>
      <c r="Z49" s="77">
        <f t="shared" si="143"/>
        <v>0</v>
      </c>
      <c r="AA49" s="82">
        <f t="shared" si="27"/>
        <v>0</v>
      </c>
      <c r="AB49" s="82"/>
      <c r="AC49" s="81">
        <f t="shared" si="66"/>
        <v>29.0304</v>
      </c>
      <c r="AD49" s="76">
        <f t="shared" si="48"/>
        <v>0.5</v>
      </c>
      <c r="AE49" s="77">
        <f t="shared" si="144"/>
        <v>0</v>
      </c>
      <c r="AF49" s="82">
        <f t="shared" si="49"/>
        <v>0</v>
      </c>
      <c r="AG49" s="82"/>
      <c r="AH49" s="81">
        <f t="shared" si="125"/>
        <v>34.836480000000002</v>
      </c>
      <c r="AI49" s="76">
        <f t="shared" si="92"/>
        <v>0.61</v>
      </c>
      <c r="AJ49" s="77">
        <f t="shared" si="180"/>
        <v>0</v>
      </c>
      <c r="AK49" s="82">
        <f t="shared" si="93"/>
        <v>0</v>
      </c>
      <c r="AL49" s="78"/>
      <c r="AM49" s="81">
        <f t="shared" si="241"/>
        <v>41.803775999999999</v>
      </c>
      <c r="AN49" s="76">
        <f t="shared" si="181"/>
        <v>0.78</v>
      </c>
      <c r="AO49" s="77">
        <f t="shared" si="242"/>
        <v>0</v>
      </c>
      <c r="AP49" s="82">
        <f t="shared" si="182"/>
        <v>0</v>
      </c>
      <c r="AQ49" s="78"/>
      <c r="AR49" s="81"/>
      <c r="AS49" s="92"/>
      <c r="AT49" s="77"/>
      <c r="AU49" s="92"/>
      <c r="AV49" s="93"/>
      <c r="AW49" s="83">
        <f t="shared" si="21"/>
        <v>16.8</v>
      </c>
      <c r="AX49" s="84">
        <f t="shared" si="17"/>
        <v>0.36</v>
      </c>
      <c r="AY49" s="85">
        <f t="shared" si="145"/>
        <v>9</v>
      </c>
      <c r="AZ49" s="86">
        <f t="shared" si="18"/>
        <v>151.20000000000002</v>
      </c>
      <c r="BA49" s="123"/>
      <c r="BB49" s="83">
        <f t="shared" si="37"/>
        <v>20.16</v>
      </c>
      <c r="BC49" s="120">
        <f t="shared" si="29"/>
        <v>0.41000000000000003</v>
      </c>
      <c r="BD49" s="85">
        <f t="shared" si="146"/>
        <v>0</v>
      </c>
      <c r="BE49" s="86">
        <f t="shared" si="30"/>
        <v>0</v>
      </c>
      <c r="BF49" s="123"/>
      <c r="BG49" s="83">
        <f t="shared" si="68"/>
        <v>24.192</v>
      </c>
      <c r="BH49" s="84">
        <f t="shared" si="51"/>
        <v>0.5</v>
      </c>
      <c r="BI49" s="85">
        <f t="shared" si="147"/>
        <v>0</v>
      </c>
      <c r="BJ49" s="86">
        <f t="shared" si="52"/>
        <v>0</v>
      </c>
      <c r="BK49" s="123"/>
      <c r="BL49" s="83">
        <f t="shared" si="127"/>
        <v>29.0304</v>
      </c>
      <c r="BM49" s="84">
        <f t="shared" si="95"/>
        <v>0.61</v>
      </c>
      <c r="BN49" s="85">
        <f t="shared" si="183"/>
        <v>0</v>
      </c>
      <c r="BO49" s="86">
        <f t="shared" si="96"/>
        <v>0</v>
      </c>
      <c r="BP49" s="123"/>
      <c r="BQ49" s="83">
        <f t="shared" si="243"/>
        <v>34.836480000000002</v>
      </c>
      <c r="BR49" s="84">
        <f t="shared" si="184"/>
        <v>0.78</v>
      </c>
      <c r="BS49" s="85">
        <f t="shared" si="244"/>
        <v>0</v>
      </c>
      <c r="BT49" s="86">
        <f t="shared" si="185"/>
        <v>0</v>
      </c>
      <c r="BU49" s="123"/>
      <c r="BV49" s="83"/>
      <c r="BW49" s="99"/>
      <c r="BX49" s="85"/>
      <c r="BY49" s="99"/>
      <c r="BZ49" s="100"/>
      <c r="CA49" s="87">
        <f t="shared" si="39"/>
        <v>16.8</v>
      </c>
      <c r="CB49" s="88">
        <f t="shared" si="31"/>
        <v>0.41000000000000003</v>
      </c>
      <c r="CC49" s="89">
        <f t="shared" si="148"/>
        <v>7.9765657167510007</v>
      </c>
      <c r="CD49" s="90">
        <f t="shared" si="32"/>
        <v>134.4</v>
      </c>
      <c r="CE49" s="90"/>
      <c r="CF49" s="87">
        <f t="shared" si="70"/>
        <v>20.16</v>
      </c>
      <c r="CG49" s="88">
        <f t="shared" si="54"/>
        <v>0.5</v>
      </c>
      <c r="CH49" s="89">
        <f t="shared" si="149"/>
        <v>0.37666565274900005</v>
      </c>
      <c r="CI49" s="90">
        <f t="shared" si="55"/>
        <v>0</v>
      </c>
      <c r="CJ49" s="90"/>
      <c r="CK49" s="87">
        <f t="shared" si="129"/>
        <v>24.192</v>
      </c>
      <c r="CL49" s="88">
        <f t="shared" si="98"/>
        <v>0.61</v>
      </c>
      <c r="CM49" s="89">
        <f t="shared" si="186"/>
        <v>1.7781227751000002E-2</v>
      </c>
      <c r="CN49" s="90">
        <f t="shared" si="99"/>
        <v>0</v>
      </c>
      <c r="CO49" s="90"/>
      <c r="CP49" s="87">
        <f t="shared" si="245"/>
        <v>29.0304</v>
      </c>
      <c r="CQ49" s="88">
        <f t="shared" si="187"/>
        <v>0.78</v>
      </c>
      <c r="CR49" s="89">
        <f>SUM(CR$45*CQ49)</f>
        <v>8.8303374900000012E-4</v>
      </c>
      <c r="CS49" s="90">
        <f t="shared" si="188"/>
        <v>0</v>
      </c>
      <c r="CT49" s="90"/>
      <c r="CU49" s="87"/>
      <c r="CV49" s="102"/>
      <c r="CW49" s="89"/>
      <c r="CX49" s="102"/>
      <c r="CY49" s="102"/>
      <c r="CZ49" s="94">
        <f t="shared" si="71"/>
        <v>16.8</v>
      </c>
      <c r="DA49" s="95">
        <f t="shared" si="56"/>
        <v>0.5</v>
      </c>
      <c r="DB49" s="96">
        <f t="shared" si="150"/>
        <v>7.7082431522509989</v>
      </c>
      <c r="DC49" s="97">
        <f t="shared" si="57"/>
        <v>134.4</v>
      </c>
      <c r="DD49" s="97"/>
      <c r="DE49" s="94">
        <f t="shared" si="130"/>
        <v>20.16</v>
      </c>
      <c r="DF49" s="95">
        <f t="shared" si="101"/>
        <v>0.61</v>
      </c>
      <c r="DG49" s="96">
        <f t="shared" si="189"/>
        <v>0.36388246724899997</v>
      </c>
      <c r="DH49" s="97">
        <f t="shared" si="102"/>
        <v>0</v>
      </c>
      <c r="DI49" s="97"/>
      <c r="DJ49" s="94">
        <f t="shared" si="246"/>
        <v>24.192</v>
      </c>
      <c r="DK49" s="95">
        <f t="shared" si="190"/>
        <v>0.78</v>
      </c>
      <c r="DL49" s="96">
        <f>SUM(DL$45*DK49)</f>
        <v>1.8070771251000001E-2</v>
      </c>
      <c r="DM49" s="97">
        <f t="shared" si="191"/>
        <v>0</v>
      </c>
      <c r="DN49" s="97"/>
      <c r="DO49" s="94"/>
      <c r="DP49" s="146"/>
      <c r="DQ49" s="96"/>
      <c r="DR49" s="146"/>
      <c r="DS49" s="146"/>
      <c r="DT49" s="104">
        <f t="shared" si="131"/>
        <v>16.8</v>
      </c>
      <c r="DU49" s="105">
        <f t="shared" si="103"/>
        <v>0.61</v>
      </c>
      <c r="DV49" s="106">
        <f t="shared" si="192"/>
        <v>8.7180426962510023</v>
      </c>
      <c r="DW49" s="107">
        <f t="shared" si="104"/>
        <v>151.20000000000002</v>
      </c>
      <c r="DX49" s="107"/>
      <c r="DY49" s="104">
        <f t="shared" si="247"/>
        <v>20.16</v>
      </c>
      <c r="DZ49" s="105">
        <f t="shared" si="193"/>
        <v>0.78</v>
      </c>
      <c r="EA49" s="106">
        <f>SUM(EA$45*DZ49)</f>
        <v>0.43294681524900014</v>
      </c>
      <c r="EB49" s="107">
        <f t="shared" si="194"/>
        <v>0</v>
      </c>
      <c r="EC49" s="107"/>
      <c r="ED49" s="104"/>
      <c r="EE49" s="148"/>
      <c r="EF49" s="106"/>
      <c r="EG49" s="148"/>
      <c r="EH49" s="148"/>
      <c r="EI49" s="109">
        <f t="shared" si="248"/>
        <v>16.8</v>
      </c>
      <c r="EJ49" s="110">
        <f t="shared" si="195"/>
        <v>0.78</v>
      </c>
      <c r="EK49" s="111">
        <f>SUM(EK$45*EJ49)</f>
        <v>10.216467304251006</v>
      </c>
      <c r="EL49" s="112">
        <f t="shared" si="196"/>
        <v>168</v>
      </c>
      <c r="EM49" s="112"/>
      <c r="EN49" s="109"/>
      <c r="EO49" s="150"/>
      <c r="EP49" s="111"/>
      <c r="EQ49" s="150"/>
      <c r="ER49" s="150"/>
      <c r="ES49" s="151"/>
      <c r="ET49" s="152"/>
      <c r="EU49" s="115"/>
      <c r="EV49" s="116"/>
      <c r="EW49" s="116"/>
      <c r="EX49" s="81">
        <f t="shared" si="40"/>
        <v>20.16</v>
      </c>
      <c r="EY49" s="76">
        <f t="shared" si="33"/>
        <v>0.41000000000000003</v>
      </c>
      <c r="EZ49" s="77">
        <f t="shared" si="151"/>
        <v>0</v>
      </c>
      <c r="FA49" s="82">
        <f t="shared" si="34"/>
        <v>0</v>
      </c>
      <c r="FB49" s="82"/>
      <c r="FC49" s="81">
        <f t="shared" si="72"/>
        <v>24.192</v>
      </c>
      <c r="FD49" s="76">
        <f t="shared" si="59"/>
        <v>0.5</v>
      </c>
      <c r="FE49" s="77">
        <f t="shared" si="152"/>
        <v>2.2774391000000001E-2</v>
      </c>
      <c r="FF49" s="82">
        <f t="shared" si="60"/>
        <v>0</v>
      </c>
      <c r="FG49" s="82"/>
      <c r="FH49" s="81">
        <f t="shared" si="132"/>
        <v>29.0304</v>
      </c>
      <c r="FI49" s="76">
        <f t="shared" si="106"/>
        <v>0.61</v>
      </c>
      <c r="FJ49" s="77">
        <f t="shared" si="197"/>
        <v>1.0751089999999999E-3</v>
      </c>
      <c r="FK49" s="82">
        <f t="shared" si="107"/>
        <v>0</v>
      </c>
      <c r="FL49" s="82"/>
      <c r="FM49" s="81">
        <f t="shared" si="249"/>
        <v>34.836480000000002</v>
      </c>
      <c r="FN49" s="76">
        <f t="shared" si="198"/>
        <v>0.78</v>
      </c>
      <c r="FO49" s="77">
        <f>SUM(FO$45*FN49)</f>
        <v>5.3390999999999998E-5</v>
      </c>
      <c r="FP49" s="82">
        <f t="shared" si="199"/>
        <v>0</v>
      </c>
      <c r="FQ49" s="82"/>
      <c r="FR49" s="81"/>
      <c r="FS49" s="92"/>
      <c r="FT49" s="77"/>
      <c r="FU49" s="92"/>
      <c r="FV49" s="92"/>
      <c r="FW49" s="83">
        <f t="shared" si="73"/>
        <v>20.16</v>
      </c>
      <c r="FX49" s="84">
        <f t="shared" si="61"/>
        <v>0.5</v>
      </c>
      <c r="FY49" s="85">
        <f t="shared" si="153"/>
        <v>0.36439025600000002</v>
      </c>
      <c r="FZ49" s="86">
        <f t="shared" si="62"/>
        <v>0</v>
      </c>
      <c r="GA49" s="86"/>
      <c r="GB49" s="83">
        <f t="shared" si="133"/>
        <v>24.192</v>
      </c>
      <c r="GC49" s="84">
        <f t="shared" si="109"/>
        <v>0.61</v>
      </c>
      <c r="GD49" s="85">
        <f t="shared" si="200"/>
        <v>1.7201743999999998E-2</v>
      </c>
      <c r="GE49" s="86">
        <f t="shared" si="110"/>
        <v>0</v>
      </c>
      <c r="GF49" s="86"/>
      <c r="GG49" s="83">
        <f t="shared" si="250"/>
        <v>29.0304</v>
      </c>
      <c r="GH49" s="84">
        <f t="shared" si="201"/>
        <v>0.78</v>
      </c>
      <c r="GI49" s="85">
        <f>SUM(GI$45*GH49)</f>
        <v>8.5425599999999996E-4</v>
      </c>
      <c r="GJ49" s="86">
        <f t="shared" si="202"/>
        <v>0</v>
      </c>
      <c r="GK49" s="86"/>
      <c r="GL49" s="83"/>
      <c r="GM49" s="99"/>
      <c r="GN49" s="85"/>
      <c r="GO49" s="99"/>
      <c r="GP49" s="99"/>
      <c r="GQ49" s="87">
        <f t="shared" si="134"/>
        <v>20.16</v>
      </c>
      <c r="GR49" s="88">
        <f t="shared" si="111"/>
        <v>0.61</v>
      </c>
      <c r="GS49" s="89">
        <f t="shared" si="203"/>
        <v>0.37774099999999999</v>
      </c>
      <c r="GT49" s="90">
        <f t="shared" si="112"/>
        <v>0</v>
      </c>
      <c r="GU49" s="90"/>
      <c r="GV49" s="87">
        <f t="shared" si="251"/>
        <v>24.192</v>
      </c>
      <c r="GW49" s="88">
        <f t="shared" si="204"/>
        <v>0.78</v>
      </c>
      <c r="GX49" s="89">
        <f>SUM(GX$45*GW49)</f>
        <v>1.8759000000000001E-2</v>
      </c>
      <c r="GY49" s="90">
        <f t="shared" si="205"/>
        <v>0</v>
      </c>
      <c r="GZ49" s="90"/>
      <c r="HA49" s="87"/>
      <c r="HB49" s="102"/>
      <c r="HC49" s="89"/>
      <c r="HD49" s="102"/>
      <c r="HE49" s="102"/>
      <c r="HF49" s="94">
        <f t="shared" si="252"/>
        <v>20.16</v>
      </c>
      <c r="HG49" s="95">
        <f t="shared" si="206"/>
        <v>0.78</v>
      </c>
      <c r="HH49" s="96">
        <f>SUM(HH$45*HG49)</f>
        <v>0.46800000000000008</v>
      </c>
      <c r="HI49" s="97">
        <f t="shared" si="207"/>
        <v>0</v>
      </c>
      <c r="HJ49" s="97"/>
      <c r="HK49" s="94"/>
      <c r="HL49" s="146"/>
      <c r="HM49" s="96"/>
      <c r="HN49" s="146"/>
      <c r="HO49" s="146"/>
      <c r="HP49" s="104"/>
      <c r="HQ49" s="148"/>
      <c r="HR49" s="106"/>
      <c r="HS49" s="107"/>
      <c r="HT49" s="107"/>
      <c r="HU49" s="81">
        <f t="shared" si="74"/>
        <v>24.192</v>
      </c>
      <c r="HV49" s="76">
        <f t="shared" si="63"/>
        <v>0.5</v>
      </c>
      <c r="HW49" s="77">
        <f t="shared" si="154"/>
        <v>2.2774391000000001E-2</v>
      </c>
      <c r="HX49" s="82">
        <f t="shared" si="64"/>
        <v>0</v>
      </c>
      <c r="HY49" s="82"/>
      <c r="HZ49" s="81">
        <f t="shared" si="135"/>
        <v>29.0304</v>
      </c>
      <c r="IA49" s="76">
        <f t="shared" si="114"/>
        <v>0.61</v>
      </c>
      <c r="IB49" s="77">
        <f t="shared" si="208"/>
        <v>1.0751089999999999E-3</v>
      </c>
      <c r="IC49" s="82">
        <f t="shared" si="115"/>
        <v>0</v>
      </c>
      <c r="ID49" s="82"/>
      <c r="IE49" s="81">
        <f t="shared" si="253"/>
        <v>34.836480000000002</v>
      </c>
      <c r="IF49" s="76">
        <f t="shared" si="209"/>
        <v>0.78</v>
      </c>
      <c r="IG49" s="77">
        <f>SUM(IG$45*IF49)</f>
        <v>5.3390999999999998E-5</v>
      </c>
      <c r="IH49" s="82">
        <f t="shared" si="210"/>
        <v>0</v>
      </c>
      <c r="II49" s="82"/>
      <c r="IJ49" s="81"/>
      <c r="IK49" s="92"/>
      <c r="IL49" s="77"/>
      <c r="IM49" s="92"/>
      <c r="IN49" s="92"/>
      <c r="IO49" s="83">
        <f t="shared" si="136"/>
        <v>24.192</v>
      </c>
      <c r="IP49" s="84">
        <f t="shared" si="116"/>
        <v>0.61</v>
      </c>
      <c r="IQ49" s="85">
        <f t="shared" si="211"/>
        <v>0</v>
      </c>
      <c r="IR49" s="86">
        <f t="shared" si="117"/>
        <v>0</v>
      </c>
      <c r="IS49" s="86"/>
      <c r="IT49" s="83">
        <f t="shared" si="254"/>
        <v>29.0304</v>
      </c>
      <c r="IU49" s="84">
        <f t="shared" si="212"/>
        <v>0.78</v>
      </c>
      <c r="IV49" s="85">
        <f>SUM(IV$45*IU49)</f>
        <v>0</v>
      </c>
      <c r="IW49" s="86">
        <f t="shared" si="213"/>
        <v>0</v>
      </c>
      <c r="IX49" s="86"/>
      <c r="IY49" s="83"/>
      <c r="IZ49" s="99"/>
      <c r="JA49" s="85"/>
      <c r="JB49" s="99"/>
      <c r="JC49" s="99"/>
      <c r="JD49" s="87">
        <f t="shared" si="255"/>
        <v>24.192</v>
      </c>
      <c r="JE49" s="88">
        <f t="shared" si="214"/>
        <v>0.78</v>
      </c>
      <c r="JF49" s="89">
        <f>SUM(JF$45*JE49)</f>
        <v>0</v>
      </c>
      <c r="JG49" s="90">
        <f t="shared" si="215"/>
        <v>0</v>
      </c>
      <c r="JH49" s="90"/>
      <c r="JI49" s="87"/>
      <c r="JJ49" s="102"/>
      <c r="JK49" s="89"/>
      <c r="JL49" s="102"/>
      <c r="JM49" s="102"/>
      <c r="JN49" s="145"/>
      <c r="JO49" s="146"/>
      <c r="JP49" s="96"/>
      <c r="JQ49" s="97"/>
      <c r="JR49" s="97"/>
      <c r="JS49" s="81">
        <f t="shared" si="118"/>
        <v>29.0304</v>
      </c>
      <c r="JT49" s="76">
        <f t="shared" si="81"/>
        <v>0.61</v>
      </c>
      <c r="JU49" s="77">
        <f t="shared" si="155"/>
        <v>0</v>
      </c>
      <c r="JV49" s="82">
        <f t="shared" si="82"/>
        <v>0</v>
      </c>
      <c r="JW49" s="82"/>
      <c r="JX49" s="81">
        <f t="shared" si="216"/>
        <v>34.836480000000002</v>
      </c>
      <c r="JY49" s="76">
        <f t="shared" si="156"/>
        <v>0.78</v>
      </c>
      <c r="JZ49" s="77">
        <f>SUM(JZ$45*JY49)</f>
        <v>0</v>
      </c>
      <c r="KA49" s="82">
        <f t="shared" si="157"/>
        <v>0</v>
      </c>
      <c r="KB49" s="82"/>
      <c r="KC49" s="81"/>
      <c r="KD49" s="92"/>
      <c r="KE49" s="77"/>
      <c r="KF49" s="92"/>
      <c r="KG49" s="92"/>
      <c r="KH49" s="83">
        <f t="shared" si="217"/>
        <v>29.0304</v>
      </c>
      <c r="KI49" s="84">
        <f t="shared" si="158"/>
        <v>0.78</v>
      </c>
      <c r="KJ49" s="85">
        <f>SUM(KJ$45*KI49)</f>
        <v>0</v>
      </c>
      <c r="KK49" s="86">
        <f t="shared" si="159"/>
        <v>0</v>
      </c>
      <c r="KL49" s="86"/>
      <c r="KM49" s="83"/>
      <c r="KN49" s="99"/>
      <c r="KO49" s="85"/>
      <c r="KP49" s="99"/>
      <c r="KQ49" s="99"/>
      <c r="KR49" s="87"/>
      <c r="KS49" s="88"/>
      <c r="KT49" s="89"/>
      <c r="KU49" s="90"/>
      <c r="KV49" s="90"/>
      <c r="KW49" s="81">
        <f t="shared" si="256"/>
        <v>34.836480000000002</v>
      </c>
      <c r="KX49" s="76">
        <f t="shared" si="160"/>
        <v>0.78</v>
      </c>
      <c r="KY49" s="77">
        <f>SUM(KY$45*KX49)</f>
        <v>0</v>
      </c>
      <c r="KZ49" s="82">
        <f t="shared" si="218"/>
        <v>0</v>
      </c>
      <c r="LA49" s="82"/>
      <c r="LB49" s="81"/>
      <c r="LC49" s="92"/>
      <c r="LD49" s="77"/>
      <c r="LE49" s="92"/>
      <c r="LF49" s="92"/>
      <c r="LG49" s="144"/>
      <c r="LH49" s="99"/>
      <c r="LI49" s="85"/>
      <c r="LJ49" s="86"/>
      <c r="LK49" s="86"/>
      <c r="LL49" s="129"/>
      <c r="LM49" s="92"/>
      <c r="LN49" s="77"/>
      <c r="LO49" s="82"/>
      <c r="LP49" s="82"/>
      <c r="LQ49" s="81">
        <f t="shared" si="75"/>
        <v>20.16</v>
      </c>
      <c r="LR49" s="76">
        <f t="shared" si="44"/>
        <v>0.5</v>
      </c>
      <c r="LS49" s="77">
        <f t="shared" si="219"/>
        <v>0.36439025600000002</v>
      </c>
      <c r="LT49" s="82">
        <f t="shared" si="65"/>
        <v>0</v>
      </c>
      <c r="LU49" s="82"/>
      <c r="LV49" s="81">
        <f t="shared" si="137"/>
        <v>24.192</v>
      </c>
      <c r="LW49" s="76">
        <f t="shared" si="83"/>
        <v>0.61</v>
      </c>
      <c r="LX49" s="77">
        <f t="shared" si="220"/>
        <v>1.7201743999999998E-2</v>
      </c>
      <c r="LY49" s="82">
        <f t="shared" si="120"/>
        <v>0</v>
      </c>
      <c r="LZ49" s="82"/>
      <c r="MA49" s="81">
        <f t="shared" si="257"/>
        <v>29.0304</v>
      </c>
      <c r="MB49" s="76">
        <f t="shared" si="161"/>
        <v>0.78</v>
      </c>
      <c r="MC49" s="77">
        <f>SUM(MC$45*MB49)</f>
        <v>8.5425599999999996E-4</v>
      </c>
      <c r="MD49" s="82">
        <f t="shared" si="221"/>
        <v>0</v>
      </c>
      <c r="ME49" s="82"/>
      <c r="MF49" s="81"/>
      <c r="MG49" s="92"/>
      <c r="MH49" s="77"/>
      <c r="MI49" s="92"/>
      <c r="MJ49" s="92"/>
      <c r="MK49" s="83">
        <f t="shared" si="138"/>
        <v>20.16</v>
      </c>
      <c r="ML49" s="84">
        <f t="shared" si="84"/>
        <v>0.61</v>
      </c>
      <c r="MM49" s="85">
        <f>SUM(MM$39*ML49)-MR49</f>
        <v>0.34868400000000005</v>
      </c>
      <c r="MN49" s="86">
        <f t="shared" si="121"/>
        <v>0</v>
      </c>
      <c r="MO49" s="86"/>
      <c r="MP49" s="83">
        <f t="shared" si="258"/>
        <v>24.192</v>
      </c>
      <c r="MQ49" s="84">
        <f t="shared" si="162"/>
        <v>0.78</v>
      </c>
      <c r="MR49" s="85">
        <f>SUM(MR$45*MQ49)</f>
        <v>1.7316000000000005E-2</v>
      </c>
      <c r="MS49" s="86">
        <f t="shared" si="223"/>
        <v>0</v>
      </c>
      <c r="MT49" s="86"/>
      <c r="MU49" s="83"/>
      <c r="MV49" s="99"/>
      <c r="MW49" s="85"/>
      <c r="MX49" s="99"/>
      <c r="MY49" s="99"/>
      <c r="MZ49" s="87">
        <f t="shared" si="259"/>
        <v>20.16</v>
      </c>
      <c r="NA49" s="88">
        <f t="shared" si="163"/>
        <v>0.78</v>
      </c>
      <c r="NB49" s="89">
        <f>SUM(NB$45*NA49)</f>
        <v>0.39</v>
      </c>
      <c r="NC49" s="90">
        <f t="shared" si="224"/>
        <v>0</v>
      </c>
      <c r="ND49" s="90"/>
      <c r="NE49" s="87"/>
      <c r="NF49" s="102"/>
      <c r="NG49" s="89"/>
      <c r="NH49" s="102"/>
      <c r="NI49" s="102"/>
      <c r="NJ49" s="145"/>
      <c r="NK49" s="146"/>
      <c r="NL49" s="96"/>
      <c r="NM49" s="97"/>
      <c r="NN49" s="97"/>
      <c r="NO49" s="81">
        <f t="shared" si="139"/>
        <v>24.192</v>
      </c>
      <c r="NP49" s="76">
        <f t="shared" si="85"/>
        <v>0.61</v>
      </c>
      <c r="NQ49" s="77">
        <f t="shared" si="225"/>
        <v>2.9056999999999999E-2</v>
      </c>
      <c r="NR49" s="82">
        <f t="shared" si="122"/>
        <v>0</v>
      </c>
      <c r="NS49" s="82"/>
      <c r="NT49" s="81">
        <f t="shared" si="260"/>
        <v>29.0304</v>
      </c>
      <c r="NU49" s="76">
        <f t="shared" si="164"/>
        <v>0.78</v>
      </c>
      <c r="NV49" s="77">
        <f>SUM(NV$45*NU49)</f>
        <v>1.4430000000000001E-3</v>
      </c>
      <c r="NW49" s="82">
        <f t="shared" si="226"/>
        <v>0</v>
      </c>
      <c r="NX49" s="82"/>
      <c r="NY49" s="81"/>
      <c r="NZ49" s="92"/>
      <c r="OA49" s="77"/>
      <c r="OB49" s="92"/>
      <c r="OC49" s="92"/>
      <c r="OD49" s="83">
        <f t="shared" si="261"/>
        <v>24.192</v>
      </c>
      <c r="OE49" s="84">
        <f t="shared" si="165"/>
        <v>0.78</v>
      </c>
      <c r="OF49" s="85">
        <f>SUM(OF$45*OE49)</f>
        <v>0</v>
      </c>
      <c r="OG49" s="86">
        <f t="shared" si="227"/>
        <v>0</v>
      </c>
      <c r="OH49" s="86"/>
      <c r="OI49" s="83"/>
      <c r="OJ49" s="99"/>
      <c r="OK49" s="85"/>
      <c r="OL49" s="99"/>
      <c r="OM49" s="99"/>
      <c r="ON49" s="101"/>
      <c r="OO49" s="102"/>
      <c r="OP49" s="89"/>
      <c r="OQ49" s="90"/>
      <c r="OR49" s="90"/>
      <c r="OS49" s="81">
        <f t="shared" si="262"/>
        <v>29.0304</v>
      </c>
      <c r="OT49" s="76">
        <f t="shared" si="166"/>
        <v>0.78</v>
      </c>
      <c r="OU49" s="77">
        <f>SUM(OU$45*OT49)</f>
        <v>0</v>
      </c>
      <c r="OV49" s="82">
        <f t="shared" si="228"/>
        <v>0</v>
      </c>
      <c r="OW49" s="82"/>
      <c r="OX49" s="81"/>
      <c r="OY49" s="92"/>
      <c r="OZ49" s="77"/>
      <c r="PA49" s="92"/>
      <c r="PB49" s="92"/>
      <c r="PC49" s="144"/>
      <c r="PD49" s="99"/>
      <c r="PE49" s="85"/>
      <c r="PF49" s="86"/>
      <c r="PG49" s="86"/>
      <c r="PH49" s="129"/>
      <c r="PI49" s="92"/>
      <c r="PJ49" s="77"/>
      <c r="PK49" s="82"/>
      <c r="PL49" s="82"/>
      <c r="PM49" s="81">
        <f t="shared" si="140"/>
        <v>20.16</v>
      </c>
      <c r="PN49" s="76">
        <f t="shared" si="86"/>
        <v>0.61</v>
      </c>
      <c r="PO49" s="77">
        <f t="shared" si="229"/>
        <v>0.36537890274900015</v>
      </c>
      <c r="PP49" s="82">
        <f t="shared" si="123"/>
        <v>0</v>
      </c>
      <c r="PQ49" s="82"/>
      <c r="PR49" s="81">
        <f t="shared" si="263"/>
        <v>24.192</v>
      </c>
      <c r="PS49" s="76">
        <f t="shared" si="167"/>
        <v>0.78</v>
      </c>
      <c r="PT49" s="77">
        <f>SUM(PT$45*PS49)</f>
        <v>1.814508575100001E-2</v>
      </c>
      <c r="PU49" s="82">
        <f t="shared" si="230"/>
        <v>0</v>
      </c>
      <c r="PV49" s="82"/>
      <c r="PW49" s="81"/>
      <c r="PX49" s="92"/>
      <c r="PY49" s="77"/>
      <c r="PZ49" s="92"/>
      <c r="QA49" s="92"/>
      <c r="QB49" s="83">
        <f t="shared" si="264"/>
        <v>20.16</v>
      </c>
      <c r="QC49" s="84">
        <f t="shared" si="168"/>
        <v>0.78</v>
      </c>
      <c r="QD49" s="85">
        <f>SUM(QD$45*QC49)</f>
        <v>0.38993529474900007</v>
      </c>
      <c r="QE49" s="86">
        <f t="shared" si="231"/>
        <v>0</v>
      </c>
      <c r="QF49" s="86"/>
      <c r="QG49" s="83"/>
      <c r="QH49" s="99"/>
      <c r="QI49" s="85"/>
      <c r="QJ49" s="99"/>
      <c r="QK49" s="99"/>
      <c r="QL49" s="101"/>
      <c r="QM49" s="102"/>
      <c r="QN49" s="89"/>
      <c r="QO49" s="90"/>
      <c r="QP49" s="90"/>
      <c r="QQ49" s="81">
        <f t="shared" si="232"/>
        <v>24.192</v>
      </c>
      <c r="QR49" s="76">
        <f t="shared" si="169"/>
        <v>0.78</v>
      </c>
      <c r="QS49" s="77">
        <f>SUM(QS$45*QR49)</f>
        <v>1.8145085751000007E-2</v>
      </c>
      <c r="QT49" s="82">
        <f t="shared" si="170"/>
        <v>0</v>
      </c>
      <c r="QU49" s="82"/>
      <c r="QV49" s="81"/>
      <c r="QW49" s="92"/>
      <c r="QX49" s="77"/>
      <c r="QY49" s="92"/>
      <c r="QZ49" s="92"/>
      <c r="RA49" s="144"/>
      <c r="RB49" s="99"/>
      <c r="RC49" s="85"/>
      <c r="RD49" s="86"/>
      <c r="RE49" s="86"/>
      <c r="RF49" s="129"/>
      <c r="RG49" s="92"/>
      <c r="RH49" s="77"/>
      <c r="RI49" s="82"/>
      <c r="RJ49" s="82"/>
      <c r="RK49" s="81">
        <f t="shared" si="265"/>
        <v>20.16</v>
      </c>
      <c r="RL49" s="76">
        <f t="shared" si="171"/>
        <v>0.78</v>
      </c>
      <c r="RM49" s="77">
        <f>SUM(RM$45*RL49)</f>
        <v>0.37132860924900007</v>
      </c>
      <c r="RN49" s="82">
        <f t="shared" si="233"/>
        <v>0</v>
      </c>
      <c r="RO49" s="82"/>
      <c r="RP49" s="81"/>
      <c r="RQ49" s="92"/>
      <c r="RR49" s="77"/>
      <c r="RS49" s="92"/>
      <c r="RT49" s="92"/>
      <c r="RU49" s="144"/>
      <c r="RV49" s="99"/>
      <c r="RW49" s="85"/>
      <c r="RX49" s="86"/>
      <c r="RY49" s="86"/>
      <c r="RZ49" s="129"/>
      <c r="SA49" s="92"/>
      <c r="SB49" s="77"/>
      <c r="SC49" s="82"/>
      <c r="SD49" s="82"/>
      <c r="SE49" s="129"/>
      <c r="SF49" s="92"/>
      <c r="SG49" s="77"/>
      <c r="SH49" s="82"/>
      <c r="SI49" s="82"/>
      <c r="SJ49" s="81">
        <f t="shared" si="141"/>
        <v>24.192</v>
      </c>
      <c r="SK49" s="76">
        <f t="shared" si="87"/>
        <v>0.61</v>
      </c>
      <c r="SL49" s="77">
        <f t="shared" si="234"/>
        <v>2.9056999999999999E-2</v>
      </c>
      <c r="SM49" s="82">
        <f t="shared" si="124"/>
        <v>0</v>
      </c>
      <c r="SN49" s="82"/>
      <c r="SO49" s="81">
        <f t="shared" si="266"/>
        <v>29.0304</v>
      </c>
      <c r="SP49" s="76">
        <f t="shared" si="172"/>
        <v>0.78</v>
      </c>
      <c r="SQ49" s="77">
        <f>SUM(SQ$45*SP49)</f>
        <v>1.4430000000000001E-3</v>
      </c>
      <c r="SR49" s="82">
        <f t="shared" si="235"/>
        <v>0</v>
      </c>
      <c r="SS49" s="82"/>
      <c r="ST49" s="81"/>
      <c r="SU49" s="92"/>
      <c r="SV49" s="77"/>
      <c r="SW49" s="92"/>
      <c r="SX49" s="92"/>
      <c r="SY49" s="83">
        <f t="shared" si="267"/>
        <v>24.192</v>
      </c>
      <c r="SZ49" s="84">
        <f t="shared" si="173"/>
        <v>0.78</v>
      </c>
      <c r="TA49" s="85">
        <f>SUM(TA$45*SZ49)</f>
        <v>0</v>
      </c>
      <c r="TB49" s="86">
        <f t="shared" si="236"/>
        <v>0</v>
      </c>
      <c r="TC49" s="86"/>
      <c r="TD49" s="83"/>
      <c r="TE49" s="99"/>
      <c r="TF49" s="85"/>
      <c r="TG49" s="99"/>
      <c r="TH49" s="99"/>
      <c r="TI49" s="101"/>
      <c r="TJ49" s="102"/>
      <c r="TK49" s="89"/>
      <c r="TL49" s="90"/>
      <c r="TM49" s="90"/>
      <c r="TN49" s="81">
        <f t="shared" si="268"/>
        <v>29.0304</v>
      </c>
      <c r="TO49" s="76">
        <f t="shared" si="174"/>
        <v>0.78</v>
      </c>
      <c r="TP49" s="77">
        <f>SUM(TP$45*TO49)</f>
        <v>1.0971090000000002E-3</v>
      </c>
      <c r="TQ49" s="82">
        <f t="shared" si="237"/>
        <v>0</v>
      </c>
      <c r="TR49" s="82"/>
      <c r="TS49" s="81"/>
      <c r="TT49" s="92"/>
      <c r="TU49" s="77"/>
      <c r="TV49" s="92"/>
      <c r="TW49" s="92"/>
      <c r="TX49" s="144"/>
      <c r="TY49" s="99"/>
      <c r="TZ49" s="85"/>
      <c r="UA49" s="86"/>
      <c r="UB49" s="86"/>
      <c r="UC49" s="129"/>
      <c r="UD49" s="92"/>
      <c r="UE49" s="77"/>
      <c r="UF49" s="82"/>
      <c r="UG49" s="82"/>
      <c r="UH49" s="81">
        <f t="shared" si="269"/>
        <v>24.192</v>
      </c>
      <c r="UI49" s="76">
        <f t="shared" si="175"/>
        <v>0.78</v>
      </c>
      <c r="UJ49" s="77">
        <f>SUM(UJ$45*UI49)</f>
        <v>1.7553744000000003E-2</v>
      </c>
      <c r="UK49" s="82">
        <f t="shared" si="238"/>
        <v>0</v>
      </c>
      <c r="UL49" s="82"/>
      <c r="UM49" s="81"/>
      <c r="UN49" s="92"/>
      <c r="UO49" s="77"/>
      <c r="UP49" s="92"/>
      <c r="UQ49" s="92"/>
      <c r="UR49" s="144"/>
      <c r="US49" s="99"/>
      <c r="UT49" s="85"/>
      <c r="UU49" s="86"/>
      <c r="UV49" s="86"/>
      <c r="UW49" s="129"/>
      <c r="UX49" s="92"/>
      <c r="UY49" s="77"/>
      <c r="UZ49" s="82"/>
      <c r="VA49" s="82"/>
      <c r="VB49" s="129"/>
      <c r="VC49" s="92"/>
      <c r="VD49" s="77"/>
      <c r="VE49" s="82"/>
      <c r="VF49" s="82"/>
      <c r="VG49" s="81">
        <f t="shared" si="270"/>
        <v>29.0304</v>
      </c>
      <c r="VH49" s="76">
        <f t="shared" si="176"/>
        <v>0.78</v>
      </c>
      <c r="VI49" s="77">
        <f>SUM(VI$45*VH49)</f>
        <v>1.0971090000000002E-3</v>
      </c>
      <c r="VJ49" s="82">
        <f t="shared" si="239"/>
        <v>0</v>
      </c>
      <c r="VK49" s="82"/>
      <c r="VL49" s="81"/>
      <c r="VM49" s="92"/>
      <c r="VN49" s="77"/>
      <c r="VO49" s="92"/>
      <c r="VP49" s="92"/>
      <c r="VQ49" s="144"/>
      <c r="VR49" s="99"/>
      <c r="VS49" s="85"/>
      <c r="VT49" s="86"/>
      <c r="VU49" s="86"/>
      <c r="VV49" s="129"/>
      <c r="VW49" s="92"/>
      <c r="VX49" s="77"/>
      <c r="VY49" s="82"/>
      <c r="VZ49" s="82"/>
      <c r="WA49" s="129"/>
      <c r="WB49" s="92"/>
      <c r="WC49" s="77"/>
      <c r="WD49" s="82"/>
      <c r="WE49" s="82"/>
      <c r="WF49" s="129"/>
      <c r="WG49" s="92"/>
      <c r="WH49" s="77"/>
      <c r="WI49" s="82"/>
      <c r="WJ49" s="82"/>
      <c r="WK49" s="81">
        <f t="shared" si="271"/>
        <v>24.192</v>
      </c>
      <c r="WL49" s="76">
        <f t="shared" si="177"/>
        <v>0.78</v>
      </c>
      <c r="WM49" s="77">
        <f>SUM(WM$45*WL49)</f>
        <v>1.7553744000000003E-2</v>
      </c>
      <c r="WN49" s="82">
        <f t="shared" si="240"/>
        <v>0</v>
      </c>
      <c r="WO49" s="82"/>
      <c r="WP49" s="81"/>
      <c r="WQ49" s="92"/>
      <c r="WR49" s="77"/>
      <c r="WS49" s="92"/>
      <c r="WT49" s="92"/>
      <c r="WU49" s="144"/>
      <c r="WV49" s="99"/>
      <c r="WW49" s="85"/>
      <c r="WX49" s="86"/>
      <c r="WY49" s="86"/>
      <c r="WZ49" s="129"/>
      <c r="XA49" s="92"/>
      <c r="XB49" s="77"/>
      <c r="XC49" s="82"/>
      <c r="XD49" s="82"/>
      <c r="XE49" s="129"/>
      <c r="XF49" s="92"/>
      <c r="XG49" s="77"/>
      <c r="XH49" s="82"/>
      <c r="XI49" s="82"/>
      <c r="XJ49" s="129"/>
      <c r="XK49" s="92"/>
      <c r="XL49" s="77"/>
      <c r="XM49" s="82"/>
      <c r="XN49" s="82"/>
      <c r="XO49" s="129"/>
      <c r="XP49" s="92"/>
      <c r="XQ49" s="77"/>
      <c r="XR49" s="82"/>
      <c r="XS49" s="82"/>
      <c r="XT49" s="129"/>
      <c r="XU49" s="92"/>
      <c r="XV49" s="77"/>
      <c r="XW49" s="82"/>
      <c r="XX49" s="82"/>
      <c r="XY49" s="129"/>
      <c r="XZ49" s="92"/>
      <c r="YA49" s="77"/>
      <c r="YB49" s="82"/>
      <c r="YC49" s="82"/>
      <c r="YD49" s="129"/>
      <c r="YE49" s="92"/>
      <c r="YF49" s="77"/>
      <c r="YG49" s="82"/>
      <c r="YH49" s="82"/>
      <c r="YI49" s="129"/>
      <c r="YJ49" s="92"/>
      <c r="YK49" s="77"/>
      <c r="YL49" s="82"/>
      <c r="YM49" s="78"/>
    </row>
    <row r="50" spans="1:663" ht="17" thickBot="1" x14ac:dyDescent="0.25">
      <c r="A50" s="119">
        <f t="shared" si="0"/>
        <v>-1.7053025658242404E-13</v>
      </c>
      <c r="B50" s="241">
        <f t="shared" si="1"/>
        <v>281.99999999999983</v>
      </c>
      <c r="D50" s="122">
        <f>SUM(C50*'Data Entry'!$C$18)*(20/80)</f>
        <v>0</v>
      </c>
      <c r="E50" s="122">
        <f t="shared" si="2"/>
        <v>4043.2000000000003</v>
      </c>
      <c r="F50" s="122">
        <f>SUM(E50*'Data Entry'!$C$18)*(20/80)</f>
        <v>838.96400000000006</v>
      </c>
      <c r="G50" s="122">
        <f t="shared" si="5"/>
        <v>363034.29539999994</v>
      </c>
      <c r="H50" s="128">
        <f t="shared" si="6"/>
        <v>282</v>
      </c>
      <c r="I50">
        <v>42</v>
      </c>
      <c r="J50" s="47">
        <f t="shared" si="7"/>
        <v>14</v>
      </c>
      <c r="K50" s="50">
        <f>IF('Data Entry'!$C$9='Attrition Rates'!$A$4,'Attrition Rates'!D45,IF('Data Entry'!$C$9='Attrition Rates'!$A$5,'Attrition Rates'!E45,IF('Data Entry'!$C$9='Attrition Rates'!$A$6,'Attrition Rates'!F45,IF('Data Entry'!$C$9='Attrition Rates'!$A$7,'Attrition Rates'!G45,IF('Data Entry'!$C$9='Attrition Rates'!$A$8,'Attrition Rates'!H45,IF('Data Entry'!$C$9='Attrition Rates'!$A$9,'Attrition Rates'!I45,IF('Data Entry'!$C$9='Attrition Rates'!$A$10,'Attrition Rates'!J45,FALSE)))))))</f>
        <v>0.28199999999999992</v>
      </c>
      <c r="L50" s="75">
        <f t="shared" si="178"/>
        <v>224.0042025274669</v>
      </c>
      <c r="M50" s="1">
        <f t="shared" si="4"/>
        <v>3136</v>
      </c>
      <c r="N50" s="81">
        <f t="shared" si="11"/>
        <v>16.8</v>
      </c>
      <c r="O50" s="76">
        <f t="shared" si="8"/>
        <v>0.31799999999999995</v>
      </c>
      <c r="P50" s="79">
        <f t="shared" si="179"/>
        <v>11</v>
      </c>
      <c r="Q50" s="82">
        <f t="shared" si="9"/>
        <v>184.8</v>
      </c>
      <c r="R50" s="82"/>
      <c r="S50" s="81">
        <f t="shared" si="19"/>
        <v>20.16</v>
      </c>
      <c r="T50" s="76">
        <f t="shared" si="15"/>
        <v>0.35399999999999998</v>
      </c>
      <c r="U50" s="79">
        <f t="shared" si="142"/>
        <v>0</v>
      </c>
      <c r="V50" s="82">
        <f t="shared" si="16"/>
        <v>0</v>
      </c>
      <c r="W50" s="82"/>
      <c r="X50" s="81">
        <f t="shared" si="35"/>
        <v>24.192</v>
      </c>
      <c r="Y50" s="76">
        <f t="shared" si="26"/>
        <v>0.39</v>
      </c>
      <c r="Z50" s="79">
        <f t="shared" si="143"/>
        <v>0</v>
      </c>
      <c r="AA50" s="82">
        <f t="shared" si="27"/>
        <v>0</v>
      </c>
      <c r="AB50" s="82"/>
      <c r="AC50" s="81">
        <f t="shared" si="66"/>
        <v>29.0304</v>
      </c>
      <c r="AD50" s="76">
        <f t="shared" si="48"/>
        <v>0.49</v>
      </c>
      <c r="AE50" s="79">
        <f t="shared" si="144"/>
        <v>0</v>
      </c>
      <c r="AF50" s="82">
        <f t="shared" si="49"/>
        <v>0</v>
      </c>
      <c r="AG50" s="82"/>
      <c r="AH50" s="81">
        <f t="shared" si="125"/>
        <v>34.836480000000002</v>
      </c>
      <c r="AI50" s="76">
        <f t="shared" si="92"/>
        <v>0.59000000000000008</v>
      </c>
      <c r="AJ50" s="79">
        <f t="shared" si="180"/>
        <v>0</v>
      </c>
      <c r="AK50" s="82">
        <f t="shared" si="93"/>
        <v>0</v>
      </c>
      <c r="AL50" s="78"/>
      <c r="AM50" s="81">
        <f t="shared" si="241"/>
        <v>41.803775999999999</v>
      </c>
      <c r="AN50" s="76">
        <f t="shared" si="181"/>
        <v>0.74</v>
      </c>
      <c r="AO50" s="79">
        <f t="shared" si="242"/>
        <v>0</v>
      </c>
      <c r="AP50" s="82">
        <f t="shared" si="182"/>
        <v>0</v>
      </c>
      <c r="AQ50" s="78"/>
      <c r="AR50" s="81"/>
      <c r="AS50" s="92"/>
      <c r="AT50" s="77"/>
      <c r="AU50" s="92"/>
      <c r="AV50" s="93"/>
      <c r="AW50" s="83">
        <f t="shared" si="21"/>
        <v>16.8</v>
      </c>
      <c r="AX50" s="84">
        <f t="shared" si="17"/>
        <v>0.35399999999999998</v>
      </c>
      <c r="AY50" s="91">
        <f t="shared" si="145"/>
        <v>9</v>
      </c>
      <c r="AZ50" s="86">
        <f t="shared" si="18"/>
        <v>151.20000000000002</v>
      </c>
      <c r="BA50" s="123"/>
      <c r="BB50" s="83">
        <f t="shared" si="37"/>
        <v>20.16</v>
      </c>
      <c r="BC50" s="120">
        <f t="shared" si="29"/>
        <v>0.39</v>
      </c>
      <c r="BD50" s="91">
        <f t="shared" si="146"/>
        <v>0</v>
      </c>
      <c r="BE50" s="86">
        <f t="shared" si="30"/>
        <v>0</v>
      </c>
      <c r="BF50" s="123"/>
      <c r="BG50" s="83">
        <f t="shared" si="68"/>
        <v>24.192</v>
      </c>
      <c r="BH50" s="84">
        <f t="shared" si="51"/>
        <v>0.49</v>
      </c>
      <c r="BI50" s="91">
        <f t="shared" si="147"/>
        <v>0</v>
      </c>
      <c r="BJ50" s="86">
        <f t="shared" si="52"/>
        <v>0</v>
      </c>
      <c r="BK50" s="123"/>
      <c r="BL50" s="83">
        <f t="shared" si="127"/>
        <v>29.0304</v>
      </c>
      <c r="BM50" s="84">
        <f t="shared" si="95"/>
        <v>0.59000000000000008</v>
      </c>
      <c r="BN50" s="91">
        <f t="shared" si="183"/>
        <v>0</v>
      </c>
      <c r="BO50" s="86">
        <f t="shared" si="96"/>
        <v>0</v>
      </c>
      <c r="BP50" s="123"/>
      <c r="BQ50" s="83">
        <f t="shared" si="243"/>
        <v>34.836480000000002</v>
      </c>
      <c r="BR50" s="84">
        <f t="shared" si="184"/>
        <v>0.74</v>
      </c>
      <c r="BS50" s="91">
        <f t="shared" si="244"/>
        <v>0</v>
      </c>
      <c r="BT50" s="86">
        <f t="shared" si="185"/>
        <v>0</v>
      </c>
      <c r="BU50" s="123"/>
      <c r="BV50" s="83"/>
      <c r="BW50" s="99"/>
      <c r="BX50" s="85"/>
      <c r="BY50" s="99"/>
      <c r="BZ50" s="100"/>
      <c r="CA50" s="87">
        <f t="shared" si="39"/>
        <v>16.8</v>
      </c>
      <c r="CB50" s="88">
        <f t="shared" si="31"/>
        <v>0.39</v>
      </c>
      <c r="CC50" s="98">
        <f t="shared" si="148"/>
        <v>7.5704064555330026</v>
      </c>
      <c r="CD50" s="90">
        <f t="shared" si="32"/>
        <v>134.4</v>
      </c>
      <c r="CE50" s="90"/>
      <c r="CF50" s="87">
        <f t="shared" si="70"/>
        <v>20.16</v>
      </c>
      <c r="CG50" s="88">
        <f t="shared" si="54"/>
        <v>0.49</v>
      </c>
      <c r="CH50" s="98">
        <f t="shared" si="149"/>
        <v>0.36993861296700004</v>
      </c>
      <c r="CI50" s="90">
        <f t="shared" si="55"/>
        <v>0</v>
      </c>
      <c r="CJ50" s="90"/>
      <c r="CK50" s="87">
        <f t="shared" si="129"/>
        <v>24.192</v>
      </c>
      <c r="CL50" s="88">
        <f t="shared" si="98"/>
        <v>0.59000000000000008</v>
      </c>
      <c r="CM50" s="98">
        <f t="shared" si="186"/>
        <v>1.7214568533000005E-2</v>
      </c>
      <c r="CN50" s="90">
        <f t="shared" si="99"/>
        <v>0</v>
      </c>
      <c r="CO50" s="90"/>
      <c r="CP50" s="87">
        <f t="shared" si="245"/>
        <v>29.0304</v>
      </c>
      <c r="CQ50" s="88">
        <f t="shared" si="187"/>
        <v>0.74</v>
      </c>
      <c r="CR50" s="98">
        <f>SUM(CR$45*CQ50)</f>
        <v>8.3774996700000008E-4</v>
      </c>
      <c r="CS50" s="90">
        <f t="shared" si="188"/>
        <v>0</v>
      </c>
      <c r="CT50" s="90"/>
      <c r="CU50" s="87"/>
      <c r="CV50" s="102"/>
      <c r="CW50" s="89"/>
      <c r="CX50" s="102"/>
      <c r="CY50" s="102"/>
      <c r="CZ50" s="94">
        <f t="shared" si="71"/>
        <v>16.8</v>
      </c>
      <c r="DA50" s="95">
        <f t="shared" si="56"/>
        <v>0.49</v>
      </c>
      <c r="DB50" s="108">
        <f t="shared" si="150"/>
        <v>7.5705782020330004</v>
      </c>
      <c r="DC50" s="97">
        <f t="shared" si="57"/>
        <v>134.4</v>
      </c>
      <c r="DD50" s="97"/>
      <c r="DE50" s="94">
        <f t="shared" si="130"/>
        <v>20.16</v>
      </c>
      <c r="DF50" s="95">
        <f t="shared" si="101"/>
        <v>0.59000000000000008</v>
      </c>
      <c r="DG50" s="108">
        <f t="shared" si="189"/>
        <v>0.35228611646700009</v>
      </c>
      <c r="DH50" s="97">
        <f t="shared" si="102"/>
        <v>0</v>
      </c>
      <c r="DI50" s="97"/>
      <c r="DJ50" s="94">
        <f t="shared" si="246"/>
        <v>24.192</v>
      </c>
      <c r="DK50" s="95">
        <f t="shared" si="190"/>
        <v>0.74</v>
      </c>
      <c r="DL50" s="108">
        <f>SUM(DL$45*DK50)</f>
        <v>1.7144065033000002E-2</v>
      </c>
      <c r="DM50" s="97">
        <f t="shared" si="191"/>
        <v>0</v>
      </c>
      <c r="DN50" s="97"/>
      <c r="DO50" s="94"/>
      <c r="DP50" s="146"/>
      <c r="DQ50" s="96"/>
      <c r="DR50" s="146"/>
      <c r="DS50" s="146"/>
      <c r="DT50" s="104">
        <f t="shared" si="131"/>
        <v>16.8</v>
      </c>
      <c r="DU50" s="105">
        <f t="shared" si="103"/>
        <v>0.59000000000000008</v>
      </c>
      <c r="DV50" s="118">
        <f t="shared" si="192"/>
        <v>8.4402126540330027</v>
      </c>
      <c r="DW50" s="107">
        <f t="shared" si="104"/>
        <v>134.4</v>
      </c>
      <c r="DX50" s="107"/>
      <c r="DY50" s="104">
        <f t="shared" si="247"/>
        <v>20.16</v>
      </c>
      <c r="DZ50" s="105">
        <f t="shared" si="193"/>
        <v>0.74</v>
      </c>
      <c r="EA50" s="118">
        <f>SUM(EA$45*DZ50)</f>
        <v>0.41074441446700011</v>
      </c>
      <c r="EB50" s="107">
        <f t="shared" si="194"/>
        <v>0</v>
      </c>
      <c r="EC50" s="107"/>
      <c r="ED50" s="104"/>
      <c r="EE50" s="148"/>
      <c r="EF50" s="106"/>
      <c r="EG50" s="148"/>
      <c r="EH50" s="148"/>
      <c r="EI50" s="109">
        <f t="shared" si="248"/>
        <v>16.8</v>
      </c>
      <c r="EJ50" s="110">
        <f t="shared" si="195"/>
        <v>0.74</v>
      </c>
      <c r="EK50" s="117">
        <f>SUM(EK$45*EJ50)</f>
        <v>9.6925459040330058</v>
      </c>
      <c r="EL50" s="112">
        <f t="shared" si="196"/>
        <v>168</v>
      </c>
      <c r="EM50" s="112"/>
      <c r="EN50" s="109"/>
      <c r="EO50" s="150"/>
      <c r="EP50" s="111"/>
      <c r="EQ50" s="150"/>
      <c r="ER50" s="150"/>
      <c r="ES50" s="113"/>
      <c r="ET50" s="152"/>
      <c r="EU50" s="115"/>
      <c r="EV50" s="116"/>
      <c r="EW50" s="116"/>
      <c r="EX50" s="81">
        <f t="shared" si="40"/>
        <v>20.16</v>
      </c>
      <c r="EY50" s="76">
        <f t="shared" si="33"/>
        <v>0.39</v>
      </c>
      <c r="EZ50" s="79">
        <f t="shared" si="151"/>
        <v>0</v>
      </c>
      <c r="FA50" s="82">
        <f t="shared" si="34"/>
        <v>0</v>
      </c>
      <c r="FB50" s="82"/>
      <c r="FC50" s="81">
        <f t="shared" si="72"/>
        <v>24.192</v>
      </c>
      <c r="FD50" s="76">
        <f t="shared" si="59"/>
        <v>0.49</v>
      </c>
      <c r="FE50" s="79">
        <f t="shared" si="152"/>
        <v>2.2367652999999998E-2</v>
      </c>
      <c r="FF50" s="82">
        <f t="shared" si="60"/>
        <v>0</v>
      </c>
      <c r="FG50" s="82"/>
      <c r="FH50" s="81">
        <f t="shared" si="132"/>
        <v>29.0304</v>
      </c>
      <c r="FI50" s="76">
        <f t="shared" si="106"/>
        <v>0.59000000000000008</v>
      </c>
      <c r="FJ50" s="79">
        <f t="shared" si="197"/>
        <v>1.0408470000000003E-3</v>
      </c>
      <c r="FK50" s="82">
        <f t="shared" si="107"/>
        <v>0</v>
      </c>
      <c r="FL50" s="82"/>
      <c r="FM50" s="81">
        <f t="shared" si="249"/>
        <v>34.836480000000002</v>
      </c>
      <c r="FN50" s="76">
        <f t="shared" si="198"/>
        <v>0.74</v>
      </c>
      <c r="FO50" s="79">
        <f>SUM(FO$45*FN50)</f>
        <v>5.0652999999999998E-5</v>
      </c>
      <c r="FP50" s="82">
        <f t="shared" si="199"/>
        <v>0</v>
      </c>
      <c r="FQ50" s="82"/>
      <c r="FR50" s="81"/>
      <c r="FS50" s="92"/>
      <c r="FT50" s="77"/>
      <c r="FU50" s="92"/>
      <c r="FV50" s="92"/>
      <c r="FW50" s="83">
        <f t="shared" si="73"/>
        <v>20.16</v>
      </c>
      <c r="FX50" s="84">
        <f t="shared" si="61"/>
        <v>0.49</v>
      </c>
      <c r="FY50" s="91">
        <f t="shared" si="153"/>
        <v>0.35788244799999996</v>
      </c>
      <c r="FZ50" s="86">
        <f t="shared" si="62"/>
        <v>0</v>
      </c>
      <c r="GA50" s="86"/>
      <c r="GB50" s="83">
        <f t="shared" si="133"/>
        <v>24.192</v>
      </c>
      <c r="GC50" s="84">
        <f t="shared" si="109"/>
        <v>0.59000000000000008</v>
      </c>
      <c r="GD50" s="91">
        <f t="shared" si="200"/>
        <v>1.6653552000000005E-2</v>
      </c>
      <c r="GE50" s="86">
        <f t="shared" si="110"/>
        <v>0</v>
      </c>
      <c r="GF50" s="86"/>
      <c r="GG50" s="83">
        <f t="shared" si="250"/>
        <v>29.0304</v>
      </c>
      <c r="GH50" s="84">
        <f t="shared" si="201"/>
        <v>0.74</v>
      </c>
      <c r="GI50" s="91">
        <f>SUM(GI$45*GH50)</f>
        <v>8.1044799999999996E-4</v>
      </c>
      <c r="GJ50" s="86">
        <f t="shared" si="202"/>
        <v>0</v>
      </c>
      <c r="GK50" s="86"/>
      <c r="GL50" s="83"/>
      <c r="GM50" s="99"/>
      <c r="GN50" s="85"/>
      <c r="GO50" s="99"/>
      <c r="GP50" s="99"/>
      <c r="GQ50" s="87">
        <f t="shared" si="134"/>
        <v>20.16</v>
      </c>
      <c r="GR50" s="88">
        <f t="shared" si="111"/>
        <v>0.59000000000000008</v>
      </c>
      <c r="GS50" s="98">
        <f t="shared" si="203"/>
        <v>0.36570300000000006</v>
      </c>
      <c r="GT50" s="90">
        <f t="shared" si="112"/>
        <v>0</v>
      </c>
      <c r="GU50" s="90"/>
      <c r="GV50" s="87">
        <f t="shared" si="251"/>
        <v>24.192</v>
      </c>
      <c r="GW50" s="88">
        <f t="shared" si="204"/>
        <v>0.74</v>
      </c>
      <c r="GX50" s="125">
        <f>SUM(GX$45*GW50)</f>
        <v>1.7797E-2</v>
      </c>
      <c r="GY50" s="90">
        <f t="shared" si="205"/>
        <v>0</v>
      </c>
      <c r="GZ50" s="90"/>
      <c r="HA50" s="87"/>
      <c r="HB50" s="102"/>
      <c r="HC50" s="89"/>
      <c r="HD50" s="102"/>
      <c r="HE50" s="102"/>
      <c r="HF50" s="94">
        <f t="shared" si="252"/>
        <v>20.16</v>
      </c>
      <c r="HG50" s="95">
        <f t="shared" si="206"/>
        <v>0.74</v>
      </c>
      <c r="HH50" s="108">
        <f>SUM(HH$45*HG50)</f>
        <v>0.44400000000000006</v>
      </c>
      <c r="HI50" s="97">
        <f t="shared" si="207"/>
        <v>0</v>
      </c>
      <c r="HJ50" s="97"/>
      <c r="HK50" s="94"/>
      <c r="HL50" s="146"/>
      <c r="HM50" s="96"/>
      <c r="HN50" s="146"/>
      <c r="HO50" s="146"/>
      <c r="HP50" s="104"/>
      <c r="HQ50" s="148"/>
      <c r="HR50" s="106"/>
      <c r="HS50" s="107"/>
      <c r="HT50" s="107"/>
      <c r="HU50" s="81">
        <f t="shared" si="74"/>
        <v>24.192</v>
      </c>
      <c r="HV50" s="76">
        <f t="shared" si="63"/>
        <v>0.49</v>
      </c>
      <c r="HW50" s="79">
        <f t="shared" si="154"/>
        <v>2.2367652999999998E-2</v>
      </c>
      <c r="HX50" s="82">
        <f t="shared" si="64"/>
        <v>0</v>
      </c>
      <c r="HY50" s="82"/>
      <c r="HZ50" s="81">
        <f t="shared" si="135"/>
        <v>29.0304</v>
      </c>
      <c r="IA50" s="76">
        <f t="shared" si="114"/>
        <v>0.59000000000000008</v>
      </c>
      <c r="IB50" s="79">
        <f t="shared" si="208"/>
        <v>1.0408470000000003E-3</v>
      </c>
      <c r="IC50" s="82">
        <f t="shared" si="115"/>
        <v>0</v>
      </c>
      <c r="ID50" s="82"/>
      <c r="IE50" s="81">
        <f t="shared" si="253"/>
        <v>34.836480000000002</v>
      </c>
      <c r="IF50" s="76">
        <f t="shared" si="209"/>
        <v>0.74</v>
      </c>
      <c r="IG50" s="79">
        <f>SUM(IG$45*IF50)</f>
        <v>5.0652999999999998E-5</v>
      </c>
      <c r="IH50" s="82">
        <f t="shared" si="210"/>
        <v>0</v>
      </c>
      <c r="II50" s="82"/>
      <c r="IJ50" s="81"/>
      <c r="IK50" s="92"/>
      <c r="IL50" s="77"/>
      <c r="IM50" s="92"/>
      <c r="IN50" s="92"/>
      <c r="IO50" s="83">
        <f t="shared" si="136"/>
        <v>24.192</v>
      </c>
      <c r="IP50" s="84">
        <f t="shared" si="116"/>
        <v>0.59000000000000008</v>
      </c>
      <c r="IQ50" s="91">
        <f t="shared" si="211"/>
        <v>0</v>
      </c>
      <c r="IR50" s="86">
        <f t="shared" si="117"/>
        <v>0</v>
      </c>
      <c r="IS50" s="86"/>
      <c r="IT50" s="83">
        <f t="shared" si="254"/>
        <v>29.0304</v>
      </c>
      <c r="IU50" s="84">
        <f t="shared" si="212"/>
        <v>0.74</v>
      </c>
      <c r="IV50" s="91">
        <f>SUM(IV$45*IU50)</f>
        <v>0</v>
      </c>
      <c r="IW50" s="86">
        <f t="shared" si="213"/>
        <v>0</v>
      </c>
      <c r="IX50" s="86"/>
      <c r="IY50" s="83"/>
      <c r="IZ50" s="99"/>
      <c r="JA50" s="85"/>
      <c r="JB50" s="99"/>
      <c r="JC50" s="86"/>
      <c r="JD50" s="87">
        <f t="shared" si="255"/>
        <v>24.192</v>
      </c>
      <c r="JE50" s="88">
        <f t="shared" si="214"/>
        <v>0.74</v>
      </c>
      <c r="JF50" s="98">
        <f>SUM(JF$45*JE50)</f>
        <v>0</v>
      </c>
      <c r="JG50" s="90">
        <f t="shared" si="215"/>
        <v>0</v>
      </c>
      <c r="JH50" s="90"/>
      <c r="JI50" s="87"/>
      <c r="JJ50" s="102"/>
      <c r="JK50" s="89"/>
      <c r="JL50" s="102"/>
      <c r="JM50" s="102"/>
      <c r="JN50" s="145"/>
      <c r="JO50" s="146"/>
      <c r="JP50" s="96"/>
      <c r="JQ50" s="97"/>
      <c r="JR50" s="97"/>
      <c r="JS50" s="81">
        <f t="shared" si="118"/>
        <v>29.0304</v>
      </c>
      <c r="JT50" s="76">
        <f t="shared" si="81"/>
        <v>0.59000000000000008</v>
      </c>
      <c r="JU50" s="79">
        <f t="shared" si="155"/>
        <v>0</v>
      </c>
      <c r="JV50" s="82">
        <f t="shared" si="82"/>
        <v>0</v>
      </c>
      <c r="JW50" s="82"/>
      <c r="JX50" s="81">
        <f t="shared" si="216"/>
        <v>34.836480000000002</v>
      </c>
      <c r="JY50" s="76">
        <f t="shared" si="156"/>
        <v>0.74</v>
      </c>
      <c r="JZ50" s="79">
        <f>SUM(JZ$45*JY50)</f>
        <v>0</v>
      </c>
      <c r="KA50" s="82">
        <f t="shared" si="157"/>
        <v>0</v>
      </c>
      <c r="KB50" s="82"/>
      <c r="KC50" s="81"/>
      <c r="KD50" s="92"/>
      <c r="KE50" s="77"/>
      <c r="KF50" s="92"/>
      <c r="KG50" s="92"/>
      <c r="KH50" s="83">
        <f t="shared" si="217"/>
        <v>29.0304</v>
      </c>
      <c r="KI50" s="84">
        <f t="shared" si="158"/>
        <v>0.74</v>
      </c>
      <c r="KJ50" s="91">
        <f>SUM(KJ$45*KI50)</f>
        <v>0</v>
      </c>
      <c r="KK50" s="86">
        <f t="shared" si="159"/>
        <v>0</v>
      </c>
      <c r="KL50" s="86"/>
      <c r="KM50" s="83"/>
      <c r="KN50" s="99"/>
      <c r="KO50" s="85"/>
      <c r="KP50" s="99"/>
      <c r="KQ50" s="99"/>
      <c r="KR50" s="87"/>
      <c r="KS50" s="88"/>
      <c r="KT50" s="89"/>
      <c r="KU50" s="90"/>
      <c r="KV50" s="90"/>
      <c r="KW50" s="81">
        <f t="shared" si="256"/>
        <v>34.836480000000002</v>
      </c>
      <c r="KX50" s="76">
        <f t="shared" si="160"/>
        <v>0.74</v>
      </c>
      <c r="KY50" s="79">
        <f>SUM(KY$45*KX50)</f>
        <v>0</v>
      </c>
      <c r="KZ50" s="82">
        <f t="shared" si="218"/>
        <v>0</v>
      </c>
      <c r="LA50" s="82"/>
      <c r="LB50" s="81"/>
      <c r="LC50" s="92"/>
      <c r="LD50" s="77"/>
      <c r="LE50" s="92"/>
      <c r="LF50" s="92"/>
      <c r="LG50" s="144"/>
      <c r="LH50" s="99"/>
      <c r="LI50" s="85"/>
      <c r="LJ50" s="86"/>
      <c r="LK50" s="86"/>
      <c r="LL50" s="129"/>
      <c r="LM50" s="92"/>
      <c r="LN50" s="77"/>
      <c r="LO50" s="82"/>
      <c r="LP50" s="82"/>
      <c r="LQ50" s="81">
        <f t="shared" si="75"/>
        <v>20.16</v>
      </c>
      <c r="LR50" s="76">
        <f t="shared" si="44"/>
        <v>0.49</v>
      </c>
      <c r="LS50" s="79">
        <f t="shared" si="219"/>
        <v>0.35788244799999996</v>
      </c>
      <c r="LT50" s="82">
        <f t="shared" si="65"/>
        <v>0</v>
      </c>
      <c r="LU50" s="82"/>
      <c r="LV50" s="81">
        <f t="shared" si="137"/>
        <v>24.192</v>
      </c>
      <c r="LW50" s="76">
        <f t="shared" si="83"/>
        <v>0.59000000000000008</v>
      </c>
      <c r="LX50" s="79">
        <f t="shared" si="220"/>
        <v>1.6653552000000005E-2</v>
      </c>
      <c r="LY50" s="82">
        <f t="shared" si="120"/>
        <v>0</v>
      </c>
      <c r="LZ50" s="82"/>
      <c r="MA50" s="81">
        <f t="shared" si="257"/>
        <v>29.0304</v>
      </c>
      <c r="MB50" s="76">
        <f t="shared" si="161"/>
        <v>0.74</v>
      </c>
      <c r="MC50" s="79">
        <f>SUM(MC$45*MB50)</f>
        <v>8.1044799999999996E-4</v>
      </c>
      <c r="MD50" s="82">
        <f t="shared" si="221"/>
        <v>0</v>
      </c>
      <c r="ME50" s="82"/>
      <c r="MF50" s="81"/>
      <c r="MG50" s="92"/>
      <c r="MH50" s="77"/>
      <c r="MI50" s="92"/>
      <c r="MJ50" s="92"/>
      <c r="MK50" s="83">
        <f t="shared" si="138"/>
        <v>20.16</v>
      </c>
      <c r="ML50" s="84">
        <f t="shared" si="84"/>
        <v>0.59000000000000008</v>
      </c>
      <c r="MM50" s="91">
        <f t="shared" si="222"/>
        <v>0.33757200000000009</v>
      </c>
      <c r="MN50" s="86">
        <f t="shared" si="121"/>
        <v>0</v>
      </c>
      <c r="MO50" s="86"/>
      <c r="MP50" s="83">
        <f t="shared" si="258"/>
        <v>24.192</v>
      </c>
      <c r="MQ50" s="84">
        <f t="shared" si="162"/>
        <v>0.74</v>
      </c>
      <c r="MR50" s="91">
        <f>SUM(MR$45*MQ50)</f>
        <v>1.6428000000000002E-2</v>
      </c>
      <c r="MS50" s="86">
        <f t="shared" si="223"/>
        <v>0</v>
      </c>
      <c r="MT50" s="86"/>
      <c r="MU50" s="83"/>
      <c r="MV50" s="99"/>
      <c r="MW50" s="85"/>
      <c r="MX50" s="99"/>
      <c r="MY50" s="99"/>
      <c r="MZ50" s="87">
        <f t="shared" si="259"/>
        <v>20.16</v>
      </c>
      <c r="NA50" s="88">
        <f t="shared" si="163"/>
        <v>0.74</v>
      </c>
      <c r="NB50" s="98">
        <f>SUM(NB$45*NA50)</f>
        <v>0.37</v>
      </c>
      <c r="NC50" s="90">
        <f t="shared" si="224"/>
        <v>0</v>
      </c>
      <c r="ND50" s="90"/>
      <c r="NE50" s="87"/>
      <c r="NF50" s="102"/>
      <c r="NG50" s="89"/>
      <c r="NH50" s="102"/>
      <c r="NI50" s="102"/>
      <c r="NJ50" s="94"/>
      <c r="NK50" s="146"/>
      <c r="NL50" s="96"/>
      <c r="NM50" s="97"/>
      <c r="NN50" s="97"/>
      <c r="NO50" s="81">
        <f t="shared" si="139"/>
        <v>24.192</v>
      </c>
      <c r="NP50" s="76">
        <f t="shared" si="85"/>
        <v>0.59000000000000008</v>
      </c>
      <c r="NQ50" s="79">
        <f t="shared" si="225"/>
        <v>2.8131000000000007E-2</v>
      </c>
      <c r="NR50" s="82">
        <f t="shared" si="122"/>
        <v>0</v>
      </c>
      <c r="NS50" s="82"/>
      <c r="NT50" s="81">
        <f t="shared" si="260"/>
        <v>29.0304</v>
      </c>
      <c r="NU50" s="76">
        <f t="shared" si="164"/>
        <v>0.74</v>
      </c>
      <c r="NV50" s="79">
        <f>SUM(NV$45*NU50)</f>
        <v>1.369E-3</v>
      </c>
      <c r="NW50" s="82">
        <f t="shared" si="226"/>
        <v>0</v>
      </c>
      <c r="NX50" s="82"/>
      <c r="NY50" s="81"/>
      <c r="NZ50" s="92"/>
      <c r="OA50" s="77"/>
      <c r="OB50" s="92"/>
      <c r="OC50" s="92"/>
      <c r="OD50" s="83">
        <f t="shared" si="261"/>
        <v>24.192</v>
      </c>
      <c r="OE50" s="84">
        <f t="shared" si="165"/>
        <v>0.74</v>
      </c>
      <c r="OF50" s="91">
        <f>SUM(OF$45*OE50)</f>
        <v>0</v>
      </c>
      <c r="OG50" s="86">
        <f t="shared" si="227"/>
        <v>0</v>
      </c>
      <c r="OH50" s="86"/>
      <c r="OI50" s="83"/>
      <c r="OJ50" s="99"/>
      <c r="OK50" s="85"/>
      <c r="OL50" s="99"/>
      <c r="OM50" s="86"/>
      <c r="ON50" s="87"/>
      <c r="OO50" s="102"/>
      <c r="OP50" s="89"/>
      <c r="OQ50" s="90"/>
      <c r="OR50" s="90"/>
      <c r="OS50" s="81">
        <f t="shared" si="262"/>
        <v>29.0304</v>
      </c>
      <c r="OT50" s="76">
        <f t="shared" si="166"/>
        <v>0.74</v>
      </c>
      <c r="OU50" s="79">
        <f>SUM(OU$45*OT50)</f>
        <v>0</v>
      </c>
      <c r="OV50" s="82">
        <f t="shared" si="228"/>
        <v>0</v>
      </c>
      <c r="OW50" s="82"/>
      <c r="OX50" s="81"/>
      <c r="OY50" s="92"/>
      <c r="OZ50" s="77"/>
      <c r="PA50" s="92"/>
      <c r="PB50" s="92"/>
      <c r="PC50" s="83"/>
      <c r="PD50" s="99"/>
      <c r="PE50" s="85"/>
      <c r="PF50" s="86"/>
      <c r="PG50" s="86"/>
      <c r="PH50" s="129"/>
      <c r="PI50" s="92"/>
      <c r="PJ50" s="77"/>
      <c r="PK50" s="82"/>
      <c r="PL50" s="82"/>
      <c r="PM50" s="81">
        <f t="shared" si="140"/>
        <v>20.16</v>
      </c>
      <c r="PN50" s="76">
        <f t="shared" si="86"/>
        <v>0.59000000000000008</v>
      </c>
      <c r="PO50" s="79">
        <f t="shared" si="229"/>
        <v>0.35373486296700013</v>
      </c>
      <c r="PP50" s="82">
        <f t="shared" si="123"/>
        <v>0</v>
      </c>
      <c r="PQ50" s="82"/>
      <c r="PR50" s="81">
        <f t="shared" si="263"/>
        <v>24.192</v>
      </c>
      <c r="PS50" s="76">
        <f t="shared" si="167"/>
        <v>0.74</v>
      </c>
      <c r="PT50" s="79">
        <f>SUM(PT$45*PS50)</f>
        <v>1.7214568533000008E-2</v>
      </c>
      <c r="PU50" s="82">
        <f t="shared" si="230"/>
        <v>0</v>
      </c>
      <c r="PV50" s="82"/>
      <c r="PW50" s="81"/>
      <c r="PX50" s="92"/>
      <c r="PY50" s="77"/>
      <c r="PZ50" s="92"/>
      <c r="QA50" s="92"/>
      <c r="QB50" s="83">
        <f t="shared" si="264"/>
        <v>20.16</v>
      </c>
      <c r="QC50" s="84">
        <f t="shared" si="168"/>
        <v>0.74</v>
      </c>
      <c r="QD50" s="91">
        <f>SUM(QD$45*QC50)</f>
        <v>0.36993861296700004</v>
      </c>
      <c r="QE50" s="86">
        <f t="shared" si="231"/>
        <v>0</v>
      </c>
      <c r="QF50" s="86"/>
      <c r="QG50" s="83"/>
      <c r="QH50" s="99"/>
      <c r="QI50" s="85"/>
      <c r="QJ50" s="99"/>
      <c r="QK50" s="99"/>
      <c r="QL50" s="87"/>
      <c r="QM50" s="102"/>
      <c r="QN50" s="89"/>
      <c r="QO50" s="90"/>
      <c r="QP50" s="90"/>
      <c r="QQ50" s="81">
        <f t="shared" si="232"/>
        <v>24.192</v>
      </c>
      <c r="QR50" s="76">
        <f t="shared" si="169"/>
        <v>0.74</v>
      </c>
      <c r="QS50" s="79">
        <f>SUM(QS$45*QR50)</f>
        <v>1.7214568533000005E-2</v>
      </c>
      <c r="QT50" s="82">
        <f t="shared" si="170"/>
        <v>0</v>
      </c>
      <c r="QU50" s="82"/>
      <c r="QV50" s="81"/>
      <c r="QW50" s="92"/>
      <c r="QX50" s="77"/>
      <c r="QY50" s="92"/>
      <c r="QZ50" s="92"/>
      <c r="RA50" s="83"/>
      <c r="RB50" s="99"/>
      <c r="RC50" s="85"/>
      <c r="RD50" s="86"/>
      <c r="RE50" s="86"/>
      <c r="RF50" s="129"/>
      <c r="RG50" s="92"/>
      <c r="RH50" s="77"/>
      <c r="RI50" s="82"/>
      <c r="RJ50" s="82"/>
      <c r="RK50" s="81">
        <f t="shared" si="265"/>
        <v>20.16</v>
      </c>
      <c r="RL50" s="76">
        <f t="shared" si="171"/>
        <v>0.74</v>
      </c>
      <c r="RM50" s="79">
        <f>SUM(RM$45*RL50)</f>
        <v>0.35228611646700009</v>
      </c>
      <c r="RN50" s="82">
        <f t="shared" si="233"/>
        <v>0</v>
      </c>
      <c r="RO50" s="82"/>
      <c r="RP50" s="81"/>
      <c r="RQ50" s="92"/>
      <c r="RR50" s="77"/>
      <c r="RS50" s="92"/>
      <c r="RT50" s="92"/>
      <c r="RU50" s="83"/>
      <c r="RV50" s="99"/>
      <c r="RW50" s="85"/>
      <c r="RX50" s="86"/>
      <c r="RY50" s="86"/>
      <c r="RZ50" s="129"/>
      <c r="SA50" s="92"/>
      <c r="SB50" s="77"/>
      <c r="SC50" s="82"/>
      <c r="SD50" s="82"/>
      <c r="SE50" s="129"/>
      <c r="SF50" s="92"/>
      <c r="SG50" s="77"/>
      <c r="SH50" s="82"/>
      <c r="SI50" s="82"/>
      <c r="SJ50" s="81">
        <f t="shared" si="141"/>
        <v>24.192</v>
      </c>
      <c r="SK50" s="76">
        <f t="shared" si="87"/>
        <v>0.59000000000000008</v>
      </c>
      <c r="SL50" s="79">
        <f t="shared" si="234"/>
        <v>2.8131000000000007E-2</v>
      </c>
      <c r="SM50" s="82">
        <f t="shared" si="124"/>
        <v>0</v>
      </c>
      <c r="SN50" s="82"/>
      <c r="SO50" s="81">
        <f t="shared" si="266"/>
        <v>29.0304</v>
      </c>
      <c r="SP50" s="76">
        <f t="shared" si="172"/>
        <v>0.74</v>
      </c>
      <c r="SQ50" s="79">
        <f>SUM(SQ$45*SP50)</f>
        <v>1.369E-3</v>
      </c>
      <c r="SR50" s="82">
        <f t="shared" si="235"/>
        <v>0</v>
      </c>
      <c r="SS50" s="82"/>
      <c r="ST50" s="81"/>
      <c r="SU50" s="92"/>
      <c r="SV50" s="77"/>
      <c r="SW50" s="92"/>
      <c r="SX50" s="92"/>
      <c r="SY50" s="83">
        <f t="shared" si="267"/>
        <v>24.192</v>
      </c>
      <c r="SZ50" s="84">
        <f t="shared" si="173"/>
        <v>0.74</v>
      </c>
      <c r="TA50" s="91">
        <f>SUM(TA$45*SZ50)</f>
        <v>0</v>
      </c>
      <c r="TB50" s="86">
        <f t="shared" si="236"/>
        <v>0</v>
      </c>
      <c r="TC50" s="86"/>
      <c r="TD50" s="83"/>
      <c r="TE50" s="99"/>
      <c r="TF50" s="85"/>
      <c r="TG50" s="99"/>
      <c r="TH50" s="99"/>
      <c r="TI50" s="87"/>
      <c r="TJ50" s="102"/>
      <c r="TK50" s="89"/>
      <c r="TL50" s="90"/>
      <c r="TM50" s="90"/>
      <c r="TN50" s="81">
        <f t="shared" si="268"/>
        <v>29.0304</v>
      </c>
      <c r="TO50" s="76">
        <f t="shared" si="174"/>
        <v>0.74</v>
      </c>
      <c r="TP50" s="79">
        <f>SUM(TP$45*TO50)</f>
        <v>1.0408470000000003E-3</v>
      </c>
      <c r="TQ50" s="82">
        <f t="shared" si="237"/>
        <v>0</v>
      </c>
      <c r="TR50" s="82"/>
      <c r="TS50" s="81"/>
      <c r="TT50" s="92"/>
      <c r="TU50" s="77"/>
      <c r="TV50" s="92"/>
      <c r="TW50" s="92"/>
      <c r="TX50" s="83"/>
      <c r="TY50" s="99"/>
      <c r="TZ50" s="85"/>
      <c r="UA50" s="86"/>
      <c r="UB50" s="86"/>
      <c r="UC50" s="129"/>
      <c r="UD50" s="92"/>
      <c r="UE50" s="77"/>
      <c r="UF50" s="82"/>
      <c r="UG50" s="82"/>
      <c r="UH50" s="81">
        <f t="shared" si="269"/>
        <v>24.192</v>
      </c>
      <c r="UI50" s="76">
        <f t="shared" si="175"/>
        <v>0.74</v>
      </c>
      <c r="UJ50" s="79">
        <f>SUM(UJ$45*UI50)</f>
        <v>1.6653552000000005E-2</v>
      </c>
      <c r="UK50" s="82">
        <f t="shared" si="238"/>
        <v>0</v>
      </c>
      <c r="UL50" s="82"/>
      <c r="UM50" s="81"/>
      <c r="UN50" s="92"/>
      <c r="UO50" s="77"/>
      <c r="UP50" s="92"/>
      <c r="UQ50" s="92"/>
      <c r="UR50" s="83"/>
      <c r="US50" s="99"/>
      <c r="UT50" s="85"/>
      <c r="UU50" s="86"/>
      <c r="UV50" s="86"/>
      <c r="UW50" s="129"/>
      <c r="UX50" s="92"/>
      <c r="UY50" s="77"/>
      <c r="UZ50" s="82"/>
      <c r="VA50" s="82"/>
      <c r="VB50" s="129"/>
      <c r="VC50" s="92"/>
      <c r="VD50" s="77"/>
      <c r="VE50" s="82"/>
      <c r="VF50" s="82"/>
      <c r="VG50" s="81">
        <f t="shared" si="270"/>
        <v>29.0304</v>
      </c>
      <c r="VH50" s="76">
        <f t="shared" si="176"/>
        <v>0.74</v>
      </c>
      <c r="VI50" s="79">
        <f>SUM(VI$45*VH50)</f>
        <v>1.0408470000000003E-3</v>
      </c>
      <c r="VJ50" s="82">
        <f t="shared" si="239"/>
        <v>0</v>
      </c>
      <c r="VK50" s="82"/>
      <c r="VL50" s="81"/>
      <c r="VM50" s="92"/>
      <c r="VN50" s="77"/>
      <c r="VO50" s="92"/>
      <c r="VP50" s="92"/>
      <c r="VQ50" s="83"/>
      <c r="VR50" s="99"/>
      <c r="VS50" s="85"/>
      <c r="VT50" s="86"/>
      <c r="VU50" s="86"/>
      <c r="VV50" s="129"/>
      <c r="VW50" s="92"/>
      <c r="VX50" s="77"/>
      <c r="VY50" s="82"/>
      <c r="VZ50" s="82"/>
      <c r="WA50" s="129"/>
      <c r="WB50" s="92"/>
      <c r="WC50" s="77"/>
      <c r="WD50" s="82"/>
      <c r="WE50" s="82"/>
      <c r="WF50" s="129"/>
      <c r="WG50" s="92"/>
      <c r="WH50" s="77"/>
      <c r="WI50" s="82"/>
      <c r="WJ50" s="82"/>
      <c r="WK50" s="81">
        <f t="shared" si="271"/>
        <v>24.192</v>
      </c>
      <c r="WL50" s="76">
        <f t="shared" si="177"/>
        <v>0.74</v>
      </c>
      <c r="WM50" s="79">
        <f>SUM(WM$45*WL50)</f>
        <v>1.6653552000000005E-2</v>
      </c>
      <c r="WN50" s="82">
        <f t="shared" si="240"/>
        <v>0</v>
      </c>
      <c r="WO50" s="82"/>
      <c r="WP50" s="81"/>
      <c r="WQ50" s="92"/>
      <c r="WR50" s="77"/>
      <c r="WS50" s="92"/>
      <c r="WT50" s="92"/>
      <c r="WU50" s="83"/>
      <c r="WV50" s="99"/>
      <c r="WW50" s="85"/>
      <c r="WX50" s="86"/>
      <c r="WY50" s="86"/>
      <c r="WZ50" s="129"/>
      <c r="XA50" s="92"/>
      <c r="XB50" s="77"/>
      <c r="XC50" s="82"/>
      <c r="XD50" s="82"/>
      <c r="XE50" s="129"/>
      <c r="XF50" s="92"/>
      <c r="XG50" s="77"/>
      <c r="XH50" s="82"/>
      <c r="XI50" s="82"/>
      <c r="XJ50" s="129"/>
      <c r="XK50" s="92"/>
      <c r="XL50" s="77"/>
      <c r="XM50" s="82"/>
      <c r="XN50" s="82"/>
      <c r="XO50" s="129"/>
      <c r="XP50" s="92"/>
      <c r="XQ50" s="77"/>
      <c r="XR50" s="82"/>
      <c r="XS50" s="82"/>
      <c r="XT50" s="129"/>
      <c r="XU50" s="92"/>
      <c r="XV50" s="77"/>
      <c r="XW50" s="82"/>
      <c r="XX50" s="82"/>
      <c r="XY50" s="129"/>
      <c r="XZ50" s="92"/>
      <c r="YA50" s="77"/>
      <c r="YB50" s="82"/>
      <c r="YC50" s="82"/>
      <c r="YD50" s="129"/>
      <c r="YE50" s="92"/>
      <c r="YF50" s="77"/>
      <c r="YG50" s="82"/>
      <c r="YH50" s="82"/>
      <c r="YI50" s="129"/>
      <c r="YJ50" s="92"/>
      <c r="YK50" s="77"/>
      <c r="YL50" s="82"/>
      <c r="YM50" s="78"/>
    </row>
    <row r="51" spans="1:663" x14ac:dyDescent="0.2">
      <c r="A51" s="119">
        <f t="shared" si="0"/>
        <v>-3.4106051316484809E-13</v>
      </c>
      <c r="B51" s="241">
        <f t="shared" si="1"/>
        <v>275.99999999999966</v>
      </c>
      <c r="C51" s="160">
        <f>IF(OR('Data Entry'!$C$20='Attrition Rates'!R$3,'Data Entry'!$C$20='Attrition Rates'!R$5),SUM(((B51*'Data Entry'!$C$21)*'Data Entry'!$C$22)*'Data Entry'!$C$23),0)</f>
        <v>469.19999999999942</v>
      </c>
      <c r="D51" s="122">
        <f>SUM(C51*'Data Entry'!$C$18)*(20/80)</f>
        <v>97.358999999999881</v>
      </c>
      <c r="E51" s="122">
        <f t="shared" si="2"/>
        <v>3954.16</v>
      </c>
      <c r="F51" s="122">
        <f>SUM(E51*'Data Entry'!$C$18)*(20/80)</f>
        <v>820.48819999999989</v>
      </c>
      <c r="G51" s="122">
        <f t="shared" si="5"/>
        <v>368375.50259999995</v>
      </c>
      <c r="H51" s="128">
        <f t="shared" si="6"/>
        <v>276</v>
      </c>
      <c r="I51">
        <v>43</v>
      </c>
      <c r="J51" s="47">
        <f t="shared" si="7"/>
        <v>14</v>
      </c>
      <c r="K51" s="50">
        <f>IF('Data Entry'!$C$9='Attrition Rates'!$A$4,'Attrition Rates'!D46,IF('Data Entry'!$C$9='Attrition Rates'!$A$5,'Attrition Rates'!E46,IF('Data Entry'!$C$9='Attrition Rates'!$A$6,'Attrition Rates'!F46,IF('Data Entry'!$C$9='Attrition Rates'!$A$7,'Attrition Rates'!G46,IF('Data Entry'!$C$9='Attrition Rates'!$A$8,'Attrition Rates'!H46,IF('Data Entry'!$C$9='Attrition Rates'!$A$9,'Attrition Rates'!I46,IF('Data Entry'!$C$9='Attrition Rates'!$A$10,'Attrition Rates'!J46,FALSE)))))))</f>
        <v>0.27599999999999991</v>
      </c>
      <c r="L51" s="54">
        <f>SUM(H51-P51-U51-Z51-AE51-AJ51-AO51-AT51-AY51-BD51-BI51-BN51-BS51-BX51-CC51-CH51-CM51-CR51-CW51-DB51-DG51-DL51-DQ51-DV51-EA51-EF51-EK51-EP51-EU51-EZ51-FE51-FJ51-FO51-FT51-FY51-GD51-GI51-GN51-GS51-GX51-HC51-HH51-HM51-HR51-HW51-IB51-IG51-IL51-IQ51-IV51-JA51-JF51-JK51-JP51-JU51-JZ51-KE51-KJ51-KO51-KT51-KY51-LD51-LI51-LN51-LS51-LX51-MC51-MH51-MM51-MR51-MW51-NB51-NG51-NL51-NQ51-NV51-OA51-OF51-OK51-OP51-OU51-OZ51-PE51-PJ51-PO51-PT51-PY51-QD51-QI51-QN51-QS51-QX51-RC51-RH51-RM51-RR51-RW51-SB51-SG51-SL51-SQ51-SV51-TA51-TF51-TK51-TP51-TU51-TZ51-UE51-UJ51-UO51-UT51-UY51-VD51-VI51-VN51-VS51-VX51-WC51-WH51-WM51-WR51-WW51-XB51-XG51-XL51-XQ51-XV51-YA51-YF51-YK51)</f>
        <v>209.01755472484999</v>
      </c>
      <c r="M51" s="1">
        <f t="shared" si="4"/>
        <v>2926</v>
      </c>
      <c r="N51" s="81">
        <f t="shared" si="11"/>
        <v>16.8</v>
      </c>
      <c r="O51" s="76">
        <f t="shared" si="8"/>
        <v>0.31199999999999994</v>
      </c>
      <c r="P51" s="80">
        <f>ROUND(SUM(P$15*O51)-U51-Z51-AE51-AJ51-AO51-AT51-EZ51-FE51-FJ51-FO51-FT51-FY51-GD51-GI51-GN51-GS51-GX51-HC51-HH51-HM51-HR51-HW51-IB51-IG51-IL51-IQ51-IV51-JA51-JF51-JK51-JP51-JU51-JZ51-KE51-KJ51-KO51-KT51-KY51-LD51-LI51-LN51,0)</f>
        <v>10</v>
      </c>
      <c r="Q51" s="82">
        <f t="shared" si="9"/>
        <v>168</v>
      </c>
      <c r="R51" s="82"/>
      <c r="S51" s="81">
        <f t="shared" si="19"/>
        <v>20.16</v>
      </c>
      <c r="T51" s="76">
        <f t="shared" si="15"/>
        <v>0.34799999999999998</v>
      </c>
      <c r="U51" s="80">
        <f>ROUND(SUM(U$21*T51)-Z51-AE51-AJ51-AO51-AT51-HW51-IB51-IG51-IL51-IQ51-IV51-JA51-JF51-JK51-JP51-JU51-JZ51-KE51-KJ51-KO51-KY51-LD51-LI51-LN51,0)</f>
        <v>0</v>
      </c>
      <c r="V51" s="82">
        <f t="shared" si="16"/>
        <v>0</v>
      </c>
      <c r="W51" s="82"/>
      <c r="X51" s="81">
        <f t="shared" si="35"/>
        <v>24.192</v>
      </c>
      <c r="Y51" s="76">
        <f t="shared" si="26"/>
        <v>0.38400000000000001</v>
      </c>
      <c r="Z51" s="80">
        <f>ROUND(SUM(Z$27*Y51)-AE51-AJ51-AO51-AT51-JU51-JZ51-KE51-KT51-YK51-KY51-LD51-LI51-LN51,0)</f>
        <v>0</v>
      </c>
      <c r="AA51" s="82">
        <f t="shared" si="27"/>
        <v>0</v>
      </c>
      <c r="AB51" s="82"/>
      <c r="AC51" s="81">
        <f t="shared" si="66"/>
        <v>29.0304</v>
      </c>
      <c r="AD51" s="76">
        <f t="shared" si="48"/>
        <v>0.47</v>
      </c>
      <c r="AE51" s="80">
        <f t="shared" ref="AE51:AE56" si="272">ROUND(SUM(AE$33*AD51)-AJ51-AO51-AT51-KY51-LD51-YF51-LN51,0)</f>
        <v>0</v>
      </c>
      <c r="AF51" s="82">
        <f t="shared" si="49"/>
        <v>0</v>
      </c>
      <c r="AG51" s="82"/>
      <c r="AH51" s="81">
        <f t="shared" si="125"/>
        <v>34.836480000000002</v>
      </c>
      <c r="AI51" s="76">
        <f t="shared" si="92"/>
        <v>0.57000000000000006</v>
      </c>
      <c r="AJ51" s="80">
        <f t="shared" ref="AJ51:AJ56" si="273">ROUND(SUM(AJ$39*AI51)-AO51-AT51-LN51,0)</f>
        <v>0</v>
      </c>
      <c r="AK51" s="82">
        <f t="shared" si="93"/>
        <v>0</v>
      </c>
      <c r="AL51" s="78"/>
      <c r="AM51" s="81">
        <f t="shared" si="241"/>
        <v>41.803775999999999</v>
      </c>
      <c r="AN51" s="76">
        <f t="shared" si="181"/>
        <v>0.72</v>
      </c>
      <c r="AO51" s="80">
        <f>ROUND(SUM(AO$45*AN51)-AT51,0)</f>
        <v>0</v>
      </c>
      <c r="AP51" s="82">
        <f t="shared" si="182"/>
        <v>0</v>
      </c>
      <c r="AQ51" s="78"/>
      <c r="AR51" s="81">
        <f>SUM(AM50*$I$5)+AM50</f>
        <v>50.164531199999999</v>
      </c>
      <c r="AS51" s="76">
        <f>+$K9</f>
        <v>1</v>
      </c>
      <c r="AT51" s="77">
        <f>ROUND(SUM(AO50)*AT6,0)</f>
        <v>0</v>
      </c>
      <c r="AU51" s="82">
        <f>(ROUND(AT51,0))*AR51</f>
        <v>0</v>
      </c>
      <c r="AV51" s="82">
        <f>SUM((ROUND(AT51,0)*'Data Entry'!$C$15))</f>
        <v>0</v>
      </c>
      <c r="AW51" s="83">
        <f t="shared" si="21"/>
        <v>16.8</v>
      </c>
      <c r="AX51" s="84">
        <f t="shared" si="17"/>
        <v>0.34799999999999998</v>
      </c>
      <c r="AY51" s="80">
        <f t="shared" ref="AY51:AY56" si="274">ROUND(SUM(AY$21*AX51)-BD51-BI51-BN51-BS51-BX51-LS51-LX51-MC51-MH51-MM51-MR51-MW51-NB51-NG51-NL51-NQ51-NV51-OA51-OF51-OK51-OP51-OU51-OZ51-PE51-PJ51,0)</f>
        <v>8</v>
      </c>
      <c r="AZ51" s="86">
        <f t="shared" si="18"/>
        <v>134.4</v>
      </c>
      <c r="BA51" s="123"/>
      <c r="BB51" s="83">
        <f t="shared" si="37"/>
        <v>20.16</v>
      </c>
      <c r="BC51" s="84">
        <f t="shared" si="29"/>
        <v>0.38400000000000001</v>
      </c>
      <c r="BD51" s="80">
        <f t="shared" ref="BD51:BD56" si="275">ROUND(SUM(BD$27*BC51)-BI51-BN51-BS51-BX51-NQ51-NV51-OA51-OF51-OK51-OP51-OU51-OZ51-PE51-PJ51,0)</f>
        <v>0</v>
      </c>
      <c r="BE51" s="86">
        <f t="shared" si="30"/>
        <v>0</v>
      </c>
      <c r="BF51" s="123"/>
      <c r="BG51" s="83">
        <f t="shared" si="68"/>
        <v>24.192</v>
      </c>
      <c r="BH51" s="84">
        <f t="shared" si="51"/>
        <v>0.47</v>
      </c>
      <c r="BI51" s="80">
        <f t="shared" ref="BI51:BI56" si="276">ROUND(SUM(BI$33*BH51)-BN51-BS51-BX51-OU51-OZ51-PE51-PJ51,0)</f>
        <v>0</v>
      </c>
      <c r="BJ51" s="86">
        <f t="shared" si="52"/>
        <v>0</v>
      </c>
      <c r="BK51" s="123"/>
      <c r="BL51" s="83">
        <f t="shared" si="127"/>
        <v>29.0304</v>
      </c>
      <c r="BM51" s="84">
        <f t="shared" si="95"/>
        <v>0.57000000000000006</v>
      </c>
      <c r="BN51" s="80">
        <f t="shared" ref="BN51:BN56" si="277">ROUND(SUM(BN$39*BM51)-BS51-BX51-PJ51,0)</f>
        <v>0</v>
      </c>
      <c r="BO51" s="86">
        <f t="shared" si="96"/>
        <v>0</v>
      </c>
      <c r="BP51" s="123"/>
      <c r="BQ51" s="83">
        <f t="shared" si="243"/>
        <v>34.836480000000002</v>
      </c>
      <c r="BR51" s="84">
        <f t="shared" si="184"/>
        <v>0.72</v>
      </c>
      <c r="BS51" s="80">
        <f>ROUND(SUM(BS$45*BR51)-BX51,0)</f>
        <v>0</v>
      </c>
      <c r="BT51" s="86">
        <f t="shared" si="185"/>
        <v>0</v>
      </c>
      <c r="BU51" s="123"/>
      <c r="BV51" s="83">
        <f>SUM(BQ50*$I$5)+BQ50</f>
        <v>41.803775999999999</v>
      </c>
      <c r="BW51" s="84">
        <f>+$K9</f>
        <v>1</v>
      </c>
      <c r="BX51" s="85">
        <f>ROUND(SUM(BS50)*BX6,0)</f>
        <v>0</v>
      </c>
      <c r="BY51" s="86">
        <f>(ROUND(BX51,0))*BV51</f>
        <v>0</v>
      </c>
      <c r="BZ51" s="123">
        <f>SUM((ROUND(BX51,0)*'Data Entry'!$C$15))</f>
        <v>0</v>
      </c>
      <c r="CA51" s="87">
        <f t="shared" si="39"/>
        <v>16.8</v>
      </c>
      <c r="CB51" s="88">
        <f t="shared" si="31"/>
        <v>0.38400000000000001</v>
      </c>
      <c r="CC51" s="80">
        <f t="shared" ref="CC51:CC56" si="278">ROUND(SUM(CC$27*CB51)-CH51-CM51-CR51-CW51-PO51-PT51-PY51-QD51-QI51-QN51-QS51-QX51-RC51-RH51,0)</f>
        <v>7</v>
      </c>
      <c r="CD51" s="90">
        <f t="shared" si="32"/>
        <v>117.60000000000001</v>
      </c>
      <c r="CE51" s="90"/>
      <c r="CF51" s="87">
        <f t="shared" si="70"/>
        <v>20.16</v>
      </c>
      <c r="CG51" s="88">
        <f t="shared" si="54"/>
        <v>0.47</v>
      </c>
      <c r="CH51" s="80">
        <f t="shared" ref="CH51:CH56" si="279">SUM(CH$33*CG51)-CM51-CR51-CW51-QS51-QX51-RC51-RH51</f>
        <v>0.33597988392764999</v>
      </c>
      <c r="CI51" s="90">
        <f t="shared" si="55"/>
        <v>0</v>
      </c>
      <c r="CJ51" s="90"/>
      <c r="CK51" s="87">
        <f t="shared" si="129"/>
        <v>24.192</v>
      </c>
      <c r="CL51" s="88">
        <f t="shared" si="98"/>
        <v>0.57000000000000006</v>
      </c>
      <c r="CM51" s="80">
        <f t="shared" ref="CM51:CM56" si="280">SUM(CM$39*CL51)-CR51-CW51-RH51</f>
        <v>1.5764538997350003E-2</v>
      </c>
      <c r="CN51" s="90">
        <f t="shared" si="99"/>
        <v>0</v>
      </c>
      <c r="CO51" s="90"/>
      <c r="CP51" s="87">
        <f t="shared" si="245"/>
        <v>29.0304</v>
      </c>
      <c r="CQ51" s="88">
        <f t="shared" si="187"/>
        <v>0.72</v>
      </c>
      <c r="CR51" s="80">
        <f>SUM(CR$45*CQ51)-CW51</f>
        <v>7.7322057765000002E-4</v>
      </c>
      <c r="CS51" s="90">
        <f t="shared" si="188"/>
        <v>0</v>
      </c>
      <c r="CT51" s="90"/>
      <c r="CU51" s="87">
        <f>SUM(CP50*$I$5)+CP50</f>
        <v>34.836480000000002</v>
      </c>
      <c r="CV51" s="88">
        <f>+$K9</f>
        <v>1</v>
      </c>
      <c r="CW51" s="89">
        <f>SUM(CR50)*CW6</f>
        <v>4.1887498350000007E-5</v>
      </c>
      <c r="CX51" s="90">
        <f>(ROUND(CW51,0))*CU51</f>
        <v>0</v>
      </c>
      <c r="CY51" s="90">
        <f>SUM((ROUND(CW51,0)*'Data Entry'!$C$15))</f>
        <v>0</v>
      </c>
      <c r="CZ51" s="94">
        <f t="shared" si="71"/>
        <v>16.8</v>
      </c>
      <c r="DA51" s="95">
        <f t="shared" si="56"/>
        <v>0.47</v>
      </c>
      <c r="DB51" s="80">
        <f t="shared" ref="DB51:DB56" si="281">SUM(DB$33*DA51)-DG51-DL51-DQ51-RM51-RR51-RW51-SB51</f>
        <v>6.87563259532235</v>
      </c>
      <c r="DC51" s="97">
        <f t="shared" si="57"/>
        <v>117.60000000000001</v>
      </c>
      <c r="DD51" s="97"/>
      <c r="DE51" s="94">
        <f t="shared" si="130"/>
        <v>20.16</v>
      </c>
      <c r="DF51" s="95">
        <f t="shared" si="101"/>
        <v>0.57000000000000006</v>
      </c>
      <c r="DG51" s="80">
        <f t="shared" ref="DG51:DG56" si="282">SUM(DG$39*DF51)-DL51-DQ51-SB51</f>
        <v>0.32261210675265001</v>
      </c>
      <c r="DH51" s="97">
        <f t="shared" si="102"/>
        <v>0</v>
      </c>
      <c r="DI51" s="97"/>
      <c r="DJ51" s="94">
        <f t="shared" si="246"/>
        <v>24.192</v>
      </c>
      <c r="DK51" s="95">
        <f t="shared" si="190"/>
        <v>0.72</v>
      </c>
      <c r="DL51" s="80">
        <f>SUM(DL$45*DK51)-DQ51</f>
        <v>1.5823508672349999E-2</v>
      </c>
      <c r="DM51" s="97">
        <f t="shared" si="191"/>
        <v>0</v>
      </c>
      <c r="DN51" s="97"/>
      <c r="DO51" s="94">
        <f>SUM(DJ50*$I$5)+DJ50</f>
        <v>29.0304</v>
      </c>
      <c r="DP51" s="95">
        <f>+$K9</f>
        <v>1</v>
      </c>
      <c r="DQ51" s="96">
        <f>SUM(DL50)*DQ6</f>
        <v>8.5720325165000017E-4</v>
      </c>
      <c r="DR51" s="97">
        <f>(ROUND(DQ51,0))*DO51</f>
        <v>0</v>
      </c>
      <c r="DS51" s="97">
        <f>SUM((ROUND(DQ51,0)*'Data Entry'!$C$15))</f>
        <v>0</v>
      </c>
      <c r="DT51" s="104">
        <f t="shared" si="131"/>
        <v>16.8</v>
      </c>
      <c r="DU51" s="105">
        <f t="shared" si="103"/>
        <v>0.57000000000000006</v>
      </c>
      <c r="DV51" s="80">
        <f t="shared" ref="DV51:DV56" si="283">SUM(DV$39*DU51)-EA51-EF51-SG51</f>
        <v>7.7292707787223511</v>
      </c>
      <c r="DW51" s="107">
        <f t="shared" si="104"/>
        <v>134.4</v>
      </c>
      <c r="DX51" s="107"/>
      <c r="DY51" s="104">
        <f t="shared" si="247"/>
        <v>20.16</v>
      </c>
      <c r="DZ51" s="105">
        <f t="shared" si="193"/>
        <v>0.72</v>
      </c>
      <c r="EA51" s="80">
        <f>SUM(EA$45*DZ51)-EF51</f>
        <v>0.37910599335265011</v>
      </c>
      <c r="EB51" s="107">
        <f t="shared" si="194"/>
        <v>0</v>
      </c>
      <c r="EC51" s="107"/>
      <c r="ED51" s="104">
        <f>SUM(DY50*$I$5)+DY50</f>
        <v>24.192</v>
      </c>
      <c r="EE51" s="105">
        <f>+$K9</f>
        <v>1</v>
      </c>
      <c r="EF51" s="106">
        <f>SUM(EA50)*EF6</f>
        <v>2.0537220723350007E-2</v>
      </c>
      <c r="EG51" s="107">
        <f>(ROUND(EF51,0))*ED51</f>
        <v>0</v>
      </c>
      <c r="EH51" s="107">
        <f>SUM((ROUND(EF51,0)*'Data Entry'!$C$15))</f>
        <v>0</v>
      </c>
      <c r="EI51" s="109">
        <f t="shared" si="248"/>
        <v>16.8</v>
      </c>
      <c r="EJ51" s="110">
        <f t="shared" si="195"/>
        <v>0.72</v>
      </c>
      <c r="EK51" s="80">
        <f>SUM(EK$45*EJ51)-EP51</f>
        <v>8.945957908722356</v>
      </c>
      <c r="EL51" s="112">
        <f t="shared" si="196"/>
        <v>151.20000000000002</v>
      </c>
      <c r="EM51" s="112"/>
      <c r="EN51" s="109">
        <f>SUM(EI50*$I$5)+EI50</f>
        <v>20.16</v>
      </c>
      <c r="EO51" s="110">
        <f>+$K9</f>
        <v>1</v>
      </c>
      <c r="EP51" s="111">
        <f>SUM(EK50)*EP6</f>
        <v>0.48462729520165032</v>
      </c>
      <c r="EQ51" s="112">
        <f>(ROUND(EP51,0))*EN51</f>
        <v>0</v>
      </c>
      <c r="ER51" s="112">
        <f>SUM((ROUND(EP51,0)*'Data Entry'!$C$15))</f>
        <v>0</v>
      </c>
      <c r="ES51" s="113">
        <f>SUM(J50*$I$5)+J50</f>
        <v>16.8</v>
      </c>
      <c r="ET51" s="114">
        <f>+$K9</f>
        <v>1</v>
      </c>
      <c r="EU51" s="115">
        <f>SUM(L50*EU6)</f>
        <v>11.200210126373346</v>
      </c>
      <c r="EV51" s="116">
        <f>(ROUND(EU51,0))*ES51</f>
        <v>184.8</v>
      </c>
      <c r="EW51" s="116">
        <f>SUM((ROUND(EU51,0)*'Data Entry'!$C$15))</f>
        <v>385</v>
      </c>
      <c r="EX51" s="81">
        <f t="shared" si="40"/>
        <v>20.16</v>
      </c>
      <c r="EY51" s="76">
        <f t="shared" si="33"/>
        <v>0.38400000000000001</v>
      </c>
      <c r="EZ51" s="80">
        <f t="shared" ref="EZ51:EZ56" si="284">ROUND(SUM(EZ$27*EY51)-FE51-FJ51-FO51-FT51-SL51-SQ51-SV51-TA51-TF51-TK51-TP51-TU51-TZ51-UE51,0)</f>
        <v>0</v>
      </c>
      <c r="FA51" s="82">
        <f t="shared" si="34"/>
        <v>0</v>
      </c>
      <c r="FB51" s="82"/>
      <c r="FC51" s="81">
        <f t="shared" si="72"/>
        <v>24.192</v>
      </c>
      <c r="FD51" s="76">
        <f t="shared" si="59"/>
        <v>0.47</v>
      </c>
      <c r="FE51" s="80">
        <f t="shared" ref="FE51:FE56" si="285">SUM(FE$33*FD51)-FJ51-FO51-FT51-TP51-TU51-TZ51-UE51</f>
        <v>2.031440135E-2</v>
      </c>
      <c r="FF51" s="82">
        <f t="shared" si="60"/>
        <v>0</v>
      </c>
      <c r="FG51" s="82"/>
      <c r="FH51" s="81">
        <f t="shared" si="132"/>
        <v>29.0304</v>
      </c>
      <c r="FI51" s="76">
        <f t="shared" si="106"/>
        <v>0.57000000000000006</v>
      </c>
      <c r="FJ51" s="80">
        <f t="shared" ref="FJ51:FJ56" si="286">SUM(FJ$39*FI51)-FO51-FT51-UE51</f>
        <v>9.531736500000002E-4</v>
      </c>
      <c r="FK51" s="82">
        <f t="shared" si="107"/>
        <v>0</v>
      </c>
      <c r="FL51" s="82"/>
      <c r="FM51" s="81">
        <f t="shared" si="249"/>
        <v>34.836480000000002</v>
      </c>
      <c r="FN51" s="76">
        <f t="shared" si="198"/>
        <v>0.72</v>
      </c>
      <c r="FO51" s="80">
        <f>SUM(FO$45*FN51)-FT51</f>
        <v>4.6751349999999998E-5</v>
      </c>
      <c r="FP51" s="82">
        <f t="shared" si="199"/>
        <v>0</v>
      </c>
      <c r="FQ51" s="82"/>
      <c r="FR51" s="81">
        <f>SUM(FM50*$I$5)+FM50</f>
        <v>41.803775999999999</v>
      </c>
      <c r="FS51" s="76">
        <f>+$K9</f>
        <v>1</v>
      </c>
      <c r="FT51" s="77">
        <f>SUM(FO50)*FT6</f>
        <v>2.5326500000000002E-6</v>
      </c>
      <c r="FU51" s="82">
        <f>(ROUND(FT51,0))*FR51</f>
        <v>0</v>
      </c>
      <c r="FV51" s="82">
        <f>SUM((ROUND(FT51,0)*'Data Entry'!$C$15))</f>
        <v>0</v>
      </c>
      <c r="FW51" s="83">
        <f t="shared" si="73"/>
        <v>20.16</v>
      </c>
      <c r="FX51" s="84">
        <f t="shared" si="61"/>
        <v>0.47</v>
      </c>
      <c r="FY51" s="80">
        <f t="shared" ref="FY51:FY56" si="287">SUM(FY$33*FX51)-GD51-GI51-GN51-UJ51-UO51-UT51-UY51</f>
        <v>0.32503042160000001</v>
      </c>
      <c r="FZ51" s="86">
        <f t="shared" si="62"/>
        <v>0</v>
      </c>
      <c r="GA51" s="86"/>
      <c r="GB51" s="83">
        <f t="shared" si="133"/>
        <v>24.192</v>
      </c>
      <c r="GC51" s="84">
        <f t="shared" si="109"/>
        <v>0.57000000000000006</v>
      </c>
      <c r="GD51" s="80">
        <f t="shared" ref="GD51:GD56" si="288">SUM(GD$39*GC51)-GI51-GN51-UY51</f>
        <v>1.5250778400000003E-2</v>
      </c>
      <c r="GE51" s="86">
        <f t="shared" si="110"/>
        <v>0</v>
      </c>
      <c r="GF51" s="86"/>
      <c r="GG51" s="83">
        <f t="shared" si="250"/>
        <v>29.0304</v>
      </c>
      <c r="GH51" s="84">
        <f t="shared" si="201"/>
        <v>0.72</v>
      </c>
      <c r="GI51" s="80">
        <f>SUM(GI$45*GH51)-GN51</f>
        <v>7.4802159999999996E-4</v>
      </c>
      <c r="GJ51" s="86">
        <f t="shared" si="202"/>
        <v>0</v>
      </c>
      <c r="GK51" s="86"/>
      <c r="GL51" s="83">
        <f>SUM(GG50*$I$5)+GG50</f>
        <v>34.836480000000002</v>
      </c>
      <c r="GM51" s="84">
        <f>+$K9</f>
        <v>1</v>
      </c>
      <c r="GN51" s="85">
        <f>SUM(GI50)*GN6</f>
        <v>4.0522400000000004E-5</v>
      </c>
      <c r="GO51" s="86">
        <f>(ROUND(GN51,0))*GL51</f>
        <v>0</v>
      </c>
      <c r="GP51" s="86">
        <f>SUM((ROUND(GN51,0)*'Data Entry'!$C$15))</f>
        <v>0</v>
      </c>
      <c r="GQ51" s="87">
        <f t="shared" si="134"/>
        <v>20.16</v>
      </c>
      <c r="GR51" s="88">
        <f t="shared" si="111"/>
        <v>0.57000000000000006</v>
      </c>
      <c r="GS51" s="80">
        <f t="shared" ref="GS51:GS56" si="289">SUM(GS$39*GR51)-GX51-HC51-VD51</f>
        <v>0.33489884999999997</v>
      </c>
      <c r="GT51" s="90">
        <f t="shared" si="112"/>
        <v>0</v>
      </c>
      <c r="GU51" s="90"/>
      <c r="GV51" s="87">
        <f t="shared" si="251"/>
        <v>24.192</v>
      </c>
      <c r="GW51" s="88">
        <f t="shared" si="204"/>
        <v>0.72</v>
      </c>
      <c r="GX51" s="80">
        <f>SUM(GX$45*GW51)-HC51</f>
        <v>1.642615E-2</v>
      </c>
      <c r="GY51" s="90">
        <f t="shared" si="205"/>
        <v>0</v>
      </c>
      <c r="GZ51" s="90"/>
      <c r="HA51" s="87">
        <f>SUM(GV50*$I$5)+GV50</f>
        <v>29.0304</v>
      </c>
      <c r="HB51" s="88">
        <f>+$K9</f>
        <v>1</v>
      </c>
      <c r="HC51" s="89">
        <f>SUM(GX50)*HC6</f>
        <v>8.8985000000000008E-4</v>
      </c>
      <c r="HD51" s="90">
        <f>(ROUND(HC51,0))*HA51</f>
        <v>0</v>
      </c>
      <c r="HE51" s="90">
        <f>SUM((ROUND(HC51,0)*'Data Entry'!$C$15))</f>
        <v>0</v>
      </c>
      <c r="HF51" s="94">
        <f t="shared" si="252"/>
        <v>20.16</v>
      </c>
      <c r="HG51" s="95">
        <f t="shared" si="206"/>
        <v>0.72</v>
      </c>
      <c r="HH51" s="80">
        <f>SUM(HH$45*HG51)-HM51</f>
        <v>0.40980000000000005</v>
      </c>
      <c r="HI51" s="97">
        <f t="shared" si="207"/>
        <v>0</v>
      </c>
      <c r="HJ51" s="97"/>
      <c r="HK51" s="94">
        <f>SUM(HF50*$I$5)+HF50</f>
        <v>24.192</v>
      </c>
      <c r="HL51" s="95">
        <f>+$K9</f>
        <v>1</v>
      </c>
      <c r="HM51" s="96">
        <f>SUM(HH50)*HM6</f>
        <v>2.2200000000000004E-2</v>
      </c>
      <c r="HN51" s="97">
        <f>(ROUND(HM51,0))*HK51</f>
        <v>0</v>
      </c>
      <c r="HO51" s="97">
        <f>SUM((ROUND(HM51,0)*'Data Entry'!$C$15))</f>
        <v>0</v>
      </c>
      <c r="HP51" s="104">
        <f>SUM(N50*$I$5)+N50</f>
        <v>20.16</v>
      </c>
      <c r="HQ51" s="105">
        <f>+$K9</f>
        <v>1</v>
      </c>
      <c r="HR51" s="106">
        <f>SUM(P50*HR6)</f>
        <v>0.55000000000000004</v>
      </c>
      <c r="HS51" s="107">
        <f>(ROUND(HR51,0))*HP51</f>
        <v>20.16</v>
      </c>
      <c r="HT51" s="107">
        <f>SUM((ROUND(HR51,0)*'Data Entry'!$C$15))</f>
        <v>35</v>
      </c>
      <c r="HU51" s="81">
        <f t="shared" si="74"/>
        <v>24.192</v>
      </c>
      <c r="HV51" s="76">
        <f t="shared" si="63"/>
        <v>0.47</v>
      </c>
      <c r="HW51" s="80">
        <f t="shared" ref="HW51:HW56" si="290">SUM(HW$33*HV51)-IB51-IG51-IL51-VI51-VN51-YA51-VX51</f>
        <v>2.031440135E-2</v>
      </c>
      <c r="HX51" s="82">
        <f t="shared" si="64"/>
        <v>0</v>
      </c>
      <c r="HY51" s="82"/>
      <c r="HZ51" s="81">
        <f t="shared" si="135"/>
        <v>29.0304</v>
      </c>
      <c r="IA51" s="76">
        <f t="shared" si="114"/>
        <v>0.57000000000000006</v>
      </c>
      <c r="IB51" s="80">
        <f t="shared" ref="IB51:IB56" si="291">SUM(IB$39*IA51)-IG51-IL51-VX51</f>
        <v>9.531736500000002E-4</v>
      </c>
      <c r="IC51" s="82">
        <f t="shared" si="115"/>
        <v>0</v>
      </c>
      <c r="ID51" s="82"/>
      <c r="IE51" s="81">
        <f t="shared" si="253"/>
        <v>34.836480000000002</v>
      </c>
      <c r="IF51" s="76">
        <f t="shared" si="209"/>
        <v>0.72</v>
      </c>
      <c r="IG51" s="80">
        <f>SUM(IG$45*IF51)-IL51</f>
        <v>4.6751349999999998E-5</v>
      </c>
      <c r="IH51" s="82">
        <f t="shared" si="210"/>
        <v>0</v>
      </c>
      <c r="II51" s="82"/>
      <c r="IJ51" s="81">
        <f>SUM(IE50*$I$5)+IE50</f>
        <v>41.803775999999999</v>
      </c>
      <c r="IK51" s="76">
        <f>+$K9</f>
        <v>1</v>
      </c>
      <c r="IL51" s="77">
        <f>SUM(IG50)*IL6</f>
        <v>2.5326500000000002E-6</v>
      </c>
      <c r="IM51" s="82">
        <f>(ROUND(IL51,0))*IJ51</f>
        <v>0</v>
      </c>
      <c r="IN51" s="82">
        <f>SUM((ROUND(IL51,0)*'Data Entry'!$C$15))</f>
        <v>0</v>
      </c>
      <c r="IO51" s="83">
        <f t="shared" si="136"/>
        <v>24.192</v>
      </c>
      <c r="IP51" s="84">
        <f t="shared" si="116"/>
        <v>0.57000000000000006</v>
      </c>
      <c r="IQ51" s="80">
        <f t="shared" ref="IQ51:IQ56" si="292">SUM(IQ$39*IP51)-IV51-JA51-WC51</f>
        <v>0</v>
      </c>
      <c r="IR51" s="86">
        <f t="shared" si="117"/>
        <v>0</v>
      </c>
      <c r="IS51" s="86"/>
      <c r="IT51" s="83">
        <f t="shared" si="254"/>
        <v>29.0304</v>
      </c>
      <c r="IU51" s="84">
        <f t="shared" si="212"/>
        <v>0.72</v>
      </c>
      <c r="IV51" s="80">
        <f>SUM(IV$45*IU51)-JA51</f>
        <v>0</v>
      </c>
      <c r="IW51" s="86">
        <f t="shared" si="213"/>
        <v>0</v>
      </c>
      <c r="IX51" s="86"/>
      <c r="IY51" s="83">
        <f>SUM(IT50*$I$5)+IT50</f>
        <v>34.836480000000002</v>
      </c>
      <c r="IZ51" s="84">
        <f>+$K9</f>
        <v>1</v>
      </c>
      <c r="JA51" s="85">
        <f>SUM(IV50)*JA6</f>
        <v>0</v>
      </c>
      <c r="JB51" s="86">
        <f>(ROUND(JA51,0))*IY51</f>
        <v>0</v>
      </c>
      <c r="JC51" s="86">
        <f>SUM((ROUND(JA51,0)*'Data Entry'!$C$15))</f>
        <v>0</v>
      </c>
      <c r="JD51" s="87">
        <f t="shared" si="255"/>
        <v>24.192</v>
      </c>
      <c r="JE51" s="88">
        <f t="shared" si="214"/>
        <v>0.72</v>
      </c>
      <c r="JF51" s="80">
        <f>SUM(JF$45*JE51)-JK51</f>
        <v>0</v>
      </c>
      <c r="JG51" s="90">
        <f t="shared" si="215"/>
        <v>0</v>
      </c>
      <c r="JH51" s="90"/>
      <c r="JI51" s="87">
        <f>SUM(JD50*$I$5)+JD50</f>
        <v>29.0304</v>
      </c>
      <c r="JJ51" s="88">
        <f>+$K9</f>
        <v>1</v>
      </c>
      <c r="JK51" s="89">
        <f>SUM(JF50)*JK6</f>
        <v>0</v>
      </c>
      <c r="JL51" s="90">
        <f>(ROUND(JK51,0))*JI51</f>
        <v>0</v>
      </c>
      <c r="JM51" s="90">
        <f>SUM((ROUND(JK51,0)*'Data Entry'!$C$15))</f>
        <v>0</v>
      </c>
      <c r="JN51" s="94">
        <f>SUM(S50*$I$5)+S50</f>
        <v>24.192</v>
      </c>
      <c r="JO51" s="95">
        <f>+$K9</f>
        <v>1</v>
      </c>
      <c r="JP51" s="96">
        <f>SUM(U50*JP6)</f>
        <v>0</v>
      </c>
      <c r="JQ51" s="97">
        <f>(ROUND(JP51,0))*JN51</f>
        <v>0</v>
      </c>
      <c r="JR51" s="97">
        <f>SUM((ROUND(JP51,0)*'Data Entry'!$C$15))</f>
        <v>0</v>
      </c>
      <c r="JS51" s="81">
        <f t="shared" si="118"/>
        <v>29.0304</v>
      </c>
      <c r="JT51" s="76">
        <f t="shared" si="81"/>
        <v>0.57000000000000006</v>
      </c>
      <c r="JU51" s="80">
        <f t="shared" ref="JU51:JU56" si="293">SUM(JU$39*JT51)-JZ51-KE51-WH51</f>
        <v>0</v>
      </c>
      <c r="JV51" s="82">
        <f t="shared" si="82"/>
        <v>0</v>
      </c>
      <c r="JW51" s="82"/>
      <c r="JX51" s="81">
        <f t="shared" si="216"/>
        <v>34.836480000000002</v>
      </c>
      <c r="JY51" s="76">
        <f t="shared" si="156"/>
        <v>0.72</v>
      </c>
      <c r="JZ51" s="80">
        <f t="shared" ref="JZ51:JZ56" si="294">SUM(JZ$45*JY51)-KE51</f>
        <v>0</v>
      </c>
      <c r="KA51" s="82">
        <f t="shared" si="157"/>
        <v>0</v>
      </c>
      <c r="KB51" s="82"/>
      <c r="KC51" s="81">
        <f>SUM(JX50*$I$5)+JX50</f>
        <v>41.803775999999999</v>
      </c>
      <c r="KD51" s="76">
        <f t="shared" ref="KD51:KD56" si="295">+$K9</f>
        <v>1</v>
      </c>
      <c r="KE51" s="77">
        <f>SUM(JZ50)*KE6</f>
        <v>0</v>
      </c>
      <c r="KF51" s="82">
        <f t="shared" ref="KF51:KF56" si="296">(ROUND(KE51,0))*KC51</f>
        <v>0</v>
      </c>
      <c r="KG51" s="82">
        <f>SUM((ROUND(KE51,0)*'Data Entry'!$C$15))</f>
        <v>0</v>
      </c>
      <c r="KH51" s="83">
        <f t="shared" si="217"/>
        <v>29.0304</v>
      </c>
      <c r="KI51" s="84">
        <f t="shared" si="158"/>
        <v>0.72</v>
      </c>
      <c r="KJ51" s="80">
        <f t="shared" ref="KJ51:KJ56" si="297">SUM(KJ$45*KI51)-KO51</f>
        <v>0</v>
      </c>
      <c r="KK51" s="86">
        <f t="shared" si="159"/>
        <v>0</v>
      </c>
      <c r="KL51" s="86"/>
      <c r="KM51" s="83">
        <f>SUM(KH50*$I$5)+KH50</f>
        <v>34.836480000000002</v>
      </c>
      <c r="KN51" s="84">
        <f t="shared" ref="KN51:KN56" si="298">+$K9</f>
        <v>1</v>
      </c>
      <c r="KO51" s="85">
        <f>SUM(KJ50)*KO6</f>
        <v>0</v>
      </c>
      <c r="KP51" s="86">
        <f t="shared" ref="KP51:KP56" si="299">(ROUND(KO51,0))*KM51</f>
        <v>0</v>
      </c>
      <c r="KQ51" s="86">
        <f>SUM((ROUND(KO51,0)*'Data Entry'!$C$15))</f>
        <v>0</v>
      </c>
      <c r="KR51" s="87">
        <f>SUM(X50*$I$5)+X50</f>
        <v>29.0304</v>
      </c>
      <c r="KS51" s="88">
        <f>+$K9</f>
        <v>1</v>
      </c>
      <c r="KT51" s="89">
        <f>SUM(Z50*KT6)</f>
        <v>0</v>
      </c>
      <c r="KU51" s="90">
        <f t="shared" ref="KU51" si="300">(ROUND(KT51,0))*KR51</f>
        <v>0</v>
      </c>
      <c r="KV51" s="90">
        <f>SUM((ROUND(KT51,0)*'Data Entry'!$C$15))</f>
        <v>0</v>
      </c>
      <c r="KW51" s="81">
        <f t="shared" si="256"/>
        <v>34.836480000000002</v>
      </c>
      <c r="KX51" s="76">
        <f t="shared" si="160"/>
        <v>0.72</v>
      </c>
      <c r="KY51" s="80">
        <f>SUM(KY$45*KX51)-LD51</f>
        <v>0</v>
      </c>
      <c r="KZ51" s="82">
        <f t="shared" si="218"/>
        <v>0</v>
      </c>
      <c r="LA51" s="82"/>
      <c r="LB51" s="81">
        <f>SUM(KW50*$I$5)+KW50</f>
        <v>41.803775999999999</v>
      </c>
      <c r="LC51" s="76">
        <f t="shared" ref="LC51:LC56" si="301">+$K9</f>
        <v>1</v>
      </c>
      <c r="LD51" s="77">
        <f>SUM(KY50)*LD6</f>
        <v>0</v>
      </c>
      <c r="LE51" s="82">
        <f>(ROUND(LD51,0))*LB51</f>
        <v>0</v>
      </c>
      <c r="LF51" s="82">
        <f>SUM((ROUND(LD51,0)*'Data Entry'!$C$15))</f>
        <v>0</v>
      </c>
      <c r="LG51" s="83">
        <f>SUM(AC44*$I$5)+AC44</f>
        <v>34.836480000000002</v>
      </c>
      <c r="LH51" s="84">
        <f t="shared" ref="LH51:LH56" si="302">+$K9</f>
        <v>1</v>
      </c>
      <c r="LI51" s="85">
        <f>SUM(AE44*LI6)</f>
        <v>0</v>
      </c>
      <c r="LJ51" s="86">
        <f>(ROUND(LI51,0))*LG51</f>
        <v>0</v>
      </c>
      <c r="LK51" s="86">
        <f>SUM((ROUND(LI51,0)*'Data Entry'!$C$15))</f>
        <v>0</v>
      </c>
      <c r="LL51" s="81">
        <f>SUM(AH50*$I$5)+AH50</f>
        <v>41.803775999999999</v>
      </c>
      <c r="LM51" s="76">
        <f t="shared" ref="LM51:LM56" si="303">+$K9</f>
        <v>1</v>
      </c>
      <c r="LN51" s="77">
        <f>SUM(AJ50*LN6)</f>
        <v>0</v>
      </c>
      <c r="LO51" s="82">
        <f>(ROUND(LN51,0))*LL51</f>
        <v>0</v>
      </c>
      <c r="LP51" s="82">
        <f>SUM((ROUND(LN51,0)*'Data Entry'!$C$15))</f>
        <v>0</v>
      </c>
      <c r="LQ51" s="81">
        <f t="shared" si="75"/>
        <v>20.16</v>
      </c>
      <c r="LR51" s="76">
        <f t="shared" si="44"/>
        <v>0.47</v>
      </c>
      <c r="LS51" s="80">
        <f>SUM(LS$33*LR51)-LX51-MC51-MH51-WM51-WR51-WW51-XB51</f>
        <v>0.32503042160000001</v>
      </c>
      <c r="LT51" s="82">
        <f t="shared" si="65"/>
        <v>0</v>
      </c>
      <c r="LU51" s="82"/>
      <c r="LV51" s="81">
        <f t="shared" si="137"/>
        <v>24.192</v>
      </c>
      <c r="LW51" s="76">
        <f t="shared" si="83"/>
        <v>0.57000000000000006</v>
      </c>
      <c r="LX51" s="80">
        <f>SUM(LX$39*LW51)-MC51-MH51-XB51</f>
        <v>1.5250778400000003E-2</v>
      </c>
      <c r="LY51" s="82">
        <f t="shared" si="120"/>
        <v>0</v>
      </c>
      <c r="LZ51" s="82"/>
      <c r="MA51" s="81">
        <f t="shared" si="257"/>
        <v>29.0304</v>
      </c>
      <c r="MB51" s="76">
        <f t="shared" si="161"/>
        <v>0.72</v>
      </c>
      <c r="MC51" s="80">
        <f>SUM(MC$45*MB51)-MH51</f>
        <v>7.4802159999999996E-4</v>
      </c>
      <c r="MD51" s="82">
        <f t="shared" si="221"/>
        <v>0</v>
      </c>
      <c r="ME51" s="82"/>
      <c r="MF51" s="81">
        <f>SUM(MA50*$I$5)+MA50</f>
        <v>34.836480000000002</v>
      </c>
      <c r="MG51" s="76">
        <f t="shared" ref="MG51:MG56" si="304">+$K9</f>
        <v>1</v>
      </c>
      <c r="MH51" s="77">
        <f>SUM(MC50)*MH6</f>
        <v>4.0522400000000004E-5</v>
      </c>
      <c r="MI51" s="82">
        <f>(ROUND(MH51,0))*MF51</f>
        <v>0</v>
      </c>
      <c r="MJ51" s="82">
        <f>SUM((ROUND(MH51,0)*'Data Entry'!$C$15))</f>
        <v>0</v>
      </c>
      <c r="MK51" s="83">
        <f t="shared" si="138"/>
        <v>20.16</v>
      </c>
      <c r="ML51" s="84">
        <f t="shared" si="84"/>
        <v>0.57000000000000006</v>
      </c>
      <c r="MM51" s="80">
        <f>SUM(MM$39*ML51)-MR51-MW51-XG51</f>
        <v>0.30913740000000001</v>
      </c>
      <c r="MN51" s="86">
        <f t="shared" si="121"/>
        <v>0</v>
      </c>
      <c r="MO51" s="86"/>
      <c r="MP51" s="83">
        <f t="shared" si="258"/>
        <v>24.192</v>
      </c>
      <c r="MQ51" s="84">
        <f t="shared" si="162"/>
        <v>0.72</v>
      </c>
      <c r="MR51" s="80">
        <f>SUM(MR$45*MQ51)-MW51</f>
        <v>1.5162600000000002E-2</v>
      </c>
      <c r="MS51" s="86">
        <f t="shared" si="223"/>
        <v>0</v>
      </c>
      <c r="MT51" s="86"/>
      <c r="MU51" s="83">
        <f>SUM(MP50*$I$5)+MP50</f>
        <v>29.0304</v>
      </c>
      <c r="MV51" s="84">
        <f t="shared" ref="MV51:MV56" si="305">+$K9</f>
        <v>1</v>
      </c>
      <c r="MW51" s="85">
        <f>SUM(MR50)*MW6</f>
        <v>8.2140000000000012E-4</v>
      </c>
      <c r="MX51" s="86">
        <f>(ROUND(MW51,0))*MU51</f>
        <v>0</v>
      </c>
      <c r="MY51" s="86">
        <f>SUM((ROUND(MW51,0)*'Data Entry'!$C$15))</f>
        <v>0</v>
      </c>
      <c r="MZ51" s="87">
        <f t="shared" si="259"/>
        <v>20.16</v>
      </c>
      <c r="NA51" s="88">
        <f t="shared" si="163"/>
        <v>0.72</v>
      </c>
      <c r="NB51" s="80">
        <f>SUM(NB$45*NA51)-NG51</f>
        <v>0.34149999999999997</v>
      </c>
      <c r="NC51" s="90">
        <f t="shared" si="224"/>
        <v>0</v>
      </c>
      <c r="ND51" s="90"/>
      <c r="NE51" s="87">
        <f>SUM(MZ50*$I$5)+MZ50</f>
        <v>24.192</v>
      </c>
      <c r="NF51" s="88">
        <f t="shared" ref="NF51:NF56" si="306">+$K9</f>
        <v>1</v>
      </c>
      <c r="NG51" s="89">
        <f>SUM(NB50)*NG6</f>
        <v>1.8499999999999999E-2</v>
      </c>
      <c r="NH51" s="90">
        <f>(ROUND(NG51,0))*NE51</f>
        <v>0</v>
      </c>
      <c r="NI51" s="90">
        <f>SUM((ROUND(NG51,0)*'Data Entry'!$C$15))</f>
        <v>0</v>
      </c>
      <c r="NJ51" s="94">
        <f>SUM(AW50*$I$5)+AW50</f>
        <v>20.16</v>
      </c>
      <c r="NK51" s="95">
        <f t="shared" ref="NK51:NK56" si="307">+$K9</f>
        <v>1</v>
      </c>
      <c r="NL51" s="96">
        <f>SUM(AY50*NL6)</f>
        <v>0.45</v>
      </c>
      <c r="NM51" s="97">
        <f>(ROUND(NL51,0))*NJ51</f>
        <v>0</v>
      </c>
      <c r="NN51" s="97">
        <f>SUM((ROUND(NL51,0)*'Data Entry'!$C$15))</f>
        <v>0</v>
      </c>
      <c r="NO51" s="81">
        <f t="shared" si="139"/>
        <v>24.192</v>
      </c>
      <c r="NP51" s="76">
        <f t="shared" si="85"/>
        <v>0.57000000000000006</v>
      </c>
      <c r="NQ51" s="80">
        <f>SUM(NQ$39*NP51)-NV51-OA51-XL51</f>
        <v>2.5761450000000005E-2</v>
      </c>
      <c r="NR51" s="82">
        <f t="shared" si="122"/>
        <v>0</v>
      </c>
      <c r="NS51" s="82"/>
      <c r="NT51" s="81">
        <f t="shared" si="260"/>
        <v>29.0304</v>
      </c>
      <c r="NU51" s="76">
        <f t="shared" si="164"/>
        <v>0.72</v>
      </c>
      <c r="NV51" s="80">
        <f>SUM(NV$45*NU51)-OA51</f>
        <v>1.26355E-3</v>
      </c>
      <c r="NW51" s="82">
        <f t="shared" si="226"/>
        <v>0</v>
      </c>
      <c r="NX51" s="82"/>
      <c r="NY51" s="81">
        <f>SUM(NT50*$I$5)+NT50</f>
        <v>34.836480000000002</v>
      </c>
      <c r="NZ51" s="76">
        <f t="shared" ref="NZ51:NZ56" si="308">+$K9</f>
        <v>1</v>
      </c>
      <c r="OA51" s="77">
        <f>SUM(NV50)*OA6</f>
        <v>6.8449999999999997E-5</v>
      </c>
      <c r="OB51" s="82">
        <f>(ROUND(OA51,0))*NY51</f>
        <v>0</v>
      </c>
      <c r="OC51" s="82">
        <f>SUM((ROUND(OA51,0)*'Data Entry'!$C$15))</f>
        <v>0</v>
      </c>
      <c r="OD51" s="83">
        <f t="shared" si="261"/>
        <v>24.192</v>
      </c>
      <c r="OE51" s="84">
        <f t="shared" si="165"/>
        <v>0.72</v>
      </c>
      <c r="OF51" s="80">
        <f>SUM(OF$45*OE51)-OK51</f>
        <v>0</v>
      </c>
      <c r="OG51" s="86">
        <f t="shared" si="227"/>
        <v>0</v>
      </c>
      <c r="OH51" s="86"/>
      <c r="OI51" s="83">
        <f>SUM(OD50*$I$5)+OD50</f>
        <v>29.0304</v>
      </c>
      <c r="OJ51" s="84">
        <f t="shared" ref="OJ51:OJ56" si="309">+$K9</f>
        <v>1</v>
      </c>
      <c r="OK51" s="85">
        <f>SUM(OF50)*OK6</f>
        <v>0</v>
      </c>
      <c r="OL51" s="86">
        <f>(ROUND(OK51,0))*OI51</f>
        <v>0</v>
      </c>
      <c r="OM51" s="86">
        <f>SUM((ROUND(OK51,0)*'Data Entry'!$C$15))</f>
        <v>0</v>
      </c>
      <c r="ON51" s="87">
        <f>SUM(BB50*$I$5)+BB50</f>
        <v>24.192</v>
      </c>
      <c r="OO51" s="88">
        <f t="shared" ref="OO51:OO56" si="310">+$K9</f>
        <v>1</v>
      </c>
      <c r="OP51" s="89">
        <f>SUM(BD50*OP6)</f>
        <v>0</v>
      </c>
      <c r="OQ51" s="90">
        <f>(ROUND(OP51,0))*ON51</f>
        <v>0</v>
      </c>
      <c r="OR51" s="90">
        <f>SUM((ROUND(OP51,0)*'Data Entry'!$C$15))</f>
        <v>0</v>
      </c>
      <c r="OS51" s="81">
        <f t="shared" si="262"/>
        <v>29.0304</v>
      </c>
      <c r="OT51" s="76">
        <f t="shared" si="166"/>
        <v>0.72</v>
      </c>
      <c r="OU51" s="80">
        <f>SUM(OU$45*OT51)-OZ51</f>
        <v>0</v>
      </c>
      <c r="OV51" s="82">
        <f t="shared" si="228"/>
        <v>0</v>
      </c>
      <c r="OW51" s="82"/>
      <c r="OX51" s="81">
        <f>SUM(OS50*$I$5)+OS50</f>
        <v>34.836480000000002</v>
      </c>
      <c r="OY51" s="76">
        <f t="shared" ref="OY51:OY56" si="311">+$K9</f>
        <v>1</v>
      </c>
      <c r="OZ51" s="77">
        <f>SUM(OU50)*OZ6</f>
        <v>0</v>
      </c>
      <c r="PA51" s="82">
        <f>(ROUND(OZ51,0))*OX51</f>
        <v>0</v>
      </c>
      <c r="PB51" s="82">
        <f>SUM((ROUND(OZ51,0)*'Data Entry'!$C$15))</f>
        <v>0</v>
      </c>
      <c r="PC51" s="83">
        <f>SUM(BG50*$I$5)+BG50</f>
        <v>29.0304</v>
      </c>
      <c r="PD51" s="84">
        <f t="shared" ref="PD51:PD56" si="312">+$K9</f>
        <v>1</v>
      </c>
      <c r="PE51" s="85">
        <f>SUM(BI50*PE6)</f>
        <v>0</v>
      </c>
      <c r="PF51" s="86">
        <f>(ROUND(PE51,0))*PC51</f>
        <v>0</v>
      </c>
      <c r="PG51" s="86">
        <f>SUM((ROUND(PE51,0)*'Data Entry'!$C$15))</f>
        <v>0</v>
      </c>
      <c r="PH51" s="81">
        <f>SUM(BL50*$I$5)+BL50</f>
        <v>34.836480000000002</v>
      </c>
      <c r="PI51" s="76">
        <f t="shared" ref="PI51:PI56" si="313">+$K9</f>
        <v>1</v>
      </c>
      <c r="PJ51" s="77">
        <f>SUM(BN50*PJ6)</f>
        <v>0</v>
      </c>
      <c r="PK51" s="82">
        <f>(ROUND(PJ51,0))*PH51</f>
        <v>0</v>
      </c>
      <c r="PL51" s="82">
        <f>SUM((ROUND(PJ51,0)*'Data Entry'!$C$15))</f>
        <v>0</v>
      </c>
      <c r="PM51" s="81">
        <f t="shared" si="140"/>
        <v>20.16</v>
      </c>
      <c r="PN51" s="76">
        <f t="shared" si="86"/>
        <v>0.57000000000000006</v>
      </c>
      <c r="PO51" s="80">
        <f>SUM(PO$39*PN51)-PT51-PY51-XQ51</f>
        <v>0.32393882142765013</v>
      </c>
      <c r="PP51" s="82">
        <f t="shared" si="123"/>
        <v>0</v>
      </c>
      <c r="PQ51" s="82"/>
      <c r="PR51" s="81">
        <f t="shared" si="263"/>
        <v>24.192</v>
      </c>
      <c r="PS51" s="76">
        <f t="shared" si="167"/>
        <v>0.72</v>
      </c>
      <c r="PT51" s="80">
        <f>SUM(PT$45*PS51)-PY51</f>
        <v>1.5888581497350004E-2</v>
      </c>
      <c r="PU51" s="82">
        <f t="shared" si="230"/>
        <v>0</v>
      </c>
      <c r="PV51" s="82"/>
      <c r="PW51" s="81">
        <f>SUM(PR50*$I$5)+PR50</f>
        <v>29.0304</v>
      </c>
      <c r="PX51" s="76">
        <f t="shared" ref="PX51:PX56" si="314">+$K9</f>
        <v>1</v>
      </c>
      <c r="PY51" s="77">
        <f>SUM(PT50)*PY6</f>
        <v>8.6072842665000043E-4</v>
      </c>
      <c r="PZ51" s="82">
        <f>(ROUND(PY51,0))*PW51</f>
        <v>0</v>
      </c>
      <c r="QA51" s="82">
        <f>SUM((ROUND(PY51,0)*'Data Entry'!$C$15))</f>
        <v>0</v>
      </c>
      <c r="QB51" s="83">
        <f t="shared" si="264"/>
        <v>20.16</v>
      </c>
      <c r="QC51" s="84">
        <f t="shared" si="168"/>
        <v>0.72</v>
      </c>
      <c r="QD51" s="80">
        <f>SUM(QD$45*QC51)-QI51</f>
        <v>0.34144334142765004</v>
      </c>
      <c r="QE51" s="86">
        <f t="shared" si="231"/>
        <v>0</v>
      </c>
      <c r="QF51" s="86"/>
      <c r="QG51" s="83">
        <f>SUM(QB50*$I$5)+QB50</f>
        <v>24.192</v>
      </c>
      <c r="QH51" s="84">
        <f t="shared" ref="QH51:QH56" si="315">+$K9</f>
        <v>1</v>
      </c>
      <c r="QI51" s="85">
        <f>SUM(QD50)*QI6</f>
        <v>1.8496930648350004E-2</v>
      </c>
      <c r="QJ51" s="86">
        <f>(ROUND(QI51,0))*QG51</f>
        <v>0</v>
      </c>
      <c r="QK51" s="86">
        <f>SUM((ROUND(QI51,0)*'Data Entry'!$C$15))</f>
        <v>0</v>
      </c>
      <c r="QL51" s="87">
        <f>SUM(CA50*$I$5)+CA50</f>
        <v>20.16</v>
      </c>
      <c r="QM51" s="88">
        <f t="shared" ref="QM51:QM56" si="316">+$K9</f>
        <v>1</v>
      </c>
      <c r="QN51" s="89">
        <f>SUM(CC50*QN6)</f>
        <v>0.37852032277665015</v>
      </c>
      <c r="QO51" s="90">
        <f>(ROUND(QN51,0))*QL51</f>
        <v>0</v>
      </c>
      <c r="QP51" s="90">
        <f>SUM((ROUND(QN51,0)*'Data Entry'!$C$15))</f>
        <v>0</v>
      </c>
      <c r="QQ51" s="81">
        <f t="shared" si="232"/>
        <v>24.192</v>
      </c>
      <c r="QR51" s="76">
        <f t="shared" si="169"/>
        <v>0.72</v>
      </c>
      <c r="QS51" s="80">
        <f>SUM(QS$45*QR51)-QX51</f>
        <v>1.5888581497350004E-2</v>
      </c>
      <c r="QT51" s="82">
        <f t="shared" si="170"/>
        <v>0</v>
      </c>
      <c r="QU51" s="82"/>
      <c r="QV51" s="81">
        <f>SUM(QQ50*$I$5)+QQ50</f>
        <v>29.0304</v>
      </c>
      <c r="QW51" s="76">
        <f t="shared" ref="QW51:QW56" si="317">+$K9</f>
        <v>1</v>
      </c>
      <c r="QX51" s="77">
        <f>SUM(QS50)*QX6</f>
        <v>8.6072842665000033E-4</v>
      </c>
      <c r="QY51" s="82">
        <f t="shared" ref="QY51:QY56" si="318">(ROUND(QX51,0))*QV51</f>
        <v>0</v>
      </c>
      <c r="QZ51" s="82">
        <f>SUM((ROUND(QX51,0)*'Data Entry'!$C$15))</f>
        <v>0</v>
      </c>
      <c r="RA51" s="83">
        <f>SUM(CF50*$I$5)+CF50</f>
        <v>24.192</v>
      </c>
      <c r="RB51" s="84">
        <f t="shared" ref="RB51:RB56" si="319">+$K9</f>
        <v>1</v>
      </c>
      <c r="RC51" s="85">
        <f>SUM(CH50*RC6)</f>
        <v>1.8496930648350004E-2</v>
      </c>
      <c r="RD51" s="86">
        <f t="shared" ref="RD51:RD56" si="320">(ROUND(RC51,0))*RA51</f>
        <v>0</v>
      </c>
      <c r="RE51" s="86">
        <f>SUM((ROUND(RC51,0)*'Data Entry'!$C$15))</f>
        <v>0</v>
      </c>
      <c r="RF51" s="81">
        <f>SUM(CK50*$I$5)+CK50</f>
        <v>29.0304</v>
      </c>
      <c r="RG51" s="76">
        <f t="shared" ref="RG51:RG56" si="321">+$K9</f>
        <v>1</v>
      </c>
      <c r="RH51" s="77">
        <f>SUM(CM50*RH6)</f>
        <v>8.6072842665000033E-4</v>
      </c>
      <c r="RI51" s="82">
        <f t="shared" ref="RI51:RI56" si="322">(ROUND(RH51,0))*RF51</f>
        <v>0</v>
      </c>
      <c r="RJ51" s="82">
        <f>SUM((ROUND(RH51,0)*'Data Entry'!$C$15))</f>
        <v>0</v>
      </c>
      <c r="RK51" s="81">
        <f t="shared" si="265"/>
        <v>20.16</v>
      </c>
      <c r="RL51" s="76">
        <f t="shared" si="171"/>
        <v>0.72</v>
      </c>
      <c r="RM51" s="80">
        <f>SUM(RM$45*RL51)-RR51</f>
        <v>0.3251505642526501</v>
      </c>
      <c r="RN51" s="82">
        <f t="shared" si="233"/>
        <v>0</v>
      </c>
      <c r="RO51" s="82"/>
      <c r="RP51" s="81">
        <f>SUM(RK50*$I$5)+RK50</f>
        <v>24.192</v>
      </c>
      <c r="RQ51" s="76">
        <f t="shared" ref="RQ51:RQ56" si="323">+$K9</f>
        <v>1</v>
      </c>
      <c r="RR51" s="77">
        <f>SUM(RM50)*RR6</f>
        <v>1.7614305823350006E-2</v>
      </c>
      <c r="RS51" s="82">
        <f>(ROUND(RR51,0))*RP51</f>
        <v>0</v>
      </c>
      <c r="RT51" s="82">
        <f>SUM((ROUND(RR51,0)*'Data Entry'!$C$15))</f>
        <v>0</v>
      </c>
      <c r="RU51" s="83">
        <f>SUM(CZ50*$I$5)+CZ50</f>
        <v>20.16</v>
      </c>
      <c r="RV51" s="84">
        <f t="shared" ref="RV51:RV56" si="324">+$K9</f>
        <v>1</v>
      </c>
      <c r="RW51" s="85">
        <f>SUM(DB50*RW6)</f>
        <v>0.37852891010165002</v>
      </c>
      <c r="RX51" s="86">
        <f>(ROUND(RW51,0))*RU51</f>
        <v>0</v>
      </c>
      <c r="RY51" s="86">
        <f>SUM((ROUND(RW51,0)*'Data Entry'!$C$15))</f>
        <v>0</v>
      </c>
      <c r="RZ51" s="81">
        <f>SUM(DE50*$I$5)+DE50</f>
        <v>24.192</v>
      </c>
      <c r="SA51" s="76">
        <f t="shared" ref="SA51:SA56" si="325">+$K9</f>
        <v>1</v>
      </c>
      <c r="SB51" s="77">
        <f>SUM(DG50*SB6)</f>
        <v>1.7614305823350006E-2</v>
      </c>
      <c r="SC51" s="82">
        <f>(ROUND(SB51,0))*RZ51</f>
        <v>0</v>
      </c>
      <c r="SD51" s="82">
        <f>SUM((ROUND(SB51,0)*'Data Entry'!$C$15))</f>
        <v>0</v>
      </c>
      <c r="SE51" s="81">
        <f>SUM(DT50*$I$5)+DT50</f>
        <v>20.16</v>
      </c>
      <c r="SF51" s="76">
        <f t="shared" ref="SF51:SF56" si="326">+$K9</f>
        <v>1</v>
      </c>
      <c r="SG51" s="77">
        <f>SUM(DV50*SG6)</f>
        <v>0.42201063270165018</v>
      </c>
      <c r="SH51" s="82">
        <f>(ROUND(SG51,0))*SE51</f>
        <v>0</v>
      </c>
      <c r="SI51" s="82">
        <f>SUM((ROUND(SG51,0)*'Data Entry'!$C$15))</f>
        <v>0</v>
      </c>
      <c r="SJ51" s="81">
        <f t="shared" si="141"/>
        <v>24.192</v>
      </c>
      <c r="SK51" s="76">
        <f t="shared" si="87"/>
        <v>0.57000000000000006</v>
      </c>
      <c r="SL51" s="80">
        <f>SUM(SL$39*SK51)-SQ51-SV51-XV51</f>
        <v>2.5761450000000005E-2</v>
      </c>
      <c r="SM51" s="82">
        <f t="shared" si="124"/>
        <v>0</v>
      </c>
      <c r="SN51" s="82"/>
      <c r="SO51" s="81">
        <f t="shared" si="266"/>
        <v>29.0304</v>
      </c>
      <c r="SP51" s="76">
        <f t="shared" si="172"/>
        <v>0.72</v>
      </c>
      <c r="SQ51" s="80">
        <f>SUM(SQ$45*SP51)-SV51</f>
        <v>1.26355E-3</v>
      </c>
      <c r="SR51" s="82">
        <f t="shared" si="235"/>
        <v>0</v>
      </c>
      <c r="SS51" s="82"/>
      <c r="ST51" s="81">
        <f>SUM(SO50*$I$5)+SO50</f>
        <v>34.836480000000002</v>
      </c>
      <c r="SU51" s="76">
        <f t="shared" ref="SU51:SU56" si="327">+$K9</f>
        <v>1</v>
      </c>
      <c r="SV51" s="77">
        <f>SUM(SQ50)*SV6</f>
        <v>6.8449999999999997E-5</v>
      </c>
      <c r="SW51" s="82">
        <f>(ROUND(SV51,0))*ST51</f>
        <v>0</v>
      </c>
      <c r="SX51" s="82">
        <f>SUM((ROUND(SV51,0)*'Data Entry'!$C$15))</f>
        <v>0</v>
      </c>
      <c r="SY51" s="83">
        <f t="shared" si="267"/>
        <v>24.192</v>
      </c>
      <c r="SZ51" s="84">
        <f t="shared" si="173"/>
        <v>0.72</v>
      </c>
      <c r="TA51" s="80">
        <f>SUM(TA$45*SZ51)-TF51</f>
        <v>0</v>
      </c>
      <c r="TB51" s="86">
        <f t="shared" si="236"/>
        <v>0</v>
      </c>
      <c r="TC51" s="86"/>
      <c r="TD51" s="83">
        <f>SUM(SY50*$I$5)+SY50</f>
        <v>29.0304</v>
      </c>
      <c r="TE51" s="84">
        <f t="shared" ref="TE51:TE56" si="328">+$K9</f>
        <v>1</v>
      </c>
      <c r="TF51" s="85">
        <f>SUM(TA50)*TF6</f>
        <v>0</v>
      </c>
      <c r="TG51" s="86">
        <f>(ROUND(TF51,0))*TD51</f>
        <v>0</v>
      </c>
      <c r="TH51" s="86">
        <f>SUM((ROUND(TF51,0)*'Data Entry'!$C$15))</f>
        <v>0</v>
      </c>
      <c r="TI51" s="87">
        <f>SUM(EX50*$I$5)+EX50</f>
        <v>24.192</v>
      </c>
      <c r="TJ51" s="88">
        <f t="shared" ref="TJ51:TJ56" si="329">+$K9</f>
        <v>1</v>
      </c>
      <c r="TK51" s="89">
        <f>SUM(EZ50*TK6)</f>
        <v>0</v>
      </c>
      <c r="TL51" s="90">
        <f>(ROUND(TK51,0))*TI51</f>
        <v>0</v>
      </c>
      <c r="TM51" s="90">
        <f>SUM((ROUND(TK51,0)*'Data Entry'!$C$15))</f>
        <v>0</v>
      </c>
      <c r="TN51" s="81">
        <f t="shared" si="268"/>
        <v>29.0304</v>
      </c>
      <c r="TO51" s="76">
        <f t="shared" si="174"/>
        <v>0.72</v>
      </c>
      <c r="TP51" s="80">
        <f>SUM(TP$45*TO51)-TU51</f>
        <v>9.6067365000000033E-4</v>
      </c>
      <c r="TQ51" s="82">
        <f t="shared" si="237"/>
        <v>0</v>
      </c>
      <c r="TR51" s="82"/>
      <c r="TS51" s="81">
        <f>SUM(TN50*$I$5)+TN50</f>
        <v>34.836480000000002</v>
      </c>
      <c r="TT51" s="76">
        <f t="shared" ref="TT51:TT56" si="330">+$K9</f>
        <v>1</v>
      </c>
      <c r="TU51" s="77">
        <f>SUM(TP50)*TU6</f>
        <v>5.2042350000000019E-5</v>
      </c>
      <c r="TV51" s="82">
        <f>(ROUND(TU51,0))*TS51</f>
        <v>0</v>
      </c>
      <c r="TW51" s="82">
        <f>SUM((ROUND(TU51,0)*'Data Entry'!$C$15))</f>
        <v>0</v>
      </c>
      <c r="TX51" s="83">
        <f>SUM(FC50*$I$5)+FC50</f>
        <v>29.0304</v>
      </c>
      <c r="TY51" s="84">
        <f t="shared" ref="TY51:TY56" si="331">+$K9</f>
        <v>1</v>
      </c>
      <c r="TZ51" s="85">
        <f>SUM(FE50*TZ6)</f>
        <v>1.11838265E-3</v>
      </c>
      <c r="UA51" s="86">
        <f>(ROUND(TZ51,0))*TX51</f>
        <v>0</v>
      </c>
      <c r="UB51" s="86">
        <f>SUM((ROUND(TZ51,0)*'Data Entry'!$C$15))</f>
        <v>0</v>
      </c>
      <c r="UC51" s="81">
        <f>SUM(FH50*$I$5)+FH50</f>
        <v>34.836480000000002</v>
      </c>
      <c r="UD51" s="76">
        <f t="shared" ref="UD51:UD56" si="332">+$K9</f>
        <v>1</v>
      </c>
      <c r="UE51" s="77">
        <f>SUM(FJ50*UE6)</f>
        <v>5.2042350000000019E-5</v>
      </c>
      <c r="UF51" s="82">
        <f>(ROUND(UE51,0))*UC51</f>
        <v>0</v>
      </c>
      <c r="UG51" s="82">
        <f>SUM((ROUND(UE51,0)*'Data Entry'!$C$15))</f>
        <v>0</v>
      </c>
      <c r="UH51" s="81">
        <f t="shared" si="269"/>
        <v>24.192</v>
      </c>
      <c r="UI51" s="76">
        <f t="shared" si="175"/>
        <v>0.72</v>
      </c>
      <c r="UJ51" s="80">
        <f>SUM(UJ$45*UI51)-UO51</f>
        <v>1.5370778400000005E-2</v>
      </c>
      <c r="UK51" s="82">
        <f t="shared" si="238"/>
        <v>0</v>
      </c>
      <c r="UL51" s="82"/>
      <c r="UM51" s="81">
        <f>SUM(UH50*$I$5)+UH50</f>
        <v>29.0304</v>
      </c>
      <c r="UN51" s="76">
        <f t="shared" ref="UN51:UN56" si="333">+$K9</f>
        <v>1</v>
      </c>
      <c r="UO51" s="77">
        <f>SUM(UJ50)*UO6</f>
        <v>8.326776000000003E-4</v>
      </c>
      <c r="UP51" s="82">
        <f>(ROUND(UO51,0))*UM51</f>
        <v>0</v>
      </c>
      <c r="UQ51" s="82">
        <f>SUM((ROUND(UO51,0)*'Data Entry'!$C$15))</f>
        <v>0</v>
      </c>
      <c r="UR51" s="83">
        <f>SUM(FW50*$I$5)+FW50</f>
        <v>24.192</v>
      </c>
      <c r="US51" s="84">
        <f t="shared" ref="US51:US56" si="334">+$K9</f>
        <v>1</v>
      </c>
      <c r="UT51" s="85">
        <f>SUM(FY50*UT6)</f>
        <v>1.78941224E-2</v>
      </c>
      <c r="UU51" s="86">
        <f>(ROUND(UT51,0))*UR51</f>
        <v>0</v>
      </c>
      <c r="UV51" s="86">
        <f>SUM((ROUND(UT51,0)*'Data Entry'!$C$15))</f>
        <v>0</v>
      </c>
      <c r="UW51" s="81">
        <f>SUM(GB50*$I$5)+GB50</f>
        <v>29.0304</v>
      </c>
      <c r="UX51" s="76">
        <f t="shared" ref="UX51:UX56" si="335">+$K9</f>
        <v>1</v>
      </c>
      <c r="UY51" s="77">
        <f>SUM(GD50*UY6)</f>
        <v>8.326776000000003E-4</v>
      </c>
      <c r="UZ51" s="82">
        <f>(ROUND(UY51,0))*UW51</f>
        <v>0</v>
      </c>
      <c r="VA51" s="82">
        <f>SUM((ROUND(UY51,0)*'Data Entry'!$C$15))</f>
        <v>0</v>
      </c>
      <c r="VB51" s="81">
        <f>SUM(GQ50*$I$5)+GQ50</f>
        <v>24.192</v>
      </c>
      <c r="VC51" s="76">
        <f t="shared" ref="VC51:VC56" si="336">+$K9</f>
        <v>1</v>
      </c>
      <c r="VD51" s="77">
        <f>SUM(GS50*VD6)</f>
        <v>1.8285150000000003E-2</v>
      </c>
      <c r="VE51" s="82">
        <f>(ROUND(VD51,0))*VB51</f>
        <v>0</v>
      </c>
      <c r="VF51" s="82">
        <f>SUM((ROUND(VD51,0)*'Data Entry'!$C$15))</f>
        <v>0</v>
      </c>
      <c r="VG51" s="81">
        <f t="shared" si="270"/>
        <v>29.0304</v>
      </c>
      <c r="VH51" s="76">
        <f t="shared" si="176"/>
        <v>0.72</v>
      </c>
      <c r="VI51" s="80">
        <f>SUM(VI$45*VH51)-VN51</f>
        <v>9.6067365000000033E-4</v>
      </c>
      <c r="VJ51" s="82">
        <f t="shared" si="239"/>
        <v>0</v>
      </c>
      <c r="VK51" s="82"/>
      <c r="VL51" s="81">
        <f>SUM(VG50*$I$5)+VG50</f>
        <v>34.836480000000002</v>
      </c>
      <c r="VM51" s="76">
        <f t="shared" ref="VM51:VM56" si="337">+$K9</f>
        <v>1</v>
      </c>
      <c r="VN51" s="77">
        <f>SUM(VI50)*VN6</f>
        <v>5.2042350000000019E-5</v>
      </c>
      <c r="VO51" s="82">
        <f>(ROUND(VN51,0))*VL51</f>
        <v>0</v>
      </c>
      <c r="VP51" s="82">
        <f>SUM((ROUND(VN51,0)*'Data Entry'!$C$15))</f>
        <v>0</v>
      </c>
      <c r="VQ51" s="83">
        <f>SUM(GV50*$I$5)+GV50</f>
        <v>29.0304</v>
      </c>
      <c r="VR51" s="84">
        <f t="shared" ref="VR51:VR56" si="338">+$K9</f>
        <v>1</v>
      </c>
      <c r="VS51" s="85">
        <f>SUM(GX50*VS6)</f>
        <v>8.8985000000000008E-4</v>
      </c>
      <c r="VT51" s="86">
        <f>(ROUND(VS51,0))*VQ51</f>
        <v>0</v>
      </c>
      <c r="VU51" s="86">
        <f>SUM((ROUND(VS51,0)*'Data Entry'!$C$15))</f>
        <v>0</v>
      </c>
      <c r="VV51" s="81">
        <f>SUM(HZ50*$I$5)+HZ50</f>
        <v>34.836480000000002</v>
      </c>
      <c r="VW51" s="76">
        <f t="shared" ref="VW51:VW56" si="339">+$K9</f>
        <v>1</v>
      </c>
      <c r="VX51" s="77">
        <f>SUM(IB50*VX6)</f>
        <v>5.2042350000000019E-5</v>
      </c>
      <c r="VY51" s="82">
        <f>(ROUND(VX51,0))*VV51</f>
        <v>0</v>
      </c>
      <c r="VZ51" s="82">
        <f>SUM((ROUND(VX51,0)*'Data Entry'!$C$15))</f>
        <v>0</v>
      </c>
      <c r="WA51" s="81">
        <f>SUM(IO50*$I$5)+IO50</f>
        <v>29.0304</v>
      </c>
      <c r="WB51" s="76">
        <f t="shared" ref="WB51:WB56" si="340">+$K9</f>
        <v>1</v>
      </c>
      <c r="WC51" s="77">
        <f>SUM(IQ50*WC6)</f>
        <v>0</v>
      </c>
      <c r="WD51" s="82">
        <f>(ROUND(WC51,0))*WA51</f>
        <v>0</v>
      </c>
      <c r="WE51" s="82">
        <f>SUM((ROUND(WC51,0)*'Data Entry'!$C$15))</f>
        <v>0</v>
      </c>
      <c r="WF51" s="81">
        <f>SUM(JS50*$I$5)+JS50</f>
        <v>34.836480000000002</v>
      </c>
      <c r="WG51" s="76">
        <f t="shared" ref="WG51:WG56" si="341">+$K9</f>
        <v>1</v>
      </c>
      <c r="WH51" s="77">
        <f>SUM(JU50*WH6)</f>
        <v>0</v>
      </c>
      <c r="WI51" s="82">
        <f>(ROUND(WH51,0))*WF51</f>
        <v>0</v>
      </c>
      <c r="WJ51" s="82">
        <f>SUM((ROUND(WH51,0)*'Data Entry'!$C$15))</f>
        <v>0</v>
      </c>
      <c r="WK51" s="81">
        <f t="shared" si="271"/>
        <v>24.192</v>
      </c>
      <c r="WL51" s="76">
        <f t="shared" si="177"/>
        <v>0.72</v>
      </c>
      <c r="WM51" s="80">
        <f>SUM(WM$45*WL51)-WR51</f>
        <v>1.5370778400000005E-2</v>
      </c>
      <c r="WN51" s="82">
        <f t="shared" si="240"/>
        <v>0</v>
      </c>
      <c r="WO51" s="82"/>
      <c r="WP51" s="81">
        <f>SUM(WK50*$I$5)+WK50</f>
        <v>29.0304</v>
      </c>
      <c r="WQ51" s="76">
        <f t="shared" ref="WQ51:WQ56" si="342">+$K9</f>
        <v>1</v>
      </c>
      <c r="WR51" s="77">
        <f>SUM(WM50)*WR6</f>
        <v>8.326776000000003E-4</v>
      </c>
      <c r="WS51" s="82">
        <f>(ROUND(WR51,0))*WP51</f>
        <v>0</v>
      </c>
      <c r="WT51" s="82">
        <f>SUM((ROUND(WR51,0)*'Data Entry'!$C$15))</f>
        <v>0</v>
      </c>
      <c r="WU51" s="83">
        <f>SUM(LQ50*$I$5)+LQ50</f>
        <v>24.192</v>
      </c>
      <c r="WV51" s="84">
        <f t="shared" ref="WV51:WV56" si="343">+$K9</f>
        <v>1</v>
      </c>
      <c r="WW51" s="85">
        <f>SUM(LS50*WW6)</f>
        <v>1.78941224E-2</v>
      </c>
      <c r="WX51" s="86">
        <f>(ROUND(WW51,0))*WU51</f>
        <v>0</v>
      </c>
      <c r="WY51" s="86">
        <f>SUM((ROUND(WW51,0)*'Data Entry'!$C$15))</f>
        <v>0</v>
      </c>
      <c r="WZ51" s="81">
        <f>SUM(LV50*$I$5)+LV50</f>
        <v>29.0304</v>
      </c>
      <c r="XA51" s="76">
        <f t="shared" ref="XA51:XA56" si="344">+$K9</f>
        <v>1</v>
      </c>
      <c r="XB51" s="77">
        <f>SUM(LX50*XB6)</f>
        <v>8.326776000000003E-4</v>
      </c>
      <c r="XC51" s="82">
        <f>(ROUND(XB51,0))*WZ51</f>
        <v>0</v>
      </c>
      <c r="XD51" s="82">
        <f>SUM((ROUND(XB51,0)*'Data Entry'!$C$15))</f>
        <v>0</v>
      </c>
      <c r="XE51" s="81">
        <f>SUM(MK50*$I$5)+MK50</f>
        <v>24.192</v>
      </c>
      <c r="XF51" s="76">
        <f t="shared" ref="XF51:XF56" si="345">+$K9</f>
        <v>1</v>
      </c>
      <c r="XG51" s="77">
        <f>SUM(MM50*XG6)</f>
        <v>1.6878600000000004E-2</v>
      </c>
      <c r="XH51" s="82">
        <f>(ROUND(XG51,0))*XE51</f>
        <v>0</v>
      </c>
      <c r="XI51" s="82">
        <f>SUM((ROUND(XG51,0)*'Data Entry'!$C$15))</f>
        <v>0</v>
      </c>
      <c r="XJ51" s="81">
        <f>SUM(NO50*$I$5)+NO50</f>
        <v>29.0304</v>
      </c>
      <c r="XK51" s="76">
        <f t="shared" ref="XK51:XK56" si="346">+$K9</f>
        <v>1</v>
      </c>
      <c r="XL51" s="77">
        <f>SUM(NQ50*XL6)</f>
        <v>1.4065500000000003E-3</v>
      </c>
      <c r="XM51" s="82">
        <f>(ROUND(XL51,0))*XJ51</f>
        <v>0</v>
      </c>
      <c r="XN51" s="82">
        <f>SUM((ROUND(XL51,0)*'Data Entry'!$C$15))</f>
        <v>0</v>
      </c>
      <c r="XO51" s="81">
        <f>SUM(PM50*$I$5)+PM50</f>
        <v>24.192</v>
      </c>
      <c r="XP51" s="76">
        <f t="shared" ref="XP51:XP56" si="347">+$K9</f>
        <v>1</v>
      </c>
      <c r="XQ51" s="77">
        <f>SUM(PO50*XQ6)</f>
        <v>1.7686743148350007E-2</v>
      </c>
      <c r="XR51" s="82">
        <f>(ROUND(XQ51,0))*XO51</f>
        <v>0</v>
      </c>
      <c r="XS51" s="82">
        <f>SUM((ROUND(XQ51,0)*'Data Entry'!$C$15))</f>
        <v>0</v>
      </c>
      <c r="XT51" s="81">
        <f>SUM(SJ50*$I$5)+SJ50</f>
        <v>29.0304</v>
      </c>
      <c r="XU51" s="76">
        <f t="shared" ref="XU51:XU56" si="348">+$K9</f>
        <v>1</v>
      </c>
      <c r="XV51" s="77">
        <f>SUM(SL50*XV6)</f>
        <v>1.4065500000000003E-3</v>
      </c>
      <c r="XW51" s="82">
        <f>(ROUND(XV51,0))*XT51</f>
        <v>0</v>
      </c>
      <c r="XX51" s="82">
        <f>SUM((ROUND(XV51,0)*'Data Entry'!$C$15))</f>
        <v>0</v>
      </c>
      <c r="XY51" s="81">
        <f>SUM(HU50*$I$5)+HU50</f>
        <v>29.0304</v>
      </c>
      <c r="XZ51" s="76">
        <f t="shared" ref="XZ51:XZ56" si="349">+$K9</f>
        <v>1</v>
      </c>
      <c r="YA51" s="77">
        <f>SUM(HW50*YA6)</f>
        <v>1.11838265E-3</v>
      </c>
      <c r="YB51" s="82">
        <f>(ROUND(YA51,0))*XY51</f>
        <v>0</v>
      </c>
      <c r="YC51" s="82">
        <f>SUM((ROUND(YA51,0)*'Data Entry'!$C$15))</f>
        <v>0</v>
      </c>
      <c r="YD51" s="81">
        <f>SUM(AC50*$I$5)+AC50</f>
        <v>34.836480000000002</v>
      </c>
      <c r="YE51" s="76">
        <f t="shared" ref="YE51:YE56" si="350">+$K9</f>
        <v>1</v>
      </c>
      <c r="YF51" s="77">
        <f>SUM(AE50*YF6)</f>
        <v>0</v>
      </c>
      <c r="YG51" s="82">
        <f>(ROUND(YF51,0))*YD51</f>
        <v>0</v>
      </c>
      <c r="YH51" s="82">
        <f>SUM((ROUND(YF51,0)*'Data Entry'!$C$15))</f>
        <v>0</v>
      </c>
      <c r="YI51" s="81">
        <f>SUM(X50*$I$5)+X50</f>
        <v>29.0304</v>
      </c>
      <c r="YJ51" s="76">
        <f t="shared" ref="YJ51:YJ56" si="351">+$K9</f>
        <v>1</v>
      </c>
      <c r="YK51" s="77">
        <f>SUM(Z50*YK6)</f>
        <v>0</v>
      </c>
      <c r="YL51" s="82">
        <f>(ROUND(YK51,0))*YI51</f>
        <v>0</v>
      </c>
      <c r="YM51" s="78">
        <f>SUM((ROUND(YK51,0)*'Data Entry'!$C$15))</f>
        <v>0</v>
      </c>
    </row>
    <row r="52" spans="1:663" x14ac:dyDescent="0.2">
      <c r="A52" s="119">
        <f t="shared" si="0"/>
        <v>-1.7053025658242404E-13</v>
      </c>
      <c r="B52" s="241">
        <f t="shared" si="1"/>
        <v>269.99999999999983</v>
      </c>
      <c r="C52" s="160"/>
      <c r="D52" s="122">
        <f>SUM(C52*'Data Entry'!$C$18)*(20/80)</f>
        <v>0</v>
      </c>
      <c r="E52" s="122">
        <f t="shared" si="2"/>
        <v>3847.7599999999998</v>
      </c>
      <c r="F52" s="122">
        <f>SUM(E52*'Data Entry'!$C$18)*(20/80)</f>
        <v>798.41019999999992</v>
      </c>
      <c r="G52" s="122">
        <f t="shared" si="5"/>
        <v>373021.67279999994</v>
      </c>
      <c r="H52" s="128">
        <f t="shared" si="6"/>
        <v>270</v>
      </c>
      <c r="I52">
        <v>44</v>
      </c>
      <c r="J52" s="47">
        <f t="shared" si="7"/>
        <v>14</v>
      </c>
      <c r="K52" s="50">
        <f>IF('Data Entry'!$C$9='Attrition Rates'!$A$4,'Attrition Rates'!D47,IF('Data Entry'!$C$9='Attrition Rates'!$A$5,'Attrition Rates'!E47,IF('Data Entry'!$C$9='Attrition Rates'!$A$6,'Attrition Rates'!F47,IF('Data Entry'!$C$9='Attrition Rates'!$A$7,'Attrition Rates'!G47,IF('Data Entry'!$C$9='Attrition Rates'!$A$8,'Attrition Rates'!H47,IF('Data Entry'!$C$9='Attrition Rates'!$A$9,'Attrition Rates'!I47,IF('Data Entry'!$C$9='Attrition Rates'!$A$10,'Attrition Rates'!J47,FALSE)))))))</f>
        <v>0.26999999999999991</v>
      </c>
      <c r="L52" s="53">
        <f t="shared" ref="L52:L55" si="352">SUM(H52-P52-U52-Z52-AE52-AJ52-AO52-AT52-AY52-BD52-BI52-BN52-BS52-BX52-CC52-CH52-CM52-CR52-CW52-DB52-DG52-DL52-DQ52-DV52-EA52-EF52-EK52-EP52-EU52-EZ52-FE52-FJ52-FO52-FT52-FY52-GD52-GI52-GN52-GS52-GX52-HC52-HH52-HM52-HR52-HW52-IB52-IG52-IL52-IQ52-IV52-JA52-JF52-JK52-JP52-JU52-JZ52-KE52-KJ52-KO52-KT52-KY52-LD52-LI52-LN52-LS52-LX52-MC52-MH52-MM52-MR52-MW52-NB52-NG52-NL52-NQ52-NV52-OA52-OF52-OK52-OP52-OU52-OZ52-PE52-PJ52-PO52-PT52-PY52-QD52-QI52-QN52-QS52-QX52-RC52-RH52-RM52-RR52-RW52-SB52-SG52-SL52-SQ52-SV52-TA52-TF52-TK52-TP52-TU52-TZ52-UE52-UJ52-UO52-UT52-UY52-VD52-VI52-VN52-VS52-VX52-WC52-WH52-WM52-WR52-WW52-XB52-XG52-XL52-XQ52-XV52-YA52-YF52-YK52)</f>
        <v>205.14594943078191</v>
      </c>
      <c r="M52" s="1">
        <f t="shared" si="4"/>
        <v>2870</v>
      </c>
      <c r="N52" s="81">
        <f t="shared" si="11"/>
        <v>16.8</v>
      </c>
      <c r="O52" s="76">
        <f t="shared" si="8"/>
        <v>0.30599999999999994</v>
      </c>
      <c r="P52" s="77">
        <f t="shared" ref="P52:P56" si="353">ROUND(SUM(P$15*O52)-U52-Z52-AE52-AJ52-AO52-AT52-EZ52-FE52-FJ52-FO52-FT52-FY52-GD52-GI52-GN52-GS52-GX52-HC52-HH52-HM52-HR52-HW52-IB52-IG52-IL52-IQ52-IV52-JA52-JF52-JK52-JP52-JU52-JZ52-KE52-KJ52-KO52-KT52-KY52-LD52-LI52-LN52,0)</f>
        <v>10</v>
      </c>
      <c r="Q52" s="82">
        <f t="shared" si="9"/>
        <v>168</v>
      </c>
      <c r="R52" s="82"/>
      <c r="S52" s="81">
        <f t="shared" si="19"/>
        <v>20.16</v>
      </c>
      <c r="T52" s="76">
        <f t="shared" si="15"/>
        <v>0.34199999999999997</v>
      </c>
      <c r="U52" s="77">
        <f t="shared" ref="U52:U56" si="354">ROUND(SUM(U$21*T52)-Z52-AE52-AJ52-AO52-AT52-HW52-IB52-IG52-IL52-IQ52-IV52-JA52-JF52-JK52-JP52-JU52-JZ52-KE52-KJ52-KO52-KY52-LD52-LI52-LN52,0)</f>
        <v>0</v>
      </c>
      <c r="V52" s="82">
        <f t="shared" si="16"/>
        <v>0</v>
      </c>
      <c r="W52" s="82"/>
      <c r="X52" s="81">
        <f t="shared" si="35"/>
        <v>24.192</v>
      </c>
      <c r="Y52" s="76">
        <f t="shared" si="26"/>
        <v>0.378</v>
      </c>
      <c r="Z52" s="77">
        <f t="shared" ref="Z52:Z56" si="355">ROUND(SUM(Z$27*Y52)-AE52-AJ52-AO52-AT52-JU52-JZ52-KE52-KT52-YK52-KY52-LD52-LI52-LN52,0)</f>
        <v>0</v>
      </c>
      <c r="AA52" s="82">
        <f t="shared" si="27"/>
        <v>0</v>
      </c>
      <c r="AB52" s="82"/>
      <c r="AC52" s="81">
        <f t="shared" si="66"/>
        <v>29.0304</v>
      </c>
      <c r="AD52" s="76">
        <f t="shared" si="48"/>
        <v>0.45999999999999996</v>
      </c>
      <c r="AE52" s="77">
        <f t="shared" si="272"/>
        <v>0</v>
      </c>
      <c r="AF52" s="82">
        <f t="shared" si="49"/>
        <v>0</v>
      </c>
      <c r="AG52" s="82"/>
      <c r="AH52" s="81">
        <f t="shared" si="125"/>
        <v>34.836480000000002</v>
      </c>
      <c r="AI52" s="76">
        <f t="shared" si="92"/>
        <v>0.55000000000000004</v>
      </c>
      <c r="AJ52" s="77">
        <f t="shared" si="273"/>
        <v>0</v>
      </c>
      <c r="AK52" s="82">
        <f t="shared" si="93"/>
        <v>0</v>
      </c>
      <c r="AL52" s="78"/>
      <c r="AM52" s="81">
        <f t="shared" si="241"/>
        <v>41.803775999999999</v>
      </c>
      <c r="AN52" s="76">
        <f t="shared" si="181"/>
        <v>0.67999999999999994</v>
      </c>
      <c r="AO52" s="77">
        <f t="shared" ref="AO52:AO56" si="356">ROUND(SUM(AO$45*AN52)-AT52,0)</f>
        <v>0</v>
      </c>
      <c r="AP52" s="82">
        <f t="shared" si="182"/>
        <v>0</v>
      </c>
      <c r="AQ52" s="78"/>
      <c r="AR52" s="81">
        <f>+AR51</f>
        <v>50.164531199999999</v>
      </c>
      <c r="AS52" s="76">
        <f t="shared" ref="AS52:AS56" si="357">+$K10</f>
        <v>0.92</v>
      </c>
      <c r="AT52" s="77">
        <f>ROUND(SUM(AT$51*AS52),0)</f>
        <v>0</v>
      </c>
      <c r="AU52" s="82">
        <f t="shared" ref="AU52:AU56" si="358">(ROUND(AT52,0))*AR52</f>
        <v>0</v>
      </c>
      <c r="AV52" s="78"/>
      <c r="AW52" s="83">
        <f t="shared" si="21"/>
        <v>16.8</v>
      </c>
      <c r="AX52" s="84">
        <f t="shared" si="17"/>
        <v>0.34199999999999997</v>
      </c>
      <c r="AY52" s="85">
        <f t="shared" si="274"/>
        <v>8</v>
      </c>
      <c r="AZ52" s="86">
        <f t="shared" si="18"/>
        <v>134.4</v>
      </c>
      <c r="BA52" s="123"/>
      <c r="BB52" s="83">
        <f t="shared" si="37"/>
        <v>20.16</v>
      </c>
      <c r="BC52" s="84">
        <f t="shared" si="29"/>
        <v>0.378</v>
      </c>
      <c r="BD52" s="85">
        <f t="shared" si="275"/>
        <v>0</v>
      </c>
      <c r="BE52" s="86">
        <f t="shared" si="30"/>
        <v>0</v>
      </c>
      <c r="BF52" s="123"/>
      <c r="BG52" s="83">
        <f t="shared" si="68"/>
        <v>24.192</v>
      </c>
      <c r="BH52" s="84">
        <f t="shared" si="51"/>
        <v>0.45999999999999996</v>
      </c>
      <c r="BI52" s="85">
        <f t="shared" si="276"/>
        <v>0</v>
      </c>
      <c r="BJ52" s="86">
        <f t="shared" si="52"/>
        <v>0</v>
      </c>
      <c r="BK52" s="123"/>
      <c r="BL52" s="83">
        <f t="shared" si="127"/>
        <v>29.0304</v>
      </c>
      <c r="BM52" s="84">
        <f t="shared" si="95"/>
        <v>0.55000000000000004</v>
      </c>
      <c r="BN52" s="85">
        <f t="shared" si="277"/>
        <v>0</v>
      </c>
      <c r="BO52" s="86">
        <f t="shared" si="96"/>
        <v>0</v>
      </c>
      <c r="BP52" s="123"/>
      <c r="BQ52" s="83">
        <f t="shared" si="243"/>
        <v>34.836480000000002</v>
      </c>
      <c r="BR52" s="84">
        <f t="shared" si="184"/>
        <v>0.67999999999999994</v>
      </c>
      <c r="BS52" s="85">
        <f t="shared" ref="BS52:BS56" si="359">ROUND(SUM(BS$45*BR52)-BX52,0)</f>
        <v>0</v>
      </c>
      <c r="BT52" s="86">
        <f t="shared" si="185"/>
        <v>0</v>
      </c>
      <c r="BU52" s="123"/>
      <c r="BV52" s="83">
        <f>+BV51</f>
        <v>41.803775999999999</v>
      </c>
      <c r="BW52" s="84">
        <f t="shared" ref="BW52:BW56" si="360">+$K10</f>
        <v>0.92</v>
      </c>
      <c r="BX52" s="85">
        <f>ROUND(SUM(BX$51*BW52),0)</f>
        <v>0</v>
      </c>
      <c r="BY52" s="86">
        <f t="shared" ref="BY52:BY56" si="361">(ROUND(BX52,0))*BV52</f>
        <v>0</v>
      </c>
      <c r="BZ52" s="123"/>
      <c r="CA52" s="87">
        <f t="shared" si="39"/>
        <v>16.8</v>
      </c>
      <c r="CB52" s="88">
        <f t="shared" si="31"/>
        <v>0.378</v>
      </c>
      <c r="CC52" s="89">
        <f t="shared" si="278"/>
        <v>7</v>
      </c>
      <c r="CD52" s="90">
        <f t="shared" si="32"/>
        <v>117.60000000000001</v>
      </c>
      <c r="CE52" s="90"/>
      <c r="CF52" s="87">
        <f t="shared" si="70"/>
        <v>20.16</v>
      </c>
      <c r="CG52" s="88">
        <f t="shared" si="54"/>
        <v>0.45999999999999996</v>
      </c>
      <c r="CH52" s="89">
        <f t="shared" si="279"/>
        <v>0.33073259859751791</v>
      </c>
      <c r="CI52" s="90">
        <f t="shared" si="55"/>
        <v>0</v>
      </c>
      <c r="CJ52" s="90"/>
      <c r="CK52" s="87">
        <f t="shared" si="129"/>
        <v>24.192</v>
      </c>
      <c r="CL52" s="88">
        <f t="shared" si="98"/>
        <v>0.55000000000000004</v>
      </c>
      <c r="CM52" s="89">
        <f t="shared" si="280"/>
        <v>1.5266738053482004E-2</v>
      </c>
      <c r="CN52" s="90">
        <f t="shared" si="99"/>
        <v>0</v>
      </c>
      <c r="CO52" s="90"/>
      <c r="CP52" s="87">
        <f t="shared" si="245"/>
        <v>29.0304</v>
      </c>
      <c r="CQ52" s="88">
        <f t="shared" si="187"/>
        <v>0.67999999999999994</v>
      </c>
      <c r="CR52" s="89">
        <f t="shared" ref="CR52:CR56" si="362">SUM(CR$45*CQ52)-CW52</f>
        <v>7.3128779551800006E-4</v>
      </c>
      <c r="CS52" s="90">
        <f t="shared" si="188"/>
        <v>0</v>
      </c>
      <c r="CT52" s="90"/>
      <c r="CU52" s="87">
        <f>+CU51</f>
        <v>34.836480000000002</v>
      </c>
      <c r="CV52" s="88">
        <f t="shared" ref="CV52:CV56" si="363">+$K10</f>
        <v>0.92</v>
      </c>
      <c r="CW52" s="89">
        <f>SUM(CW$51*CV52)</f>
        <v>3.8536498482000006E-5</v>
      </c>
      <c r="CX52" s="90">
        <f t="shared" ref="CX52:CX56" si="364">(ROUND(CW52,0))*CU52</f>
        <v>0</v>
      </c>
      <c r="CY52" s="90"/>
      <c r="CZ52" s="94">
        <f t="shared" si="71"/>
        <v>16.8</v>
      </c>
      <c r="DA52" s="95">
        <f t="shared" si="56"/>
        <v>0.45999999999999996</v>
      </c>
      <c r="DB52" s="96">
        <f t="shared" si="281"/>
        <v>6.76824995791248</v>
      </c>
      <c r="DC52" s="97">
        <f t="shared" si="57"/>
        <v>117.60000000000001</v>
      </c>
      <c r="DD52" s="97"/>
      <c r="DE52" s="94">
        <f t="shared" si="130"/>
        <v>20.16</v>
      </c>
      <c r="DF52" s="95">
        <f t="shared" si="101"/>
        <v>0.55000000000000004</v>
      </c>
      <c r="DG52" s="96">
        <f t="shared" si="282"/>
        <v>0.31242490043651799</v>
      </c>
      <c r="DH52" s="97">
        <f t="shared" si="102"/>
        <v>0</v>
      </c>
      <c r="DI52" s="97"/>
      <c r="DJ52" s="94">
        <f t="shared" si="246"/>
        <v>24.192</v>
      </c>
      <c r="DK52" s="95">
        <f t="shared" si="190"/>
        <v>0.67999999999999994</v>
      </c>
      <c r="DL52" s="96">
        <f t="shared" ref="DL52:DL56" si="365">SUM(DL$45*DK52)-DQ52</f>
        <v>1.4965378714481999E-2</v>
      </c>
      <c r="DM52" s="97">
        <f t="shared" si="191"/>
        <v>0</v>
      </c>
      <c r="DN52" s="97"/>
      <c r="DO52" s="94">
        <f>+DO51</f>
        <v>29.0304</v>
      </c>
      <c r="DP52" s="95">
        <f t="shared" ref="DP52:DP56" si="366">+$K10</f>
        <v>0.92</v>
      </c>
      <c r="DQ52" s="96">
        <f>SUM(DQ$51*DP52)</f>
        <v>7.8862699151800014E-4</v>
      </c>
      <c r="DR52" s="97">
        <f t="shared" ref="DR52:DR56" si="367">(ROUND(DQ52,0))*DO52</f>
        <v>0</v>
      </c>
      <c r="DS52" s="97"/>
      <c r="DT52" s="104">
        <f t="shared" si="131"/>
        <v>16.8</v>
      </c>
      <c r="DU52" s="105">
        <f t="shared" si="103"/>
        <v>0.55000000000000004</v>
      </c>
      <c r="DV52" s="106">
        <f t="shared" si="283"/>
        <v>7.4852015871204847</v>
      </c>
      <c r="DW52" s="107">
        <f t="shared" si="104"/>
        <v>117.60000000000001</v>
      </c>
      <c r="DX52" s="107"/>
      <c r="DY52" s="104">
        <f t="shared" si="247"/>
        <v>20.16</v>
      </c>
      <c r="DZ52" s="105">
        <f t="shared" si="193"/>
        <v>0.67999999999999994</v>
      </c>
      <c r="EA52" s="106">
        <f t="shared" ref="EA52:EA56" si="368">SUM(EA$45*DZ52)-EF52</f>
        <v>0.3585465702285181</v>
      </c>
      <c r="EB52" s="107">
        <f t="shared" si="194"/>
        <v>0</v>
      </c>
      <c r="EC52" s="107"/>
      <c r="ED52" s="104">
        <f>+ED51</f>
        <v>24.192</v>
      </c>
      <c r="EE52" s="105">
        <f t="shared" ref="EE52:EE56" si="369">+$K10</f>
        <v>0.92</v>
      </c>
      <c r="EF52" s="106">
        <f>SUM(EF$51*EE52)</f>
        <v>1.8894243065482007E-2</v>
      </c>
      <c r="EG52" s="107">
        <f t="shared" ref="EG52:EG56" si="370">(ROUND(EF52,0))*ED52</f>
        <v>0</v>
      </c>
      <c r="EH52" s="107"/>
      <c r="EI52" s="109">
        <f t="shared" si="248"/>
        <v>16.8</v>
      </c>
      <c r="EJ52" s="110">
        <f t="shared" si="195"/>
        <v>0.67999999999999994</v>
      </c>
      <c r="EK52" s="111">
        <f t="shared" ref="EK52:EK56" si="371">SUM(EK$45*EJ52)-EP52</f>
        <v>8.460806692120487</v>
      </c>
      <c r="EL52" s="112">
        <f t="shared" si="196"/>
        <v>134.4</v>
      </c>
      <c r="EM52" s="112"/>
      <c r="EN52" s="109">
        <f>+EN51</f>
        <v>20.16</v>
      </c>
      <c r="EO52" s="110">
        <f t="shared" ref="EO52:EO56" si="372">+$K10</f>
        <v>0.92</v>
      </c>
      <c r="EP52" s="111">
        <f>SUM(EP$51*EO52)</f>
        <v>0.44585711158551833</v>
      </c>
      <c r="EQ52" s="112">
        <f t="shared" ref="EQ52:EQ56" si="373">(ROUND(EP52,0))*EN52</f>
        <v>0</v>
      </c>
      <c r="ER52" s="112"/>
      <c r="ES52" s="113">
        <f>+ES51</f>
        <v>16.8</v>
      </c>
      <c r="ET52" s="114">
        <f t="shared" ref="ET52:ET56" si="374">+$K10</f>
        <v>0.92</v>
      </c>
      <c r="EU52" s="115">
        <f>SUM(EU$51*ET52)</f>
        <v>10.304193316263479</v>
      </c>
      <c r="EV52" s="116">
        <f t="shared" ref="EV52:EV56" si="375">(ROUND(EU52,0))*ES52</f>
        <v>168</v>
      </c>
      <c r="EW52" s="116"/>
      <c r="EX52" s="81">
        <f t="shared" si="40"/>
        <v>20.16</v>
      </c>
      <c r="EY52" s="76">
        <f t="shared" si="33"/>
        <v>0.378</v>
      </c>
      <c r="EZ52" s="77">
        <f t="shared" si="284"/>
        <v>0</v>
      </c>
      <c r="FA52" s="82">
        <f t="shared" si="34"/>
        <v>0</v>
      </c>
      <c r="FB52" s="82"/>
      <c r="FC52" s="81">
        <f t="shared" si="72"/>
        <v>24.192</v>
      </c>
      <c r="FD52" s="76">
        <f t="shared" si="59"/>
        <v>0.45999999999999996</v>
      </c>
      <c r="FE52" s="77">
        <f t="shared" si="285"/>
        <v>1.9997133961999994E-2</v>
      </c>
      <c r="FF52" s="82">
        <f t="shared" si="60"/>
        <v>0</v>
      </c>
      <c r="FG52" s="82"/>
      <c r="FH52" s="81">
        <f t="shared" si="132"/>
        <v>29.0304</v>
      </c>
      <c r="FI52" s="76">
        <f t="shared" si="106"/>
        <v>0.55000000000000004</v>
      </c>
      <c r="FJ52" s="77">
        <f t="shared" si="286"/>
        <v>9.2307503800000015E-4</v>
      </c>
      <c r="FK52" s="82">
        <f t="shared" si="107"/>
        <v>0</v>
      </c>
      <c r="FL52" s="82"/>
      <c r="FM52" s="81">
        <f t="shared" si="249"/>
        <v>34.836480000000002</v>
      </c>
      <c r="FN52" s="76">
        <f t="shared" si="198"/>
        <v>0.67999999999999994</v>
      </c>
      <c r="FO52" s="77">
        <f t="shared" ref="FO52:FO56" si="376">SUM(FO$45*FN52)-FT52</f>
        <v>4.4215961999999987E-5</v>
      </c>
      <c r="FP52" s="82">
        <f t="shared" si="199"/>
        <v>0</v>
      </c>
      <c r="FQ52" s="82"/>
      <c r="FR52" s="81">
        <f>+FR51</f>
        <v>41.803775999999999</v>
      </c>
      <c r="FS52" s="76">
        <f t="shared" ref="FS52:FS56" si="377">+$K10</f>
        <v>0.92</v>
      </c>
      <c r="FT52" s="77">
        <f>SUM(FT$51*FS52)</f>
        <v>2.3300380000000003E-6</v>
      </c>
      <c r="FU52" s="82">
        <f t="shared" ref="FU52:FU56" si="378">(ROUND(FT52,0))*FR52</f>
        <v>0</v>
      </c>
      <c r="FV52" s="82"/>
      <c r="FW52" s="83">
        <f t="shared" si="73"/>
        <v>20.16</v>
      </c>
      <c r="FX52" s="84">
        <f t="shared" si="61"/>
        <v>0.45999999999999996</v>
      </c>
      <c r="FY52" s="85">
        <f t="shared" si="287"/>
        <v>0.3199541433919999</v>
      </c>
      <c r="FZ52" s="86">
        <f t="shared" si="62"/>
        <v>0</v>
      </c>
      <c r="GA52" s="86"/>
      <c r="GB52" s="83">
        <f t="shared" si="133"/>
        <v>24.192</v>
      </c>
      <c r="GC52" s="84">
        <f t="shared" si="109"/>
        <v>0.55000000000000004</v>
      </c>
      <c r="GD52" s="85">
        <f t="shared" si="288"/>
        <v>1.4769200608000002E-2</v>
      </c>
      <c r="GE52" s="86">
        <f t="shared" si="110"/>
        <v>0</v>
      </c>
      <c r="GF52" s="86"/>
      <c r="GG52" s="83">
        <f t="shared" si="250"/>
        <v>29.0304</v>
      </c>
      <c r="GH52" s="84">
        <f t="shared" si="201"/>
        <v>0.67999999999999994</v>
      </c>
      <c r="GI52" s="85">
        <f t="shared" ref="GI52:GI56" si="379">SUM(GI$45*GH52)-GN52</f>
        <v>7.074553919999998E-4</v>
      </c>
      <c r="GJ52" s="86">
        <f t="shared" si="202"/>
        <v>0</v>
      </c>
      <c r="GK52" s="86"/>
      <c r="GL52" s="83">
        <f>+GL51</f>
        <v>34.836480000000002</v>
      </c>
      <c r="GM52" s="84">
        <f t="shared" ref="GM52:GM56" si="380">+$K10</f>
        <v>0.92</v>
      </c>
      <c r="GN52" s="85">
        <f>SUM(GN$51*GM52)</f>
        <v>3.7280608000000005E-5</v>
      </c>
      <c r="GO52" s="86">
        <f t="shared" ref="GO52:GO56" si="381">(ROUND(GN52,0))*GL52</f>
        <v>0</v>
      </c>
      <c r="GP52" s="86"/>
      <c r="GQ52" s="87">
        <f t="shared" si="134"/>
        <v>20.16</v>
      </c>
      <c r="GR52" s="88">
        <f t="shared" si="111"/>
        <v>0.55000000000000004</v>
      </c>
      <c r="GS52" s="89">
        <f t="shared" si="289"/>
        <v>0.32432366200000001</v>
      </c>
      <c r="GT52" s="90">
        <f t="shared" si="112"/>
        <v>0</v>
      </c>
      <c r="GU52" s="90"/>
      <c r="GV52" s="87">
        <f t="shared" si="251"/>
        <v>24.192</v>
      </c>
      <c r="GW52" s="88">
        <f t="shared" si="204"/>
        <v>0.67999999999999994</v>
      </c>
      <c r="GX52" s="89">
        <f t="shared" ref="GX52:GX56" si="382">SUM(GX$45*GW52)-HC52</f>
        <v>1.5535338000000001E-2</v>
      </c>
      <c r="GY52" s="90">
        <f t="shared" si="205"/>
        <v>0</v>
      </c>
      <c r="GZ52" s="90"/>
      <c r="HA52" s="87">
        <f>+HA51</f>
        <v>29.0304</v>
      </c>
      <c r="HB52" s="88">
        <f t="shared" ref="HB52:HB56" si="383">+$K10</f>
        <v>0.92</v>
      </c>
      <c r="HC52" s="89">
        <f>SUM(HC$51*HB52)</f>
        <v>8.1866200000000006E-4</v>
      </c>
      <c r="HD52" s="90">
        <f t="shared" ref="HD52:HD56" si="384">(ROUND(HC52,0))*HA52</f>
        <v>0</v>
      </c>
      <c r="HE52" s="90"/>
      <c r="HF52" s="94">
        <f t="shared" si="252"/>
        <v>20.16</v>
      </c>
      <c r="HG52" s="95">
        <f t="shared" si="206"/>
        <v>0.67999999999999994</v>
      </c>
      <c r="HH52" s="96">
        <f t="shared" ref="HH52:HH56" si="385">SUM(HH$45*HG52)-HM52</f>
        <v>0.38757600000000003</v>
      </c>
      <c r="HI52" s="97">
        <f t="shared" si="207"/>
        <v>0</v>
      </c>
      <c r="HJ52" s="97"/>
      <c r="HK52" s="94">
        <f>+HK51</f>
        <v>24.192</v>
      </c>
      <c r="HL52" s="95">
        <f t="shared" ref="HL52:HL56" si="386">+$K10</f>
        <v>0.92</v>
      </c>
      <c r="HM52" s="96">
        <f>SUM(HM$51*HL52)</f>
        <v>2.0424000000000005E-2</v>
      </c>
      <c r="HN52" s="97">
        <f t="shared" ref="HN52:HN56" si="387">(ROUND(HM52,0))*HK52</f>
        <v>0</v>
      </c>
      <c r="HO52" s="97"/>
      <c r="HP52" s="104">
        <f>+HP51</f>
        <v>20.16</v>
      </c>
      <c r="HQ52" s="105">
        <f t="shared" ref="HQ52:HQ56" si="388">+$K10</f>
        <v>0.92</v>
      </c>
      <c r="HR52" s="106">
        <f>SUM(HR$51*HQ52)</f>
        <v>0.50600000000000012</v>
      </c>
      <c r="HS52" s="107">
        <f t="shared" ref="HS52:HS56" si="389">(ROUND(HR52,0))*HP52</f>
        <v>20.16</v>
      </c>
      <c r="HT52" s="107"/>
      <c r="HU52" s="81">
        <f t="shared" si="74"/>
        <v>24.192</v>
      </c>
      <c r="HV52" s="76">
        <f t="shared" si="63"/>
        <v>0.45999999999999996</v>
      </c>
      <c r="HW52" s="77">
        <f t="shared" si="290"/>
        <v>1.9997133961999994E-2</v>
      </c>
      <c r="HX52" s="82">
        <f t="shared" si="64"/>
        <v>0</v>
      </c>
      <c r="HY52" s="82"/>
      <c r="HZ52" s="81">
        <f t="shared" si="135"/>
        <v>29.0304</v>
      </c>
      <c r="IA52" s="76">
        <f t="shared" si="114"/>
        <v>0.55000000000000004</v>
      </c>
      <c r="IB52" s="77">
        <f t="shared" si="291"/>
        <v>9.2307503800000015E-4</v>
      </c>
      <c r="IC52" s="82">
        <f t="shared" si="115"/>
        <v>0</v>
      </c>
      <c r="ID52" s="82"/>
      <c r="IE52" s="81">
        <f t="shared" si="253"/>
        <v>34.836480000000002</v>
      </c>
      <c r="IF52" s="76">
        <f t="shared" si="209"/>
        <v>0.67999999999999994</v>
      </c>
      <c r="IG52" s="77">
        <f t="shared" ref="IG52:IG56" si="390">SUM(IG$45*IF52)-IL52</f>
        <v>4.4215961999999987E-5</v>
      </c>
      <c r="IH52" s="82">
        <f t="shared" si="210"/>
        <v>0</v>
      </c>
      <c r="II52" s="82"/>
      <c r="IJ52" s="81">
        <f>SUM(IJ51)</f>
        <v>41.803775999999999</v>
      </c>
      <c r="IK52" s="76">
        <f t="shared" ref="IK52:IK56" si="391">+$K10</f>
        <v>0.92</v>
      </c>
      <c r="IL52" s="77">
        <f>SUM(IL$51*IK52)</f>
        <v>2.3300380000000003E-6</v>
      </c>
      <c r="IM52" s="82">
        <f t="shared" ref="IM52:IM56" si="392">(ROUND(IL52,0))*IJ52</f>
        <v>0</v>
      </c>
      <c r="IN52" s="82"/>
      <c r="IO52" s="83">
        <f t="shared" si="136"/>
        <v>24.192</v>
      </c>
      <c r="IP52" s="84">
        <f t="shared" si="116"/>
        <v>0.55000000000000004</v>
      </c>
      <c r="IQ52" s="85">
        <f t="shared" si="292"/>
        <v>0</v>
      </c>
      <c r="IR52" s="86">
        <f t="shared" si="117"/>
        <v>0</v>
      </c>
      <c r="IS52" s="86"/>
      <c r="IT52" s="83">
        <f t="shared" si="254"/>
        <v>29.0304</v>
      </c>
      <c r="IU52" s="84">
        <f t="shared" si="212"/>
        <v>0.67999999999999994</v>
      </c>
      <c r="IV52" s="85">
        <f t="shared" ref="IV52:IV56" si="393">SUM(IV$45*IU52)-JA52</f>
        <v>0</v>
      </c>
      <c r="IW52" s="86">
        <f t="shared" si="213"/>
        <v>0</v>
      </c>
      <c r="IX52" s="86"/>
      <c r="IY52" s="83">
        <f>+IY51</f>
        <v>34.836480000000002</v>
      </c>
      <c r="IZ52" s="84">
        <f t="shared" ref="IZ52:IZ56" si="394">+$K10</f>
        <v>0.92</v>
      </c>
      <c r="JA52" s="85">
        <f>SUM(JA$51*IZ52)</f>
        <v>0</v>
      </c>
      <c r="JB52" s="86">
        <f t="shared" ref="JB52:JB56" si="395">(ROUND(JA52,0))*IY52</f>
        <v>0</v>
      </c>
      <c r="JC52" s="86"/>
      <c r="JD52" s="87">
        <f t="shared" si="255"/>
        <v>24.192</v>
      </c>
      <c r="JE52" s="88">
        <f t="shared" si="214"/>
        <v>0.67999999999999994</v>
      </c>
      <c r="JF52" s="89">
        <f t="shared" ref="JF52:JF56" si="396">SUM(JF$45*JE52)-JK52</f>
        <v>0</v>
      </c>
      <c r="JG52" s="90">
        <f t="shared" si="215"/>
        <v>0</v>
      </c>
      <c r="JH52" s="90"/>
      <c r="JI52" s="87">
        <f>+JI51</f>
        <v>29.0304</v>
      </c>
      <c r="JJ52" s="88">
        <f t="shared" ref="JJ52:JJ56" si="397">+$K10</f>
        <v>0.92</v>
      </c>
      <c r="JK52" s="89">
        <f>SUM(JK$51*JJ52)</f>
        <v>0</v>
      </c>
      <c r="JL52" s="90">
        <f t="shared" ref="JL52:JL56" si="398">(ROUND(JK52,0))*JI52</f>
        <v>0</v>
      </c>
      <c r="JM52" s="90"/>
      <c r="JN52" s="94">
        <f>+JN51</f>
        <v>24.192</v>
      </c>
      <c r="JO52" s="95">
        <f t="shared" ref="JO52:JO56" si="399">+$K10</f>
        <v>0.92</v>
      </c>
      <c r="JP52" s="96">
        <f>SUM(JP$51*JO52)</f>
        <v>0</v>
      </c>
      <c r="JQ52" s="97">
        <f t="shared" ref="JQ52:JQ56" si="400">(ROUND(JP52,0))*JN52</f>
        <v>0</v>
      </c>
      <c r="JR52" s="97"/>
      <c r="JS52" s="81">
        <f t="shared" si="118"/>
        <v>29.0304</v>
      </c>
      <c r="JT52" s="76">
        <f t="shared" si="81"/>
        <v>0.55000000000000004</v>
      </c>
      <c r="JU52" s="77">
        <f t="shared" si="293"/>
        <v>0</v>
      </c>
      <c r="JV52" s="82">
        <f t="shared" si="82"/>
        <v>0</v>
      </c>
      <c r="JW52" s="82"/>
      <c r="JX52" s="81">
        <f t="shared" si="216"/>
        <v>34.836480000000002</v>
      </c>
      <c r="JY52" s="76">
        <f t="shared" si="156"/>
        <v>0.67999999999999994</v>
      </c>
      <c r="JZ52" s="77">
        <f t="shared" si="294"/>
        <v>0</v>
      </c>
      <c r="KA52" s="82">
        <f t="shared" si="157"/>
        <v>0</v>
      </c>
      <c r="KB52" s="82"/>
      <c r="KC52" s="81">
        <f>+KC51</f>
        <v>41.803775999999999</v>
      </c>
      <c r="KD52" s="76">
        <f t="shared" si="295"/>
        <v>0.92</v>
      </c>
      <c r="KE52" s="77">
        <f>SUM(KE$51*KD52)</f>
        <v>0</v>
      </c>
      <c r="KF52" s="82">
        <f t="shared" si="296"/>
        <v>0</v>
      </c>
      <c r="KG52" s="82"/>
      <c r="KH52" s="83">
        <f t="shared" si="217"/>
        <v>29.0304</v>
      </c>
      <c r="KI52" s="84">
        <f t="shared" si="158"/>
        <v>0.67999999999999994</v>
      </c>
      <c r="KJ52" s="85">
        <f t="shared" si="297"/>
        <v>0</v>
      </c>
      <c r="KK52" s="86">
        <f t="shared" si="159"/>
        <v>0</v>
      </c>
      <c r="KL52" s="86"/>
      <c r="KM52" s="83">
        <f>+KM51</f>
        <v>34.836480000000002</v>
      </c>
      <c r="KN52" s="84">
        <f t="shared" si="298"/>
        <v>0.92</v>
      </c>
      <c r="KO52" s="85">
        <f>SUM(KO$51*KN52)</f>
        <v>0</v>
      </c>
      <c r="KP52" s="86">
        <f t="shared" si="299"/>
        <v>0</v>
      </c>
      <c r="KQ52" s="86"/>
      <c r="KR52" s="87">
        <f>+KR51</f>
        <v>29.0304</v>
      </c>
      <c r="KS52" s="88">
        <f t="shared" ref="KS52:KS56" si="401">+$K10</f>
        <v>0.92</v>
      </c>
      <c r="KT52" s="89">
        <f>SUM(KT$51*KS52)</f>
        <v>0</v>
      </c>
      <c r="KU52" s="90">
        <f t="shared" ref="KU52:KU56" si="402">(ROUND(KT52,0))*KR52</f>
        <v>0</v>
      </c>
      <c r="KV52" s="90"/>
      <c r="KW52" s="81">
        <f t="shared" si="256"/>
        <v>34.836480000000002</v>
      </c>
      <c r="KX52" s="76">
        <f t="shared" si="160"/>
        <v>0.67999999999999994</v>
      </c>
      <c r="KY52" s="77">
        <f t="shared" ref="KY52:KY56" si="403">SUM(KY$45*KX52)-LD52</f>
        <v>0</v>
      </c>
      <c r="KZ52" s="82">
        <f t="shared" si="218"/>
        <v>0</v>
      </c>
      <c r="LA52" s="82"/>
      <c r="LB52" s="81">
        <f>+LB51</f>
        <v>41.803775999999999</v>
      </c>
      <c r="LC52" s="76">
        <f t="shared" si="301"/>
        <v>0.92</v>
      </c>
      <c r="LD52" s="77">
        <f>SUM(LD$51*LC52)</f>
        <v>0</v>
      </c>
      <c r="LE52" s="82">
        <f t="shared" ref="LE52:LE56" si="404">(ROUND(LD52,0))*LB52</f>
        <v>0</v>
      </c>
      <c r="LF52" s="82"/>
      <c r="LG52" s="83">
        <f>+LG51</f>
        <v>34.836480000000002</v>
      </c>
      <c r="LH52" s="84">
        <f t="shared" si="302"/>
        <v>0.92</v>
      </c>
      <c r="LI52" s="85">
        <f>SUM(LI$51*LH52)</f>
        <v>0</v>
      </c>
      <c r="LJ52" s="86">
        <f t="shared" ref="LJ52:LJ56" si="405">(ROUND(LI52,0))*LG52</f>
        <v>0</v>
      </c>
      <c r="LK52" s="86"/>
      <c r="LL52" s="81">
        <f>+LL51</f>
        <v>41.803775999999999</v>
      </c>
      <c r="LM52" s="76">
        <f t="shared" si="303"/>
        <v>0.92</v>
      </c>
      <c r="LN52" s="77">
        <f>SUM(LN$51*LM52)</f>
        <v>0</v>
      </c>
      <c r="LO52" s="82">
        <f t="shared" ref="LO52:LO56" si="406">(ROUND(LN52,0))*LL52</f>
        <v>0</v>
      </c>
      <c r="LP52" s="82"/>
      <c r="LQ52" s="81">
        <f t="shared" si="75"/>
        <v>20.16</v>
      </c>
      <c r="LR52" s="76">
        <f t="shared" si="44"/>
        <v>0.45999999999999996</v>
      </c>
      <c r="LS52" s="77">
        <f t="shared" ref="LS52:LS56" si="407">SUM(LS$33*LR52)-LX52-MC52-MH52-WM52-WR52-WW52-XB52</f>
        <v>0.3199541433919999</v>
      </c>
      <c r="LT52" s="82">
        <f t="shared" si="65"/>
        <v>0</v>
      </c>
      <c r="LU52" s="82"/>
      <c r="LV52" s="81">
        <f t="shared" si="137"/>
        <v>24.192</v>
      </c>
      <c r="LW52" s="76">
        <f t="shared" si="83"/>
        <v>0.55000000000000004</v>
      </c>
      <c r="LX52" s="77">
        <f t="shared" ref="LX52:LX56" si="408">SUM(LX$39*LW52)-MC52-MH52-XB52</f>
        <v>1.4769200608000002E-2</v>
      </c>
      <c r="LY52" s="82">
        <f t="shared" si="120"/>
        <v>0</v>
      </c>
      <c r="LZ52" s="82"/>
      <c r="MA52" s="81">
        <f t="shared" si="257"/>
        <v>29.0304</v>
      </c>
      <c r="MB52" s="76">
        <f t="shared" si="161"/>
        <v>0.67999999999999994</v>
      </c>
      <c r="MC52" s="77">
        <f t="shared" ref="MC52:MC56" si="409">SUM(MC$45*MB52)-MH52</f>
        <v>7.074553919999998E-4</v>
      </c>
      <c r="MD52" s="82">
        <f t="shared" si="221"/>
        <v>0</v>
      </c>
      <c r="ME52" s="82"/>
      <c r="MF52" s="81">
        <f>+MF51</f>
        <v>34.836480000000002</v>
      </c>
      <c r="MG52" s="76">
        <f t="shared" si="304"/>
        <v>0.92</v>
      </c>
      <c r="MH52" s="77">
        <f>SUM(MH$51*MG52)</f>
        <v>3.7280608000000005E-5</v>
      </c>
      <c r="MI52" s="82">
        <f t="shared" ref="MI52:MI56" si="410">(ROUND(MH52,0))*MF52</f>
        <v>0</v>
      </c>
      <c r="MJ52" s="82"/>
      <c r="MK52" s="83">
        <f t="shared" si="138"/>
        <v>20.16</v>
      </c>
      <c r="ML52" s="84">
        <f t="shared" si="84"/>
        <v>0.55000000000000004</v>
      </c>
      <c r="MM52" s="85">
        <f t="shared" ref="MM52:MM56" si="411">SUM(MM$39*ML52)-MR52-MW52-XG52</f>
        <v>0.29937568800000008</v>
      </c>
      <c r="MN52" s="86">
        <f t="shared" si="121"/>
        <v>0</v>
      </c>
      <c r="MO52" s="86"/>
      <c r="MP52" s="83">
        <f t="shared" si="258"/>
        <v>24.192</v>
      </c>
      <c r="MQ52" s="84">
        <f t="shared" si="162"/>
        <v>0.67999999999999994</v>
      </c>
      <c r="MR52" s="85">
        <f t="shared" ref="MR52:MR56" si="412">SUM(MR$45*MQ52)-MW52</f>
        <v>1.4340312000000001E-2</v>
      </c>
      <c r="MS52" s="86">
        <f t="shared" si="223"/>
        <v>0</v>
      </c>
      <c r="MT52" s="86"/>
      <c r="MU52" s="83">
        <f>+MU51</f>
        <v>29.0304</v>
      </c>
      <c r="MV52" s="84">
        <f t="shared" si="305"/>
        <v>0.92</v>
      </c>
      <c r="MW52" s="85">
        <f>SUM(MW$51*MV52)</f>
        <v>7.5568800000000013E-4</v>
      </c>
      <c r="MX52" s="86">
        <f t="shared" ref="MX52:MX56" si="413">(ROUND(MW52,0))*MU52</f>
        <v>0</v>
      </c>
      <c r="MY52" s="86"/>
      <c r="MZ52" s="87">
        <f t="shared" si="259"/>
        <v>20.16</v>
      </c>
      <c r="NA52" s="88">
        <f t="shared" si="163"/>
        <v>0.67999999999999994</v>
      </c>
      <c r="NB52" s="89">
        <f t="shared" ref="NB52:NB56" si="414">SUM(NB$45*NA52)-NG52</f>
        <v>0.32297999999999999</v>
      </c>
      <c r="NC52" s="90">
        <f t="shared" si="224"/>
        <v>0</v>
      </c>
      <c r="ND52" s="90"/>
      <c r="NE52" s="87">
        <f>+NE51</f>
        <v>24.192</v>
      </c>
      <c r="NF52" s="88">
        <f t="shared" si="306"/>
        <v>0.92</v>
      </c>
      <c r="NG52" s="89">
        <f>SUM(NG$51*NF52)</f>
        <v>1.702E-2</v>
      </c>
      <c r="NH52" s="90">
        <f t="shared" ref="NH52:NH56" si="415">(ROUND(NG52,0))*NE52</f>
        <v>0</v>
      </c>
      <c r="NI52" s="90"/>
      <c r="NJ52" s="94">
        <f>+NJ51</f>
        <v>20.16</v>
      </c>
      <c r="NK52" s="95">
        <f t="shared" si="307"/>
        <v>0.92</v>
      </c>
      <c r="NL52" s="96">
        <f>SUM(NL$51*NK52)</f>
        <v>0.41400000000000003</v>
      </c>
      <c r="NM52" s="97">
        <f t="shared" ref="NM52:NM56" si="416">(ROUND(NL52,0))*NJ52</f>
        <v>0</v>
      </c>
      <c r="NN52" s="97"/>
      <c r="NO52" s="81">
        <f t="shared" si="139"/>
        <v>24.192</v>
      </c>
      <c r="NP52" s="76">
        <f t="shared" si="85"/>
        <v>0.55000000000000004</v>
      </c>
      <c r="NQ52" s="77">
        <f t="shared" ref="NQ52:NQ56" si="417">SUM(NQ$39*NP52)-NV52-OA52-XL52</f>
        <v>2.4947974000000001E-2</v>
      </c>
      <c r="NR52" s="82">
        <f t="shared" si="122"/>
        <v>0</v>
      </c>
      <c r="NS52" s="82"/>
      <c r="NT52" s="81">
        <f t="shared" si="260"/>
        <v>29.0304</v>
      </c>
      <c r="NU52" s="76">
        <f t="shared" si="164"/>
        <v>0.67999999999999994</v>
      </c>
      <c r="NV52" s="77">
        <f t="shared" ref="NV52:NV56" si="418">SUM(NV$45*NU52)-OA52</f>
        <v>1.1950260000000001E-3</v>
      </c>
      <c r="NW52" s="82">
        <f t="shared" si="226"/>
        <v>0</v>
      </c>
      <c r="NX52" s="82"/>
      <c r="NY52" s="81">
        <f>+NY51</f>
        <v>34.836480000000002</v>
      </c>
      <c r="NZ52" s="76">
        <f t="shared" si="308"/>
        <v>0.92</v>
      </c>
      <c r="OA52" s="77">
        <f>SUM(OA$51*NZ52)</f>
        <v>6.2973999999999997E-5</v>
      </c>
      <c r="OB52" s="82">
        <f t="shared" ref="OB52:OB56" si="419">(ROUND(OA52,0))*NY52</f>
        <v>0</v>
      </c>
      <c r="OC52" s="82"/>
      <c r="OD52" s="83">
        <f t="shared" si="261"/>
        <v>24.192</v>
      </c>
      <c r="OE52" s="84">
        <f t="shared" si="165"/>
        <v>0.67999999999999994</v>
      </c>
      <c r="OF52" s="85">
        <f t="shared" ref="OF52:OF56" si="420">SUM(OF$45*OE52)-OK52</f>
        <v>0</v>
      </c>
      <c r="OG52" s="86">
        <f t="shared" si="227"/>
        <v>0</v>
      </c>
      <c r="OH52" s="86"/>
      <c r="OI52" s="83">
        <f>+OI51</f>
        <v>29.0304</v>
      </c>
      <c r="OJ52" s="84">
        <f t="shared" si="309"/>
        <v>0.92</v>
      </c>
      <c r="OK52" s="85">
        <f>SUM(OK$51*OJ52)</f>
        <v>0</v>
      </c>
      <c r="OL52" s="86">
        <f t="shared" ref="OL52:OL56" si="421">(ROUND(OK52,0))*OI52</f>
        <v>0</v>
      </c>
      <c r="OM52" s="86"/>
      <c r="ON52" s="87">
        <f>+ON51</f>
        <v>24.192</v>
      </c>
      <c r="OO52" s="88">
        <f t="shared" si="310"/>
        <v>0.92</v>
      </c>
      <c r="OP52" s="89">
        <f>SUM(OP$51*OO52)</f>
        <v>0</v>
      </c>
      <c r="OQ52" s="90">
        <f t="shared" ref="OQ52:OQ56" si="422">(ROUND(OP52,0))*ON52</f>
        <v>0</v>
      </c>
      <c r="OR52" s="90"/>
      <c r="OS52" s="81">
        <f t="shared" si="262"/>
        <v>29.0304</v>
      </c>
      <c r="OT52" s="76">
        <f t="shared" si="166"/>
        <v>0.67999999999999994</v>
      </c>
      <c r="OU52" s="77">
        <f t="shared" ref="OU52:OU56" si="423">SUM(OU$45*OT52)-OZ52</f>
        <v>0</v>
      </c>
      <c r="OV52" s="82">
        <f t="shared" si="228"/>
        <v>0</v>
      </c>
      <c r="OW52" s="82"/>
      <c r="OX52" s="81">
        <f>+OX51</f>
        <v>34.836480000000002</v>
      </c>
      <c r="OY52" s="76">
        <f t="shared" si="311"/>
        <v>0.92</v>
      </c>
      <c r="OZ52" s="77">
        <f>SUM(OZ$51*OY52)</f>
        <v>0</v>
      </c>
      <c r="PA52" s="82">
        <f t="shared" ref="PA52:PA56" si="424">(ROUND(OZ52,0))*OX52</f>
        <v>0</v>
      </c>
      <c r="PB52" s="82"/>
      <c r="PC52" s="83">
        <f>+PC51</f>
        <v>29.0304</v>
      </c>
      <c r="PD52" s="84">
        <f t="shared" si="312"/>
        <v>0.92</v>
      </c>
      <c r="PE52" s="85">
        <f>SUM(PE$51*PD52)</f>
        <v>0</v>
      </c>
      <c r="PF52" s="86">
        <f t="shared" ref="PF52:PF56" si="425">(ROUND(PE52,0))*PC52</f>
        <v>0</v>
      </c>
      <c r="PG52" s="86"/>
      <c r="PH52" s="81">
        <f>+PH51</f>
        <v>34.836480000000002</v>
      </c>
      <c r="PI52" s="76">
        <f t="shared" si="313"/>
        <v>0.92</v>
      </c>
      <c r="PJ52" s="77">
        <f>SUM(PJ$51*PI52)</f>
        <v>0</v>
      </c>
      <c r="PK52" s="82">
        <f t="shared" ref="PK52:PK56" si="426">(ROUND(PJ52,0))*PH52</f>
        <v>0</v>
      </c>
      <c r="PL52" s="82"/>
      <c r="PM52" s="81">
        <f t="shared" si="140"/>
        <v>20.16</v>
      </c>
      <c r="PN52" s="76">
        <f t="shared" si="86"/>
        <v>0.55000000000000004</v>
      </c>
      <c r="PO52" s="77">
        <f t="shared" ref="PO52:PO56" si="427">SUM(PO$39*PN52)-PT52-PY52-XQ52</f>
        <v>0.3137097210975181</v>
      </c>
      <c r="PP52" s="82">
        <f t="shared" si="123"/>
        <v>0</v>
      </c>
      <c r="PQ52" s="82"/>
      <c r="PR52" s="81">
        <f t="shared" si="263"/>
        <v>24.192</v>
      </c>
      <c r="PS52" s="76">
        <f t="shared" si="167"/>
        <v>0.67999999999999994</v>
      </c>
      <c r="PT52" s="77">
        <f t="shared" ref="PT52:PT56" si="428">SUM(PT$45*PS52)-PY52</f>
        <v>1.5026922553482007E-2</v>
      </c>
      <c r="PU52" s="82">
        <f t="shared" si="230"/>
        <v>0</v>
      </c>
      <c r="PV52" s="82"/>
      <c r="PW52" s="81">
        <f>+PW51</f>
        <v>29.0304</v>
      </c>
      <c r="PX52" s="76">
        <f t="shared" si="314"/>
        <v>0.92</v>
      </c>
      <c r="PY52" s="77">
        <f>SUM(PY$51*PX52)</f>
        <v>7.9187015251800047E-4</v>
      </c>
      <c r="PZ52" s="82">
        <f t="shared" ref="PZ52:PZ56" si="429">(ROUND(PY52,0))*PW52</f>
        <v>0</v>
      </c>
      <c r="QA52" s="82"/>
      <c r="QB52" s="83">
        <f t="shared" si="264"/>
        <v>20.16</v>
      </c>
      <c r="QC52" s="84">
        <f t="shared" si="168"/>
        <v>0.67999999999999994</v>
      </c>
      <c r="QD52" s="85">
        <f t="shared" ref="QD52:QD56" si="430">SUM(QD$45*QC52)-QI52</f>
        <v>0.32292641409751799</v>
      </c>
      <c r="QE52" s="86">
        <f t="shared" si="231"/>
        <v>0</v>
      </c>
      <c r="QF52" s="86"/>
      <c r="QG52" s="83">
        <f>+QG51</f>
        <v>24.192</v>
      </c>
      <c r="QH52" s="84">
        <f t="shared" si="315"/>
        <v>0.92</v>
      </c>
      <c r="QI52" s="85">
        <f>SUM(QI$51*QH52)</f>
        <v>1.7017176196482003E-2</v>
      </c>
      <c r="QJ52" s="86">
        <f t="shared" ref="QJ52:QJ56" si="431">(ROUND(QI52,0))*QG52</f>
        <v>0</v>
      </c>
      <c r="QK52" s="86"/>
      <c r="QL52" s="87">
        <f>+QL51</f>
        <v>20.16</v>
      </c>
      <c r="QM52" s="88">
        <f t="shared" si="316"/>
        <v>0.92</v>
      </c>
      <c r="QN52" s="89">
        <f>SUM(QN$51*QM52)</f>
        <v>0.34823869695451815</v>
      </c>
      <c r="QO52" s="90">
        <f t="shared" ref="QO52:QO56" si="432">(ROUND(QN52,0))*QL52</f>
        <v>0</v>
      </c>
      <c r="QP52" s="90"/>
      <c r="QQ52" s="81">
        <f t="shared" si="232"/>
        <v>24.192</v>
      </c>
      <c r="QR52" s="76">
        <f t="shared" si="169"/>
        <v>0.67999999999999994</v>
      </c>
      <c r="QS52" s="77">
        <f t="shared" ref="QS52:QS56" si="433">SUM(QS$45*QR52)-QX52</f>
        <v>1.5026922553482003E-2</v>
      </c>
      <c r="QT52" s="82">
        <f t="shared" si="170"/>
        <v>0</v>
      </c>
      <c r="QU52" s="82"/>
      <c r="QV52" s="81">
        <f>+QV51</f>
        <v>29.0304</v>
      </c>
      <c r="QW52" s="76">
        <f t="shared" si="317"/>
        <v>0.92</v>
      </c>
      <c r="QX52" s="77">
        <f>SUM(QX$51*QW52)</f>
        <v>7.9187015251800036E-4</v>
      </c>
      <c r="QY52" s="82">
        <f t="shared" si="318"/>
        <v>0</v>
      </c>
      <c r="QZ52" s="82"/>
      <c r="RA52" s="83">
        <f>+RA51</f>
        <v>24.192</v>
      </c>
      <c r="RB52" s="84">
        <f t="shared" si="319"/>
        <v>0.92</v>
      </c>
      <c r="RC52" s="85">
        <f>SUM(RC$51*RB52)</f>
        <v>1.7017176196482003E-2</v>
      </c>
      <c r="RD52" s="86">
        <f t="shared" si="320"/>
        <v>0</v>
      </c>
      <c r="RE52" s="86"/>
      <c r="RF52" s="81">
        <f>+RF51</f>
        <v>29.0304</v>
      </c>
      <c r="RG52" s="76">
        <f t="shared" si="321"/>
        <v>0.92</v>
      </c>
      <c r="RH52" s="77">
        <f>SUM(RH$51*RG52)</f>
        <v>7.9187015251800036E-4</v>
      </c>
      <c r="RI52" s="82">
        <f t="shared" si="322"/>
        <v>0</v>
      </c>
      <c r="RJ52" s="82"/>
      <c r="RK52" s="81">
        <f t="shared" si="265"/>
        <v>20.16</v>
      </c>
      <c r="RL52" s="76">
        <f t="shared" si="171"/>
        <v>0.67999999999999994</v>
      </c>
      <c r="RM52" s="77">
        <f t="shared" ref="RM52:RM56" si="434">SUM(RM$45*RL52)-RR52</f>
        <v>0.30751721593651804</v>
      </c>
      <c r="RN52" s="82">
        <f t="shared" si="233"/>
        <v>0</v>
      </c>
      <c r="RO52" s="82"/>
      <c r="RP52" s="81">
        <f>+RP51</f>
        <v>24.192</v>
      </c>
      <c r="RQ52" s="76">
        <f t="shared" si="323"/>
        <v>0.92</v>
      </c>
      <c r="RR52" s="77">
        <f>SUM(RR$51*RQ52)</f>
        <v>1.6205161357482005E-2</v>
      </c>
      <c r="RS52" s="82">
        <f t="shared" ref="RS52:RS56" si="435">(ROUND(RR52,0))*RP52</f>
        <v>0</v>
      </c>
      <c r="RT52" s="82"/>
      <c r="RU52" s="83">
        <f>+RU51</f>
        <v>20.16</v>
      </c>
      <c r="RV52" s="84">
        <f t="shared" si="324"/>
        <v>0.92</v>
      </c>
      <c r="RW52" s="85">
        <f>SUM(RW$51*RV52)</f>
        <v>0.34824659729351803</v>
      </c>
      <c r="RX52" s="86">
        <f t="shared" ref="RX52:RX56" si="436">(ROUND(RW52,0))*RU52</f>
        <v>0</v>
      </c>
      <c r="RY52" s="86"/>
      <c r="RZ52" s="81">
        <f>+RZ51</f>
        <v>24.192</v>
      </c>
      <c r="SA52" s="76">
        <f t="shared" si="325"/>
        <v>0.92</v>
      </c>
      <c r="SB52" s="77">
        <f>SUM(SB$51*SA52)</f>
        <v>1.6205161357482005E-2</v>
      </c>
      <c r="SC52" s="82">
        <f t="shared" ref="SC52:SC55" si="437">(ROUND(SB52,0))*RZ52</f>
        <v>0</v>
      </c>
      <c r="SD52" s="82"/>
      <c r="SE52" s="81">
        <f>+SE51</f>
        <v>20.16</v>
      </c>
      <c r="SF52" s="76">
        <f t="shared" si="326"/>
        <v>0.92</v>
      </c>
      <c r="SG52" s="77">
        <f>SUM(SG$51*SF52)</f>
        <v>0.38824978208551819</v>
      </c>
      <c r="SH52" s="82">
        <f t="shared" ref="SH52:SH55" si="438">(ROUND(SG52,0))*SE52</f>
        <v>0</v>
      </c>
      <c r="SI52" s="82"/>
      <c r="SJ52" s="81">
        <f t="shared" si="141"/>
        <v>24.192</v>
      </c>
      <c r="SK52" s="76">
        <f t="shared" si="87"/>
        <v>0.55000000000000004</v>
      </c>
      <c r="SL52" s="77">
        <f t="shared" ref="SL52:SL56" si="439">SUM(SL$39*SK52)-SQ52-SV52-XV52</f>
        <v>2.4947974000000001E-2</v>
      </c>
      <c r="SM52" s="82">
        <f t="shared" si="124"/>
        <v>0</v>
      </c>
      <c r="SN52" s="82"/>
      <c r="SO52" s="81">
        <f t="shared" si="266"/>
        <v>29.0304</v>
      </c>
      <c r="SP52" s="76">
        <f t="shared" si="172"/>
        <v>0.67999999999999994</v>
      </c>
      <c r="SQ52" s="77">
        <f t="shared" ref="SQ52:SQ56" si="440">SUM(SQ$45*SP52)-SV52</f>
        <v>1.1950260000000001E-3</v>
      </c>
      <c r="SR52" s="82">
        <f t="shared" si="235"/>
        <v>0</v>
      </c>
      <c r="SS52" s="82"/>
      <c r="ST52" s="81">
        <f>+ST51</f>
        <v>34.836480000000002</v>
      </c>
      <c r="SU52" s="76">
        <f t="shared" si="327"/>
        <v>0.92</v>
      </c>
      <c r="SV52" s="77">
        <f>SUM(SV$51*SU52)</f>
        <v>6.2973999999999997E-5</v>
      </c>
      <c r="SW52" s="82">
        <f t="shared" ref="SW52:SW56" si="441">(ROUND(SV52,0))*ST52</f>
        <v>0</v>
      </c>
      <c r="SX52" s="82"/>
      <c r="SY52" s="83">
        <f t="shared" si="267"/>
        <v>24.192</v>
      </c>
      <c r="SZ52" s="84">
        <f t="shared" si="173"/>
        <v>0.67999999999999994</v>
      </c>
      <c r="TA52" s="85">
        <f t="shared" ref="TA52:TA56" si="442">SUM(TA$45*SZ52)-TF52</f>
        <v>0</v>
      </c>
      <c r="TB52" s="86">
        <f t="shared" si="236"/>
        <v>0</v>
      </c>
      <c r="TC52" s="86"/>
      <c r="TD52" s="83">
        <f>+TD51</f>
        <v>29.0304</v>
      </c>
      <c r="TE52" s="84">
        <f t="shared" si="328"/>
        <v>0.92</v>
      </c>
      <c r="TF52" s="85">
        <f>SUM(TF$51*TE52)</f>
        <v>0</v>
      </c>
      <c r="TG52" s="86">
        <f t="shared" ref="TG52:TG56" si="443">(ROUND(TF52,0))*TD52</f>
        <v>0</v>
      </c>
      <c r="TH52" s="86"/>
      <c r="TI52" s="87">
        <f>+TI51</f>
        <v>24.192</v>
      </c>
      <c r="TJ52" s="88">
        <f t="shared" si="329"/>
        <v>0.92</v>
      </c>
      <c r="TK52" s="89">
        <f>SUM(TK$51*TJ52)</f>
        <v>0</v>
      </c>
      <c r="TL52" s="90">
        <f t="shared" ref="TL52:TL56" si="444">(ROUND(TK52,0))*TI52</f>
        <v>0</v>
      </c>
      <c r="TM52" s="90"/>
      <c r="TN52" s="81">
        <f t="shared" si="268"/>
        <v>29.0304</v>
      </c>
      <c r="TO52" s="76">
        <f t="shared" si="174"/>
        <v>0.67999999999999994</v>
      </c>
      <c r="TP52" s="77">
        <f t="shared" ref="TP52:TP56" si="445">SUM(TP$45*TO52)-TU52</f>
        <v>9.0857503800000007E-4</v>
      </c>
      <c r="TQ52" s="82">
        <f t="shared" si="237"/>
        <v>0</v>
      </c>
      <c r="TR52" s="82"/>
      <c r="TS52" s="81">
        <f>+TS51</f>
        <v>34.836480000000002</v>
      </c>
      <c r="TT52" s="76">
        <f t="shared" si="330"/>
        <v>0.92</v>
      </c>
      <c r="TU52" s="77">
        <f>SUM(TU$51*TT52)</f>
        <v>4.7878962000000016E-5</v>
      </c>
      <c r="TV52" s="82">
        <f t="shared" ref="TV52:TV56" si="446">(ROUND(TU52,0))*TS52</f>
        <v>0</v>
      </c>
      <c r="TW52" s="82"/>
      <c r="TX52" s="83">
        <f>+TX51</f>
        <v>29.0304</v>
      </c>
      <c r="TY52" s="84">
        <f t="shared" si="331"/>
        <v>0.92</v>
      </c>
      <c r="TZ52" s="85">
        <f>SUM(TZ$51*TY52)</f>
        <v>1.0289120380000002E-3</v>
      </c>
      <c r="UA52" s="86">
        <f t="shared" ref="UA52:UA56" si="447">(ROUND(TZ52,0))*TX52</f>
        <v>0</v>
      </c>
      <c r="UB52" s="86"/>
      <c r="UC52" s="81">
        <f>+UC51</f>
        <v>34.836480000000002</v>
      </c>
      <c r="UD52" s="76">
        <f t="shared" si="332"/>
        <v>0.92</v>
      </c>
      <c r="UE52" s="77">
        <f>SUM(UE$51*UD52)</f>
        <v>4.7878962000000016E-5</v>
      </c>
      <c r="UF52" s="82">
        <f t="shared" ref="UF52:UF56" si="448">(ROUND(UE52,0))*UC52</f>
        <v>0</v>
      </c>
      <c r="UG52" s="82"/>
      <c r="UH52" s="81">
        <f t="shared" si="269"/>
        <v>24.192</v>
      </c>
      <c r="UI52" s="76">
        <f t="shared" si="175"/>
        <v>0.67999999999999994</v>
      </c>
      <c r="UJ52" s="77">
        <f t="shared" ref="UJ52:UJ56" si="449">SUM(UJ$45*UI52)-UO52</f>
        <v>1.4537200608000001E-2</v>
      </c>
      <c r="UK52" s="82">
        <f t="shared" si="238"/>
        <v>0</v>
      </c>
      <c r="UL52" s="82"/>
      <c r="UM52" s="81">
        <f>+UM51</f>
        <v>29.0304</v>
      </c>
      <c r="UN52" s="76">
        <f t="shared" si="333"/>
        <v>0.92</v>
      </c>
      <c r="UO52" s="77">
        <f>SUM(UO$51*UN52)</f>
        <v>7.6606339200000026E-4</v>
      </c>
      <c r="UP52" s="82">
        <f t="shared" ref="UP52:UP56" si="450">(ROUND(UO52,0))*UM52</f>
        <v>0</v>
      </c>
      <c r="UQ52" s="82"/>
      <c r="UR52" s="83">
        <f>+UR51</f>
        <v>24.192</v>
      </c>
      <c r="US52" s="84">
        <f t="shared" si="334"/>
        <v>0.92</v>
      </c>
      <c r="UT52" s="85">
        <f>SUM(UT$51*US52)</f>
        <v>1.6462592608000003E-2</v>
      </c>
      <c r="UU52" s="86">
        <f t="shared" ref="UU52:UU56" si="451">(ROUND(UT52,0))*UR52</f>
        <v>0</v>
      </c>
      <c r="UV52" s="86"/>
      <c r="UW52" s="81">
        <f>+UW51</f>
        <v>29.0304</v>
      </c>
      <c r="UX52" s="76">
        <f t="shared" si="335"/>
        <v>0.92</v>
      </c>
      <c r="UY52" s="77">
        <f>SUM(UY$51*UX52)</f>
        <v>7.6606339200000026E-4</v>
      </c>
      <c r="UZ52" s="82">
        <f t="shared" ref="UZ52:UZ56" si="452">(ROUND(UY52,0))*UW52</f>
        <v>0</v>
      </c>
      <c r="VA52" s="82"/>
      <c r="VB52" s="81">
        <f>+VB51</f>
        <v>24.192</v>
      </c>
      <c r="VC52" s="76">
        <f t="shared" si="336"/>
        <v>0.92</v>
      </c>
      <c r="VD52" s="77">
        <f>SUM(VD$51*VC52)</f>
        <v>1.6822338000000003E-2</v>
      </c>
      <c r="VE52" s="82">
        <f t="shared" ref="VE52:VE56" si="453">(ROUND(VD52,0))*VB52</f>
        <v>0</v>
      </c>
      <c r="VF52" s="82"/>
      <c r="VG52" s="81">
        <f t="shared" si="270"/>
        <v>29.0304</v>
      </c>
      <c r="VH52" s="76">
        <f t="shared" si="176"/>
        <v>0.67999999999999994</v>
      </c>
      <c r="VI52" s="77">
        <f t="shared" ref="VI52:VI56" si="454">SUM(VI$45*VH52)-VN52</f>
        <v>9.0857503800000007E-4</v>
      </c>
      <c r="VJ52" s="82">
        <f t="shared" si="239"/>
        <v>0</v>
      </c>
      <c r="VK52" s="82"/>
      <c r="VL52" s="81">
        <f>+VL51</f>
        <v>34.836480000000002</v>
      </c>
      <c r="VM52" s="76">
        <f t="shared" si="337"/>
        <v>0.92</v>
      </c>
      <c r="VN52" s="77">
        <f>SUM(VN$51*VM52)</f>
        <v>4.7878962000000016E-5</v>
      </c>
      <c r="VO52" s="82">
        <f t="shared" ref="VO52:VO56" si="455">(ROUND(VN52,0))*VL52</f>
        <v>0</v>
      </c>
      <c r="VP52" s="82"/>
      <c r="VQ52" s="83">
        <f>+VQ51</f>
        <v>29.0304</v>
      </c>
      <c r="VR52" s="84">
        <f t="shared" si="338"/>
        <v>0.92</v>
      </c>
      <c r="VS52" s="85">
        <f>SUM(VS$51*VR52)</f>
        <v>8.1866200000000006E-4</v>
      </c>
      <c r="VT52" s="86">
        <f t="shared" ref="VT52:VT56" si="456">(ROUND(VS52,0))*VQ52</f>
        <v>0</v>
      </c>
      <c r="VU52" s="86"/>
      <c r="VV52" s="81">
        <f>+VV51</f>
        <v>34.836480000000002</v>
      </c>
      <c r="VW52" s="76">
        <f t="shared" si="339"/>
        <v>0.92</v>
      </c>
      <c r="VX52" s="77">
        <f>SUM(VX$51*VW52)</f>
        <v>4.7878962000000016E-5</v>
      </c>
      <c r="VY52" s="82">
        <f t="shared" ref="VY52:VY56" si="457">(ROUND(VX52,0))*VV52</f>
        <v>0</v>
      </c>
      <c r="VZ52" s="82"/>
      <c r="WA52" s="81">
        <f>+WA51</f>
        <v>29.0304</v>
      </c>
      <c r="WB52" s="76">
        <f t="shared" si="340"/>
        <v>0.92</v>
      </c>
      <c r="WC52" s="77">
        <f>SUM(WC$51*WB52)</f>
        <v>0</v>
      </c>
      <c r="WD52" s="82">
        <f t="shared" ref="WD52:WD56" si="458">(ROUND(WC52,0))*WA52</f>
        <v>0</v>
      </c>
      <c r="WE52" s="82"/>
      <c r="WF52" s="81">
        <f>+WF51</f>
        <v>34.836480000000002</v>
      </c>
      <c r="WG52" s="76">
        <f t="shared" si="341"/>
        <v>0.92</v>
      </c>
      <c r="WH52" s="77">
        <f>SUM(WH$51*WG52)</f>
        <v>0</v>
      </c>
      <c r="WI52" s="82">
        <f t="shared" ref="WI52:WI56" si="459">(ROUND(WH52,0))*WF52</f>
        <v>0</v>
      </c>
      <c r="WJ52" s="82"/>
      <c r="WK52" s="81">
        <f t="shared" si="271"/>
        <v>24.192</v>
      </c>
      <c r="WL52" s="76">
        <f t="shared" si="177"/>
        <v>0.67999999999999994</v>
      </c>
      <c r="WM52" s="77">
        <f t="shared" ref="WM52:WM56" si="460">SUM(WM$45*WL52)-WR52</f>
        <v>1.4537200608000001E-2</v>
      </c>
      <c r="WN52" s="82">
        <f t="shared" si="240"/>
        <v>0</v>
      </c>
      <c r="WO52" s="82"/>
      <c r="WP52" s="81">
        <f>+WP51</f>
        <v>29.0304</v>
      </c>
      <c r="WQ52" s="76">
        <f t="shared" si="342"/>
        <v>0.92</v>
      </c>
      <c r="WR52" s="77">
        <f>SUM(WR$51*WQ52)</f>
        <v>7.6606339200000026E-4</v>
      </c>
      <c r="WS52" s="82">
        <f t="shared" ref="WS52:WS56" si="461">(ROUND(WR52,0))*WP52</f>
        <v>0</v>
      </c>
      <c r="WT52" s="82"/>
      <c r="WU52" s="83">
        <f>+WU51</f>
        <v>24.192</v>
      </c>
      <c r="WV52" s="84">
        <f t="shared" si="343"/>
        <v>0.92</v>
      </c>
      <c r="WW52" s="85">
        <f>SUM(WW$51*WV52)</f>
        <v>1.6462592608000003E-2</v>
      </c>
      <c r="WX52" s="86">
        <f t="shared" ref="WX52:WX56" si="462">(ROUND(WW52,0))*WU52</f>
        <v>0</v>
      </c>
      <c r="WY52" s="86"/>
      <c r="WZ52" s="81">
        <f>+WZ51</f>
        <v>29.0304</v>
      </c>
      <c r="XA52" s="76">
        <f t="shared" si="344"/>
        <v>0.92</v>
      </c>
      <c r="XB52" s="77">
        <f>SUM(XB$51*XA52)</f>
        <v>7.6606339200000026E-4</v>
      </c>
      <c r="XC52" s="82">
        <f t="shared" ref="XC52:XC56" si="463">(ROUND(XB52,0))*WZ52</f>
        <v>0</v>
      </c>
      <c r="XD52" s="82"/>
      <c r="XE52" s="81">
        <f>+XE51</f>
        <v>24.192</v>
      </c>
      <c r="XF52" s="76">
        <f t="shared" si="345"/>
        <v>0.92</v>
      </c>
      <c r="XG52" s="77">
        <f>SUM(XG$51*XF52)</f>
        <v>1.5528312000000004E-2</v>
      </c>
      <c r="XH52" s="82">
        <f t="shared" ref="XH52:XH56" si="464">(ROUND(XG52,0))*XE52</f>
        <v>0</v>
      </c>
      <c r="XI52" s="82"/>
      <c r="XJ52" s="81">
        <f>+XJ51</f>
        <v>29.0304</v>
      </c>
      <c r="XK52" s="76">
        <f t="shared" si="346"/>
        <v>0.92</v>
      </c>
      <c r="XL52" s="77">
        <f>SUM(XL$51*XK52)</f>
        <v>1.2940260000000004E-3</v>
      </c>
      <c r="XM52" s="82">
        <f t="shared" ref="XM52:XM56" si="465">(ROUND(XL52,0))*XJ52</f>
        <v>0</v>
      </c>
      <c r="XN52" s="82"/>
      <c r="XO52" s="81">
        <f>+XO51</f>
        <v>24.192</v>
      </c>
      <c r="XP52" s="76">
        <f t="shared" si="347"/>
        <v>0.92</v>
      </c>
      <c r="XQ52" s="77">
        <f>SUM(XQ$51*XP52)</f>
        <v>1.6271803696482009E-2</v>
      </c>
      <c r="XR52" s="82">
        <f t="shared" ref="XR52:XR56" si="466">(ROUND(XQ52,0))*XO52</f>
        <v>0</v>
      </c>
      <c r="XS52" s="82"/>
      <c r="XT52" s="81">
        <f>+XT51</f>
        <v>29.0304</v>
      </c>
      <c r="XU52" s="76">
        <f t="shared" si="348"/>
        <v>0.92</v>
      </c>
      <c r="XV52" s="77">
        <f>SUM(XV$51*XU52)</f>
        <v>1.2940260000000004E-3</v>
      </c>
      <c r="XW52" s="82">
        <f t="shared" ref="XW52:XW56" si="467">(ROUND(XV52,0))*XT52</f>
        <v>0</v>
      </c>
      <c r="XX52" s="82"/>
      <c r="XY52" s="81">
        <f>+XY51</f>
        <v>29.0304</v>
      </c>
      <c r="XZ52" s="76">
        <f t="shared" si="349"/>
        <v>0.92</v>
      </c>
      <c r="YA52" s="77">
        <f>SUM(YA$51*XZ52)</f>
        <v>1.0289120380000002E-3</v>
      </c>
      <c r="YB52" s="82">
        <f t="shared" ref="YB52:YB56" si="468">(ROUND(YA52,0))*XY52</f>
        <v>0</v>
      </c>
      <c r="YC52" s="82"/>
      <c r="YD52" s="81">
        <f>+YD51</f>
        <v>34.836480000000002</v>
      </c>
      <c r="YE52" s="76">
        <f t="shared" si="350"/>
        <v>0.92</v>
      </c>
      <c r="YF52" s="77">
        <f>SUM(YF$51*YE52)</f>
        <v>0</v>
      </c>
      <c r="YG52" s="82">
        <f t="shared" ref="YG52:YG56" si="469">(ROUND(YF52,0))*YD52</f>
        <v>0</v>
      </c>
      <c r="YH52" s="82"/>
      <c r="YI52" s="81">
        <f>+YI51</f>
        <v>29.0304</v>
      </c>
      <c r="YJ52" s="76">
        <f t="shared" si="351"/>
        <v>0.92</v>
      </c>
      <c r="YK52" s="77">
        <f>SUM(YK$51*YJ52)</f>
        <v>0</v>
      </c>
      <c r="YL52" s="82">
        <f t="shared" ref="YL52:YL56" si="470">(ROUND(YK52,0))*YI52</f>
        <v>0</v>
      </c>
      <c r="YM52" s="78"/>
    </row>
    <row r="53" spans="1:663" x14ac:dyDescent="0.2">
      <c r="A53" s="119">
        <f t="shared" si="0"/>
        <v>5.6843418860808015E-14</v>
      </c>
      <c r="B53" s="241">
        <f t="shared" si="1"/>
        <v>264.00000000000006</v>
      </c>
      <c r="C53" s="160">
        <f>IF('Data Entry'!$C$20='Attrition Rates'!R$4,SUM(((B53*'Data Entry'!$C$21)*'Data Entry'!$C$22)*'Data Entry'!$C$23),0)</f>
        <v>0</v>
      </c>
      <c r="D53" s="122">
        <f>SUM(C53*'Data Entry'!$C$18)*(20/80)</f>
        <v>0</v>
      </c>
      <c r="E53" s="122">
        <f t="shared" si="2"/>
        <v>3771.6</v>
      </c>
      <c r="F53" s="122">
        <f>SUM(E53*'Data Entry'!$C$18)*(20/80)</f>
        <v>782.60699999999997</v>
      </c>
      <c r="G53" s="122">
        <f t="shared" si="5"/>
        <v>377575.87979999994</v>
      </c>
      <c r="H53" s="128">
        <f t="shared" si="6"/>
        <v>264</v>
      </c>
      <c r="I53">
        <v>45</v>
      </c>
      <c r="J53" s="47">
        <f t="shared" si="7"/>
        <v>14</v>
      </c>
      <c r="K53" s="50">
        <f>IF('Data Entry'!$C$9='Attrition Rates'!$A$4,'Attrition Rates'!D48,IF('Data Entry'!$C$9='Attrition Rates'!$A$5,'Attrition Rates'!E48,IF('Data Entry'!$C$9='Attrition Rates'!$A$6,'Attrition Rates'!F48,IF('Data Entry'!$C$9='Attrition Rates'!$A$7,'Attrition Rates'!G48,IF('Data Entry'!$C$9='Attrition Rates'!$A$8,'Attrition Rates'!H48,IF('Data Entry'!$C$9='Attrition Rates'!$A$9,'Attrition Rates'!I48,IF('Data Entry'!$C$9='Attrition Rates'!$A$10,'Attrition Rates'!J48,FALSE)))))))</f>
        <v>0.2639999999999999</v>
      </c>
      <c r="L53" s="53">
        <f t="shared" si="352"/>
        <v>201.04557571023102</v>
      </c>
      <c r="M53" s="1">
        <f t="shared" si="4"/>
        <v>2814</v>
      </c>
      <c r="N53" s="81">
        <f t="shared" si="11"/>
        <v>16.8</v>
      </c>
      <c r="O53" s="76">
        <f t="shared" si="8"/>
        <v>0.29999999999999993</v>
      </c>
      <c r="P53" s="77">
        <f t="shared" si="353"/>
        <v>10</v>
      </c>
      <c r="Q53" s="82">
        <f t="shared" si="9"/>
        <v>168</v>
      </c>
      <c r="R53" s="82"/>
      <c r="S53" s="81">
        <f t="shared" si="19"/>
        <v>20.16</v>
      </c>
      <c r="T53" s="76">
        <f t="shared" si="15"/>
        <v>0.33599999999999997</v>
      </c>
      <c r="U53" s="77">
        <f t="shared" si="354"/>
        <v>0</v>
      </c>
      <c r="V53" s="82">
        <f t="shared" si="16"/>
        <v>0</v>
      </c>
      <c r="W53" s="82"/>
      <c r="X53" s="81">
        <f t="shared" si="35"/>
        <v>24.192</v>
      </c>
      <c r="Y53" s="76">
        <f t="shared" si="26"/>
        <v>0.372</v>
      </c>
      <c r="Z53" s="77">
        <f t="shared" si="355"/>
        <v>0</v>
      </c>
      <c r="AA53" s="82">
        <f t="shared" si="27"/>
        <v>0</v>
      </c>
      <c r="AB53" s="82"/>
      <c r="AC53" s="81">
        <f t="shared" si="66"/>
        <v>29.0304</v>
      </c>
      <c r="AD53" s="76">
        <f t="shared" si="48"/>
        <v>0.44999999999999996</v>
      </c>
      <c r="AE53" s="77">
        <f t="shared" si="272"/>
        <v>0</v>
      </c>
      <c r="AF53" s="82">
        <f t="shared" si="49"/>
        <v>0</v>
      </c>
      <c r="AG53" s="82"/>
      <c r="AH53" s="81">
        <f t="shared" si="125"/>
        <v>34.836480000000002</v>
      </c>
      <c r="AI53" s="76">
        <f t="shared" si="92"/>
        <v>0.52</v>
      </c>
      <c r="AJ53" s="77">
        <f t="shared" si="273"/>
        <v>0</v>
      </c>
      <c r="AK53" s="82">
        <f t="shared" si="93"/>
        <v>0</v>
      </c>
      <c r="AL53" s="78"/>
      <c r="AM53" s="81">
        <f t="shared" si="241"/>
        <v>41.803775999999999</v>
      </c>
      <c r="AN53" s="76">
        <f t="shared" si="181"/>
        <v>0.65</v>
      </c>
      <c r="AO53" s="77">
        <f t="shared" si="356"/>
        <v>0</v>
      </c>
      <c r="AP53" s="82">
        <f t="shared" si="182"/>
        <v>0</v>
      </c>
      <c r="AQ53" s="78"/>
      <c r="AR53" s="81">
        <f t="shared" ref="AR53:AR56" si="471">+AR52</f>
        <v>50.164531199999999</v>
      </c>
      <c r="AS53" s="76">
        <f t="shared" si="357"/>
        <v>0.86</v>
      </c>
      <c r="AT53" s="77">
        <f t="shared" ref="AT53:AT56" si="472">ROUND(SUM(AT$51*AS53),0)</f>
        <v>0</v>
      </c>
      <c r="AU53" s="82">
        <f t="shared" si="358"/>
        <v>0</v>
      </c>
      <c r="AV53" s="78"/>
      <c r="AW53" s="83">
        <f t="shared" si="21"/>
        <v>16.8</v>
      </c>
      <c r="AX53" s="84">
        <f t="shared" si="17"/>
        <v>0.33599999999999997</v>
      </c>
      <c r="AY53" s="85">
        <f t="shared" si="274"/>
        <v>8</v>
      </c>
      <c r="AZ53" s="86">
        <f t="shared" si="18"/>
        <v>134.4</v>
      </c>
      <c r="BA53" s="123"/>
      <c r="BB53" s="83">
        <f t="shared" si="37"/>
        <v>20.16</v>
      </c>
      <c r="BC53" s="84">
        <f t="shared" si="29"/>
        <v>0.372</v>
      </c>
      <c r="BD53" s="85">
        <f t="shared" si="275"/>
        <v>0</v>
      </c>
      <c r="BE53" s="86">
        <f t="shared" si="30"/>
        <v>0</v>
      </c>
      <c r="BF53" s="123"/>
      <c r="BG53" s="83">
        <f t="shared" si="68"/>
        <v>24.192</v>
      </c>
      <c r="BH53" s="84">
        <f t="shared" si="51"/>
        <v>0.44999999999999996</v>
      </c>
      <c r="BI53" s="85">
        <f t="shared" si="276"/>
        <v>0</v>
      </c>
      <c r="BJ53" s="86">
        <f t="shared" si="52"/>
        <v>0</v>
      </c>
      <c r="BK53" s="123"/>
      <c r="BL53" s="83">
        <f t="shared" si="127"/>
        <v>29.0304</v>
      </c>
      <c r="BM53" s="84">
        <f t="shared" si="95"/>
        <v>0.52</v>
      </c>
      <c r="BN53" s="85">
        <f t="shared" si="277"/>
        <v>0</v>
      </c>
      <c r="BO53" s="86">
        <f t="shared" si="96"/>
        <v>0</v>
      </c>
      <c r="BP53" s="123"/>
      <c r="BQ53" s="83">
        <f t="shared" si="243"/>
        <v>34.836480000000002</v>
      </c>
      <c r="BR53" s="84">
        <f t="shared" si="184"/>
        <v>0.65</v>
      </c>
      <c r="BS53" s="85">
        <f t="shared" si="359"/>
        <v>0</v>
      </c>
      <c r="BT53" s="86">
        <f t="shared" si="185"/>
        <v>0</v>
      </c>
      <c r="BU53" s="123"/>
      <c r="BV53" s="83">
        <f t="shared" ref="BV53:BV56" si="473">+BV52</f>
        <v>41.803775999999999</v>
      </c>
      <c r="BW53" s="84">
        <f t="shared" si="360"/>
        <v>0.86</v>
      </c>
      <c r="BX53" s="85">
        <f t="shared" ref="BX53:BX56" si="474">ROUND(SUM(BX$51*BW53),0)</f>
        <v>0</v>
      </c>
      <c r="BY53" s="86">
        <f t="shared" si="361"/>
        <v>0</v>
      </c>
      <c r="BZ53" s="123"/>
      <c r="CA53" s="87">
        <f t="shared" si="39"/>
        <v>16.8</v>
      </c>
      <c r="CB53" s="88">
        <f t="shared" si="31"/>
        <v>0.372</v>
      </c>
      <c r="CC53" s="89">
        <f t="shared" si="278"/>
        <v>7</v>
      </c>
      <c r="CD53" s="90">
        <f t="shared" si="32"/>
        <v>117.60000000000001</v>
      </c>
      <c r="CE53" s="90"/>
      <c r="CF53" s="87">
        <f t="shared" si="70"/>
        <v>20.16</v>
      </c>
      <c r="CG53" s="88">
        <f t="shared" si="54"/>
        <v>0.44999999999999996</v>
      </c>
      <c r="CH53" s="89">
        <f t="shared" si="279"/>
        <v>0.32518871684991901</v>
      </c>
      <c r="CI53" s="90">
        <f t="shared" si="55"/>
        <v>0</v>
      </c>
      <c r="CJ53" s="90"/>
      <c r="CK53" s="87">
        <f t="shared" si="129"/>
        <v>24.192</v>
      </c>
      <c r="CL53" s="88">
        <f t="shared" si="98"/>
        <v>0.52</v>
      </c>
      <c r="CM53" s="89">
        <f t="shared" si="280"/>
        <v>1.4434430095581003E-2</v>
      </c>
      <c r="CN53" s="90">
        <f t="shared" si="99"/>
        <v>0</v>
      </c>
      <c r="CO53" s="90"/>
      <c r="CP53" s="87">
        <f t="shared" si="245"/>
        <v>29.0304</v>
      </c>
      <c r="CQ53" s="88">
        <f t="shared" si="187"/>
        <v>0.65</v>
      </c>
      <c r="CR53" s="89">
        <f t="shared" si="362"/>
        <v>6.9983820891900009E-4</v>
      </c>
      <c r="CS53" s="90">
        <f t="shared" si="188"/>
        <v>0</v>
      </c>
      <c r="CT53" s="90"/>
      <c r="CU53" s="87">
        <f t="shared" ref="CU53:CU56" si="475">+CU52</f>
        <v>34.836480000000002</v>
      </c>
      <c r="CV53" s="88">
        <f t="shared" si="363"/>
        <v>0.86</v>
      </c>
      <c r="CW53" s="89">
        <f>SUM(CW$51*CV53)</f>
        <v>3.6023248581000006E-5</v>
      </c>
      <c r="CX53" s="90">
        <f t="shared" si="364"/>
        <v>0</v>
      </c>
      <c r="CY53" s="90"/>
      <c r="CZ53" s="94">
        <f t="shared" si="71"/>
        <v>16.8</v>
      </c>
      <c r="DA53" s="95">
        <f t="shared" si="56"/>
        <v>0.44999999999999996</v>
      </c>
      <c r="DB53" s="96">
        <f t="shared" si="281"/>
        <v>6.6547976476050819</v>
      </c>
      <c r="DC53" s="97">
        <f t="shared" si="57"/>
        <v>117.60000000000001</v>
      </c>
      <c r="DD53" s="97"/>
      <c r="DE53" s="94">
        <f t="shared" si="130"/>
        <v>20.16</v>
      </c>
      <c r="DF53" s="95">
        <f t="shared" si="101"/>
        <v>0.52</v>
      </c>
      <c r="DG53" s="96">
        <f t="shared" si="282"/>
        <v>0.29539220294941898</v>
      </c>
      <c r="DH53" s="97">
        <f t="shared" si="102"/>
        <v>0</v>
      </c>
      <c r="DI53" s="97"/>
      <c r="DJ53" s="94">
        <f t="shared" si="246"/>
        <v>24.192</v>
      </c>
      <c r="DK53" s="95">
        <f t="shared" si="190"/>
        <v>0.65</v>
      </c>
      <c r="DL53" s="96">
        <f t="shared" si="365"/>
        <v>1.4321781246081002E-2</v>
      </c>
      <c r="DM53" s="97">
        <f t="shared" si="191"/>
        <v>0</v>
      </c>
      <c r="DN53" s="97"/>
      <c r="DO53" s="94">
        <f t="shared" ref="DO53:DO56" si="476">+DO52</f>
        <v>29.0304</v>
      </c>
      <c r="DP53" s="95">
        <f t="shared" si="366"/>
        <v>0.86</v>
      </c>
      <c r="DQ53" s="96">
        <f>SUM(DQ$51*DP53)</f>
        <v>7.3719479641900013E-4</v>
      </c>
      <c r="DR53" s="97">
        <f t="shared" si="367"/>
        <v>0</v>
      </c>
      <c r="DS53" s="97"/>
      <c r="DT53" s="104">
        <f t="shared" si="131"/>
        <v>16.8</v>
      </c>
      <c r="DU53" s="105">
        <f t="shared" si="103"/>
        <v>0.52</v>
      </c>
      <c r="DV53" s="106">
        <f t="shared" si="283"/>
        <v>7.0771253611690819</v>
      </c>
      <c r="DW53" s="107">
        <f t="shared" si="104"/>
        <v>117.60000000000001</v>
      </c>
      <c r="DX53" s="107"/>
      <c r="DY53" s="104">
        <f t="shared" si="247"/>
        <v>20.16</v>
      </c>
      <c r="DZ53" s="105">
        <f t="shared" si="193"/>
        <v>0.65</v>
      </c>
      <c r="EA53" s="106">
        <f t="shared" si="368"/>
        <v>0.34312700288541914</v>
      </c>
      <c r="EB53" s="107">
        <f t="shared" si="194"/>
        <v>0</v>
      </c>
      <c r="EC53" s="107"/>
      <c r="ED53" s="104">
        <f t="shared" ref="ED53:ED56" si="477">+ED52</f>
        <v>24.192</v>
      </c>
      <c r="EE53" s="105">
        <f t="shared" si="369"/>
        <v>0.86</v>
      </c>
      <c r="EF53" s="106">
        <f>SUM(EF$51*EE53)</f>
        <v>1.7662009822081007E-2</v>
      </c>
      <c r="EG53" s="107">
        <f t="shared" si="370"/>
        <v>0</v>
      </c>
      <c r="EH53" s="107"/>
      <c r="EI53" s="109">
        <f t="shared" si="248"/>
        <v>16.8</v>
      </c>
      <c r="EJ53" s="110">
        <f t="shared" si="195"/>
        <v>0.65</v>
      </c>
      <c r="EK53" s="111">
        <f t="shared" si="371"/>
        <v>8.0969432796690874</v>
      </c>
      <c r="EL53" s="112">
        <f t="shared" si="196"/>
        <v>134.4</v>
      </c>
      <c r="EM53" s="112"/>
      <c r="EN53" s="109">
        <f t="shared" ref="EN53:EN56" si="478">+EN52</f>
        <v>20.16</v>
      </c>
      <c r="EO53" s="110">
        <f t="shared" si="372"/>
        <v>0.86</v>
      </c>
      <c r="EP53" s="111">
        <f>SUM(EP$51*EO53)</f>
        <v>0.41677947387341929</v>
      </c>
      <c r="EQ53" s="112">
        <f t="shared" si="373"/>
        <v>0</v>
      </c>
      <c r="ER53" s="112"/>
      <c r="ES53" s="113">
        <f t="shared" ref="ES53:ES56" si="479">+ES52</f>
        <v>16.8</v>
      </c>
      <c r="ET53" s="114">
        <f t="shared" si="374"/>
        <v>0.86</v>
      </c>
      <c r="EU53" s="115">
        <f>SUM(EU$51*ET53)</f>
        <v>9.6321807086810765</v>
      </c>
      <c r="EV53" s="116">
        <f t="shared" si="375"/>
        <v>168</v>
      </c>
      <c r="EW53" s="116"/>
      <c r="EX53" s="81">
        <f t="shared" si="40"/>
        <v>20.16</v>
      </c>
      <c r="EY53" s="76">
        <f t="shared" si="33"/>
        <v>0.372</v>
      </c>
      <c r="EZ53" s="77">
        <f t="shared" si="284"/>
        <v>0</v>
      </c>
      <c r="FA53" s="82">
        <f t="shared" si="34"/>
        <v>0</v>
      </c>
      <c r="FB53" s="82"/>
      <c r="FC53" s="81">
        <f t="shared" si="72"/>
        <v>24.192</v>
      </c>
      <c r="FD53" s="76">
        <f t="shared" si="59"/>
        <v>0.44999999999999996</v>
      </c>
      <c r="FE53" s="77">
        <f t="shared" si="285"/>
        <v>1.9661933421000005E-2</v>
      </c>
      <c r="FF53" s="82">
        <f t="shared" si="60"/>
        <v>0</v>
      </c>
      <c r="FG53" s="82"/>
      <c r="FH53" s="81">
        <f t="shared" si="132"/>
        <v>29.0304</v>
      </c>
      <c r="FI53" s="76">
        <f t="shared" si="106"/>
        <v>0.52</v>
      </c>
      <c r="FJ53" s="77">
        <f t="shared" si="286"/>
        <v>8.7275107899999996E-4</v>
      </c>
      <c r="FK53" s="82">
        <f t="shared" si="107"/>
        <v>0</v>
      </c>
      <c r="FL53" s="82"/>
      <c r="FM53" s="81">
        <f t="shared" si="249"/>
        <v>34.836480000000002</v>
      </c>
      <c r="FN53" s="76">
        <f t="shared" si="198"/>
        <v>0.65</v>
      </c>
      <c r="FO53" s="77">
        <f t="shared" si="376"/>
        <v>4.2314421E-5</v>
      </c>
      <c r="FP53" s="82">
        <f t="shared" si="199"/>
        <v>0</v>
      </c>
      <c r="FQ53" s="82"/>
      <c r="FR53" s="81">
        <f t="shared" ref="FR53:FR56" si="480">+FR52</f>
        <v>41.803775999999999</v>
      </c>
      <c r="FS53" s="76">
        <f t="shared" si="377"/>
        <v>0.86</v>
      </c>
      <c r="FT53" s="77">
        <f>SUM(FT$51*FS53)</f>
        <v>2.178079E-6</v>
      </c>
      <c r="FU53" s="82">
        <f t="shared" si="378"/>
        <v>0</v>
      </c>
      <c r="FV53" s="82"/>
      <c r="FW53" s="83">
        <f t="shared" si="73"/>
        <v>20.16</v>
      </c>
      <c r="FX53" s="84">
        <f t="shared" si="61"/>
        <v>0.44999999999999996</v>
      </c>
      <c r="FY53" s="85">
        <f t="shared" si="287"/>
        <v>0.31459093473600008</v>
      </c>
      <c r="FZ53" s="86">
        <f t="shared" si="62"/>
        <v>0</v>
      </c>
      <c r="GA53" s="86"/>
      <c r="GB53" s="83">
        <f t="shared" si="133"/>
        <v>24.192</v>
      </c>
      <c r="GC53" s="84">
        <f t="shared" si="109"/>
        <v>0.52</v>
      </c>
      <c r="GD53" s="85">
        <f t="shared" si="288"/>
        <v>1.3964017263999999E-2</v>
      </c>
      <c r="GE53" s="86">
        <f t="shared" si="110"/>
        <v>0</v>
      </c>
      <c r="GF53" s="86"/>
      <c r="GG53" s="83">
        <f t="shared" si="250"/>
        <v>29.0304</v>
      </c>
      <c r="GH53" s="84">
        <f t="shared" si="201"/>
        <v>0.65</v>
      </c>
      <c r="GI53" s="85">
        <f t="shared" si="379"/>
        <v>6.77030736E-4</v>
      </c>
      <c r="GJ53" s="86">
        <f t="shared" si="202"/>
        <v>0</v>
      </c>
      <c r="GK53" s="86"/>
      <c r="GL53" s="83">
        <f t="shared" ref="GL53:GL56" si="481">+GL52</f>
        <v>34.836480000000002</v>
      </c>
      <c r="GM53" s="84">
        <f t="shared" si="380"/>
        <v>0.86</v>
      </c>
      <c r="GN53" s="85">
        <f>SUM(GN$51*GM53)</f>
        <v>3.4849264E-5</v>
      </c>
      <c r="GO53" s="86">
        <f t="shared" si="381"/>
        <v>0</v>
      </c>
      <c r="GP53" s="86"/>
      <c r="GQ53" s="87">
        <f t="shared" si="134"/>
        <v>20.16</v>
      </c>
      <c r="GR53" s="88">
        <f t="shared" si="111"/>
        <v>0.52</v>
      </c>
      <c r="GS53" s="89">
        <f t="shared" si="289"/>
        <v>0.30664227100000002</v>
      </c>
      <c r="GT53" s="90">
        <f t="shared" si="112"/>
        <v>0</v>
      </c>
      <c r="GU53" s="90"/>
      <c r="GV53" s="87">
        <f t="shared" si="251"/>
        <v>24.192</v>
      </c>
      <c r="GW53" s="88">
        <f t="shared" si="204"/>
        <v>0.65</v>
      </c>
      <c r="GX53" s="89">
        <f t="shared" si="382"/>
        <v>1.4867229000000001E-2</v>
      </c>
      <c r="GY53" s="90">
        <f t="shared" si="205"/>
        <v>0</v>
      </c>
      <c r="GZ53" s="90"/>
      <c r="HA53" s="87">
        <f t="shared" ref="HA53:HA56" si="482">+HA52</f>
        <v>29.0304</v>
      </c>
      <c r="HB53" s="88">
        <f t="shared" si="383"/>
        <v>0.86</v>
      </c>
      <c r="HC53" s="89">
        <f>SUM(HC$51*HB53)</f>
        <v>7.6527100000000009E-4</v>
      </c>
      <c r="HD53" s="90">
        <f t="shared" si="384"/>
        <v>0</v>
      </c>
      <c r="HE53" s="90"/>
      <c r="HF53" s="94">
        <f t="shared" si="252"/>
        <v>20.16</v>
      </c>
      <c r="HG53" s="95">
        <f t="shared" si="206"/>
        <v>0.65</v>
      </c>
      <c r="HH53" s="96">
        <f t="shared" si="385"/>
        <v>0.37090800000000007</v>
      </c>
      <c r="HI53" s="97">
        <f t="shared" si="207"/>
        <v>0</v>
      </c>
      <c r="HJ53" s="97"/>
      <c r="HK53" s="94">
        <f t="shared" ref="HK53:HK56" si="483">+HK52</f>
        <v>24.192</v>
      </c>
      <c r="HL53" s="95">
        <f t="shared" si="386"/>
        <v>0.86</v>
      </c>
      <c r="HM53" s="96">
        <f>SUM(HM$51*HL53)</f>
        <v>1.9092000000000005E-2</v>
      </c>
      <c r="HN53" s="97">
        <f t="shared" si="387"/>
        <v>0</v>
      </c>
      <c r="HO53" s="97"/>
      <c r="HP53" s="104">
        <f t="shared" ref="HP53:HP56" si="484">+HP52</f>
        <v>20.16</v>
      </c>
      <c r="HQ53" s="105">
        <f t="shared" si="388"/>
        <v>0.86</v>
      </c>
      <c r="HR53" s="106">
        <f>SUM(HR$51*HQ53)</f>
        <v>0.47300000000000003</v>
      </c>
      <c r="HS53" s="107">
        <f t="shared" si="389"/>
        <v>0</v>
      </c>
      <c r="HT53" s="107"/>
      <c r="HU53" s="81">
        <f t="shared" si="74"/>
        <v>24.192</v>
      </c>
      <c r="HV53" s="76">
        <f t="shared" si="63"/>
        <v>0.44999999999999996</v>
      </c>
      <c r="HW53" s="77">
        <f t="shared" si="290"/>
        <v>1.9661933421000005E-2</v>
      </c>
      <c r="HX53" s="82">
        <f t="shared" si="64"/>
        <v>0</v>
      </c>
      <c r="HY53" s="82"/>
      <c r="HZ53" s="81">
        <f t="shared" si="135"/>
        <v>29.0304</v>
      </c>
      <c r="IA53" s="76">
        <f t="shared" si="114"/>
        <v>0.52</v>
      </c>
      <c r="IB53" s="77">
        <f t="shared" si="291"/>
        <v>8.7275107899999996E-4</v>
      </c>
      <c r="IC53" s="82">
        <f t="shared" si="115"/>
        <v>0</v>
      </c>
      <c r="ID53" s="82"/>
      <c r="IE53" s="81">
        <f t="shared" si="253"/>
        <v>34.836480000000002</v>
      </c>
      <c r="IF53" s="76">
        <f t="shared" si="209"/>
        <v>0.65</v>
      </c>
      <c r="IG53" s="77">
        <f t="shared" si="390"/>
        <v>4.2314421E-5</v>
      </c>
      <c r="IH53" s="82">
        <f t="shared" si="210"/>
        <v>0</v>
      </c>
      <c r="II53" s="82"/>
      <c r="IJ53" s="81">
        <f t="shared" ref="IJ53:IJ56" si="485">SUM(IJ52)</f>
        <v>41.803775999999999</v>
      </c>
      <c r="IK53" s="76">
        <f t="shared" si="391"/>
        <v>0.86</v>
      </c>
      <c r="IL53" s="77">
        <f>SUM(IL$51*IK53)</f>
        <v>2.178079E-6</v>
      </c>
      <c r="IM53" s="82">
        <f t="shared" si="392"/>
        <v>0</v>
      </c>
      <c r="IN53" s="82"/>
      <c r="IO53" s="83">
        <f t="shared" si="136"/>
        <v>24.192</v>
      </c>
      <c r="IP53" s="84">
        <f t="shared" si="116"/>
        <v>0.52</v>
      </c>
      <c r="IQ53" s="85">
        <f t="shared" si="292"/>
        <v>0</v>
      </c>
      <c r="IR53" s="86">
        <f t="shared" si="117"/>
        <v>0</v>
      </c>
      <c r="IS53" s="86"/>
      <c r="IT53" s="83">
        <f t="shared" si="254"/>
        <v>29.0304</v>
      </c>
      <c r="IU53" s="84">
        <f t="shared" si="212"/>
        <v>0.65</v>
      </c>
      <c r="IV53" s="85">
        <f t="shared" si="393"/>
        <v>0</v>
      </c>
      <c r="IW53" s="86">
        <f t="shared" si="213"/>
        <v>0</v>
      </c>
      <c r="IX53" s="86"/>
      <c r="IY53" s="83">
        <f t="shared" ref="IY53:IY56" si="486">+IY52</f>
        <v>34.836480000000002</v>
      </c>
      <c r="IZ53" s="84">
        <f t="shared" si="394"/>
        <v>0.86</v>
      </c>
      <c r="JA53" s="85">
        <f>SUM(JA$51*IZ53)</f>
        <v>0</v>
      </c>
      <c r="JB53" s="86">
        <f t="shared" si="395"/>
        <v>0</v>
      </c>
      <c r="JC53" s="86"/>
      <c r="JD53" s="87">
        <f t="shared" si="255"/>
        <v>24.192</v>
      </c>
      <c r="JE53" s="88">
        <f t="shared" si="214"/>
        <v>0.65</v>
      </c>
      <c r="JF53" s="89">
        <f t="shared" si="396"/>
        <v>0</v>
      </c>
      <c r="JG53" s="90">
        <f t="shared" si="215"/>
        <v>0</v>
      </c>
      <c r="JH53" s="90"/>
      <c r="JI53" s="87">
        <f t="shared" ref="JI53:JI56" si="487">+JI52</f>
        <v>29.0304</v>
      </c>
      <c r="JJ53" s="88">
        <f t="shared" si="397"/>
        <v>0.86</v>
      </c>
      <c r="JK53" s="89">
        <f>SUM(JK$51*JJ53)</f>
        <v>0</v>
      </c>
      <c r="JL53" s="90">
        <f t="shared" si="398"/>
        <v>0</v>
      </c>
      <c r="JM53" s="90"/>
      <c r="JN53" s="94">
        <f t="shared" ref="JN53:JN56" si="488">+JN52</f>
        <v>24.192</v>
      </c>
      <c r="JO53" s="95">
        <f t="shared" si="399"/>
        <v>0.86</v>
      </c>
      <c r="JP53" s="96">
        <f>SUM(JP$51*JO53)</f>
        <v>0</v>
      </c>
      <c r="JQ53" s="97">
        <f t="shared" si="400"/>
        <v>0</v>
      </c>
      <c r="JR53" s="97"/>
      <c r="JS53" s="81">
        <f t="shared" si="118"/>
        <v>29.0304</v>
      </c>
      <c r="JT53" s="76">
        <f t="shared" si="81"/>
        <v>0.52</v>
      </c>
      <c r="JU53" s="77">
        <f t="shared" si="293"/>
        <v>0</v>
      </c>
      <c r="JV53" s="82">
        <f t="shared" si="82"/>
        <v>0</v>
      </c>
      <c r="JW53" s="82"/>
      <c r="JX53" s="81">
        <f t="shared" si="216"/>
        <v>34.836480000000002</v>
      </c>
      <c r="JY53" s="76">
        <f t="shared" si="156"/>
        <v>0.65</v>
      </c>
      <c r="JZ53" s="77">
        <f t="shared" si="294"/>
        <v>0</v>
      </c>
      <c r="KA53" s="82">
        <f t="shared" si="157"/>
        <v>0</v>
      </c>
      <c r="KB53" s="82"/>
      <c r="KC53" s="81">
        <f>+KC52</f>
        <v>41.803775999999999</v>
      </c>
      <c r="KD53" s="76">
        <f t="shared" si="295"/>
        <v>0.86</v>
      </c>
      <c r="KE53" s="77">
        <f>SUM(KE$51*KD53)</f>
        <v>0</v>
      </c>
      <c r="KF53" s="82">
        <f t="shared" si="296"/>
        <v>0</v>
      </c>
      <c r="KG53" s="82"/>
      <c r="KH53" s="83">
        <f t="shared" si="217"/>
        <v>29.0304</v>
      </c>
      <c r="KI53" s="84">
        <f t="shared" si="158"/>
        <v>0.65</v>
      </c>
      <c r="KJ53" s="85">
        <f t="shared" si="297"/>
        <v>0</v>
      </c>
      <c r="KK53" s="86">
        <f t="shared" si="159"/>
        <v>0</v>
      </c>
      <c r="KL53" s="86"/>
      <c r="KM53" s="83">
        <f>+KM52</f>
        <v>34.836480000000002</v>
      </c>
      <c r="KN53" s="84">
        <f t="shared" si="298"/>
        <v>0.86</v>
      </c>
      <c r="KO53" s="85">
        <f>SUM(KO$51*KN53)</f>
        <v>0</v>
      </c>
      <c r="KP53" s="86">
        <f t="shared" si="299"/>
        <v>0</v>
      </c>
      <c r="KQ53" s="86"/>
      <c r="KR53" s="87">
        <f t="shared" ref="KR53:KR56" si="489">+KR52</f>
        <v>29.0304</v>
      </c>
      <c r="KS53" s="88">
        <f t="shared" si="401"/>
        <v>0.86</v>
      </c>
      <c r="KT53" s="89">
        <f t="shared" ref="KT53:KT56" si="490">SUM(KT$51*KS53)</f>
        <v>0</v>
      </c>
      <c r="KU53" s="90">
        <f t="shared" si="402"/>
        <v>0</v>
      </c>
      <c r="KV53" s="90"/>
      <c r="KW53" s="81">
        <f t="shared" si="256"/>
        <v>34.836480000000002</v>
      </c>
      <c r="KX53" s="76">
        <f t="shared" si="160"/>
        <v>0.65</v>
      </c>
      <c r="KY53" s="77">
        <f t="shared" si="403"/>
        <v>0</v>
      </c>
      <c r="KZ53" s="82">
        <f t="shared" si="218"/>
        <v>0</v>
      </c>
      <c r="LA53" s="82"/>
      <c r="LB53" s="81">
        <f t="shared" ref="LB53:LB56" si="491">+LB52</f>
        <v>41.803775999999999</v>
      </c>
      <c r="LC53" s="76">
        <f t="shared" si="301"/>
        <v>0.86</v>
      </c>
      <c r="LD53" s="77">
        <f>SUM(LD$51*LC53)</f>
        <v>0</v>
      </c>
      <c r="LE53" s="82">
        <f t="shared" si="404"/>
        <v>0</v>
      </c>
      <c r="LF53" s="82"/>
      <c r="LG53" s="83">
        <f t="shared" ref="LG53:LG56" si="492">+LG52</f>
        <v>34.836480000000002</v>
      </c>
      <c r="LH53" s="84">
        <f t="shared" si="302"/>
        <v>0.86</v>
      </c>
      <c r="LI53" s="85">
        <f>SUM(LI$51*LH53)</f>
        <v>0</v>
      </c>
      <c r="LJ53" s="86">
        <f t="shared" si="405"/>
        <v>0</v>
      </c>
      <c r="LK53" s="86"/>
      <c r="LL53" s="81">
        <f t="shared" ref="LL53:LL56" si="493">+LL52</f>
        <v>41.803775999999999</v>
      </c>
      <c r="LM53" s="76">
        <f t="shared" si="303"/>
        <v>0.86</v>
      </c>
      <c r="LN53" s="77">
        <f>SUM(LN$51*LM53)</f>
        <v>0</v>
      </c>
      <c r="LO53" s="82">
        <f t="shared" si="406"/>
        <v>0</v>
      </c>
      <c r="LP53" s="82"/>
      <c r="LQ53" s="81">
        <f t="shared" si="75"/>
        <v>20.16</v>
      </c>
      <c r="LR53" s="76">
        <f t="shared" si="44"/>
        <v>0.44999999999999996</v>
      </c>
      <c r="LS53" s="77">
        <f t="shared" si="407"/>
        <v>0.31459093473600008</v>
      </c>
      <c r="LT53" s="82">
        <f t="shared" si="65"/>
        <v>0</v>
      </c>
      <c r="LU53" s="82"/>
      <c r="LV53" s="81">
        <f t="shared" si="137"/>
        <v>24.192</v>
      </c>
      <c r="LW53" s="76">
        <f t="shared" si="83"/>
        <v>0.52</v>
      </c>
      <c r="LX53" s="77">
        <f t="shared" si="408"/>
        <v>1.3964017263999999E-2</v>
      </c>
      <c r="LY53" s="82">
        <f t="shared" si="120"/>
        <v>0</v>
      </c>
      <c r="LZ53" s="82"/>
      <c r="MA53" s="81">
        <f t="shared" si="257"/>
        <v>29.0304</v>
      </c>
      <c r="MB53" s="76">
        <f t="shared" si="161"/>
        <v>0.65</v>
      </c>
      <c r="MC53" s="77">
        <f t="shared" si="409"/>
        <v>6.77030736E-4</v>
      </c>
      <c r="MD53" s="82">
        <f t="shared" si="221"/>
        <v>0</v>
      </c>
      <c r="ME53" s="82"/>
      <c r="MF53" s="81">
        <f t="shared" ref="MF53:MF56" si="494">+MF52</f>
        <v>34.836480000000002</v>
      </c>
      <c r="MG53" s="76">
        <f t="shared" si="304"/>
        <v>0.86</v>
      </c>
      <c r="MH53" s="77">
        <f>SUM(MH$51*MG53)</f>
        <v>3.4849264E-5</v>
      </c>
      <c r="MI53" s="82">
        <f t="shared" si="410"/>
        <v>0</v>
      </c>
      <c r="MJ53" s="82"/>
      <c r="MK53" s="83">
        <f t="shared" si="138"/>
        <v>20.16</v>
      </c>
      <c r="ML53" s="84">
        <f t="shared" si="84"/>
        <v>0.52</v>
      </c>
      <c r="MM53" s="85">
        <f t="shared" si="411"/>
        <v>0.28305440400000004</v>
      </c>
      <c r="MN53" s="86">
        <f t="shared" si="121"/>
        <v>0</v>
      </c>
      <c r="MO53" s="86"/>
      <c r="MP53" s="83">
        <f t="shared" si="258"/>
        <v>24.192</v>
      </c>
      <c r="MQ53" s="84">
        <f t="shared" si="162"/>
        <v>0.65</v>
      </c>
      <c r="MR53" s="85">
        <f t="shared" si="412"/>
        <v>1.3723596000000003E-2</v>
      </c>
      <c r="MS53" s="86">
        <f t="shared" si="223"/>
        <v>0</v>
      </c>
      <c r="MT53" s="86"/>
      <c r="MU53" s="83">
        <f t="shared" ref="MU53:MU56" si="495">+MU52</f>
        <v>29.0304</v>
      </c>
      <c r="MV53" s="84">
        <f t="shared" si="305"/>
        <v>0.86</v>
      </c>
      <c r="MW53" s="85">
        <f>SUM(MW$51*MV53)</f>
        <v>7.064040000000001E-4</v>
      </c>
      <c r="MX53" s="86">
        <f t="shared" si="413"/>
        <v>0</v>
      </c>
      <c r="MY53" s="86"/>
      <c r="MZ53" s="87">
        <f t="shared" si="259"/>
        <v>20.16</v>
      </c>
      <c r="NA53" s="88">
        <f t="shared" si="163"/>
        <v>0.65</v>
      </c>
      <c r="NB53" s="89">
        <f t="shared" si="414"/>
        <v>0.30909000000000003</v>
      </c>
      <c r="NC53" s="90">
        <f t="shared" si="224"/>
        <v>0</v>
      </c>
      <c r="ND53" s="90"/>
      <c r="NE53" s="87">
        <f t="shared" ref="NE53:NE56" si="496">+NE52</f>
        <v>24.192</v>
      </c>
      <c r="NF53" s="88">
        <f t="shared" si="306"/>
        <v>0.86</v>
      </c>
      <c r="NG53" s="89">
        <f>SUM(NG$51*NF53)</f>
        <v>1.5910000000000001E-2</v>
      </c>
      <c r="NH53" s="90">
        <f t="shared" si="415"/>
        <v>0</v>
      </c>
      <c r="NI53" s="90"/>
      <c r="NJ53" s="94">
        <f t="shared" ref="NJ53:NJ56" si="497">+NJ52</f>
        <v>20.16</v>
      </c>
      <c r="NK53" s="95">
        <f t="shared" si="307"/>
        <v>0.86</v>
      </c>
      <c r="NL53" s="96">
        <f>SUM(NL$51*NK53)</f>
        <v>0.38700000000000001</v>
      </c>
      <c r="NM53" s="97">
        <f t="shared" si="416"/>
        <v>0</v>
      </c>
      <c r="NN53" s="97"/>
      <c r="NO53" s="81">
        <f t="shared" si="139"/>
        <v>24.192</v>
      </c>
      <c r="NP53" s="76">
        <f t="shared" si="85"/>
        <v>0.52</v>
      </c>
      <c r="NQ53" s="77">
        <f t="shared" si="417"/>
        <v>2.3587866999999998E-2</v>
      </c>
      <c r="NR53" s="82">
        <f t="shared" si="122"/>
        <v>0</v>
      </c>
      <c r="NS53" s="82"/>
      <c r="NT53" s="81">
        <f t="shared" si="260"/>
        <v>29.0304</v>
      </c>
      <c r="NU53" s="76">
        <f t="shared" si="164"/>
        <v>0.65</v>
      </c>
      <c r="NV53" s="77">
        <f t="shared" si="418"/>
        <v>1.143633E-3</v>
      </c>
      <c r="NW53" s="82">
        <f t="shared" si="226"/>
        <v>0</v>
      </c>
      <c r="NX53" s="82"/>
      <c r="NY53" s="81">
        <f t="shared" ref="NY53:NY56" si="498">+NY52</f>
        <v>34.836480000000002</v>
      </c>
      <c r="NZ53" s="76">
        <f t="shared" si="308"/>
        <v>0.86</v>
      </c>
      <c r="OA53" s="77">
        <f>SUM(OA$51*NZ53)</f>
        <v>5.8866999999999997E-5</v>
      </c>
      <c r="OB53" s="82">
        <f t="shared" si="419"/>
        <v>0</v>
      </c>
      <c r="OC53" s="82"/>
      <c r="OD53" s="83">
        <f t="shared" si="261"/>
        <v>24.192</v>
      </c>
      <c r="OE53" s="84">
        <f t="shared" si="165"/>
        <v>0.65</v>
      </c>
      <c r="OF53" s="85">
        <f t="shared" si="420"/>
        <v>0</v>
      </c>
      <c r="OG53" s="86">
        <f t="shared" si="227"/>
        <v>0</v>
      </c>
      <c r="OH53" s="86"/>
      <c r="OI53" s="83">
        <f t="shared" ref="OI53:OI56" si="499">+OI52</f>
        <v>29.0304</v>
      </c>
      <c r="OJ53" s="84">
        <f t="shared" si="309"/>
        <v>0.86</v>
      </c>
      <c r="OK53" s="85">
        <f>SUM(OK$51*OJ53)</f>
        <v>0</v>
      </c>
      <c r="OL53" s="86">
        <f t="shared" si="421"/>
        <v>0</v>
      </c>
      <c r="OM53" s="86"/>
      <c r="ON53" s="87">
        <f t="shared" ref="ON53:ON56" si="500">+ON52</f>
        <v>24.192</v>
      </c>
      <c r="OO53" s="88">
        <f t="shared" si="310"/>
        <v>0.86</v>
      </c>
      <c r="OP53" s="89">
        <f>SUM(OP$51*OO53)</f>
        <v>0</v>
      </c>
      <c r="OQ53" s="90">
        <f t="shared" si="422"/>
        <v>0</v>
      </c>
      <c r="OR53" s="90"/>
      <c r="OS53" s="81">
        <f t="shared" si="262"/>
        <v>29.0304</v>
      </c>
      <c r="OT53" s="76">
        <f t="shared" si="166"/>
        <v>0.65</v>
      </c>
      <c r="OU53" s="77">
        <f t="shared" si="423"/>
        <v>0</v>
      </c>
      <c r="OV53" s="82">
        <f t="shared" si="228"/>
        <v>0</v>
      </c>
      <c r="OW53" s="82"/>
      <c r="OX53" s="81">
        <f t="shared" ref="OX53:OX56" si="501">+OX52</f>
        <v>34.836480000000002</v>
      </c>
      <c r="OY53" s="76">
        <f t="shared" si="311"/>
        <v>0.86</v>
      </c>
      <c r="OZ53" s="77">
        <f>SUM(OZ$51*OY53)</f>
        <v>0</v>
      </c>
      <c r="PA53" s="82">
        <f t="shared" si="424"/>
        <v>0</v>
      </c>
      <c r="PB53" s="82"/>
      <c r="PC53" s="83">
        <f t="shared" ref="PC53:PC56" si="502">+PC52</f>
        <v>29.0304</v>
      </c>
      <c r="PD53" s="84">
        <f t="shared" si="312"/>
        <v>0.86</v>
      </c>
      <c r="PE53" s="85">
        <f>SUM(PE$51*PD53)</f>
        <v>0</v>
      </c>
      <c r="PF53" s="86">
        <f t="shared" si="425"/>
        <v>0</v>
      </c>
      <c r="PG53" s="86"/>
      <c r="PH53" s="81">
        <f t="shared" ref="PH53:PH56" si="503">+PH52</f>
        <v>34.836480000000002</v>
      </c>
      <c r="PI53" s="76">
        <f t="shared" si="313"/>
        <v>0.86</v>
      </c>
      <c r="PJ53" s="77">
        <f>SUM(PJ$51*PI53)</f>
        <v>0</v>
      </c>
      <c r="PK53" s="82">
        <f t="shared" si="426"/>
        <v>0</v>
      </c>
      <c r="PL53" s="82"/>
      <c r="PM53" s="81">
        <f t="shared" si="140"/>
        <v>20.16</v>
      </c>
      <c r="PN53" s="76">
        <f t="shared" si="86"/>
        <v>0.52</v>
      </c>
      <c r="PO53" s="77">
        <f t="shared" si="427"/>
        <v>0.29660697809991915</v>
      </c>
      <c r="PP53" s="82">
        <f t="shared" si="123"/>
        <v>0</v>
      </c>
      <c r="PQ53" s="82"/>
      <c r="PR53" s="81">
        <f t="shared" si="263"/>
        <v>24.192</v>
      </c>
      <c r="PS53" s="76">
        <f t="shared" si="167"/>
        <v>0.65</v>
      </c>
      <c r="PT53" s="77">
        <f t="shared" si="428"/>
        <v>1.4380678345581007E-2</v>
      </c>
      <c r="PU53" s="82">
        <f t="shared" si="230"/>
        <v>0</v>
      </c>
      <c r="PV53" s="82"/>
      <c r="PW53" s="81">
        <f t="shared" ref="PW53:PW56" si="504">+PW52</f>
        <v>29.0304</v>
      </c>
      <c r="PX53" s="76">
        <f t="shared" si="314"/>
        <v>0.86</v>
      </c>
      <c r="PY53" s="77">
        <f>SUM(PY$51*PX53)</f>
        <v>7.4022644691900037E-4</v>
      </c>
      <c r="PZ53" s="82">
        <f t="shared" si="429"/>
        <v>0</v>
      </c>
      <c r="QA53" s="82"/>
      <c r="QB53" s="83">
        <f t="shared" si="264"/>
        <v>20.16</v>
      </c>
      <c r="QC53" s="84">
        <f t="shared" si="168"/>
        <v>0.65</v>
      </c>
      <c r="QD53" s="85">
        <f t="shared" si="430"/>
        <v>0.30903871859991905</v>
      </c>
      <c r="QE53" s="86">
        <f t="shared" si="231"/>
        <v>0</v>
      </c>
      <c r="QF53" s="86"/>
      <c r="QG53" s="83">
        <f t="shared" ref="QG53:QG56" si="505">+QG52</f>
        <v>24.192</v>
      </c>
      <c r="QH53" s="84">
        <f t="shared" si="315"/>
        <v>0.86</v>
      </c>
      <c r="QI53" s="85">
        <f>SUM(QI$51*QH53)</f>
        <v>1.5907360357581002E-2</v>
      </c>
      <c r="QJ53" s="86">
        <f t="shared" si="431"/>
        <v>0</v>
      </c>
      <c r="QK53" s="86"/>
      <c r="QL53" s="87">
        <f t="shared" ref="QL53:QL56" si="506">+QL52</f>
        <v>20.16</v>
      </c>
      <c r="QM53" s="88">
        <f t="shared" si="316"/>
        <v>0.86</v>
      </c>
      <c r="QN53" s="89">
        <f>SUM(QN$51*QM53)</f>
        <v>0.32552747758791911</v>
      </c>
      <c r="QO53" s="90">
        <f t="shared" si="432"/>
        <v>0</v>
      </c>
      <c r="QP53" s="90"/>
      <c r="QQ53" s="81">
        <f t="shared" si="232"/>
        <v>24.192</v>
      </c>
      <c r="QR53" s="76">
        <f t="shared" si="169"/>
        <v>0.65</v>
      </c>
      <c r="QS53" s="77">
        <f t="shared" si="433"/>
        <v>1.4380678345581006E-2</v>
      </c>
      <c r="QT53" s="82">
        <f t="shared" si="170"/>
        <v>0</v>
      </c>
      <c r="QU53" s="82"/>
      <c r="QV53" s="81">
        <f>+QV52</f>
        <v>29.0304</v>
      </c>
      <c r="QW53" s="76">
        <f t="shared" si="317"/>
        <v>0.86</v>
      </c>
      <c r="QX53" s="77">
        <f>SUM(QX$51*QW53)</f>
        <v>7.4022644691900026E-4</v>
      </c>
      <c r="QY53" s="82">
        <f t="shared" si="318"/>
        <v>0</v>
      </c>
      <c r="QZ53" s="82"/>
      <c r="RA53" s="83">
        <f>+RA52</f>
        <v>24.192</v>
      </c>
      <c r="RB53" s="84">
        <f t="shared" si="319"/>
        <v>0.86</v>
      </c>
      <c r="RC53" s="85">
        <f>SUM(RC$51*RB53)</f>
        <v>1.5907360357581002E-2</v>
      </c>
      <c r="RD53" s="86">
        <f t="shared" si="320"/>
        <v>0</v>
      </c>
      <c r="RE53" s="86"/>
      <c r="RF53" s="81">
        <f>+RF52</f>
        <v>29.0304</v>
      </c>
      <c r="RG53" s="76">
        <f t="shared" si="321"/>
        <v>0.86</v>
      </c>
      <c r="RH53" s="77">
        <f>SUM(RH$51*RG53)</f>
        <v>7.4022644691900026E-4</v>
      </c>
      <c r="RI53" s="82">
        <f t="shared" si="322"/>
        <v>0</v>
      </c>
      <c r="RJ53" s="82"/>
      <c r="RK53" s="81">
        <f t="shared" si="265"/>
        <v>20.16</v>
      </c>
      <c r="RL53" s="76">
        <f t="shared" si="171"/>
        <v>0.65</v>
      </c>
      <c r="RM53" s="77">
        <f t="shared" si="434"/>
        <v>0.29429220469941908</v>
      </c>
      <c r="RN53" s="82">
        <f t="shared" si="233"/>
        <v>0</v>
      </c>
      <c r="RO53" s="82"/>
      <c r="RP53" s="81">
        <f t="shared" ref="RP53:RP56" si="507">+RP52</f>
        <v>24.192</v>
      </c>
      <c r="RQ53" s="76">
        <f t="shared" si="323"/>
        <v>0.86</v>
      </c>
      <c r="RR53" s="77">
        <f>SUM(RR$51*RQ53)</f>
        <v>1.5148303008081005E-2</v>
      </c>
      <c r="RS53" s="82">
        <f t="shared" si="435"/>
        <v>0</v>
      </c>
      <c r="RT53" s="82"/>
      <c r="RU53" s="83">
        <f t="shared" ref="RU53:RU56" si="508">+RU52</f>
        <v>20.16</v>
      </c>
      <c r="RV53" s="84">
        <f t="shared" si="324"/>
        <v>0.86</v>
      </c>
      <c r="RW53" s="85">
        <f>SUM(RW$51*RV53)</f>
        <v>0.32553486268741899</v>
      </c>
      <c r="RX53" s="86">
        <f t="shared" si="436"/>
        <v>0</v>
      </c>
      <c r="RY53" s="86"/>
      <c r="RZ53" s="81">
        <f t="shared" ref="RZ53:RZ56" si="509">+RZ52</f>
        <v>24.192</v>
      </c>
      <c r="SA53" s="76">
        <f t="shared" si="325"/>
        <v>0.86</v>
      </c>
      <c r="SB53" s="77">
        <f>SUM(SB$51*SA53)</f>
        <v>1.5148303008081005E-2</v>
      </c>
      <c r="SC53" s="82">
        <f t="shared" si="437"/>
        <v>0</v>
      </c>
      <c r="SD53" s="82"/>
      <c r="SE53" s="81">
        <f t="shared" ref="SE53:SE56" si="510">+SE52</f>
        <v>20.16</v>
      </c>
      <c r="SF53" s="76">
        <f t="shared" si="326"/>
        <v>0.86</v>
      </c>
      <c r="SG53" s="77">
        <f>SUM(SG$51*SF53)</f>
        <v>0.36292914412341915</v>
      </c>
      <c r="SH53" s="82">
        <f t="shared" si="438"/>
        <v>0</v>
      </c>
      <c r="SI53" s="82"/>
      <c r="SJ53" s="81">
        <f t="shared" si="141"/>
        <v>24.192</v>
      </c>
      <c r="SK53" s="76">
        <f t="shared" si="87"/>
        <v>0.52</v>
      </c>
      <c r="SL53" s="77">
        <f t="shared" si="439"/>
        <v>2.3587866999999998E-2</v>
      </c>
      <c r="SM53" s="82">
        <f t="shared" si="124"/>
        <v>0</v>
      </c>
      <c r="SN53" s="82"/>
      <c r="SO53" s="81">
        <f t="shared" si="266"/>
        <v>29.0304</v>
      </c>
      <c r="SP53" s="76">
        <f t="shared" si="172"/>
        <v>0.65</v>
      </c>
      <c r="SQ53" s="77">
        <f t="shared" si="440"/>
        <v>1.143633E-3</v>
      </c>
      <c r="SR53" s="82">
        <f t="shared" si="235"/>
        <v>0</v>
      </c>
      <c r="SS53" s="82"/>
      <c r="ST53" s="81">
        <f t="shared" ref="ST53:ST56" si="511">+ST52</f>
        <v>34.836480000000002</v>
      </c>
      <c r="SU53" s="76">
        <f t="shared" si="327"/>
        <v>0.86</v>
      </c>
      <c r="SV53" s="77">
        <f>SUM(SV$51*SU53)</f>
        <v>5.8866999999999997E-5</v>
      </c>
      <c r="SW53" s="82">
        <f t="shared" si="441"/>
        <v>0</v>
      </c>
      <c r="SX53" s="82"/>
      <c r="SY53" s="83">
        <f t="shared" si="267"/>
        <v>24.192</v>
      </c>
      <c r="SZ53" s="84">
        <f t="shared" si="173"/>
        <v>0.65</v>
      </c>
      <c r="TA53" s="85">
        <f t="shared" si="442"/>
        <v>0</v>
      </c>
      <c r="TB53" s="86">
        <f t="shared" si="236"/>
        <v>0</v>
      </c>
      <c r="TC53" s="86"/>
      <c r="TD53" s="83">
        <f t="shared" ref="TD53:TD56" si="512">+TD52</f>
        <v>29.0304</v>
      </c>
      <c r="TE53" s="84">
        <f t="shared" si="328"/>
        <v>0.86</v>
      </c>
      <c r="TF53" s="85">
        <f>SUM(TF$51*TE53)</f>
        <v>0</v>
      </c>
      <c r="TG53" s="86">
        <f t="shared" si="443"/>
        <v>0</v>
      </c>
      <c r="TH53" s="86"/>
      <c r="TI53" s="87">
        <f t="shared" ref="TI53:TI56" si="513">+TI52</f>
        <v>24.192</v>
      </c>
      <c r="TJ53" s="88">
        <f t="shared" si="329"/>
        <v>0.86</v>
      </c>
      <c r="TK53" s="89">
        <f>SUM(TK$51*TJ53)</f>
        <v>0</v>
      </c>
      <c r="TL53" s="90">
        <f t="shared" si="444"/>
        <v>0</v>
      </c>
      <c r="TM53" s="90"/>
      <c r="TN53" s="81">
        <f t="shared" si="268"/>
        <v>29.0304</v>
      </c>
      <c r="TO53" s="76">
        <f t="shared" si="174"/>
        <v>0.65</v>
      </c>
      <c r="TP53" s="77">
        <f t="shared" si="445"/>
        <v>8.6950107900000018E-4</v>
      </c>
      <c r="TQ53" s="82">
        <f t="shared" si="237"/>
        <v>0</v>
      </c>
      <c r="TR53" s="82"/>
      <c r="TS53" s="81">
        <f t="shared" ref="TS53:TS56" si="514">+TS52</f>
        <v>34.836480000000002</v>
      </c>
      <c r="TT53" s="76">
        <f t="shared" si="330"/>
        <v>0.86</v>
      </c>
      <c r="TU53" s="77">
        <f>SUM(TU$51*TT53)</f>
        <v>4.4756421000000015E-5</v>
      </c>
      <c r="TV53" s="82">
        <f t="shared" si="446"/>
        <v>0</v>
      </c>
      <c r="TW53" s="82"/>
      <c r="TX53" s="83">
        <f t="shared" ref="TX53:TX56" si="515">+TX52</f>
        <v>29.0304</v>
      </c>
      <c r="TY53" s="84">
        <f t="shared" si="331"/>
        <v>0.86</v>
      </c>
      <c r="TZ53" s="85">
        <f>SUM(TZ$51*TY53)</f>
        <v>9.61809079E-4</v>
      </c>
      <c r="UA53" s="86">
        <f t="shared" si="447"/>
        <v>0</v>
      </c>
      <c r="UB53" s="86"/>
      <c r="UC53" s="81">
        <f t="shared" ref="UC53:UC56" si="516">+UC52</f>
        <v>34.836480000000002</v>
      </c>
      <c r="UD53" s="76">
        <f t="shared" si="332"/>
        <v>0.86</v>
      </c>
      <c r="UE53" s="77">
        <f>SUM(UE$51*UD53)</f>
        <v>4.4756421000000015E-5</v>
      </c>
      <c r="UF53" s="82">
        <f t="shared" si="448"/>
        <v>0</v>
      </c>
      <c r="UG53" s="82"/>
      <c r="UH53" s="81">
        <f t="shared" si="269"/>
        <v>24.192</v>
      </c>
      <c r="UI53" s="76">
        <f t="shared" si="175"/>
        <v>0.65</v>
      </c>
      <c r="UJ53" s="77">
        <f t="shared" si="449"/>
        <v>1.3912017264000003E-2</v>
      </c>
      <c r="UK53" s="82">
        <f t="shared" si="238"/>
        <v>0</v>
      </c>
      <c r="UL53" s="82"/>
      <c r="UM53" s="81">
        <f t="shared" ref="UM53:UM56" si="517">+UM52</f>
        <v>29.0304</v>
      </c>
      <c r="UN53" s="76">
        <f t="shared" si="333"/>
        <v>0.86</v>
      </c>
      <c r="UO53" s="77">
        <f>SUM(UO$51*UN53)</f>
        <v>7.1610273600000024E-4</v>
      </c>
      <c r="UP53" s="82">
        <f t="shared" si="450"/>
        <v>0</v>
      </c>
      <c r="UQ53" s="82"/>
      <c r="UR53" s="83">
        <f t="shared" ref="UR53:UR56" si="518">+UR52</f>
        <v>24.192</v>
      </c>
      <c r="US53" s="84">
        <f t="shared" si="334"/>
        <v>0.86</v>
      </c>
      <c r="UT53" s="85">
        <f>SUM(UT$51*US53)</f>
        <v>1.5388945264E-2</v>
      </c>
      <c r="UU53" s="86">
        <f t="shared" si="451"/>
        <v>0</v>
      </c>
      <c r="UV53" s="86"/>
      <c r="UW53" s="81">
        <f t="shared" ref="UW53:UW56" si="519">+UW52</f>
        <v>29.0304</v>
      </c>
      <c r="UX53" s="76">
        <f t="shared" si="335"/>
        <v>0.86</v>
      </c>
      <c r="UY53" s="77">
        <f>SUM(UY$51*UX53)</f>
        <v>7.1610273600000024E-4</v>
      </c>
      <c r="UZ53" s="82">
        <f t="shared" si="452"/>
        <v>0</v>
      </c>
      <c r="VA53" s="82"/>
      <c r="VB53" s="81">
        <f t="shared" ref="VB53:VB56" si="520">+VB52</f>
        <v>24.192</v>
      </c>
      <c r="VC53" s="76">
        <f t="shared" si="336"/>
        <v>0.86</v>
      </c>
      <c r="VD53" s="77">
        <f>SUM(VD$51*VC53)</f>
        <v>1.5725229000000004E-2</v>
      </c>
      <c r="VE53" s="82">
        <f t="shared" si="453"/>
        <v>0</v>
      </c>
      <c r="VF53" s="82"/>
      <c r="VG53" s="81">
        <f t="shared" si="270"/>
        <v>29.0304</v>
      </c>
      <c r="VH53" s="76">
        <f t="shared" si="176"/>
        <v>0.65</v>
      </c>
      <c r="VI53" s="77">
        <f t="shared" si="454"/>
        <v>8.6950107900000018E-4</v>
      </c>
      <c r="VJ53" s="82">
        <f t="shared" si="239"/>
        <v>0</v>
      </c>
      <c r="VK53" s="82"/>
      <c r="VL53" s="81">
        <f t="shared" ref="VL53:VL56" si="521">+VL52</f>
        <v>34.836480000000002</v>
      </c>
      <c r="VM53" s="76">
        <f t="shared" si="337"/>
        <v>0.86</v>
      </c>
      <c r="VN53" s="77">
        <f>SUM(VN$51*VM53)</f>
        <v>4.4756421000000015E-5</v>
      </c>
      <c r="VO53" s="82">
        <f t="shared" si="455"/>
        <v>0</v>
      </c>
      <c r="VP53" s="82"/>
      <c r="VQ53" s="83">
        <f t="shared" ref="VQ53:VQ56" si="522">+VQ52</f>
        <v>29.0304</v>
      </c>
      <c r="VR53" s="84">
        <f t="shared" si="338"/>
        <v>0.86</v>
      </c>
      <c r="VS53" s="85">
        <f>SUM(VS$51*VR53)</f>
        <v>7.6527100000000009E-4</v>
      </c>
      <c r="VT53" s="86">
        <f t="shared" si="456"/>
        <v>0</v>
      </c>
      <c r="VU53" s="86"/>
      <c r="VV53" s="81">
        <f t="shared" ref="VV53:VV56" si="523">+VV52</f>
        <v>34.836480000000002</v>
      </c>
      <c r="VW53" s="76">
        <f t="shared" si="339"/>
        <v>0.86</v>
      </c>
      <c r="VX53" s="77">
        <f>SUM(VX$51*VW53)</f>
        <v>4.4756421000000015E-5</v>
      </c>
      <c r="VY53" s="82">
        <f t="shared" si="457"/>
        <v>0</v>
      </c>
      <c r="VZ53" s="82"/>
      <c r="WA53" s="81">
        <f t="shared" ref="WA53:WA56" si="524">+WA52</f>
        <v>29.0304</v>
      </c>
      <c r="WB53" s="76">
        <f t="shared" si="340"/>
        <v>0.86</v>
      </c>
      <c r="WC53" s="77">
        <f>SUM(WC$51*WB53)</f>
        <v>0</v>
      </c>
      <c r="WD53" s="82">
        <f t="shared" si="458"/>
        <v>0</v>
      </c>
      <c r="WE53" s="82"/>
      <c r="WF53" s="81">
        <f t="shared" ref="WF53:WF56" si="525">+WF52</f>
        <v>34.836480000000002</v>
      </c>
      <c r="WG53" s="76">
        <f t="shared" si="341"/>
        <v>0.86</v>
      </c>
      <c r="WH53" s="77">
        <f>SUM(WH$51*WG53)</f>
        <v>0</v>
      </c>
      <c r="WI53" s="82">
        <f t="shared" si="459"/>
        <v>0</v>
      </c>
      <c r="WJ53" s="82"/>
      <c r="WK53" s="81">
        <f t="shared" si="271"/>
        <v>24.192</v>
      </c>
      <c r="WL53" s="76">
        <f t="shared" si="177"/>
        <v>0.65</v>
      </c>
      <c r="WM53" s="77">
        <f t="shared" si="460"/>
        <v>1.3912017264000003E-2</v>
      </c>
      <c r="WN53" s="82">
        <f t="shared" si="240"/>
        <v>0</v>
      </c>
      <c r="WO53" s="82"/>
      <c r="WP53" s="81">
        <f t="shared" ref="WP53:WP56" si="526">+WP52</f>
        <v>29.0304</v>
      </c>
      <c r="WQ53" s="76">
        <f t="shared" si="342"/>
        <v>0.86</v>
      </c>
      <c r="WR53" s="77">
        <f>SUM(WR$51*WQ53)</f>
        <v>7.1610273600000024E-4</v>
      </c>
      <c r="WS53" s="82">
        <f t="shared" si="461"/>
        <v>0</v>
      </c>
      <c r="WT53" s="82"/>
      <c r="WU53" s="83">
        <f t="shared" ref="WU53:WU56" si="527">+WU52</f>
        <v>24.192</v>
      </c>
      <c r="WV53" s="84">
        <f t="shared" si="343"/>
        <v>0.86</v>
      </c>
      <c r="WW53" s="85">
        <f>SUM(WW$51*WV53)</f>
        <v>1.5388945264E-2</v>
      </c>
      <c r="WX53" s="86">
        <f t="shared" si="462"/>
        <v>0</v>
      </c>
      <c r="WY53" s="86"/>
      <c r="WZ53" s="81">
        <f t="shared" ref="WZ53:WZ56" si="528">+WZ52</f>
        <v>29.0304</v>
      </c>
      <c r="XA53" s="76">
        <f t="shared" si="344"/>
        <v>0.86</v>
      </c>
      <c r="XB53" s="77">
        <f>SUM(XB$51*XA53)</f>
        <v>7.1610273600000024E-4</v>
      </c>
      <c r="XC53" s="82">
        <f t="shared" si="463"/>
        <v>0</v>
      </c>
      <c r="XD53" s="82"/>
      <c r="XE53" s="81">
        <f t="shared" ref="XE53:XE56" si="529">+XE52</f>
        <v>24.192</v>
      </c>
      <c r="XF53" s="76">
        <f t="shared" si="345"/>
        <v>0.86</v>
      </c>
      <c r="XG53" s="77">
        <f>SUM(XG$51*XF53)</f>
        <v>1.4515596000000004E-2</v>
      </c>
      <c r="XH53" s="82">
        <f t="shared" si="464"/>
        <v>0</v>
      </c>
      <c r="XI53" s="82"/>
      <c r="XJ53" s="81">
        <f t="shared" ref="XJ53:XJ56" si="530">+XJ52</f>
        <v>29.0304</v>
      </c>
      <c r="XK53" s="76">
        <f t="shared" si="346"/>
        <v>0.86</v>
      </c>
      <c r="XL53" s="77">
        <f>SUM(XL$51*XK53)</f>
        <v>1.2096330000000003E-3</v>
      </c>
      <c r="XM53" s="82">
        <f t="shared" si="465"/>
        <v>0</v>
      </c>
      <c r="XN53" s="82"/>
      <c r="XO53" s="81">
        <f t="shared" ref="XO53:XO56" si="531">+XO52</f>
        <v>24.192</v>
      </c>
      <c r="XP53" s="76">
        <f t="shared" si="347"/>
        <v>0.86</v>
      </c>
      <c r="XQ53" s="77">
        <f>SUM(XQ$51*XP53)</f>
        <v>1.5210599107581007E-2</v>
      </c>
      <c r="XR53" s="82">
        <f t="shared" si="466"/>
        <v>0</v>
      </c>
      <c r="XS53" s="82"/>
      <c r="XT53" s="81">
        <f t="shared" ref="XT53:XT56" si="532">+XT52</f>
        <v>29.0304</v>
      </c>
      <c r="XU53" s="76">
        <f t="shared" si="348"/>
        <v>0.86</v>
      </c>
      <c r="XV53" s="77">
        <f>SUM(XV$51*XU53)</f>
        <v>1.2096330000000003E-3</v>
      </c>
      <c r="XW53" s="82">
        <f t="shared" si="467"/>
        <v>0</v>
      </c>
      <c r="XX53" s="82"/>
      <c r="XY53" s="81">
        <f t="shared" ref="XY53:XY56" si="533">+XY52</f>
        <v>29.0304</v>
      </c>
      <c r="XZ53" s="76">
        <f t="shared" si="349"/>
        <v>0.86</v>
      </c>
      <c r="YA53" s="77">
        <f>SUM(YA$51*XZ53)</f>
        <v>9.61809079E-4</v>
      </c>
      <c r="YB53" s="82">
        <f t="shared" si="468"/>
        <v>0</v>
      </c>
      <c r="YC53" s="82"/>
      <c r="YD53" s="81">
        <f t="shared" ref="YD53:YD56" si="534">+YD52</f>
        <v>34.836480000000002</v>
      </c>
      <c r="YE53" s="76">
        <f t="shared" si="350"/>
        <v>0.86</v>
      </c>
      <c r="YF53" s="77">
        <f>SUM(YF$51*YE53)</f>
        <v>0</v>
      </c>
      <c r="YG53" s="82">
        <f t="shared" si="469"/>
        <v>0</v>
      </c>
      <c r="YH53" s="82"/>
      <c r="YI53" s="81">
        <f t="shared" ref="YI53:YI56" si="535">+YI52</f>
        <v>29.0304</v>
      </c>
      <c r="YJ53" s="76">
        <f t="shared" si="351"/>
        <v>0.86</v>
      </c>
      <c r="YK53" s="77">
        <f>SUM(YK$51*YJ53)</f>
        <v>0</v>
      </c>
      <c r="YL53" s="82">
        <f t="shared" si="470"/>
        <v>0</v>
      </c>
      <c r="YM53" s="78"/>
    </row>
    <row r="54" spans="1:663" x14ac:dyDescent="0.2">
      <c r="A54" s="119">
        <f t="shared" si="0"/>
        <v>4.5474735088646412E-13</v>
      </c>
      <c r="B54" s="241">
        <f t="shared" si="1"/>
        <v>258.00000000000045</v>
      </c>
      <c r="C54" s="160">
        <f>IF('Data Entry'!$C$20='Attrition Rates'!R$3,SUM(((B54*'Data Entry'!$C$21)*'Data Entry'!$C$22)*'Data Entry'!$C$23),0)</f>
        <v>0</v>
      </c>
      <c r="D54" s="122">
        <f>SUM(C54*'Data Entry'!$C$18)*(20/80)</f>
        <v>0</v>
      </c>
      <c r="E54" s="122">
        <f t="shared" si="2"/>
        <v>3665.2</v>
      </c>
      <c r="F54" s="122">
        <f>SUM(E54*'Data Entry'!$C$18)*(20/80)</f>
        <v>760.52899999999988</v>
      </c>
      <c r="G54" s="122">
        <f t="shared" si="5"/>
        <v>382001.60879999993</v>
      </c>
      <c r="H54" s="128">
        <f t="shared" si="6"/>
        <v>258</v>
      </c>
      <c r="I54">
        <v>46</v>
      </c>
      <c r="J54" s="47">
        <f t="shared" si="7"/>
        <v>14</v>
      </c>
      <c r="K54" s="50">
        <f>IF('Data Entry'!$C$9='Attrition Rates'!$A$4,'Attrition Rates'!D49,IF('Data Entry'!$C$9='Attrition Rates'!$A$5,'Attrition Rates'!E49,IF('Data Entry'!$C$9='Attrition Rates'!$A$6,'Attrition Rates'!F49,IF('Data Entry'!$C$9='Attrition Rates'!$A$7,'Attrition Rates'!G49,IF('Data Entry'!$C$9='Attrition Rates'!$A$8,'Attrition Rates'!H49,IF('Data Entry'!$C$9='Attrition Rates'!$A$9,'Attrition Rates'!I49,IF('Data Entry'!$C$9='Attrition Rates'!$A$10,'Attrition Rates'!J49,FALSE)))))))</f>
        <v>0.2579999999999999</v>
      </c>
      <c r="L54" s="53">
        <f t="shared" si="352"/>
        <v>197.27572686020548</v>
      </c>
      <c r="M54" s="1">
        <f t="shared" si="4"/>
        <v>2758</v>
      </c>
      <c r="N54" s="81">
        <f t="shared" si="11"/>
        <v>16.8</v>
      </c>
      <c r="O54" s="76">
        <f t="shared" si="8"/>
        <v>0.29399999999999993</v>
      </c>
      <c r="P54" s="77">
        <f t="shared" si="353"/>
        <v>9</v>
      </c>
      <c r="Q54" s="82">
        <f t="shared" si="9"/>
        <v>151.20000000000002</v>
      </c>
      <c r="R54" s="82"/>
      <c r="S54" s="81">
        <f t="shared" si="19"/>
        <v>20.16</v>
      </c>
      <c r="T54" s="76">
        <f t="shared" si="15"/>
        <v>0.32999999999999996</v>
      </c>
      <c r="U54" s="77">
        <f t="shared" si="354"/>
        <v>0</v>
      </c>
      <c r="V54" s="82">
        <f t="shared" si="16"/>
        <v>0</v>
      </c>
      <c r="W54" s="82"/>
      <c r="X54" s="81">
        <f t="shared" si="35"/>
        <v>24.192</v>
      </c>
      <c r="Y54" s="76">
        <f t="shared" si="26"/>
        <v>0.36599999999999999</v>
      </c>
      <c r="Z54" s="77">
        <f t="shared" si="355"/>
        <v>0</v>
      </c>
      <c r="AA54" s="82">
        <f t="shared" si="27"/>
        <v>0</v>
      </c>
      <c r="AB54" s="82"/>
      <c r="AC54" s="81">
        <f t="shared" si="66"/>
        <v>29.0304</v>
      </c>
      <c r="AD54" s="76">
        <f t="shared" si="48"/>
        <v>0.43000000000000005</v>
      </c>
      <c r="AE54" s="77">
        <f t="shared" si="272"/>
        <v>0</v>
      </c>
      <c r="AF54" s="82">
        <f t="shared" si="49"/>
        <v>0</v>
      </c>
      <c r="AG54" s="82"/>
      <c r="AH54" s="81">
        <f t="shared" si="125"/>
        <v>34.836480000000002</v>
      </c>
      <c r="AI54" s="76">
        <f t="shared" si="92"/>
        <v>0.51</v>
      </c>
      <c r="AJ54" s="77">
        <f t="shared" si="273"/>
        <v>0</v>
      </c>
      <c r="AK54" s="82">
        <f t="shared" si="93"/>
        <v>0</v>
      </c>
      <c r="AL54" s="78"/>
      <c r="AM54" s="81">
        <f t="shared" si="241"/>
        <v>41.803775999999999</v>
      </c>
      <c r="AN54" s="76">
        <f t="shared" si="181"/>
        <v>0.63</v>
      </c>
      <c r="AO54" s="77">
        <f t="shared" si="356"/>
        <v>0</v>
      </c>
      <c r="AP54" s="82">
        <f t="shared" si="182"/>
        <v>0</v>
      </c>
      <c r="AQ54" s="78"/>
      <c r="AR54" s="81">
        <f t="shared" si="471"/>
        <v>50.164531199999999</v>
      </c>
      <c r="AS54" s="76">
        <f t="shared" si="357"/>
        <v>0.83</v>
      </c>
      <c r="AT54" s="77">
        <f t="shared" si="472"/>
        <v>0</v>
      </c>
      <c r="AU54" s="82">
        <f t="shared" si="358"/>
        <v>0</v>
      </c>
      <c r="AV54" s="78"/>
      <c r="AW54" s="83">
        <f t="shared" si="21"/>
        <v>16.8</v>
      </c>
      <c r="AX54" s="84">
        <f t="shared" si="17"/>
        <v>0.32999999999999996</v>
      </c>
      <c r="AY54" s="85">
        <f t="shared" si="274"/>
        <v>8</v>
      </c>
      <c r="AZ54" s="86">
        <f t="shared" si="18"/>
        <v>134.4</v>
      </c>
      <c r="BA54" s="123"/>
      <c r="BB54" s="83">
        <f t="shared" si="37"/>
        <v>20.16</v>
      </c>
      <c r="BC54" s="84">
        <f t="shared" si="29"/>
        <v>0.36599999999999999</v>
      </c>
      <c r="BD54" s="85">
        <f t="shared" si="275"/>
        <v>0</v>
      </c>
      <c r="BE54" s="86">
        <f t="shared" si="30"/>
        <v>0</v>
      </c>
      <c r="BF54" s="123"/>
      <c r="BG54" s="83">
        <f t="shared" si="68"/>
        <v>24.192</v>
      </c>
      <c r="BH54" s="84">
        <f t="shared" si="51"/>
        <v>0.43000000000000005</v>
      </c>
      <c r="BI54" s="85">
        <f t="shared" si="276"/>
        <v>0</v>
      </c>
      <c r="BJ54" s="86">
        <f t="shared" si="52"/>
        <v>0</v>
      </c>
      <c r="BK54" s="123"/>
      <c r="BL54" s="83">
        <f t="shared" si="127"/>
        <v>29.0304</v>
      </c>
      <c r="BM54" s="84">
        <f t="shared" si="95"/>
        <v>0.51</v>
      </c>
      <c r="BN54" s="85">
        <f t="shared" si="277"/>
        <v>0</v>
      </c>
      <c r="BO54" s="86">
        <f t="shared" si="96"/>
        <v>0</v>
      </c>
      <c r="BP54" s="123"/>
      <c r="BQ54" s="83">
        <f t="shared" si="243"/>
        <v>34.836480000000002</v>
      </c>
      <c r="BR54" s="84">
        <f t="shared" si="184"/>
        <v>0.63</v>
      </c>
      <c r="BS54" s="85">
        <f t="shared" si="359"/>
        <v>0</v>
      </c>
      <c r="BT54" s="86">
        <f t="shared" si="185"/>
        <v>0</v>
      </c>
      <c r="BU54" s="123"/>
      <c r="BV54" s="83">
        <f t="shared" si="473"/>
        <v>41.803775999999999</v>
      </c>
      <c r="BW54" s="84">
        <f t="shared" si="360"/>
        <v>0.83</v>
      </c>
      <c r="BX54" s="85">
        <f t="shared" si="474"/>
        <v>0</v>
      </c>
      <c r="BY54" s="86">
        <f t="shared" si="361"/>
        <v>0</v>
      </c>
      <c r="BZ54" s="123"/>
      <c r="CA54" s="87">
        <f t="shared" si="39"/>
        <v>16.8</v>
      </c>
      <c r="CB54" s="88">
        <f t="shared" si="31"/>
        <v>0.36599999999999999</v>
      </c>
      <c r="CC54" s="89">
        <f t="shared" si="278"/>
        <v>7</v>
      </c>
      <c r="CD54" s="90">
        <f t="shared" si="32"/>
        <v>117.60000000000001</v>
      </c>
      <c r="CE54" s="90"/>
      <c r="CF54" s="87">
        <f t="shared" si="70"/>
        <v>20.16</v>
      </c>
      <c r="CG54" s="88">
        <f t="shared" si="54"/>
        <v>0.43000000000000005</v>
      </c>
      <c r="CH54" s="89">
        <f t="shared" si="279"/>
        <v>0.30997585487836965</v>
      </c>
      <c r="CI54" s="90">
        <f t="shared" si="55"/>
        <v>0</v>
      </c>
      <c r="CJ54" s="90"/>
      <c r="CK54" s="87">
        <f t="shared" si="129"/>
        <v>24.192</v>
      </c>
      <c r="CL54" s="88">
        <f t="shared" si="98"/>
        <v>0.51</v>
      </c>
      <c r="CM54" s="89">
        <f t="shared" si="280"/>
        <v>1.4176922339380501E-2</v>
      </c>
      <c r="CN54" s="90">
        <f t="shared" si="99"/>
        <v>0</v>
      </c>
      <c r="CO54" s="90"/>
      <c r="CP54" s="87">
        <f t="shared" si="245"/>
        <v>29.0304</v>
      </c>
      <c r="CQ54" s="88">
        <f t="shared" si="187"/>
        <v>0.63</v>
      </c>
      <c r="CR54" s="89">
        <f t="shared" si="362"/>
        <v>6.784529428695001E-4</v>
      </c>
      <c r="CS54" s="90">
        <f t="shared" si="188"/>
        <v>0</v>
      </c>
      <c r="CT54" s="90"/>
      <c r="CU54" s="87">
        <f t="shared" si="475"/>
        <v>34.836480000000002</v>
      </c>
      <c r="CV54" s="88">
        <f t="shared" si="363"/>
        <v>0.83</v>
      </c>
      <c r="CW54" s="89">
        <f>SUM(CW$51*CV54)</f>
        <v>3.4766623630500002E-5</v>
      </c>
      <c r="CX54" s="90">
        <f t="shared" si="364"/>
        <v>0</v>
      </c>
      <c r="CY54" s="90"/>
      <c r="CZ54" s="94">
        <f t="shared" si="71"/>
        <v>16.8</v>
      </c>
      <c r="DA54" s="95">
        <f t="shared" si="56"/>
        <v>0.43000000000000005</v>
      </c>
      <c r="DB54" s="96">
        <f t="shared" si="281"/>
        <v>6.3434752897991311</v>
      </c>
      <c r="DC54" s="97">
        <f t="shared" si="57"/>
        <v>100.80000000000001</v>
      </c>
      <c r="DD54" s="97"/>
      <c r="DE54" s="94">
        <f t="shared" si="130"/>
        <v>20.16</v>
      </c>
      <c r="DF54" s="95">
        <f t="shared" si="101"/>
        <v>0.51</v>
      </c>
      <c r="DG54" s="96">
        <f t="shared" si="282"/>
        <v>0.29012245673311948</v>
      </c>
      <c r="DH54" s="97">
        <f t="shared" si="102"/>
        <v>0</v>
      </c>
      <c r="DI54" s="97"/>
      <c r="DJ54" s="94">
        <f t="shared" si="246"/>
        <v>24.192</v>
      </c>
      <c r="DK54" s="95">
        <f t="shared" si="190"/>
        <v>0.63</v>
      </c>
      <c r="DL54" s="96">
        <f t="shared" si="365"/>
        <v>1.38841442346305E-2</v>
      </c>
      <c r="DM54" s="97">
        <f t="shared" si="191"/>
        <v>0</v>
      </c>
      <c r="DN54" s="97"/>
      <c r="DO54" s="94">
        <f t="shared" si="476"/>
        <v>29.0304</v>
      </c>
      <c r="DP54" s="95">
        <f t="shared" si="366"/>
        <v>0.83</v>
      </c>
      <c r="DQ54" s="96">
        <f>SUM(DQ$51*DP54)</f>
        <v>7.1147869886950012E-4</v>
      </c>
      <c r="DR54" s="97">
        <f t="shared" si="367"/>
        <v>0</v>
      </c>
      <c r="DS54" s="97"/>
      <c r="DT54" s="104">
        <f t="shared" si="131"/>
        <v>16.8</v>
      </c>
      <c r="DU54" s="105">
        <f t="shared" si="103"/>
        <v>0.51</v>
      </c>
      <c r="DV54" s="106">
        <f t="shared" si="283"/>
        <v>6.950870659041132</v>
      </c>
      <c r="DW54" s="107">
        <f t="shared" si="104"/>
        <v>117.60000000000001</v>
      </c>
      <c r="DX54" s="107"/>
      <c r="DY54" s="104">
        <f t="shared" si="247"/>
        <v>20.16</v>
      </c>
      <c r="DZ54" s="105">
        <f t="shared" si="193"/>
        <v>0.63</v>
      </c>
      <c r="EA54" s="106">
        <f t="shared" si="368"/>
        <v>0.33264191911611957</v>
      </c>
      <c r="EB54" s="107">
        <f t="shared" si="194"/>
        <v>0</v>
      </c>
      <c r="EC54" s="107"/>
      <c r="ED54" s="104">
        <f t="shared" si="477"/>
        <v>24.192</v>
      </c>
      <c r="EE54" s="105">
        <f t="shared" si="369"/>
        <v>0.83</v>
      </c>
      <c r="EF54" s="106">
        <f>SUM(EF$51*EE54)</f>
        <v>1.7045893200380503E-2</v>
      </c>
      <c r="EG54" s="107">
        <f t="shared" si="370"/>
        <v>0</v>
      </c>
      <c r="EH54" s="107"/>
      <c r="EI54" s="109">
        <f t="shared" si="248"/>
        <v>16.8</v>
      </c>
      <c r="EJ54" s="110">
        <f t="shared" si="195"/>
        <v>0.63</v>
      </c>
      <c r="EK54" s="111">
        <f t="shared" si="371"/>
        <v>7.8495213984161358</v>
      </c>
      <c r="EL54" s="112">
        <f t="shared" si="196"/>
        <v>134.4</v>
      </c>
      <c r="EM54" s="112"/>
      <c r="EN54" s="109">
        <f t="shared" si="478"/>
        <v>20.16</v>
      </c>
      <c r="EO54" s="110">
        <f t="shared" si="372"/>
        <v>0.83</v>
      </c>
      <c r="EP54" s="111">
        <f>SUM(EP$51*EO54)</f>
        <v>0.40224065501736977</v>
      </c>
      <c r="EQ54" s="112">
        <f t="shared" si="373"/>
        <v>0</v>
      </c>
      <c r="ER54" s="112"/>
      <c r="ES54" s="113">
        <f t="shared" si="479"/>
        <v>16.8</v>
      </c>
      <c r="ET54" s="114">
        <f t="shared" si="374"/>
        <v>0.83</v>
      </c>
      <c r="EU54" s="115">
        <f>SUM(EU$51*ET54)</f>
        <v>9.2961744048898769</v>
      </c>
      <c r="EV54" s="116">
        <f t="shared" si="375"/>
        <v>151.20000000000002</v>
      </c>
      <c r="EW54" s="116"/>
      <c r="EX54" s="81">
        <f t="shared" si="40"/>
        <v>20.16</v>
      </c>
      <c r="EY54" s="76">
        <f t="shared" si="33"/>
        <v>0.36599999999999999</v>
      </c>
      <c r="EZ54" s="77">
        <f t="shared" si="284"/>
        <v>0</v>
      </c>
      <c r="FA54" s="82">
        <f t="shared" si="34"/>
        <v>0</v>
      </c>
      <c r="FB54" s="82"/>
      <c r="FC54" s="81">
        <f t="shared" si="72"/>
        <v>24.192</v>
      </c>
      <c r="FD54" s="76">
        <f t="shared" si="59"/>
        <v>0.43000000000000005</v>
      </c>
      <c r="FE54" s="77">
        <f t="shared" si="285"/>
        <v>1.8742115900500005E-2</v>
      </c>
      <c r="FF54" s="82">
        <f t="shared" si="60"/>
        <v>0</v>
      </c>
      <c r="FG54" s="82"/>
      <c r="FH54" s="81">
        <f t="shared" si="132"/>
        <v>29.0304</v>
      </c>
      <c r="FI54" s="76">
        <f t="shared" si="106"/>
        <v>0.51</v>
      </c>
      <c r="FJ54" s="77">
        <f t="shared" si="286"/>
        <v>8.5718134950000017E-4</v>
      </c>
      <c r="FK54" s="82">
        <f t="shared" si="107"/>
        <v>0</v>
      </c>
      <c r="FL54" s="82"/>
      <c r="FM54" s="81">
        <f t="shared" si="249"/>
        <v>34.836480000000002</v>
      </c>
      <c r="FN54" s="76">
        <f t="shared" si="198"/>
        <v>0.63</v>
      </c>
      <c r="FO54" s="77">
        <f t="shared" si="376"/>
        <v>4.1021400499999998E-5</v>
      </c>
      <c r="FP54" s="82">
        <f t="shared" si="199"/>
        <v>0</v>
      </c>
      <c r="FQ54" s="82"/>
      <c r="FR54" s="81">
        <f t="shared" si="480"/>
        <v>41.803775999999999</v>
      </c>
      <c r="FS54" s="76">
        <f t="shared" si="377"/>
        <v>0.83</v>
      </c>
      <c r="FT54" s="77">
        <f>SUM(FT$51*FS54)</f>
        <v>2.1020995E-6</v>
      </c>
      <c r="FU54" s="82">
        <f t="shared" si="378"/>
        <v>0</v>
      </c>
      <c r="FV54" s="82"/>
      <c r="FW54" s="83">
        <f t="shared" si="73"/>
        <v>20.16</v>
      </c>
      <c r="FX54" s="84">
        <f t="shared" si="61"/>
        <v>0.43000000000000005</v>
      </c>
      <c r="FY54" s="85">
        <f t="shared" si="287"/>
        <v>0.29987385440800007</v>
      </c>
      <c r="FZ54" s="86">
        <f t="shared" si="62"/>
        <v>0</v>
      </c>
      <c r="GA54" s="86"/>
      <c r="GB54" s="83">
        <f t="shared" si="133"/>
        <v>24.192</v>
      </c>
      <c r="GC54" s="84">
        <f t="shared" si="109"/>
        <v>0.51</v>
      </c>
      <c r="GD54" s="85">
        <f t="shared" si="288"/>
        <v>1.3714901592000003E-2</v>
      </c>
      <c r="GE54" s="86">
        <f t="shared" si="110"/>
        <v>0</v>
      </c>
      <c r="GF54" s="86"/>
      <c r="GG54" s="83">
        <f t="shared" si="250"/>
        <v>29.0304</v>
      </c>
      <c r="GH54" s="84">
        <f t="shared" si="201"/>
        <v>0.63</v>
      </c>
      <c r="GI54" s="85">
        <f t="shared" si="379"/>
        <v>6.5634240799999997E-4</v>
      </c>
      <c r="GJ54" s="86">
        <f t="shared" si="202"/>
        <v>0</v>
      </c>
      <c r="GK54" s="86"/>
      <c r="GL54" s="83">
        <f t="shared" si="481"/>
        <v>34.836480000000002</v>
      </c>
      <c r="GM54" s="84">
        <f t="shared" si="380"/>
        <v>0.83</v>
      </c>
      <c r="GN54" s="85">
        <f>SUM(GN$51*GM54)</f>
        <v>3.3633592000000001E-5</v>
      </c>
      <c r="GO54" s="86">
        <f t="shared" si="381"/>
        <v>0</v>
      </c>
      <c r="GP54" s="86"/>
      <c r="GQ54" s="87">
        <f t="shared" si="134"/>
        <v>20.16</v>
      </c>
      <c r="GR54" s="88">
        <f t="shared" si="111"/>
        <v>0.51</v>
      </c>
      <c r="GS54" s="89">
        <f t="shared" si="289"/>
        <v>0.30117182550000005</v>
      </c>
      <c r="GT54" s="90">
        <f t="shared" si="112"/>
        <v>0</v>
      </c>
      <c r="GU54" s="90"/>
      <c r="GV54" s="87">
        <f t="shared" si="251"/>
        <v>24.192</v>
      </c>
      <c r="GW54" s="88">
        <f t="shared" si="204"/>
        <v>0.63</v>
      </c>
      <c r="GX54" s="89">
        <f t="shared" si="382"/>
        <v>1.4412924500000002E-2</v>
      </c>
      <c r="GY54" s="90">
        <f t="shared" si="205"/>
        <v>0</v>
      </c>
      <c r="GZ54" s="90"/>
      <c r="HA54" s="87">
        <f t="shared" si="482"/>
        <v>29.0304</v>
      </c>
      <c r="HB54" s="88">
        <f t="shared" si="383"/>
        <v>0.83</v>
      </c>
      <c r="HC54" s="89">
        <f>SUM(HC$51*HB54)</f>
        <v>7.3857550000000006E-4</v>
      </c>
      <c r="HD54" s="90">
        <f t="shared" si="384"/>
        <v>0</v>
      </c>
      <c r="HE54" s="90"/>
      <c r="HF54" s="94">
        <f t="shared" si="252"/>
        <v>20.16</v>
      </c>
      <c r="HG54" s="95">
        <f t="shared" si="206"/>
        <v>0.63</v>
      </c>
      <c r="HH54" s="96">
        <f t="shared" si="385"/>
        <v>0.35957400000000006</v>
      </c>
      <c r="HI54" s="97">
        <f t="shared" si="207"/>
        <v>0</v>
      </c>
      <c r="HJ54" s="97"/>
      <c r="HK54" s="94">
        <f t="shared" si="483"/>
        <v>24.192</v>
      </c>
      <c r="HL54" s="95">
        <f t="shared" si="386"/>
        <v>0.83</v>
      </c>
      <c r="HM54" s="96">
        <f>SUM(HM$51*HL54)</f>
        <v>1.8426000000000001E-2</v>
      </c>
      <c r="HN54" s="97">
        <f t="shared" si="387"/>
        <v>0</v>
      </c>
      <c r="HO54" s="97"/>
      <c r="HP54" s="104">
        <f t="shared" si="484"/>
        <v>20.16</v>
      </c>
      <c r="HQ54" s="105">
        <f t="shared" si="388"/>
        <v>0.83</v>
      </c>
      <c r="HR54" s="106">
        <f>SUM(HR$51*HQ54)</f>
        <v>0.45650000000000002</v>
      </c>
      <c r="HS54" s="107">
        <f t="shared" si="389"/>
        <v>0</v>
      </c>
      <c r="HT54" s="107"/>
      <c r="HU54" s="81">
        <f t="shared" si="74"/>
        <v>24.192</v>
      </c>
      <c r="HV54" s="76">
        <f t="shared" si="63"/>
        <v>0.43000000000000005</v>
      </c>
      <c r="HW54" s="77">
        <f t="shared" si="290"/>
        <v>1.8742115900500005E-2</v>
      </c>
      <c r="HX54" s="82">
        <f t="shared" si="64"/>
        <v>0</v>
      </c>
      <c r="HY54" s="82"/>
      <c r="HZ54" s="81">
        <f t="shared" si="135"/>
        <v>29.0304</v>
      </c>
      <c r="IA54" s="76">
        <f t="shared" si="114"/>
        <v>0.51</v>
      </c>
      <c r="IB54" s="77">
        <f t="shared" si="291"/>
        <v>8.5718134950000017E-4</v>
      </c>
      <c r="IC54" s="82">
        <f t="shared" si="115"/>
        <v>0</v>
      </c>
      <c r="ID54" s="82"/>
      <c r="IE54" s="81">
        <f t="shared" si="253"/>
        <v>34.836480000000002</v>
      </c>
      <c r="IF54" s="76">
        <f t="shared" si="209"/>
        <v>0.63</v>
      </c>
      <c r="IG54" s="77">
        <f t="shared" si="390"/>
        <v>4.1021400499999998E-5</v>
      </c>
      <c r="IH54" s="82">
        <f t="shared" si="210"/>
        <v>0</v>
      </c>
      <c r="II54" s="82"/>
      <c r="IJ54" s="81">
        <f t="shared" si="485"/>
        <v>41.803775999999999</v>
      </c>
      <c r="IK54" s="76">
        <f t="shared" si="391"/>
        <v>0.83</v>
      </c>
      <c r="IL54" s="77">
        <f>SUM(IL$51*IK54)</f>
        <v>2.1020995E-6</v>
      </c>
      <c r="IM54" s="82">
        <f t="shared" si="392"/>
        <v>0</v>
      </c>
      <c r="IN54" s="82"/>
      <c r="IO54" s="83">
        <f t="shared" si="136"/>
        <v>24.192</v>
      </c>
      <c r="IP54" s="84">
        <f t="shared" si="116"/>
        <v>0.51</v>
      </c>
      <c r="IQ54" s="85">
        <f t="shared" si="292"/>
        <v>0</v>
      </c>
      <c r="IR54" s="86">
        <f t="shared" si="117"/>
        <v>0</v>
      </c>
      <c r="IS54" s="86"/>
      <c r="IT54" s="83">
        <f t="shared" si="254"/>
        <v>29.0304</v>
      </c>
      <c r="IU54" s="84">
        <f t="shared" si="212"/>
        <v>0.63</v>
      </c>
      <c r="IV54" s="85">
        <f t="shared" si="393"/>
        <v>0</v>
      </c>
      <c r="IW54" s="86">
        <f t="shared" si="213"/>
        <v>0</v>
      </c>
      <c r="IX54" s="86"/>
      <c r="IY54" s="83">
        <f t="shared" si="486"/>
        <v>34.836480000000002</v>
      </c>
      <c r="IZ54" s="84">
        <f t="shared" si="394"/>
        <v>0.83</v>
      </c>
      <c r="JA54" s="85">
        <f>SUM(JA$51*IZ54)</f>
        <v>0</v>
      </c>
      <c r="JB54" s="86">
        <f t="shared" si="395"/>
        <v>0</v>
      </c>
      <c r="JC54" s="86"/>
      <c r="JD54" s="87">
        <f t="shared" si="255"/>
        <v>24.192</v>
      </c>
      <c r="JE54" s="88">
        <f t="shared" si="214"/>
        <v>0.63</v>
      </c>
      <c r="JF54" s="89">
        <f t="shared" si="396"/>
        <v>0</v>
      </c>
      <c r="JG54" s="90">
        <f t="shared" si="215"/>
        <v>0</v>
      </c>
      <c r="JH54" s="90"/>
      <c r="JI54" s="87">
        <f t="shared" si="487"/>
        <v>29.0304</v>
      </c>
      <c r="JJ54" s="88">
        <f t="shared" si="397"/>
        <v>0.83</v>
      </c>
      <c r="JK54" s="89">
        <f>SUM(JK$51*JJ54)</f>
        <v>0</v>
      </c>
      <c r="JL54" s="90">
        <f t="shared" si="398"/>
        <v>0</v>
      </c>
      <c r="JM54" s="90"/>
      <c r="JN54" s="94">
        <f t="shared" si="488"/>
        <v>24.192</v>
      </c>
      <c r="JO54" s="95">
        <f t="shared" si="399"/>
        <v>0.83</v>
      </c>
      <c r="JP54" s="96">
        <f>SUM(JP$51*JO54)</f>
        <v>0</v>
      </c>
      <c r="JQ54" s="97">
        <f t="shared" si="400"/>
        <v>0</v>
      </c>
      <c r="JR54" s="97"/>
      <c r="JS54" s="81">
        <f t="shared" si="118"/>
        <v>29.0304</v>
      </c>
      <c r="JT54" s="76">
        <f t="shared" si="81"/>
        <v>0.51</v>
      </c>
      <c r="JU54" s="77">
        <f t="shared" si="293"/>
        <v>0</v>
      </c>
      <c r="JV54" s="82">
        <f t="shared" si="82"/>
        <v>0</v>
      </c>
      <c r="JW54" s="82"/>
      <c r="JX54" s="81">
        <f t="shared" si="216"/>
        <v>34.836480000000002</v>
      </c>
      <c r="JY54" s="76">
        <f t="shared" si="156"/>
        <v>0.63</v>
      </c>
      <c r="JZ54" s="77">
        <f t="shared" si="294"/>
        <v>0</v>
      </c>
      <c r="KA54" s="82">
        <f t="shared" si="157"/>
        <v>0</v>
      </c>
      <c r="KB54" s="82"/>
      <c r="KC54" s="81">
        <f>+KC53</f>
        <v>41.803775999999999</v>
      </c>
      <c r="KD54" s="76">
        <f t="shared" si="295"/>
        <v>0.83</v>
      </c>
      <c r="KE54" s="77">
        <f>SUM(KE$51*KD54)</f>
        <v>0</v>
      </c>
      <c r="KF54" s="82">
        <f t="shared" si="296"/>
        <v>0</v>
      </c>
      <c r="KG54" s="82"/>
      <c r="KH54" s="83">
        <f t="shared" si="217"/>
        <v>29.0304</v>
      </c>
      <c r="KI54" s="84">
        <f t="shared" si="158"/>
        <v>0.63</v>
      </c>
      <c r="KJ54" s="85">
        <f t="shared" si="297"/>
        <v>0</v>
      </c>
      <c r="KK54" s="86">
        <f t="shared" si="159"/>
        <v>0</v>
      </c>
      <c r="KL54" s="86"/>
      <c r="KM54" s="83">
        <f>+KM53</f>
        <v>34.836480000000002</v>
      </c>
      <c r="KN54" s="84">
        <f t="shared" si="298"/>
        <v>0.83</v>
      </c>
      <c r="KO54" s="85">
        <f>SUM(KO$51*KN54)</f>
        <v>0</v>
      </c>
      <c r="KP54" s="86">
        <f t="shared" si="299"/>
        <v>0</v>
      </c>
      <c r="KQ54" s="86"/>
      <c r="KR54" s="87">
        <f t="shared" si="489"/>
        <v>29.0304</v>
      </c>
      <c r="KS54" s="88">
        <f t="shared" si="401"/>
        <v>0.83</v>
      </c>
      <c r="KT54" s="89">
        <f t="shared" si="490"/>
        <v>0</v>
      </c>
      <c r="KU54" s="90">
        <f t="shared" si="402"/>
        <v>0</v>
      </c>
      <c r="KV54" s="90"/>
      <c r="KW54" s="81">
        <f t="shared" si="256"/>
        <v>34.836480000000002</v>
      </c>
      <c r="KX54" s="76">
        <f t="shared" si="160"/>
        <v>0.63</v>
      </c>
      <c r="KY54" s="77">
        <f t="shared" si="403"/>
        <v>0</v>
      </c>
      <c r="KZ54" s="82">
        <f t="shared" si="218"/>
        <v>0</v>
      </c>
      <c r="LA54" s="82"/>
      <c r="LB54" s="81">
        <f t="shared" si="491"/>
        <v>41.803775999999999</v>
      </c>
      <c r="LC54" s="76">
        <f t="shared" si="301"/>
        <v>0.83</v>
      </c>
      <c r="LD54" s="77">
        <f>SUM(LD$51*LC54)</f>
        <v>0</v>
      </c>
      <c r="LE54" s="82">
        <f t="shared" si="404"/>
        <v>0</v>
      </c>
      <c r="LF54" s="82"/>
      <c r="LG54" s="83">
        <f t="shared" si="492"/>
        <v>34.836480000000002</v>
      </c>
      <c r="LH54" s="84">
        <f t="shared" si="302"/>
        <v>0.83</v>
      </c>
      <c r="LI54" s="85">
        <f>SUM(LI$51*LH54)</f>
        <v>0</v>
      </c>
      <c r="LJ54" s="86">
        <f t="shared" si="405"/>
        <v>0</v>
      </c>
      <c r="LK54" s="86"/>
      <c r="LL54" s="81">
        <f t="shared" si="493"/>
        <v>41.803775999999999</v>
      </c>
      <c r="LM54" s="76">
        <f t="shared" si="303"/>
        <v>0.83</v>
      </c>
      <c r="LN54" s="77">
        <f>SUM(LN$51*LM54)</f>
        <v>0</v>
      </c>
      <c r="LO54" s="82">
        <f t="shared" si="406"/>
        <v>0</v>
      </c>
      <c r="LP54" s="82"/>
      <c r="LQ54" s="81">
        <f t="shared" si="75"/>
        <v>20.16</v>
      </c>
      <c r="LR54" s="76">
        <f t="shared" si="44"/>
        <v>0.43000000000000005</v>
      </c>
      <c r="LS54" s="77">
        <f t="shared" si="407"/>
        <v>0.29987385440800007</v>
      </c>
      <c r="LT54" s="82">
        <f t="shared" si="65"/>
        <v>0</v>
      </c>
      <c r="LU54" s="82"/>
      <c r="LV54" s="81">
        <f t="shared" si="137"/>
        <v>24.192</v>
      </c>
      <c r="LW54" s="76">
        <f t="shared" si="83"/>
        <v>0.51</v>
      </c>
      <c r="LX54" s="77">
        <f t="shared" si="408"/>
        <v>1.3714901592000003E-2</v>
      </c>
      <c r="LY54" s="82">
        <f t="shared" si="120"/>
        <v>0</v>
      </c>
      <c r="LZ54" s="82"/>
      <c r="MA54" s="81">
        <f t="shared" si="257"/>
        <v>29.0304</v>
      </c>
      <c r="MB54" s="76">
        <f t="shared" si="161"/>
        <v>0.63</v>
      </c>
      <c r="MC54" s="77">
        <f t="shared" si="409"/>
        <v>6.5634240799999997E-4</v>
      </c>
      <c r="MD54" s="82">
        <f t="shared" si="221"/>
        <v>0</v>
      </c>
      <c r="ME54" s="82"/>
      <c r="MF54" s="81">
        <f t="shared" si="494"/>
        <v>34.836480000000002</v>
      </c>
      <c r="MG54" s="76">
        <f t="shared" si="304"/>
        <v>0.83</v>
      </c>
      <c r="MH54" s="77">
        <f>SUM(MH$51*MG54)</f>
        <v>3.3633592000000001E-5</v>
      </c>
      <c r="MI54" s="82">
        <f t="shared" si="410"/>
        <v>0</v>
      </c>
      <c r="MJ54" s="82"/>
      <c r="MK54" s="83">
        <f t="shared" si="138"/>
        <v>20.16</v>
      </c>
      <c r="ML54" s="84">
        <f t="shared" si="84"/>
        <v>0.51</v>
      </c>
      <c r="MM54" s="85">
        <f t="shared" si="411"/>
        <v>0.27800476200000007</v>
      </c>
      <c r="MN54" s="86">
        <f t="shared" si="121"/>
        <v>0</v>
      </c>
      <c r="MO54" s="86"/>
      <c r="MP54" s="83">
        <f t="shared" si="258"/>
        <v>24.192</v>
      </c>
      <c r="MQ54" s="84">
        <f t="shared" si="162"/>
        <v>0.63</v>
      </c>
      <c r="MR54" s="85">
        <f t="shared" si="412"/>
        <v>1.3304238000000003E-2</v>
      </c>
      <c r="MS54" s="86">
        <f t="shared" si="223"/>
        <v>0</v>
      </c>
      <c r="MT54" s="86"/>
      <c r="MU54" s="83">
        <f t="shared" si="495"/>
        <v>29.0304</v>
      </c>
      <c r="MV54" s="84">
        <f t="shared" si="305"/>
        <v>0.83</v>
      </c>
      <c r="MW54" s="85">
        <f>SUM(MW$51*MV54)</f>
        <v>6.8176200000000004E-4</v>
      </c>
      <c r="MX54" s="86">
        <f t="shared" si="413"/>
        <v>0</v>
      </c>
      <c r="MY54" s="86"/>
      <c r="MZ54" s="87">
        <f t="shared" si="259"/>
        <v>20.16</v>
      </c>
      <c r="NA54" s="88">
        <f t="shared" si="163"/>
        <v>0.63</v>
      </c>
      <c r="NB54" s="89">
        <f t="shared" si="414"/>
        <v>0.29964499999999999</v>
      </c>
      <c r="NC54" s="90">
        <f t="shared" si="224"/>
        <v>0</v>
      </c>
      <c r="ND54" s="90"/>
      <c r="NE54" s="87">
        <f t="shared" si="496"/>
        <v>24.192</v>
      </c>
      <c r="NF54" s="88">
        <f t="shared" si="306"/>
        <v>0.83</v>
      </c>
      <c r="NG54" s="89">
        <f>SUM(NG$51*NF54)</f>
        <v>1.5354999999999999E-2</v>
      </c>
      <c r="NH54" s="90">
        <f t="shared" si="415"/>
        <v>0</v>
      </c>
      <c r="NI54" s="90"/>
      <c r="NJ54" s="94">
        <f t="shared" si="497"/>
        <v>20.16</v>
      </c>
      <c r="NK54" s="95">
        <f t="shared" si="307"/>
        <v>0.83</v>
      </c>
      <c r="NL54" s="96">
        <f>SUM(NL$51*NK54)</f>
        <v>0.3735</v>
      </c>
      <c r="NM54" s="97">
        <f t="shared" si="416"/>
        <v>0</v>
      </c>
      <c r="NN54" s="97"/>
      <c r="NO54" s="81">
        <f t="shared" si="139"/>
        <v>24.192</v>
      </c>
      <c r="NP54" s="76">
        <f t="shared" si="85"/>
        <v>0.51</v>
      </c>
      <c r="NQ54" s="77">
        <f t="shared" si="417"/>
        <v>2.3167063500000001E-2</v>
      </c>
      <c r="NR54" s="82">
        <f t="shared" si="122"/>
        <v>0</v>
      </c>
      <c r="NS54" s="82"/>
      <c r="NT54" s="81">
        <f t="shared" si="260"/>
        <v>29.0304</v>
      </c>
      <c r="NU54" s="76">
        <f t="shared" si="164"/>
        <v>0.63</v>
      </c>
      <c r="NV54" s="77">
        <f t="shared" si="418"/>
        <v>1.1086865000000002E-3</v>
      </c>
      <c r="NW54" s="82">
        <f t="shared" si="226"/>
        <v>0</v>
      </c>
      <c r="NX54" s="82"/>
      <c r="NY54" s="81">
        <f t="shared" si="498"/>
        <v>34.836480000000002</v>
      </c>
      <c r="NZ54" s="76">
        <f t="shared" si="308"/>
        <v>0.83</v>
      </c>
      <c r="OA54" s="77">
        <f>SUM(OA$51*NZ54)</f>
        <v>5.6813499999999994E-5</v>
      </c>
      <c r="OB54" s="82">
        <f t="shared" si="419"/>
        <v>0</v>
      </c>
      <c r="OC54" s="82"/>
      <c r="OD54" s="83">
        <f t="shared" si="261"/>
        <v>24.192</v>
      </c>
      <c r="OE54" s="84">
        <f t="shared" si="165"/>
        <v>0.63</v>
      </c>
      <c r="OF54" s="85">
        <f t="shared" si="420"/>
        <v>0</v>
      </c>
      <c r="OG54" s="86">
        <f t="shared" si="227"/>
        <v>0</v>
      </c>
      <c r="OH54" s="86"/>
      <c r="OI54" s="83">
        <f t="shared" si="499"/>
        <v>29.0304</v>
      </c>
      <c r="OJ54" s="84">
        <f t="shared" si="309"/>
        <v>0.83</v>
      </c>
      <c r="OK54" s="85">
        <f>SUM(OK$51*OJ54)</f>
        <v>0</v>
      </c>
      <c r="OL54" s="86">
        <f t="shared" si="421"/>
        <v>0</v>
      </c>
      <c r="OM54" s="86"/>
      <c r="ON54" s="87">
        <f t="shared" si="500"/>
        <v>24.192</v>
      </c>
      <c r="OO54" s="88">
        <f t="shared" si="310"/>
        <v>0.83</v>
      </c>
      <c r="OP54" s="89">
        <f>SUM(OP$51*OO54)</f>
        <v>0</v>
      </c>
      <c r="OQ54" s="90">
        <f t="shared" si="422"/>
        <v>0</v>
      </c>
      <c r="OR54" s="90"/>
      <c r="OS54" s="81">
        <f t="shared" si="262"/>
        <v>29.0304</v>
      </c>
      <c r="OT54" s="76">
        <f t="shared" si="166"/>
        <v>0.63</v>
      </c>
      <c r="OU54" s="77">
        <f t="shared" si="423"/>
        <v>0</v>
      </c>
      <c r="OV54" s="82">
        <f t="shared" si="228"/>
        <v>0</v>
      </c>
      <c r="OW54" s="82"/>
      <c r="OX54" s="81">
        <f t="shared" si="501"/>
        <v>34.836480000000002</v>
      </c>
      <c r="OY54" s="76">
        <f t="shared" si="311"/>
        <v>0.83</v>
      </c>
      <c r="OZ54" s="77">
        <f>SUM(OZ$51*OY54)</f>
        <v>0</v>
      </c>
      <c r="PA54" s="82">
        <f t="shared" si="424"/>
        <v>0</v>
      </c>
      <c r="PB54" s="82"/>
      <c r="PC54" s="83">
        <f t="shared" si="502"/>
        <v>29.0304</v>
      </c>
      <c r="PD54" s="84">
        <f t="shared" si="312"/>
        <v>0.83</v>
      </c>
      <c r="PE54" s="85">
        <f>SUM(PE$51*PD54)</f>
        <v>0</v>
      </c>
      <c r="PF54" s="86">
        <f t="shared" si="425"/>
        <v>0</v>
      </c>
      <c r="PG54" s="86"/>
      <c r="PH54" s="81">
        <f t="shared" si="503"/>
        <v>34.836480000000002</v>
      </c>
      <c r="PI54" s="76">
        <f t="shared" si="313"/>
        <v>0.83</v>
      </c>
      <c r="PJ54" s="77">
        <f>SUM(PJ$51*PI54)</f>
        <v>0</v>
      </c>
      <c r="PK54" s="82">
        <f t="shared" si="426"/>
        <v>0</v>
      </c>
      <c r="PL54" s="82"/>
      <c r="PM54" s="81">
        <f t="shared" si="140"/>
        <v>20.16</v>
      </c>
      <c r="PN54" s="76">
        <f t="shared" si="86"/>
        <v>0.51</v>
      </c>
      <c r="PO54" s="77">
        <f t="shared" si="427"/>
        <v>0.29131556050336965</v>
      </c>
      <c r="PP54" s="82">
        <f t="shared" si="123"/>
        <v>0</v>
      </c>
      <c r="PQ54" s="82"/>
      <c r="PR54" s="81">
        <f t="shared" si="263"/>
        <v>24.192</v>
      </c>
      <c r="PS54" s="76">
        <f t="shared" si="167"/>
        <v>0.63</v>
      </c>
      <c r="PT54" s="77">
        <f t="shared" si="428"/>
        <v>1.3941241589380506E-2</v>
      </c>
      <c r="PU54" s="82">
        <f t="shared" si="230"/>
        <v>0</v>
      </c>
      <c r="PV54" s="82"/>
      <c r="PW54" s="81">
        <f t="shared" si="504"/>
        <v>29.0304</v>
      </c>
      <c r="PX54" s="76">
        <f t="shared" si="314"/>
        <v>0.83</v>
      </c>
      <c r="PY54" s="77">
        <f>SUM(PY$51*PX54)</f>
        <v>7.1440459411950031E-4</v>
      </c>
      <c r="PZ54" s="82">
        <f t="shared" si="429"/>
        <v>0</v>
      </c>
      <c r="QA54" s="82"/>
      <c r="QB54" s="83">
        <f t="shared" si="264"/>
        <v>20.16</v>
      </c>
      <c r="QC54" s="84">
        <f t="shared" si="168"/>
        <v>0.63</v>
      </c>
      <c r="QD54" s="85">
        <f t="shared" si="430"/>
        <v>0.29959528562836957</v>
      </c>
      <c r="QE54" s="86">
        <f t="shared" si="231"/>
        <v>0</v>
      </c>
      <c r="QF54" s="86"/>
      <c r="QG54" s="83">
        <f t="shared" si="505"/>
        <v>24.192</v>
      </c>
      <c r="QH54" s="84">
        <f t="shared" si="315"/>
        <v>0.83</v>
      </c>
      <c r="QI54" s="85">
        <f>SUM(QI$51*QH54)</f>
        <v>1.5352452438130503E-2</v>
      </c>
      <c r="QJ54" s="86">
        <f t="shared" si="431"/>
        <v>0</v>
      </c>
      <c r="QK54" s="86"/>
      <c r="QL54" s="87">
        <f t="shared" si="506"/>
        <v>20.16</v>
      </c>
      <c r="QM54" s="88">
        <f t="shared" si="316"/>
        <v>0.83</v>
      </c>
      <c r="QN54" s="89">
        <f>SUM(QN$51*QM54)</f>
        <v>0.3141718679046196</v>
      </c>
      <c r="QO54" s="90">
        <f t="shared" si="432"/>
        <v>0</v>
      </c>
      <c r="QP54" s="90"/>
      <c r="QQ54" s="81">
        <f t="shared" si="232"/>
        <v>24.192</v>
      </c>
      <c r="QR54" s="76">
        <f t="shared" si="169"/>
        <v>0.63</v>
      </c>
      <c r="QS54" s="77">
        <f t="shared" si="433"/>
        <v>1.3941241589380505E-2</v>
      </c>
      <c r="QT54" s="82">
        <f t="shared" si="170"/>
        <v>0</v>
      </c>
      <c r="QU54" s="82"/>
      <c r="QV54" s="81">
        <f>+QV53</f>
        <v>29.0304</v>
      </c>
      <c r="QW54" s="76">
        <f t="shared" si="317"/>
        <v>0.83</v>
      </c>
      <c r="QX54" s="77">
        <f>SUM(QX$51*QW54)</f>
        <v>7.1440459411950021E-4</v>
      </c>
      <c r="QY54" s="82">
        <f t="shared" si="318"/>
        <v>0</v>
      </c>
      <c r="QZ54" s="82"/>
      <c r="RA54" s="83">
        <f>+RA53</f>
        <v>24.192</v>
      </c>
      <c r="RB54" s="84">
        <f t="shared" si="319"/>
        <v>0.83</v>
      </c>
      <c r="RC54" s="85">
        <f>SUM(RC$51*RB54)</f>
        <v>1.5352452438130503E-2</v>
      </c>
      <c r="RD54" s="86">
        <f t="shared" si="320"/>
        <v>0</v>
      </c>
      <c r="RE54" s="86"/>
      <c r="RF54" s="81">
        <f>+RF53</f>
        <v>29.0304</v>
      </c>
      <c r="RG54" s="76">
        <f t="shared" si="321"/>
        <v>0.83</v>
      </c>
      <c r="RH54" s="77">
        <f>SUM(RH$51*RG54)</f>
        <v>7.1440459411950021E-4</v>
      </c>
      <c r="RI54" s="82">
        <f t="shared" si="322"/>
        <v>0</v>
      </c>
      <c r="RJ54" s="82"/>
      <c r="RK54" s="81">
        <f t="shared" si="265"/>
        <v>20.16</v>
      </c>
      <c r="RL54" s="76">
        <f t="shared" si="171"/>
        <v>0.63</v>
      </c>
      <c r="RM54" s="77">
        <f t="shared" si="434"/>
        <v>0.28529938748311962</v>
      </c>
      <c r="RN54" s="82">
        <f t="shared" si="233"/>
        <v>0</v>
      </c>
      <c r="RO54" s="82"/>
      <c r="RP54" s="81">
        <f t="shared" si="507"/>
        <v>24.192</v>
      </c>
      <c r="RQ54" s="76">
        <f t="shared" si="323"/>
        <v>0.83</v>
      </c>
      <c r="RR54" s="77">
        <f>SUM(RR$51*RQ54)</f>
        <v>1.4619873833380505E-2</v>
      </c>
      <c r="RS54" s="82">
        <f t="shared" si="435"/>
        <v>0</v>
      </c>
      <c r="RT54" s="82"/>
      <c r="RU54" s="83">
        <f t="shared" si="508"/>
        <v>20.16</v>
      </c>
      <c r="RV54" s="84">
        <f t="shared" si="324"/>
        <v>0.83</v>
      </c>
      <c r="RW54" s="85">
        <f>SUM(RW$51*RV54)</f>
        <v>0.3141789953843695</v>
      </c>
      <c r="RX54" s="86">
        <f t="shared" si="436"/>
        <v>0</v>
      </c>
      <c r="RY54" s="86"/>
      <c r="RZ54" s="81">
        <f t="shared" si="509"/>
        <v>24.192</v>
      </c>
      <c r="SA54" s="76">
        <f t="shared" si="325"/>
        <v>0.83</v>
      </c>
      <c r="SB54" s="77">
        <f>SUM(SB$51*SA54)</f>
        <v>1.4619873833380505E-2</v>
      </c>
      <c r="SC54" s="82">
        <f t="shared" si="437"/>
        <v>0</v>
      </c>
      <c r="SD54" s="82"/>
      <c r="SE54" s="81">
        <f t="shared" si="510"/>
        <v>20.16</v>
      </c>
      <c r="SF54" s="76">
        <f t="shared" si="326"/>
        <v>0.83</v>
      </c>
      <c r="SG54" s="77">
        <f>SUM(SG$51*SF54)</f>
        <v>0.35026882514236962</v>
      </c>
      <c r="SH54" s="82">
        <f t="shared" si="438"/>
        <v>0</v>
      </c>
      <c r="SI54" s="82"/>
      <c r="SJ54" s="81">
        <f t="shared" si="141"/>
        <v>24.192</v>
      </c>
      <c r="SK54" s="76">
        <f t="shared" si="87"/>
        <v>0.51</v>
      </c>
      <c r="SL54" s="77">
        <f t="shared" si="439"/>
        <v>2.3167063500000001E-2</v>
      </c>
      <c r="SM54" s="82">
        <f t="shared" si="124"/>
        <v>0</v>
      </c>
      <c r="SN54" s="82"/>
      <c r="SO54" s="81">
        <f t="shared" si="266"/>
        <v>29.0304</v>
      </c>
      <c r="SP54" s="76">
        <f t="shared" si="172"/>
        <v>0.63</v>
      </c>
      <c r="SQ54" s="77">
        <f t="shared" si="440"/>
        <v>1.1086865000000002E-3</v>
      </c>
      <c r="SR54" s="82">
        <f t="shared" si="235"/>
        <v>0</v>
      </c>
      <c r="SS54" s="82"/>
      <c r="ST54" s="81">
        <f t="shared" si="511"/>
        <v>34.836480000000002</v>
      </c>
      <c r="SU54" s="76">
        <f t="shared" si="327"/>
        <v>0.83</v>
      </c>
      <c r="SV54" s="77">
        <f>SUM(SV$51*SU54)</f>
        <v>5.6813499999999994E-5</v>
      </c>
      <c r="SW54" s="82">
        <f t="shared" si="441"/>
        <v>0</v>
      </c>
      <c r="SX54" s="82"/>
      <c r="SY54" s="83">
        <f t="shared" si="267"/>
        <v>24.192</v>
      </c>
      <c r="SZ54" s="84">
        <f t="shared" si="173"/>
        <v>0.63</v>
      </c>
      <c r="TA54" s="85">
        <f t="shared" si="442"/>
        <v>0</v>
      </c>
      <c r="TB54" s="86">
        <f t="shared" si="236"/>
        <v>0</v>
      </c>
      <c r="TC54" s="86"/>
      <c r="TD54" s="83">
        <f t="shared" si="512"/>
        <v>29.0304</v>
      </c>
      <c r="TE54" s="84">
        <f t="shared" si="328"/>
        <v>0.83</v>
      </c>
      <c r="TF54" s="85">
        <f>SUM(TF$51*TE54)</f>
        <v>0</v>
      </c>
      <c r="TG54" s="86">
        <f t="shared" si="443"/>
        <v>0</v>
      </c>
      <c r="TH54" s="86"/>
      <c r="TI54" s="87">
        <f t="shared" si="513"/>
        <v>24.192</v>
      </c>
      <c r="TJ54" s="88">
        <f t="shared" si="329"/>
        <v>0.83</v>
      </c>
      <c r="TK54" s="89">
        <f>SUM(TK$51*TJ54)</f>
        <v>0</v>
      </c>
      <c r="TL54" s="90">
        <f t="shared" si="444"/>
        <v>0</v>
      </c>
      <c r="TM54" s="90"/>
      <c r="TN54" s="81">
        <f t="shared" si="268"/>
        <v>29.0304</v>
      </c>
      <c r="TO54" s="76">
        <f t="shared" si="174"/>
        <v>0.63</v>
      </c>
      <c r="TP54" s="77">
        <f t="shared" si="445"/>
        <v>8.4293134950000012E-4</v>
      </c>
      <c r="TQ54" s="82">
        <f t="shared" si="237"/>
        <v>0</v>
      </c>
      <c r="TR54" s="82"/>
      <c r="TS54" s="81">
        <f t="shared" si="514"/>
        <v>34.836480000000002</v>
      </c>
      <c r="TT54" s="76">
        <f t="shared" si="330"/>
        <v>0.83</v>
      </c>
      <c r="TU54" s="77">
        <f>SUM(TU$51*TT54)</f>
        <v>4.3195150500000011E-5</v>
      </c>
      <c r="TV54" s="82">
        <f t="shared" si="446"/>
        <v>0</v>
      </c>
      <c r="TW54" s="82"/>
      <c r="TX54" s="83">
        <f t="shared" si="515"/>
        <v>29.0304</v>
      </c>
      <c r="TY54" s="84">
        <f t="shared" si="331"/>
        <v>0.83</v>
      </c>
      <c r="TZ54" s="85">
        <f>SUM(TZ$51*TY54)</f>
        <v>9.2825759949999992E-4</v>
      </c>
      <c r="UA54" s="86">
        <f t="shared" si="447"/>
        <v>0</v>
      </c>
      <c r="UB54" s="86"/>
      <c r="UC54" s="81">
        <f t="shared" si="516"/>
        <v>34.836480000000002</v>
      </c>
      <c r="UD54" s="76">
        <f t="shared" si="332"/>
        <v>0.83</v>
      </c>
      <c r="UE54" s="77">
        <f>SUM(UE$51*UD54)</f>
        <v>4.3195150500000011E-5</v>
      </c>
      <c r="UF54" s="82">
        <f t="shared" si="448"/>
        <v>0</v>
      </c>
      <c r="UG54" s="82"/>
      <c r="UH54" s="81">
        <f t="shared" si="269"/>
        <v>24.192</v>
      </c>
      <c r="UI54" s="76">
        <f t="shared" si="175"/>
        <v>0.63</v>
      </c>
      <c r="UJ54" s="77">
        <f t="shared" si="449"/>
        <v>1.3486901592000002E-2</v>
      </c>
      <c r="UK54" s="82">
        <f t="shared" si="238"/>
        <v>0</v>
      </c>
      <c r="UL54" s="82"/>
      <c r="UM54" s="81">
        <f t="shared" si="517"/>
        <v>29.0304</v>
      </c>
      <c r="UN54" s="76">
        <f t="shared" si="333"/>
        <v>0.83</v>
      </c>
      <c r="UO54" s="77">
        <f>SUM(UO$51*UN54)</f>
        <v>6.9112240800000017E-4</v>
      </c>
      <c r="UP54" s="82">
        <f t="shared" si="450"/>
        <v>0</v>
      </c>
      <c r="UQ54" s="82"/>
      <c r="UR54" s="83">
        <f t="shared" si="518"/>
        <v>24.192</v>
      </c>
      <c r="US54" s="84">
        <f t="shared" si="334"/>
        <v>0.83</v>
      </c>
      <c r="UT54" s="85">
        <f>SUM(UT$51*US54)</f>
        <v>1.4852121591999999E-2</v>
      </c>
      <c r="UU54" s="86">
        <f t="shared" si="451"/>
        <v>0</v>
      </c>
      <c r="UV54" s="86"/>
      <c r="UW54" s="81">
        <f t="shared" si="519"/>
        <v>29.0304</v>
      </c>
      <c r="UX54" s="76">
        <f t="shared" si="335"/>
        <v>0.83</v>
      </c>
      <c r="UY54" s="77">
        <f>SUM(UY$51*UX54)</f>
        <v>6.9112240800000017E-4</v>
      </c>
      <c r="UZ54" s="82">
        <f t="shared" si="452"/>
        <v>0</v>
      </c>
      <c r="VA54" s="82"/>
      <c r="VB54" s="81">
        <f t="shared" si="520"/>
        <v>24.192</v>
      </c>
      <c r="VC54" s="76">
        <f t="shared" si="336"/>
        <v>0.83</v>
      </c>
      <c r="VD54" s="77">
        <f>SUM(VD$51*VC54)</f>
        <v>1.5176674500000003E-2</v>
      </c>
      <c r="VE54" s="82">
        <f t="shared" si="453"/>
        <v>0</v>
      </c>
      <c r="VF54" s="82"/>
      <c r="VG54" s="81">
        <f t="shared" si="270"/>
        <v>29.0304</v>
      </c>
      <c r="VH54" s="76">
        <f t="shared" si="176"/>
        <v>0.63</v>
      </c>
      <c r="VI54" s="77">
        <f t="shared" si="454"/>
        <v>8.4293134950000012E-4</v>
      </c>
      <c r="VJ54" s="82">
        <f t="shared" si="239"/>
        <v>0</v>
      </c>
      <c r="VK54" s="82"/>
      <c r="VL54" s="81">
        <f t="shared" si="521"/>
        <v>34.836480000000002</v>
      </c>
      <c r="VM54" s="76">
        <f t="shared" si="337"/>
        <v>0.83</v>
      </c>
      <c r="VN54" s="77">
        <f>SUM(VN$51*VM54)</f>
        <v>4.3195150500000011E-5</v>
      </c>
      <c r="VO54" s="82">
        <f t="shared" si="455"/>
        <v>0</v>
      </c>
      <c r="VP54" s="82"/>
      <c r="VQ54" s="83">
        <f t="shared" si="522"/>
        <v>29.0304</v>
      </c>
      <c r="VR54" s="84">
        <f t="shared" si="338"/>
        <v>0.83</v>
      </c>
      <c r="VS54" s="85">
        <f>SUM(VS$51*VR54)</f>
        <v>7.3857550000000006E-4</v>
      </c>
      <c r="VT54" s="86">
        <f t="shared" si="456"/>
        <v>0</v>
      </c>
      <c r="VU54" s="86"/>
      <c r="VV54" s="81">
        <f t="shared" si="523"/>
        <v>34.836480000000002</v>
      </c>
      <c r="VW54" s="76">
        <f t="shared" si="339"/>
        <v>0.83</v>
      </c>
      <c r="VX54" s="77">
        <f>SUM(VX$51*VW54)</f>
        <v>4.3195150500000011E-5</v>
      </c>
      <c r="VY54" s="82">
        <f t="shared" si="457"/>
        <v>0</v>
      </c>
      <c r="VZ54" s="82"/>
      <c r="WA54" s="81">
        <f t="shared" si="524"/>
        <v>29.0304</v>
      </c>
      <c r="WB54" s="76">
        <f t="shared" si="340"/>
        <v>0.83</v>
      </c>
      <c r="WC54" s="77">
        <f>SUM(WC$51*WB54)</f>
        <v>0</v>
      </c>
      <c r="WD54" s="82">
        <f t="shared" si="458"/>
        <v>0</v>
      </c>
      <c r="WE54" s="82"/>
      <c r="WF54" s="81">
        <f t="shared" si="525"/>
        <v>34.836480000000002</v>
      </c>
      <c r="WG54" s="76">
        <f t="shared" si="341"/>
        <v>0.83</v>
      </c>
      <c r="WH54" s="77">
        <f>SUM(WH$51*WG54)</f>
        <v>0</v>
      </c>
      <c r="WI54" s="82">
        <f t="shared" si="459"/>
        <v>0</v>
      </c>
      <c r="WJ54" s="82"/>
      <c r="WK54" s="81">
        <f t="shared" si="271"/>
        <v>24.192</v>
      </c>
      <c r="WL54" s="76">
        <f t="shared" si="177"/>
        <v>0.63</v>
      </c>
      <c r="WM54" s="77">
        <f t="shared" si="460"/>
        <v>1.3486901592000002E-2</v>
      </c>
      <c r="WN54" s="82">
        <f t="shared" si="240"/>
        <v>0</v>
      </c>
      <c r="WO54" s="82"/>
      <c r="WP54" s="81">
        <f t="shared" si="526"/>
        <v>29.0304</v>
      </c>
      <c r="WQ54" s="76">
        <f t="shared" si="342"/>
        <v>0.83</v>
      </c>
      <c r="WR54" s="77">
        <f>SUM(WR$51*WQ54)</f>
        <v>6.9112240800000017E-4</v>
      </c>
      <c r="WS54" s="82">
        <f t="shared" si="461"/>
        <v>0</v>
      </c>
      <c r="WT54" s="82"/>
      <c r="WU54" s="83">
        <f t="shared" si="527"/>
        <v>24.192</v>
      </c>
      <c r="WV54" s="84">
        <f t="shared" si="343"/>
        <v>0.83</v>
      </c>
      <c r="WW54" s="85">
        <f>SUM(WW$51*WV54)</f>
        <v>1.4852121591999999E-2</v>
      </c>
      <c r="WX54" s="86">
        <f t="shared" si="462"/>
        <v>0</v>
      </c>
      <c r="WY54" s="86"/>
      <c r="WZ54" s="81">
        <f t="shared" si="528"/>
        <v>29.0304</v>
      </c>
      <c r="XA54" s="76">
        <f t="shared" si="344"/>
        <v>0.83</v>
      </c>
      <c r="XB54" s="77">
        <f>SUM(XB$51*XA54)</f>
        <v>6.9112240800000017E-4</v>
      </c>
      <c r="XC54" s="82">
        <f t="shared" si="463"/>
        <v>0</v>
      </c>
      <c r="XD54" s="82"/>
      <c r="XE54" s="81">
        <f t="shared" si="529"/>
        <v>24.192</v>
      </c>
      <c r="XF54" s="76">
        <f t="shared" si="345"/>
        <v>0.83</v>
      </c>
      <c r="XG54" s="77">
        <f>SUM(XG$51*XF54)</f>
        <v>1.4009238000000002E-2</v>
      </c>
      <c r="XH54" s="82">
        <f t="shared" si="464"/>
        <v>0</v>
      </c>
      <c r="XI54" s="82"/>
      <c r="XJ54" s="81">
        <f t="shared" si="530"/>
        <v>29.0304</v>
      </c>
      <c r="XK54" s="76">
        <f t="shared" si="346"/>
        <v>0.83</v>
      </c>
      <c r="XL54" s="77">
        <f>SUM(XL$51*XK54)</f>
        <v>1.1674365000000002E-3</v>
      </c>
      <c r="XM54" s="82">
        <f t="shared" si="465"/>
        <v>0</v>
      </c>
      <c r="XN54" s="82"/>
      <c r="XO54" s="81">
        <f t="shared" si="531"/>
        <v>24.192</v>
      </c>
      <c r="XP54" s="76">
        <f t="shared" si="347"/>
        <v>0.83</v>
      </c>
      <c r="XQ54" s="77">
        <f>SUM(XQ$51*XP54)</f>
        <v>1.4679996813130505E-2</v>
      </c>
      <c r="XR54" s="82">
        <f t="shared" si="466"/>
        <v>0</v>
      </c>
      <c r="XS54" s="82"/>
      <c r="XT54" s="81">
        <f t="shared" si="532"/>
        <v>29.0304</v>
      </c>
      <c r="XU54" s="76">
        <f t="shared" si="348"/>
        <v>0.83</v>
      </c>
      <c r="XV54" s="77">
        <f>SUM(XV$51*XU54)</f>
        <v>1.1674365000000002E-3</v>
      </c>
      <c r="XW54" s="82">
        <f t="shared" si="467"/>
        <v>0</v>
      </c>
      <c r="XX54" s="82"/>
      <c r="XY54" s="81">
        <f t="shared" si="533"/>
        <v>29.0304</v>
      </c>
      <c r="XZ54" s="76">
        <f t="shared" si="349"/>
        <v>0.83</v>
      </c>
      <c r="YA54" s="77">
        <f>SUM(YA$51*XZ54)</f>
        <v>9.2825759949999992E-4</v>
      </c>
      <c r="YB54" s="82">
        <f t="shared" si="468"/>
        <v>0</v>
      </c>
      <c r="YC54" s="82"/>
      <c r="YD54" s="81">
        <f t="shared" si="534"/>
        <v>34.836480000000002</v>
      </c>
      <c r="YE54" s="76">
        <f t="shared" si="350"/>
        <v>0.83</v>
      </c>
      <c r="YF54" s="77">
        <f>SUM(YF$51*YE54)</f>
        <v>0</v>
      </c>
      <c r="YG54" s="82">
        <f t="shared" si="469"/>
        <v>0</v>
      </c>
      <c r="YH54" s="82"/>
      <c r="YI54" s="81">
        <f t="shared" si="535"/>
        <v>29.0304</v>
      </c>
      <c r="YJ54" s="76">
        <f t="shared" si="351"/>
        <v>0.83</v>
      </c>
      <c r="YK54" s="77">
        <f>SUM(YK$51*YJ54)</f>
        <v>0</v>
      </c>
      <c r="YL54" s="82">
        <f t="shared" si="470"/>
        <v>0</v>
      </c>
      <c r="YM54" s="78"/>
    </row>
    <row r="55" spans="1:663" x14ac:dyDescent="0.2">
      <c r="A55" s="119">
        <f t="shared" si="0"/>
        <v>0</v>
      </c>
      <c r="B55" s="241">
        <f t="shared" si="1"/>
        <v>252</v>
      </c>
      <c r="C55" s="160"/>
      <c r="D55" s="122">
        <f>SUM(C55*'Data Entry'!$C$18)*(20/80)</f>
        <v>0</v>
      </c>
      <c r="E55" s="122">
        <f t="shared" si="2"/>
        <v>3609.2</v>
      </c>
      <c r="F55" s="122">
        <f>SUM(E55*'Data Entry'!$C$18)*(20/80)</f>
        <v>748.90899999999988</v>
      </c>
      <c r="G55" s="122">
        <f t="shared" si="5"/>
        <v>386359.71779999993</v>
      </c>
      <c r="H55" s="128">
        <f t="shared" si="6"/>
        <v>252</v>
      </c>
      <c r="I55">
        <v>47</v>
      </c>
      <c r="J55" s="47">
        <f t="shared" si="7"/>
        <v>14</v>
      </c>
      <c r="K55" s="50">
        <f>IF('Data Entry'!$C$9='Attrition Rates'!$A$4,'Attrition Rates'!D50,IF('Data Entry'!$C$9='Attrition Rates'!$A$5,'Attrition Rates'!E50,IF('Data Entry'!$C$9='Attrition Rates'!$A$6,'Attrition Rates'!F50,IF('Data Entry'!$C$9='Attrition Rates'!$A$7,'Attrition Rates'!G50,IF('Data Entry'!$C$9='Attrition Rates'!$A$8,'Attrition Rates'!H50,IF('Data Entry'!$C$9='Attrition Rates'!$A$9,'Attrition Rates'!I50,IF('Data Entry'!$C$9='Attrition Rates'!$A$10,'Attrition Rates'!J50,FALSE)))))))</f>
        <v>0.25199999999999989</v>
      </c>
      <c r="L55" s="53">
        <f t="shared" si="352"/>
        <v>192.75747041616296</v>
      </c>
      <c r="M55" s="1">
        <f t="shared" si="4"/>
        <v>2702</v>
      </c>
      <c r="N55" s="81">
        <f t="shared" si="11"/>
        <v>16.8</v>
      </c>
      <c r="O55" s="76">
        <f t="shared" si="8"/>
        <v>0.28799999999999992</v>
      </c>
      <c r="P55" s="77">
        <f t="shared" si="353"/>
        <v>9</v>
      </c>
      <c r="Q55" s="82">
        <f t="shared" si="9"/>
        <v>151.20000000000002</v>
      </c>
      <c r="R55" s="82"/>
      <c r="S55" s="81">
        <f t="shared" si="19"/>
        <v>20.16</v>
      </c>
      <c r="T55" s="76">
        <f t="shared" si="15"/>
        <v>0.32399999999999995</v>
      </c>
      <c r="U55" s="77">
        <f t="shared" si="354"/>
        <v>0</v>
      </c>
      <c r="V55" s="82">
        <f t="shared" si="16"/>
        <v>0</v>
      </c>
      <c r="W55" s="82"/>
      <c r="X55" s="81">
        <f t="shared" si="35"/>
        <v>24.192</v>
      </c>
      <c r="Y55" s="76">
        <f t="shared" si="26"/>
        <v>0.36</v>
      </c>
      <c r="Z55" s="77">
        <f t="shared" si="355"/>
        <v>0</v>
      </c>
      <c r="AA55" s="82">
        <f t="shared" si="27"/>
        <v>0</v>
      </c>
      <c r="AB55" s="82"/>
      <c r="AC55" s="81">
        <f t="shared" si="66"/>
        <v>29.0304</v>
      </c>
      <c r="AD55" s="76">
        <f t="shared" si="48"/>
        <v>0.41000000000000003</v>
      </c>
      <c r="AE55" s="77">
        <f t="shared" si="272"/>
        <v>0</v>
      </c>
      <c r="AF55" s="82">
        <f t="shared" si="49"/>
        <v>0</v>
      </c>
      <c r="AG55" s="82"/>
      <c r="AH55" s="81">
        <f t="shared" si="125"/>
        <v>34.836480000000002</v>
      </c>
      <c r="AI55" s="76">
        <f t="shared" si="92"/>
        <v>0.5</v>
      </c>
      <c r="AJ55" s="77">
        <f t="shared" si="273"/>
        <v>0</v>
      </c>
      <c r="AK55" s="82">
        <f t="shared" si="93"/>
        <v>0</v>
      </c>
      <c r="AL55" s="78"/>
      <c r="AM55" s="81">
        <f t="shared" si="241"/>
        <v>41.803775999999999</v>
      </c>
      <c r="AN55" s="76">
        <f t="shared" si="181"/>
        <v>0.61</v>
      </c>
      <c r="AO55" s="77">
        <f t="shared" si="356"/>
        <v>0</v>
      </c>
      <c r="AP55" s="82">
        <f t="shared" si="182"/>
        <v>0</v>
      </c>
      <c r="AQ55" s="78"/>
      <c r="AR55" s="81">
        <f t="shared" si="471"/>
        <v>50.164531199999999</v>
      </c>
      <c r="AS55" s="76">
        <f t="shared" si="357"/>
        <v>0.78</v>
      </c>
      <c r="AT55" s="77">
        <f t="shared" si="472"/>
        <v>0</v>
      </c>
      <c r="AU55" s="82">
        <f t="shared" si="358"/>
        <v>0</v>
      </c>
      <c r="AV55" s="78"/>
      <c r="AW55" s="83">
        <f t="shared" si="21"/>
        <v>16.8</v>
      </c>
      <c r="AX55" s="84">
        <f t="shared" si="17"/>
        <v>0.32399999999999995</v>
      </c>
      <c r="AY55" s="85">
        <f t="shared" si="274"/>
        <v>8</v>
      </c>
      <c r="AZ55" s="86">
        <f t="shared" si="18"/>
        <v>134.4</v>
      </c>
      <c r="BA55" s="123"/>
      <c r="BB55" s="83">
        <f t="shared" si="37"/>
        <v>20.16</v>
      </c>
      <c r="BC55" s="84">
        <f t="shared" si="29"/>
        <v>0.36</v>
      </c>
      <c r="BD55" s="85">
        <f t="shared" si="275"/>
        <v>0</v>
      </c>
      <c r="BE55" s="86">
        <f t="shared" si="30"/>
        <v>0</v>
      </c>
      <c r="BF55" s="123"/>
      <c r="BG55" s="83">
        <f t="shared" si="68"/>
        <v>24.192</v>
      </c>
      <c r="BH55" s="84">
        <f t="shared" si="51"/>
        <v>0.41000000000000003</v>
      </c>
      <c r="BI55" s="85">
        <f t="shared" si="276"/>
        <v>0</v>
      </c>
      <c r="BJ55" s="86">
        <f t="shared" si="52"/>
        <v>0</v>
      </c>
      <c r="BK55" s="123"/>
      <c r="BL55" s="83">
        <f t="shared" si="127"/>
        <v>29.0304</v>
      </c>
      <c r="BM55" s="84">
        <f t="shared" si="95"/>
        <v>0.5</v>
      </c>
      <c r="BN55" s="85">
        <f t="shared" si="277"/>
        <v>0</v>
      </c>
      <c r="BO55" s="86">
        <f t="shared" si="96"/>
        <v>0</v>
      </c>
      <c r="BP55" s="123"/>
      <c r="BQ55" s="83">
        <f t="shared" si="243"/>
        <v>34.836480000000002</v>
      </c>
      <c r="BR55" s="84">
        <f t="shared" si="184"/>
        <v>0.61</v>
      </c>
      <c r="BS55" s="85">
        <f t="shared" si="359"/>
        <v>0</v>
      </c>
      <c r="BT55" s="86">
        <f t="shared" si="185"/>
        <v>0</v>
      </c>
      <c r="BU55" s="123"/>
      <c r="BV55" s="83">
        <f t="shared" si="473"/>
        <v>41.803775999999999</v>
      </c>
      <c r="BW55" s="84">
        <f t="shared" si="360"/>
        <v>0.78</v>
      </c>
      <c r="BX55" s="85">
        <f t="shared" si="474"/>
        <v>0</v>
      </c>
      <c r="BY55" s="86">
        <f t="shared" si="361"/>
        <v>0</v>
      </c>
      <c r="BZ55" s="123"/>
      <c r="CA55" s="87">
        <f t="shared" si="39"/>
        <v>16.8</v>
      </c>
      <c r="CB55" s="88">
        <f t="shared" si="31"/>
        <v>0.36</v>
      </c>
      <c r="CC55" s="89">
        <f t="shared" si="278"/>
        <v>7</v>
      </c>
      <c r="CD55" s="90">
        <f t="shared" si="32"/>
        <v>117.60000000000001</v>
      </c>
      <c r="CE55" s="90"/>
      <c r="CF55" s="87">
        <f t="shared" si="70"/>
        <v>20.16</v>
      </c>
      <c r="CG55" s="88">
        <f t="shared" si="54"/>
        <v>0.41000000000000003</v>
      </c>
      <c r="CH55" s="89">
        <f t="shared" si="279"/>
        <v>0.29513293151978698</v>
      </c>
      <c r="CI55" s="90">
        <f t="shared" si="55"/>
        <v>0</v>
      </c>
      <c r="CJ55" s="90"/>
      <c r="CK55" s="87">
        <f t="shared" si="129"/>
        <v>24.192</v>
      </c>
      <c r="CL55" s="88">
        <f t="shared" si="98"/>
        <v>0.5</v>
      </c>
      <c r="CM55" s="89">
        <f t="shared" si="280"/>
        <v>1.3936629151713001E-2</v>
      </c>
      <c r="CN55" s="90">
        <f t="shared" si="99"/>
        <v>0</v>
      </c>
      <c r="CO55" s="90"/>
      <c r="CP55" s="87">
        <f t="shared" si="245"/>
        <v>29.0304</v>
      </c>
      <c r="CQ55" s="88">
        <f t="shared" si="187"/>
        <v>0.61</v>
      </c>
      <c r="CR55" s="89">
        <f t="shared" si="362"/>
        <v>6.5790542678700002E-4</v>
      </c>
      <c r="CS55" s="90">
        <f t="shared" si="188"/>
        <v>0</v>
      </c>
      <c r="CT55" s="90"/>
      <c r="CU55" s="87">
        <f t="shared" si="475"/>
        <v>34.836480000000002</v>
      </c>
      <c r="CV55" s="88">
        <f t="shared" si="363"/>
        <v>0.78</v>
      </c>
      <c r="CW55" s="89">
        <f>SUM(CW$51*CV55)</f>
        <v>3.2672248713000005E-5</v>
      </c>
      <c r="CX55" s="90">
        <f t="shared" si="364"/>
        <v>0</v>
      </c>
      <c r="CY55" s="90"/>
      <c r="CZ55" s="94">
        <f t="shared" si="71"/>
        <v>16.8</v>
      </c>
      <c r="DA55" s="95">
        <f t="shared" si="56"/>
        <v>0.41000000000000003</v>
      </c>
      <c r="DB55" s="96">
        <f t="shared" si="281"/>
        <v>6.0397235101952118</v>
      </c>
      <c r="DC55" s="97">
        <f t="shared" si="57"/>
        <v>100.80000000000001</v>
      </c>
      <c r="DD55" s="97"/>
      <c r="DE55" s="94">
        <f t="shared" si="130"/>
        <v>20.16</v>
      </c>
      <c r="DF55" s="95">
        <f t="shared" si="101"/>
        <v>0.5</v>
      </c>
      <c r="DG55" s="96">
        <f t="shared" si="282"/>
        <v>0.28520499663328697</v>
      </c>
      <c r="DH55" s="97">
        <f t="shared" si="102"/>
        <v>0</v>
      </c>
      <c r="DI55" s="97"/>
      <c r="DJ55" s="94">
        <f t="shared" si="246"/>
        <v>24.192</v>
      </c>
      <c r="DK55" s="95">
        <f t="shared" si="190"/>
        <v>0.61</v>
      </c>
      <c r="DL55" s="96">
        <f t="shared" si="365"/>
        <v>1.3463651288213E-2</v>
      </c>
      <c r="DM55" s="97">
        <f t="shared" si="191"/>
        <v>0</v>
      </c>
      <c r="DN55" s="97"/>
      <c r="DO55" s="94">
        <f t="shared" si="476"/>
        <v>29.0304</v>
      </c>
      <c r="DP55" s="95">
        <f t="shared" si="366"/>
        <v>0.78</v>
      </c>
      <c r="DQ55" s="96">
        <f>SUM(DQ$51*DP55)</f>
        <v>6.6861853628700011E-4</v>
      </c>
      <c r="DR55" s="97">
        <f t="shared" si="367"/>
        <v>0</v>
      </c>
      <c r="DS55" s="97"/>
      <c r="DT55" s="104">
        <f t="shared" si="131"/>
        <v>16.8</v>
      </c>
      <c r="DU55" s="105">
        <f t="shared" si="103"/>
        <v>0.5</v>
      </c>
      <c r="DV55" s="106">
        <f t="shared" si="283"/>
        <v>6.8330561695672145</v>
      </c>
      <c r="DW55" s="107">
        <f t="shared" si="104"/>
        <v>117.60000000000001</v>
      </c>
      <c r="DX55" s="107"/>
      <c r="DY55" s="104">
        <f t="shared" si="247"/>
        <v>20.16</v>
      </c>
      <c r="DZ55" s="105">
        <f t="shared" si="193"/>
        <v>0.61</v>
      </c>
      <c r="EA55" s="106">
        <f t="shared" si="368"/>
        <v>0.32256757976128708</v>
      </c>
      <c r="EB55" s="107">
        <f t="shared" si="194"/>
        <v>0</v>
      </c>
      <c r="EC55" s="107"/>
      <c r="ED55" s="104">
        <f t="shared" si="477"/>
        <v>24.192</v>
      </c>
      <c r="EE55" s="105">
        <f t="shared" si="369"/>
        <v>0.78</v>
      </c>
      <c r="EF55" s="106">
        <f>SUM(EF$51*EE55)</f>
        <v>1.6019032164213007E-2</v>
      </c>
      <c r="EG55" s="107">
        <f t="shared" si="370"/>
        <v>0</v>
      </c>
      <c r="EH55" s="107"/>
      <c r="EI55" s="109">
        <f t="shared" si="248"/>
        <v>16.8</v>
      </c>
      <c r="EJ55" s="110">
        <f t="shared" si="195"/>
        <v>0.61</v>
      </c>
      <c r="EK55" s="111">
        <f t="shared" si="371"/>
        <v>7.6117920630672176</v>
      </c>
      <c r="EL55" s="112">
        <f t="shared" si="196"/>
        <v>134.4</v>
      </c>
      <c r="EM55" s="112"/>
      <c r="EN55" s="109">
        <f t="shared" si="478"/>
        <v>20.16</v>
      </c>
      <c r="EO55" s="110">
        <f t="shared" si="372"/>
        <v>0.78</v>
      </c>
      <c r="EP55" s="111">
        <f>SUM(EP$51*EO55)</f>
        <v>0.37800929025728724</v>
      </c>
      <c r="EQ55" s="112">
        <f t="shared" si="373"/>
        <v>0</v>
      </c>
      <c r="ER55" s="112"/>
      <c r="ES55" s="113">
        <f t="shared" si="479"/>
        <v>16.8</v>
      </c>
      <c r="ET55" s="114">
        <f t="shared" si="374"/>
        <v>0.78</v>
      </c>
      <c r="EU55" s="115">
        <f>SUM(EU$51*ET55)</f>
        <v>8.7361638985712098</v>
      </c>
      <c r="EV55" s="116">
        <f t="shared" si="375"/>
        <v>151.20000000000002</v>
      </c>
      <c r="EW55" s="116"/>
      <c r="EX55" s="81">
        <f t="shared" si="40"/>
        <v>20.16</v>
      </c>
      <c r="EY55" s="76">
        <f t="shared" si="33"/>
        <v>0.36</v>
      </c>
      <c r="EZ55" s="77">
        <f t="shared" si="284"/>
        <v>0</v>
      </c>
      <c r="FA55" s="82">
        <f t="shared" si="34"/>
        <v>0</v>
      </c>
      <c r="FB55" s="82"/>
      <c r="FC55" s="81">
        <f t="shared" si="72"/>
        <v>24.192</v>
      </c>
      <c r="FD55" s="76">
        <f t="shared" si="59"/>
        <v>0.41000000000000003</v>
      </c>
      <c r="FE55" s="77">
        <f t="shared" si="285"/>
        <v>1.7844666033000004E-2</v>
      </c>
      <c r="FF55" s="82">
        <f t="shared" si="60"/>
        <v>0</v>
      </c>
      <c r="FG55" s="82"/>
      <c r="FH55" s="81">
        <f t="shared" si="132"/>
        <v>29.0304</v>
      </c>
      <c r="FI55" s="76">
        <f t="shared" si="106"/>
        <v>0.5</v>
      </c>
      <c r="FJ55" s="77">
        <f t="shared" si="286"/>
        <v>8.4265246700000013E-4</v>
      </c>
      <c r="FK55" s="82">
        <f t="shared" si="107"/>
        <v>0</v>
      </c>
      <c r="FL55" s="82"/>
      <c r="FM55" s="81">
        <f t="shared" si="249"/>
        <v>34.836480000000002</v>
      </c>
      <c r="FN55" s="76">
        <f t="shared" si="198"/>
        <v>0.61</v>
      </c>
      <c r="FO55" s="77">
        <f t="shared" si="376"/>
        <v>3.9779032999999997E-5</v>
      </c>
      <c r="FP55" s="82">
        <f t="shared" si="199"/>
        <v>0</v>
      </c>
      <c r="FQ55" s="82"/>
      <c r="FR55" s="81">
        <f t="shared" si="480"/>
        <v>41.803775999999999</v>
      </c>
      <c r="FS55" s="76">
        <f t="shared" si="377"/>
        <v>0.78</v>
      </c>
      <c r="FT55" s="77">
        <f>SUM(FT$51*FS55)</f>
        <v>1.9754670000000001E-6</v>
      </c>
      <c r="FU55" s="82">
        <f t="shared" si="378"/>
        <v>0</v>
      </c>
      <c r="FV55" s="82"/>
      <c r="FW55" s="83">
        <f t="shared" si="73"/>
        <v>20.16</v>
      </c>
      <c r="FX55" s="84">
        <f t="shared" si="61"/>
        <v>0.41000000000000003</v>
      </c>
      <c r="FY55" s="85">
        <f t="shared" si="287"/>
        <v>0.28551465652800007</v>
      </c>
      <c r="FZ55" s="86">
        <f t="shared" si="62"/>
        <v>0</v>
      </c>
      <c r="GA55" s="86"/>
      <c r="GB55" s="83">
        <f t="shared" si="133"/>
        <v>24.192</v>
      </c>
      <c r="GC55" s="84">
        <f t="shared" si="109"/>
        <v>0.5</v>
      </c>
      <c r="GD55" s="85">
        <f t="shared" si="288"/>
        <v>1.3482439472000002E-2</v>
      </c>
      <c r="GE55" s="86">
        <f t="shared" si="110"/>
        <v>0</v>
      </c>
      <c r="GF55" s="86"/>
      <c r="GG55" s="83">
        <f t="shared" si="250"/>
        <v>29.0304</v>
      </c>
      <c r="GH55" s="84">
        <f t="shared" si="201"/>
        <v>0.61</v>
      </c>
      <c r="GI55" s="85">
        <f t="shared" si="379"/>
        <v>6.3646452799999995E-4</v>
      </c>
      <c r="GJ55" s="86">
        <f t="shared" si="202"/>
        <v>0</v>
      </c>
      <c r="GK55" s="86"/>
      <c r="GL55" s="83">
        <f t="shared" si="481"/>
        <v>34.836480000000002</v>
      </c>
      <c r="GM55" s="84">
        <f t="shared" si="380"/>
        <v>0.78</v>
      </c>
      <c r="GN55" s="85">
        <f>SUM(GN$51*GM55)</f>
        <v>3.1607472000000002E-5</v>
      </c>
      <c r="GO55" s="86">
        <f t="shared" si="381"/>
        <v>0</v>
      </c>
      <c r="GP55" s="86"/>
      <c r="GQ55" s="87">
        <f t="shared" si="134"/>
        <v>20.16</v>
      </c>
      <c r="GR55" s="88">
        <f t="shared" si="111"/>
        <v>0.5</v>
      </c>
      <c r="GS55" s="89">
        <f t="shared" si="289"/>
        <v>0.29606708299999995</v>
      </c>
      <c r="GT55" s="90">
        <f t="shared" si="112"/>
        <v>0</v>
      </c>
      <c r="GU55" s="90"/>
      <c r="GV55" s="87">
        <f t="shared" si="251"/>
        <v>24.192</v>
      </c>
      <c r="GW55" s="88">
        <f t="shared" si="204"/>
        <v>0.61</v>
      </c>
      <c r="GX55" s="89">
        <f t="shared" si="382"/>
        <v>1.3976417000000001E-2</v>
      </c>
      <c r="GY55" s="90">
        <f t="shared" si="205"/>
        <v>0</v>
      </c>
      <c r="GZ55" s="90"/>
      <c r="HA55" s="87">
        <f t="shared" si="482"/>
        <v>29.0304</v>
      </c>
      <c r="HB55" s="88">
        <f t="shared" si="383"/>
        <v>0.78</v>
      </c>
      <c r="HC55" s="89">
        <f>SUM(HC$51*HB55)</f>
        <v>6.9408300000000007E-4</v>
      </c>
      <c r="HD55" s="90">
        <f t="shared" si="384"/>
        <v>0</v>
      </c>
      <c r="HE55" s="90"/>
      <c r="HF55" s="94">
        <f t="shared" si="252"/>
        <v>20.16</v>
      </c>
      <c r="HG55" s="95">
        <f t="shared" si="206"/>
        <v>0.61</v>
      </c>
      <c r="HH55" s="96">
        <f t="shared" si="385"/>
        <v>0.34868400000000005</v>
      </c>
      <c r="HI55" s="97">
        <f t="shared" si="207"/>
        <v>0</v>
      </c>
      <c r="HJ55" s="97"/>
      <c r="HK55" s="94">
        <f t="shared" si="483"/>
        <v>24.192</v>
      </c>
      <c r="HL55" s="95">
        <f t="shared" si="386"/>
        <v>0.78</v>
      </c>
      <c r="HM55" s="96">
        <f>SUM(HM$51*HL55)</f>
        <v>1.7316000000000005E-2</v>
      </c>
      <c r="HN55" s="97">
        <f t="shared" si="387"/>
        <v>0</v>
      </c>
      <c r="HO55" s="97"/>
      <c r="HP55" s="104">
        <f t="shared" si="484"/>
        <v>20.16</v>
      </c>
      <c r="HQ55" s="105">
        <f t="shared" si="388"/>
        <v>0.78</v>
      </c>
      <c r="HR55" s="106">
        <f>SUM(HR$51*HQ55)</f>
        <v>0.42900000000000005</v>
      </c>
      <c r="HS55" s="107">
        <f t="shared" si="389"/>
        <v>0</v>
      </c>
      <c r="HT55" s="107"/>
      <c r="HU55" s="81">
        <f t="shared" si="74"/>
        <v>24.192</v>
      </c>
      <c r="HV55" s="76">
        <f t="shared" si="63"/>
        <v>0.41000000000000003</v>
      </c>
      <c r="HW55" s="77">
        <f t="shared" si="290"/>
        <v>1.7844666033000004E-2</v>
      </c>
      <c r="HX55" s="82">
        <f t="shared" si="64"/>
        <v>0</v>
      </c>
      <c r="HY55" s="82"/>
      <c r="HZ55" s="81">
        <f t="shared" si="135"/>
        <v>29.0304</v>
      </c>
      <c r="IA55" s="76">
        <f t="shared" si="114"/>
        <v>0.5</v>
      </c>
      <c r="IB55" s="77">
        <f t="shared" si="291"/>
        <v>8.4265246700000013E-4</v>
      </c>
      <c r="IC55" s="82">
        <f t="shared" si="115"/>
        <v>0</v>
      </c>
      <c r="ID55" s="82"/>
      <c r="IE55" s="81">
        <f t="shared" si="253"/>
        <v>34.836480000000002</v>
      </c>
      <c r="IF55" s="76">
        <f t="shared" si="209"/>
        <v>0.61</v>
      </c>
      <c r="IG55" s="77">
        <f t="shared" si="390"/>
        <v>3.9779032999999997E-5</v>
      </c>
      <c r="IH55" s="82">
        <f t="shared" si="210"/>
        <v>0</v>
      </c>
      <c r="II55" s="82"/>
      <c r="IJ55" s="81">
        <f t="shared" si="485"/>
        <v>41.803775999999999</v>
      </c>
      <c r="IK55" s="76">
        <f t="shared" si="391"/>
        <v>0.78</v>
      </c>
      <c r="IL55" s="77">
        <f>SUM(IL$51*IK55)</f>
        <v>1.9754670000000001E-6</v>
      </c>
      <c r="IM55" s="82">
        <f t="shared" si="392"/>
        <v>0</v>
      </c>
      <c r="IN55" s="82"/>
      <c r="IO55" s="83">
        <f t="shared" si="136"/>
        <v>24.192</v>
      </c>
      <c r="IP55" s="84">
        <f t="shared" si="116"/>
        <v>0.5</v>
      </c>
      <c r="IQ55" s="85">
        <f t="shared" si="292"/>
        <v>0</v>
      </c>
      <c r="IR55" s="86">
        <f t="shared" si="117"/>
        <v>0</v>
      </c>
      <c r="IS55" s="86"/>
      <c r="IT55" s="83">
        <f t="shared" si="254"/>
        <v>29.0304</v>
      </c>
      <c r="IU55" s="84">
        <f t="shared" si="212"/>
        <v>0.61</v>
      </c>
      <c r="IV55" s="85">
        <f t="shared" si="393"/>
        <v>0</v>
      </c>
      <c r="IW55" s="86">
        <f t="shared" si="213"/>
        <v>0</v>
      </c>
      <c r="IX55" s="86"/>
      <c r="IY55" s="83">
        <f t="shared" si="486"/>
        <v>34.836480000000002</v>
      </c>
      <c r="IZ55" s="84">
        <f t="shared" si="394"/>
        <v>0.78</v>
      </c>
      <c r="JA55" s="85">
        <f>SUM(JA$51*IZ55)</f>
        <v>0</v>
      </c>
      <c r="JB55" s="86">
        <f t="shared" si="395"/>
        <v>0</v>
      </c>
      <c r="JC55" s="86"/>
      <c r="JD55" s="87">
        <f t="shared" si="255"/>
        <v>24.192</v>
      </c>
      <c r="JE55" s="88">
        <f t="shared" si="214"/>
        <v>0.61</v>
      </c>
      <c r="JF55" s="89">
        <f t="shared" si="396"/>
        <v>0</v>
      </c>
      <c r="JG55" s="90">
        <f t="shared" si="215"/>
        <v>0</v>
      </c>
      <c r="JH55" s="90"/>
      <c r="JI55" s="87">
        <f t="shared" si="487"/>
        <v>29.0304</v>
      </c>
      <c r="JJ55" s="88">
        <f t="shared" si="397"/>
        <v>0.78</v>
      </c>
      <c r="JK55" s="89">
        <f>SUM(JK$51*JJ55)</f>
        <v>0</v>
      </c>
      <c r="JL55" s="90">
        <f t="shared" si="398"/>
        <v>0</v>
      </c>
      <c r="JM55" s="90"/>
      <c r="JN55" s="94">
        <f t="shared" si="488"/>
        <v>24.192</v>
      </c>
      <c r="JO55" s="95">
        <f t="shared" si="399"/>
        <v>0.78</v>
      </c>
      <c r="JP55" s="96">
        <f>SUM(JP$51*JO55)</f>
        <v>0</v>
      </c>
      <c r="JQ55" s="97">
        <f t="shared" si="400"/>
        <v>0</v>
      </c>
      <c r="JR55" s="97"/>
      <c r="JS55" s="81">
        <f t="shared" si="118"/>
        <v>29.0304</v>
      </c>
      <c r="JT55" s="76">
        <f t="shared" si="81"/>
        <v>0.5</v>
      </c>
      <c r="JU55" s="77">
        <f t="shared" si="293"/>
        <v>0</v>
      </c>
      <c r="JV55" s="82">
        <f t="shared" si="82"/>
        <v>0</v>
      </c>
      <c r="JW55" s="82"/>
      <c r="JX55" s="81">
        <f t="shared" si="216"/>
        <v>34.836480000000002</v>
      </c>
      <c r="JY55" s="76">
        <f t="shared" si="156"/>
        <v>0.61</v>
      </c>
      <c r="JZ55" s="77">
        <f t="shared" si="294"/>
        <v>0</v>
      </c>
      <c r="KA55" s="82">
        <f t="shared" si="157"/>
        <v>0</v>
      </c>
      <c r="KB55" s="82"/>
      <c r="KC55" s="81">
        <f>+KC54</f>
        <v>41.803775999999999</v>
      </c>
      <c r="KD55" s="76">
        <f t="shared" si="295"/>
        <v>0.78</v>
      </c>
      <c r="KE55" s="77">
        <f>SUM(KE$51*KD55)</f>
        <v>0</v>
      </c>
      <c r="KF55" s="82">
        <f t="shared" si="296"/>
        <v>0</v>
      </c>
      <c r="KG55" s="82"/>
      <c r="KH55" s="83">
        <f t="shared" si="217"/>
        <v>29.0304</v>
      </c>
      <c r="KI55" s="84">
        <f t="shared" si="158"/>
        <v>0.61</v>
      </c>
      <c r="KJ55" s="85">
        <f t="shared" si="297"/>
        <v>0</v>
      </c>
      <c r="KK55" s="86">
        <f t="shared" si="159"/>
        <v>0</v>
      </c>
      <c r="KL55" s="86"/>
      <c r="KM55" s="83">
        <f>+KM54</f>
        <v>34.836480000000002</v>
      </c>
      <c r="KN55" s="84">
        <f t="shared" si="298"/>
        <v>0.78</v>
      </c>
      <c r="KO55" s="85">
        <f>SUM(KO$51*KN55)</f>
        <v>0</v>
      </c>
      <c r="KP55" s="86">
        <f t="shared" si="299"/>
        <v>0</v>
      </c>
      <c r="KQ55" s="86"/>
      <c r="KR55" s="87">
        <f t="shared" si="489"/>
        <v>29.0304</v>
      </c>
      <c r="KS55" s="88">
        <f t="shared" si="401"/>
        <v>0.78</v>
      </c>
      <c r="KT55" s="89">
        <f t="shared" si="490"/>
        <v>0</v>
      </c>
      <c r="KU55" s="90">
        <f t="shared" si="402"/>
        <v>0</v>
      </c>
      <c r="KV55" s="90"/>
      <c r="KW55" s="81">
        <f t="shared" si="256"/>
        <v>34.836480000000002</v>
      </c>
      <c r="KX55" s="76">
        <f t="shared" si="160"/>
        <v>0.61</v>
      </c>
      <c r="KY55" s="77">
        <f t="shared" si="403"/>
        <v>0</v>
      </c>
      <c r="KZ55" s="82">
        <f t="shared" si="218"/>
        <v>0</v>
      </c>
      <c r="LA55" s="82"/>
      <c r="LB55" s="81">
        <f t="shared" si="491"/>
        <v>41.803775999999999</v>
      </c>
      <c r="LC55" s="76">
        <f t="shared" si="301"/>
        <v>0.78</v>
      </c>
      <c r="LD55" s="77">
        <f>SUM(LD$51*LC55)</f>
        <v>0</v>
      </c>
      <c r="LE55" s="82">
        <f t="shared" si="404"/>
        <v>0</v>
      </c>
      <c r="LF55" s="82"/>
      <c r="LG55" s="83">
        <f t="shared" si="492"/>
        <v>34.836480000000002</v>
      </c>
      <c r="LH55" s="84">
        <f t="shared" si="302"/>
        <v>0.78</v>
      </c>
      <c r="LI55" s="85">
        <f>SUM(LI$51*LH55)</f>
        <v>0</v>
      </c>
      <c r="LJ55" s="86">
        <f t="shared" si="405"/>
        <v>0</v>
      </c>
      <c r="LK55" s="86"/>
      <c r="LL55" s="81">
        <f t="shared" si="493"/>
        <v>41.803775999999999</v>
      </c>
      <c r="LM55" s="76">
        <f t="shared" si="303"/>
        <v>0.78</v>
      </c>
      <c r="LN55" s="77">
        <f>SUM(LN$51*LM55)</f>
        <v>0</v>
      </c>
      <c r="LO55" s="82">
        <f t="shared" si="406"/>
        <v>0</v>
      </c>
      <c r="LP55" s="82"/>
      <c r="LQ55" s="81">
        <f t="shared" si="75"/>
        <v>20.16</v>
      </c>
      <c r="LR55" s="76">
        <f t="shared" si="44"/>
        <v>0.41000000000000003</v>
      </c>
      <c r="LS55" s="77">
        <f t="shared" si="407"/>
        <v>0.28551465652800007</v>
      </c>
      <c r="LT55" s="82">
        <f t="shared" si="65"/>
        <v>0</v>
      </c>
      <c r="LU55" s="82"/>
      <c r="LV55" s="81">
        <f t="shared" si="137"/>
        <v>24.192</v>
      </c>
      <c r="LW55" s="76">
        <f t="shared" si="83"/>
        <v>0.5</v>
      </c>
      <c r="LX55" s="77">
        <f t="shared" si="408"/>
        <v>1.3482439472000002E-2</v>
      </c>
      <c r="LY55" s="82">
        <f t="shared" si="120"/>
        <v>0</v>
      </c>
      <c r="LZ55" s="82"/>
      <c r="MA55" s="81">
        <f t="shared" si="257"/>
        <v>29.0304</v>
      </c>
      <c r="MB55" s="76">
        <f t="shared" si="161"/>
        <v>0.61</v>
      </c>
      <c r="MC55" s="77">
        <f t="shared" si="409"/>
        <v>6.3646452799999995E-4</v>
      </c>
      <c r="MD55" s="82">
        <f t="shared" si="221"/>
        <v>0</v>
      </c>
      <c r="ME55" s="82"/>
      <c r="MF55" s="81">
        <f t="shared" si="494"/>
        <v>34.836480000000002</v>
      </c>
      <c r="MG55" s="76">
        <f t="shared" si="304"/>
        <v>0.78</v>
      </c>
      <c r="MH55" s="77">
        <f>SUM(MH$51*MG55)</f>
        <v>3.1607472000000002E-5</v>
      </c>
      <c r="MI55" s="82">
        <f t="shared" si="410"/>
        <v>0</v>
      </c>
      <c r="MJ55" s="82"/>
      <c r="MK55" s="83">
        <f t="shared" si="138"/>
        <v>20.16</v>
      </c>
      <c r="ML55" s="84">
        <f t="shared" si="84"/>
        <v>0.5</v>
      </c>
      <c r="MM55" s="85">
        <f t="shared" si="411"/>
        <v>0.27329269200000006</v>
      </c>
      <c r="MN55" s="86">
        <f t="shared" si="121"/>
        <v>0</v>
      </c>
      <c r="MO55" s="86"/>
      <c r="MP55" s="83">
        <f t="shared" si="258"/>
        <v>24.192</v>
      </c>
      <c r="MQ55" s="84">
        <f t="shared" si="162"/>
        <v>0.61</v>
      </c>
      <c r="MR55" s="85">
        <f t="shared" si="412"/>
        <v>1.2901308000000002E-2</v>
      </c>
      <c r="MS55" s="86">
        <f t="shared" si="223"/>
        <v>0</v>
      </c>
      <c r="MT55" s="86"/>
      <c r="MU55" s="83">
        <f t="shared" si="495"/>
        <v>29.0304</v>
      </c>
      <c r="MV55" s="84">
        <f t="shared" si="305"/>
        <v>0.78</v>
      </c>
      <c r="MW55" s="85">
        <f>SUM(MW$51*MV55)</f>
        <v>6.4069200000000011E-4</v>
      </c>
      <c r="MX55" s="86">
        <f t="shared" si="413"/>
        <v>0</v>
      </c>
      <c r="MY55" s="86"/>
      <c r="MZ55" s="87">
        <f t="shared" si="259"/>
        <v>20.16</v>
      </c>
      <c r="NA55" s="88">
        <f t="shared" si="163"/>
        <v>0.61</v>
      </c>
      <c r="NB55" s="89">
        <f t="shared" si="414"/>
        <v>0.29056999999999999</v>
      </c>
      <c r="NC55" s="90">
        <f t="shared" si="224"/>
        <v>0</v>
      </c>
      <c r="ND55" s="90"/>
      <c r="NE55" s="87">
        <f t="shared" si="496"/>
        <v>24.192</v>
      </c>
      <c r="NF55" s="88">
        <f t="shared" si="306"/>
        <v>0.78</v>
      </c>
      <c r="NG55" s="89">
        <f>SUM(NG$51*NF55)</f>
        <v>1.443E-2</v>
      </c>
      <c r="NH55" s="90">
        <f t="shared" si="415"/>
        <v>0</v>
      </c>
      <c r="NI55" s="90"/>
      <c r="NJ55" s="94">
        <f t="shared" si="497"/>
        <v>20.16</v>
      </c>
      <c r="NK55" s="95">
        <f t="shared" si="307"/>
        <v>0.78</v>
      </c>
      <c r="NL55" s="96">
        <f>SUM(NL$51*NK55)</f>
        <v>0.35100000000000003</v>
      </c>
      <c r="NM55" s="97">
        <f t="shared" si="416"/>
        <v>0</v>
      </c>
      <c r="NN55" s="97"/>
      <c r="NO55" s="81">
        <f t="shared" si="139"/>
        <v>24.192</v>
      </c>
      <c r="NP55" s="76">
        <f t="shared" si="85"/>
        <v>0.5</v>
      </c>
      <c r="NQ55" s="77">
        <f t="shared" si="417"/>
        <v>2.2774391000000001E-2</v>
      </c>
      <c r="NR55" s="82">
        <f t="shared" si="122"/>
        <v>0</v>
      </c>
      <c r="NS55" s="82"/>
      <c r="NT55" s="81">
        <f t="shared" si="260"/>
        <v>29.0304</v>
      </c>
      <c r="NU55" s="76">
        <f t="shared" si="164"/>
        <v>0.61</v>
      </c>
      <c r="NV55" s="77">
        <f t="shared" si="418"/>
        <v>1.0751089999999999E-3</v>
      </c>
      <c r="NW55" s="82">
        <f t="shared" si="226"/>
        <v>0</v>
      </c>
      <c r="NX55" s="82"/>
      <c r="NY55" s="81">
        <f t="shared" si="498"/>
        <v>34.836480000000002</v>
      </c>
      <c r="NZ55" s="76">
        <f t="shared" si="308"/>
        <v>0.78</v>
      </c>
      <c r="OA55" s="77">
        <f>SUM(OA$51*NZ55)</f>
        <v>5.3390999999999998E-5</v>
      </c>
      <c r="OB55" s="82">
        <f t="shared" si="419"/>
        <v>0</v>
      </c>
      <c r="OC55" s="82"/>
      <c r="OD55" s="83">
        <f t="shared" si="261"/>
        <v>24.192</v>
      </c>
      <c r="OE55" s="84">
        <f t="shared" si="165"/>
        <v>0.61</v>
      </c>
      <c r="OF55" s="85">
        <f t="shared" si="420"/>
        <v>0</v>
      </c>
      <c r="OG55" s="86">
        <f t="shared" si="227"/>
        <v>0</v>
      </c>
      <c r="OH55" s="86"/>
      <c r="OI55" s="83">
        <f t="shared" si="499"/>
        <v>29.0304</v>
      </c>
      <c r="OJ55" s="84">
        <f t="shared" si="309"/>
        <v>0.78</v>
      </c>
      <c r="OK55" s="85">
        <f>SUM(OK$51*OJ55)</f>
        <v>0</v>
      </c>
      <c r="OL55" s="86">
        <f t="shared" si="421"/>
        <v>0</v>
      </c>
      <c r="OM55" s="86"/>
      <c r="ON55" s="87">
        <f t="shared" si="500"/>
        <v>24.192</v>
      </c>
      <c r="OO55" s="88">
        <f t="shared" si="310"/>
        <v>0.78</v>
      </c>
      <c r="OP55" s="89">
        <f>SUM(OP$51*OO55)</f>
        <v>0</v>
      </c>
      <c r="OQ55" s="90">
        <f t="shared" si="422"/>
        <v>0</v>
      </c>
      <c r="OR55" s="90"/>
      <c r="OS55" s="81">
        <f t="shared" si="262"/>
        <v>29.0304</v>
      </c>
      <c r="OT55" s="76">
        <f t="shared" si="166"/>
        <v>0.61</v>
      </c>
      <c r="OU55" s="77">
        <f t="shared" si="423"/>
        <v>0</v>
      </c>
      <c r="OV55" s="82">
        <f t="shared" si="228"/>
        <v>0</v>
      </c>
      <c r="OW55" s="82"/>
      <c r="OX55" s="81">
        <f t="shared" si="501"/>
        <v>34.836480000000002</v>
      </c>
      <c r="OY55" s="76">
        <f t="shared" si="311"/>
        <v>0.78</v>
      </c>
      <c r="OZ55" s="77">
        <f>SUM(OZ$51*OY55)</f>
        <v>0</v>
      </c>
      <c r="PA55" s="82">
        <f t="shared" si="424"/>
        <v>0</v>
      </c>
      <c r="PB55" s="82"/>
      <c r="PC55" s="83">
        <f t="shared" si="502"/>
        <v>29.0304</v>
      </c>
      <c r="PD55" s="84">
        <f t="shared" si="312"/>
        <v>0.78</v>
      </c>
      <c r="PE55" s="85">
        <f>SUM(PE$51*PD55)</f>
        <v>0</v>
      </c>
      <c r="PF55" s="86">
        <f t="shared" si="425"/>
        <v>0</v>
      </c>
      <c r="PG55" s="86"/>
      <c r="PH55" s="81">
        <f t="shared" si="503"/>
        <v>34.836480000000002</v>
      </c>
      <c r="PI55" s="76">
        <f t="shared" si="313"/>
        <v>0.78</v>
      </c>
      <c r="PJ55" s="77">
        <f>SUM(PJ$51*PI55)</f>
        <v>0</v>
      </c>
      <c r="PK55" s="82">
        <f t="shared" si="426"/>
        <v>0</v>
      </c>
      <c r="PL55" s="82"/>
      <c r="PM55" s="81">
        <f t="shared" si="140"/>
        <v>20.16</v>
      </c>
      <c r="PN55" s="76">
        <f t="shared" si="86"/>
        <v>0.5</v>
      </c>
      <c r="PO55" s="77">
        <f t="shared" si="427"/>
        <v>0.28637787776978707</v>
      </c>
      <c r="PP55" s="82">
        <f t="shared" si="123"/>
        <v>0</v>
      </c>
      <c r="PQ55" s="82"/>
      <c r="PR55" s="81">
        <f t="shared" si="263"/>
        <v>24.192</v>
      </c>
      <c r="PS55" s="76">
        <f t="shared" si="167"/>
        <v>0.61</v>
      </c>
      <c r="PT55" s="77">
        <f t="shared" si="428"/>
        <v>1.3519019401713005E-2</v>
      </c>
      <c r="PU55" s="82">
        <f t="shared" si="230"/>
        <v>0</v>
      </c>
      <c r="PV55" s="82"/>
      <c r="PW55" s="81">
        <f t="shared" si="504"/>
        <v>29.0304</v>
      </c>
      <c r="PX55" s="76">
        <f t="shared" si="314"/>
        <v>0.78</v>
      </c>
      <c r="PY55" s="77">
        <f>SUM(PY$51*PX55)</f>
        <v>6.7136817278700041E-4</v>
      </c>
      <c r="PZ55" s="82">
        <f t="shared" si="429"/>
        <v>0</v>
      </c>
      <c r="QA55" s="82"/>
      <c r="QB55" s="83">
        <f t="shared" si="264"/>
        <v>20.16</v>
      </c>
      <c r="QC55" s="84">
        <f t="shared" si="168"/>
        <v>0.61</v>
      </c>
      <c r="QD55" s="85">
        <f t="shared" si="430"/>
        <v>0.290521791269787</v>
      </c>
      <c r="QE55" s="86">
        <f t="shared" si="231"/>
        <v>0</v>
      </c>
      <c r="QF55" s="86"/>
      <c r="QG55" s="83">
        <f t="shared" si="505"/>
        <v>24.192</v>
      </c>
      <c r="QH55" s="84">
        <f t="shared" si="315"/>
        <v>0.78</v>
      </c>
      <c r="QI55" s="85">
        <f>SUM(QI$51*QH55)</f>
        <v>1.4427605905713004E-2</v>
      </c>
      <c r="QJ55" s="86">
        <f t="shared" si="431"/>
        <v>0</v>
      </c>
      <c r="QK55" s="86"/>
      <c r="QL55" s="87">
        <f t="shared" si="506"/>
        <v>20.16</v>
      </c>
      <c r="QM55" s="88">
        <f t="shared" si="316"/>
        <v>0.78</v>
      </c>
      <c r="QN55" s="89">
        <f>SUM(QN$51*QM55)</f>
        <v>0.2952458517657871</v>
      </c>
      <c r="QO55" s="90">
        <f t="shared" si="432"/>
        <v>0</v>
      </c>
      <c r="QP55" s="90"/>
      <c r="QQ55" s="81">
        <f t="shared" si="232"/>
        <v>24.192</v>
      </c>
      <c r="QR55" s="76">
        <f t="shared" si="169"/>
        <v>0.61</v>
      </c>
      <c r="QS55" s="77">
        <f t="shared" si="433"/>
        <v>1.3519019401713003E-2</v>
      </c>
      <c r="QT55" s="82">
        <f t="shared" si="170"/>
        <v>0</v>
      </c>
      <c r="QU55" s="82"/>
      <c r="QV55" s="81">
        <f>+QV54</f>
        <v>29.0304</v>
      </c>
      <c r="QW55" s="76">
        <f t="shared" si="317"/>
        <v>0.78</v>
      </c>
      <c r="QX55" s="77">
        <f>SUM(QX$51*QW55)</f>
        <v>6.713681727870003E-4</v>
      </c>
      <c r="QY55" s="82">
        <f t="shared" si="318"/>
        <v>0</v>
      </c>
      <c r="QZ55" s="82"/>
      <c r="RA55" s="83">
        <f>+RA54</f>
        <v>24.192</v>
      </c>
      <c r="RB55" s="84">
        <f t="shared" si="319"/>
        <v>0.78</v>
      </c>
      <c r="RC55" s="85">
        <f>SUM(RC$51*RB55)</f>
        <v>1.4427605905713004E-2</v>
      </c>
      <c r="RD55" s="86">
        <f t="shared" si="320"/>
        <v>0</v>
      </c>
      <c r="RE55" s="86"/>
      <c r="RF55" s="81">
        <f>+RF54</f>
        <v>29.0304</v>
      </c>
      <c r="RG55" s="76">
        <f t="shared" si="321"/>
        <v>0.78</v>
      </c>
      <c r="RH55" s="77">
        <f>SUM(RH$51*RG55)</f>
        <v>6.713681727870003E-4</v>
      </c>
      <c r="RI55" s="82">
        <f t="shared" si="322"/>
        <v>0</v>
      </c>
      <c r="RJ55" s="82"/>
      <c r="RK55" s="81">
        <f t="shared" si="265"/>
        <v>20.16</v>
      </c>
      <c r="RL55" s="76">
        <f t="shared" si="171"/>
        <v>0.61</v>
      </c>
      <c r="RM55" s="77">
        <f t="shared" si="434"/>
        <v>0.27665885638328702</v>
      </c>
      <c r="RN55" s="82">
        <f t="shared" si="233"/>
        <v>0</v>
      </c>
      <c r="RO55" s="82"/>
      <c r="RP55" s="81">
        <f t="shared" si="507"/>
        <v>24.192</v>
      </c>
      <c r="RQ55" s="76">
        <f t="shared" si="323"/>
        <v>0.78</v>
      </c>
      <c r="RR55" s="77">
        <f>SUM(RR$51*RQ55)</f>
        <v>1.3739158542213005E-2</v>
      </c>
      <c r="RS55" s="82">
        <f t="shared" si="435"/>
        <v>0</v>
      </c>
      <c r="RT55" s="82"/>
      <c r="RU55" s="83">
        <f t="shared" si="508"/>
        <v>20.16</v>
      </c>
      <c r="RV55" s="84">
        <f t="shared" si="324"/>
        <v>0.78</v>
      </c>
      <c r="RW55" s="85">
        <f>SUM(RW$51*RV55)</f>
        <v>0.29525254987928701</v>
      </c>
      <c r="RX55" s="86">
        <f t="shared" si="436"/>
        <v>0</v>
      </c>
      <c r="RY55" s="86"/>
      <c r="RZ55" s="81">
        <f t="shared" si="509"/>
        <v>24.192</v>
      </c>
      <c r="SA55" s="76">
        <f t="shared" si="325"/>
        <v>0.78</v>
      </c>
      <c r="SB55" s="77">
        <f>SUM(SB$51*SA55)</f>
        <v>1.3739158542213005E-2</v>
      </c>
      <c r="SC55" s="82">
        <f t="shared" si="437"/>
        <v>0</v>
      </c>
      <c r="SD55" s="82"/>
      <c r="SE55" s="81">
        <f t="shared" si="510"/>
        <v>20.16</v>
      </c>
      <c r="SF55" s="76">
        <f t="shared" si="326"/>
        <v>0.78</v>
      </c>
      <c r="SG55" s="77">
        <f>SUM(SG$51*SF55)</f>
        <v>0.32916829350728716</v>
      </c>
      <c r="SH55" s="82">
        <f t="shared" si="438"/>
        <v>0</v>
      </c>
      <c r="SI55" s="82"/>
      <c r="SJ55" s="81">
        <f t="shared" si="141"/>
        <v>24.192</v>
      </c>
      <c r="SK55" s="76">
        <f t="shared" si="87"/>
        <v>0.5</v>
      </c>
      <c r="SL55" s="77">
        <f t="shared" si="439"/>
        <v>2.2774391000000001E-2</v>
      </c>
      <c r="SM55" s="82">
        <f t="shared" si="124"/>
        <v>0</v>
      </c>
      <c r="SN55" s="82"/>
      <c r="SO55" s="81">
        <f t="shared" si="266"/>
        <v>29.0304</v>
      </c>
      <c r="SP55" s="76">
        <f t="shared" si="172"/>
        <v>0.61</v>
      </c>
      <c r="SQ55" s="77">
        <f t="shared" si="440"/>
        <v>1.0751089999999999E-3</v>
      </c>
      <c r="SR55" s="82">
        <f t="shared" si="235"/>
        <v>0</v>
      </c>
      <c r="SS55" s="82"/>
      <c r="ST55" s="81">
        <f t="shared" si="511"/>
        <v>34.836480000000002</v>
      </c>
      <c r="SU55" s="76">
        <f t="shared" si="327"/>
        <v>0.78</v>
      </c>
      <c r="SV55" s="77">
        <f>SUM(SV$51*SU55)</f>
        <v>5.3390999999999998E-5</v>
      </c>
      <c r="SW55" s="82">
        <f t="shared" si="441"/>
        <v>0</v>
      </c>
      <c r="SX55" s="82"/>
      <c r="SY55" s="83">
        <f t="shared" si="267"/>
        <v>24.192</v>
      </c>
      <c r="SZ55" s="84">
        <f t="shared" si="173"/>
        <v>0.61</v>
      </c>
      <c r="TA55" s="85">
        <f t="shared" si="442"/>
        <v>0</v>
      </c>
      <c r="TB55" s="86">
        <f t="shared" si="236"/>
        <v>0</v>
      </c>
      <c r="TC55" s="86"/>
      <c r="TD55" s="83">
        <f t="shared" si="512"/>
        <v>29.0304</v>
      </c>
      <c r="TE55" s="84">
        <f t="shared" si="328"/>
        <v>0.78</v>
      </c>
      <c r="TF55" s="85">
        <f>SUM(TF$51*TE55)</f>
        <v>0</v>
      </c>
      <c r="TG55" s="86">
        <f t="shared" si="443"/>
        <v>0</v>
      </c>
      <c r="TH55" s="86"/>
      <c r="TI55" s="87">
        <f t="shared" si="513"/>
        <v>24.192</v>
      </c>
      <c r="TJ55" s="88">
        <f t="shared" si="329"/>
        <v>0.78</v>
      </c>
      <c r="TK55" s="89">
        <f>SUM(TK$51*TJ55)</f>
        <v>0</v>
      </c>
      <c r="TL55" s="90">
        <f t="shared" si="444"/>
        <v>0</v>
      </c>
      <c r="TM55" s="90"/>
      <c r="TN55" s="81">
        <f t="shared" si="268"/>
        <v>29.0304</v>
      </c>
      <c r="TO55" s="76">
        <f t="shared" si="174"/>
        <v>0.61</v>
      </c>
      <c r="TP55" s="77">
        <f t="shared" si="445"/>
        <v>8.1740246700000025E-4</v>
      </c>
      <c r="TQ55" s="82">
        <f t="shared" si="237"/>
        <v>0</v>
      </c>
      <c r="TR55" s="82"/>
      <c r="TS55" s="81">
        <f t="shared" si="514"/>
        <v>34.836480000000002</v>
      </c>
      <c r="TT55" s="76">
        <f t="shared" si="330"/>
        <v>0.78</v>
      </c>
      <c r="TU55" s="77">
        <f>SUM(TU$51*TT55)</f>
        <v>4.0593033000000013E-5</v>
      </c>
      <c r="TV55" s="82">
        <f t="shared" si="446"/>
        <v>0</v>
      </c>
      <c r="TW55" s="82"/>
      <c r="TX55" s="83">
        <f t="shared" si="515"/>
        <v>29.0304</v>
      </c>
      <c r="TY55" s="84">
        <f t="shared" si="331"/>
        <v>0.78</v>
      </c>
      <c r="TZ55" s="85">
        <f>SUM(TZ$51*TY55)</f>
        <v>8.7233846700000004E-4</v>
      </c>
      <c r="UA55" s="86">
        <f t="shared" si="447"/>
        <v>0</v>
      </c>
      <c r="UB55" s="86"/>
      <c r="UC55" s="81">
        <f t="shared" si="516"/>
        <v>34.836480000000002</v>
      </c>
      <c r="UD55" s="76">
        <f t="shared" si="332"/>
        <v>0.78</v>
      </c>
      <c r="UE55" s="77">
        <f>SUM(UE$51*UD55)</f>
        <v>4.0593033000000013E-5</v>
      </c>
      <c r="UF55" s="82">
        <f t="shared" si="448"/>
        <v>0</v>
      </c>
      <c r="UG55" s="82"/>
      <c r="UH55" s="81">
        <f t="shared" si="269"/>
        <v>24.192</v>
      </c>
      <c r="UI55" s="76">
        <f t="shared" si="175"/>
        <v>0.61</v>
      </c>
      <c r="UJ55" s="77">
        <f t="shared" si="449"/>
        <v>1.3078439472000004E-2</v>
      </c>
      <c r="UK55" s="82">
        <f t="shared" si="238"/>
        <v>0</v>
      </c>
      <c r="UL55" s="82"/>
      <c r="UM55" s="81">
        <f t="shared" si="517"/>
        <v>29.0304</v>
      </c>
      <c r="UN55" s="76">
        <f t="shared" si="333"/>
        <v>0.78</v>
      </c>
      <c r="UO55" s="77">
        <f>SUM(UO$51*UN55)</f>
        <v>6.4948852800000021E-4</v>
      </c>
      <c r="UP55" s="82">
        <f t="shared" si="450"/>
        <v>0</v>
      </c>
      <c r="UQ55" s="82"/>
      <c r="UR55" s="83">
        <f t="shared" si="518"/>
        <v>24.192</v>
      </c>
      <c r="US55" s="84">
        <f t="shared" si="334"/>
        <v>0.78</v>
      </c>
      <c r="UT55" s="85">
        <f>SUM(UT$51*US55)</f>
        <v>1.3957415472000001E-2</v>
      </c>
      <c r="UU55" s="86">
        <f t="shared" si="451"/>
        <v>0</v>
      </c>
      <c r="UV55" s="86"/>
      <c r="UW55" s="81">
        <f t="shared" si="519"/>
        <v>29.0304</v>
      </c>
      <c r="UX55" s="76">
        <f t="shared" si="335"/>
        <v>0.78</v>
      </c>
      <c r="UY55" s="77">
        <f>SUM(UY$51*UX55)</f>
        <v>6.4948852800000021E-4</v>
      </c>
      <c r="UZ55" s="82">
        <f t="shared" si="452"/>
        <v>0</v>
      </c>
      <c r="VA55" s="82"/>
      <c r="VB55" s="81">
        <f t="shared" si="520"/>
        <v>24.192</v>
      </c>
      <c r="VC55" s="76">
        <f t="shared" si="336"/>
        <v>0.78</v>
      </c>
      <c r="VD55" s="77">
        <f>SUM(VD$51*VC55)</f>
        <v>1.4262417000000003E-2</v>
      </c>
      <c r="VE55" s="82">
        <f t="shared" si="453"/>
        <v>0</v>
      </c>
      <c r="VF55" s="82"/>
      <c r="VG55" s="81">
        <f t="shared" si="270"/>
        <v>29.0304</v>
      </c>
      <c r="VH55" s="76">
        <f t="shared" si="176"/>
        <v>0.61</v>
      </c>
      <c r="VI55" s="77">
        <f t="shared" si="454"/>
        <v>8.1740246700000025E-4</v>
      </c>
      <c r="VJ55" s="82">
        <f t="shared" si="239"/>
        <v>0</v>
      </c>
      <c r="VK55" s="82"/>
      <c r="VL55" s="81">
        <f t="shared" si="521"/>
        <v>34.836480000000002</v>
      </c>
      <c r="VM55" s="76">
        <f t="shared" si="337"/>
        <v>0.78</v>
      </c>
      <c r="VN55" s="77">
        <f>SUM(VN$51*VM55)</f>
        <v>4.0593033000000013E-5</v>
      </c>
      <c r="VO55" s="82">
        <f t="shared" si="455"/>
        <v>0</v>
      </c>
      <c r="VP55" s="82"/>
      <c r="VQ55" s="83">
        <f t="shared" si="522"/>
        <v>29.0304</v>
      </c>
      <c r="VR55" s="84">
        <f t="shared" si="338"/>
        <v>0.78</v>
      </c>
      <c r="VS55" s="85">
        <f>SUM(VS$51*VR55)</f>
        <v>6.9408300000000007E-4</v>
      </c>
      <c r="VT55" s="86">
        <f t="shared" si="456"/>
        <v>0</v>
      </c>
      <c r="VU55" s="86"/>
      <c r="VV55" s="81">
        <f t="shared" si="523"/>
        <v>34.836480000000002</v>
      </c>
      <c r="VW55" s="76">
        <f t="shared" si="339"/>
        <v>0.78</v>
      </c>
      <c r="VX55" s="77">
        <f>SUM(VX$51*VW55)</f>
        <v>4.0593033000000013E-5</v>
      </c>
      <c r="VY55" s="82">
        <f t="shared" si="457"/>
        <v>0</v>
      </c>
      <c r="VZ55" s="82"/>
      <c r="WA55" s="81">
        <f t="shared" si="524"/>
        <v>29.0304</v>
      </c>
      <c r="WB55" s="76">
        <f t="shared" si="340"/>
        <v>0.78</v>
      </c>
      <c r="WC55" s="77">
        <f>SUM(WC$51*WB55)</f>
        <v>0</v>
      </c>
      <c r="WD55" s="82">
        <f t="shared" si="458"/>
        <v>0</v>
      </c>
      <c r="WE55" s="82"/>
      <c r="WF55" s="81">
        <f t="shared" si="525"/>
        <v>34.836480000000002</v>
      </c>
      <c r="WG55" s="76">
        <f t="shared" si="341"/>
        <v>0.78</v>
      </c>
      <c r="WH55" s="77">
        <f>SUM(WH$51*WG55)</f>
        <v>0</v>
      </c>
      <c r="WI55" s="82">
        <f t="shared" si="459"/>
        <v>0</v>
      </c>
      <c r="WJ55" s="82"/>
      <c r="WK55" s="81">
        <f t="shared" si="271"/>
        <v>24.192</v>
      </c>
      <c r="WL55" s="76">
        <f t="shared" si="177"/>
        <v>0.61</v>
      </c>
      <c r="WM55" s="77">
        <f t="shared" si="460"/>
        <v>1.3078439472000004E-2</v>
      </c>
      <c r="WN55" s="82">
        <f t="shared" si="240"/>
        <v>0</v>
      </c>
      <c r="WO55" s="82"/>
      <c r="WP55" s="81">
        <f t="shared" si="526"/>
        <v>29.0304</v>
      </c>
      <c r="WQ55" s="76">
        <f t="shared" si="342"/>
        <v>0.78</v>
      </c>
      <c r="WR55" s="77">
        <f>SUM(WR$51*WQ55)</f>
        <v>6.4948852800000021E-4</v>
      </c>
      <c r="WS55" s="82">
        <f t="shared" si="461"/>
        <v>0</v>
      </c>
      <c r="WT55" s="82"/>
      <c r="WU55" s="83">
        <f t="shared" si="527"/>
        <v>24.192</v>
      </c>
      <c r="WV55" s="84">
        <f t="shared" si="343"/>
        <v>0.78</v>
      </c>
      <c r="WW55" s="85">
        <f>SUM(WW$51*WV55)</f>
        <v>1.3957415472000001E-2</v>
      </c>
      <c r="WX55" s="86">
        <f t="shared" si="462"/>
        <v>0</v>
      </c>
      <c r="WY55" s="86"/>
      <c r="WZ55" s="81">
        <f t="shared" si="528"/>
        <v>29.0304</v>
      </c>
      <c r="XA55" s="76">
        <f t="shared" si="344"/>
        <v>0.78</v>
      </c>
      <c r="XB55" s="77">
        <f>SUM(XB$51*XA55)</f>
        <v>6.4948852800000021E-4</v>
      </c>
      <c r="XC55" s="82">
        <f t="shared" si="463"/>
        <v>0</v>
      </c>
      <c r="XD55" s="82"/>
      <c r="XE55" s="81">
        <f t="shared" si="529"/>
        <v>24.192</v>
      </c>
      <c r="XF55" s="76">
        <f t="shared" si="345"/>
        <v>0.78</v>
      </c>
      <c r="XG55" s="77">
        <f>SUM(XG$51*XF55)</f>
        <v>1.3165308000000004E-2</v>
      </c>
      <c r="XH55" s="82">
        <f t="shared" si="464"/>
        <v>0</v>
      </c>
      <c r="XI55" s="82"/>
      <c r="XJ55" s="81">
        <f t="shared" si="530"/>
        <v>29.0304</v>
      </c>
      <c r="XK55" s="76">
        <f t="shared" si="346"/>
        <v>0.78</v>
      </c>
      <c r="XL55" s="77">
        <f>SUM(XL$51*XK55)</f>
        <v>1.0971090000000002E-3</v>
      </c>
      <c r="XM55" s="82">
        <f t="shared" si="465"/>
        <v>0</v>
      </c>
      <c r="XN55" s="82"/>
      <c r="XO55" s="81">
        <f t="shared" si="531"/>
        <v>24.192</v>
      </c>
      <c r="XP55" s="76">
        <f t="shared" si="347"/>
        <v>0.78</v>
      </c>
      <c r="XQ55" s="77">
        <f>SUM(XQ$51*XP55)</f>
        <v>1.3795659655713007E-2</v>
      </c>
      <c r="XR55" s="82">
        <f t="shared" si="466"/>
        <v>0</v>
      </c>
      <c r="XS55" s="82"/>
      <c r="XT55" s="81">
        <f t="shared" si="532"/>
        <v>29.0304</v>
      </c>
      <c r="XU55" s="76">
        <f t="shared" si="348"/>
        <v>0.78</v>
      </c>
      <c r="XV55" s="77">
        <f>SUM(XV$51*XU55)</f>
        <v>1.0971090000000002E-3</v>
      </c>
      <c r="XW55" s="82">
        <f t="shared" si="467"/>
        <v>0</v>
      </c>
      <c r="XX55" s="82"/>
      <c r="XY55" s="81">
        <f t="shared" si="533"/>
        <v>29.0304</v>
      </c>
      <c r="XZ55" s="76">
        <f t="shared" si="349"/>
        <v>0.78</v>
      </c>
      <c r="YA55" s="77">
        <f>SUM(YA$51*XZ55)</f>
        <v>8.7233846700000004E-4</v>
      </c>
      <c r="YB55" s="82">
        <f t="shared" si="468"/>
        <v>0</v>
      </c>
      <c r="YC55" s="82"/>
      <c r="YD55" s="81">
        <f t="shared" si="534"/>
        <v>34.836480000000002</v>
      </c>
      <c r="YE55" s="76">
        <f t="shared" si="350"/>
        <v>0.78</v>
      </c>
      <c r="YF55" s="77">
        <f>SUM(YF$51*YE55)</f>
        <v>0</v>
      </c>
      <c r="YG55" s="82">
        <f t="shared" si="469"/>
        <v>0</v>
      </c>
      <c r="YH55" s="82"/>
      <c r="YI55" s="81">
        <f t="shared" si="535"/>
        <v>29.0304</v>
      </c>
      <c r="YJ55" s="76">
        <f t="shared" si="351"/>
        <v>0.78</v>
      </c>
      <c r="YK55" s="77">
        <f>SUM(YK$51*YJ55)</f>
        <v>0</v>
      </c>
      <c r="YL55" s="82">
        <f t="shared" si="470"/>
        <v>0</v>
      </c>
      <c r="YM55" s="78"/>
    </row>
    <row r="56" spans="1:663" x14ac:dyDescent="0.2">
      <c r="A56" s="119">
        <f t="shared" si="0"/>
        <v>0</v>
      </c>
      <c r="B56" s="241">
        <f t="shared" si="1"/>
        <v>246</v>
      </c>
      <c r="C56" s="160"/>
      <c r="D56" s="122">
        <f>SUM(C56*'Data Entry'!$C$18)*(20/80)</f>
        <v>0</v>
      </c>
      <c r="E56" s="122">
        <f>+M56+Q56+V56+AA56+AF56+AK56+AP56+AU56+AZ56+BE56+BJ56+BO56+BT56+BY56+CD56+CI56+CN56+CS56+CX56+DC56+DH56+DM56+DR56+DW56+EB56+EG56+EL56+EQ56+EV56+FA56+FF56+FK56+FP56+FU56+FZ56+GE56+GJ56+GO56+GT56+GY56+HD56+HI56+HN56+HS56+HX56+IC56+IH56+IM56+IR56+IW56+JB56+JG56+JL56+JQ56+JV56+KA56+KF56+KK56+KP56+KU56+KZ56+LE56+LJ56+LO56+LT56+LY56+MD56+MI56+MN56+MS56+MX56+NC56+NH56+NM56+NR56+NW56+OB56+OG56+OL56+OQ56+OV56+PA56+PF56+PK56+PP56+PU56+PZ56+QE56+QJ56+QO56+QT56+QY56+RD56+RI56+RN56+RS56+RX56+SC56+SH56+SM56+SR56+SW56+TB56+TG56+TL56+TQ56+TV56+UA56+UF56+UK56+UP56+UU56+UZ56+VE56+VJ56+VO56+VT56+VY56+WD56+WI56+WN56+WS56+WX56+XC56+XH56+XM56+XR56+XW56+YB56+YG56+YL56</f>
        <v>3505.6</v>
      </c>
      <c r="F56" s="122">
        <f>SUM(E56*'Data Entry'!$C$18)*(20/80)</f>
        <v>727.41199999999992</v>
      </c>
      <c r="G56" s="122">
        <f t="shared" si="5"/>
        <v>390592.72979999991</v>
      </c>
      <c r="H56" s="128">
        <f t="shared" si="6"/>
        <v>246</v>
      </c>
      <c r="I56">
        <v>48</v>
      </c>
      <c r="J56" s="47">
        <f t="shared" si="7"/>
        <v>14</v>
      </c>
      <c r="K56" s="50">
        <f>IF('Data Entry'!$C$9='Attrition Rates'!$A$4,'Attrition Rates'!D51,IF('Data Entry'!$C$9='Attrition Rates'!$A$5,'Attrition Rates'!E51,IF('Data Entry'!$C$9='Attrition Rates'!$A$6,'Attrition Rates'!F51,IF('Data Entry'!$C$9='Attrition Rates'!$A$7,'Attrition Rates'!G51,IF('Data Entry'!$C$9='Attrition Rates'!$A$8,'Attrition Rates'!H51,IF('Data Entry'!$C$9='Attrition Rates'!$A$9,'Attrition Rates'!I51,IF('Data Entry'!$C$9='Attrition Rates'!$A$10,'Attrition Rates'!J51,FALSE)))))))</f>
        <v>0.24599999999999989</v>
      </c>
      <c r="L56" s="53">
        <f>SUM(H56-P56-U56-Z56-AE56-AJ56-AO56-AT56-AY56-BD56-BI56-BN56-BS56-BX56-CC56-CH56-CM56-CR56-CW56-DB56-DG56-DL56-DQ56-DV56-EA56-EF56-EK56-EP56-EU56-EZ56-FE56-FJ56-FO56-FT56-FY56-GD56-GI56-GN56-GS56-GX56-HC56-HH56-HM56-HR56-HW56-IB56-IG56-IL56-IQ56-IV56-JA56-JF56-JK56-JP56-JU56-JZ56-KE56-KJ56-KO56-KT56-KY56-LD56-LI56-LN56-LS56-LX56-MC56-MH56-MM56-MR56-MW56-NB56-NG56-NL56-NQ56-NV56-OA56-OF56-OK56-OP56-OU56-OZ56-PE56-PJ56-PO56-PT56-PY56-QD56-QI56-QN56-QS56-QX56-RC56-RH56-RM56-RR56-RW56-SB56-SG56-SL56-SQ56-SV56-TA56-TF56-TK56-TP56-TU56-TZ56-UE56-UJ56-UO56-UT56-UY56-VD56-VI56-VN56-VS56-VX56-WC56-WH56-WM56-WR56-WW56-XB56-XG56-XL56-XQ56-XV56-YA56-YF56-YK56)</f>
        <v>188.11341776912883</v>
      </c>
      <c r="M56" s="1">
        <f t="shared" si="4"/>
        <v>2632</v>
      </c>
      <c r="N56" s="81">
        <f t="shared" si="11"/>
        <v>16.8</v>
      </c>
      <c r="O56" s="76">
        <f t="shared" si="8"/>
        <v>0.28199999999999992</v>
      </c>
      <c r="P56" s="77">
        <f t="shared" si="353"/>
        <v>9</v>
      </c>
      <c r="Q56" s="82">
        <f t="shared" si="9"/>
        <v>151.20000000000002</v>
      </c>
      <c r="R56" s="82"/>
      <c r="S56" s="81">
        <f t="shared" si="19"/>
        <v>20.16</v>
      </c>
      <c r="T56" s="76">
        <f t="shared" si="15"/>
        <v>0.31799999999999995</v>
      </c>
      <c r="U56" s="77">
        <f t="shared" si="354"/>
        <v>0</v>
      </c>
      <c r="V56" s="82">
        <f t="shared" si="16"/>
        <v>0</v>
      </c>
      <c r="W56" s="82"/>
      <c r="X56" s="81">
        <f t="shared" si="35"/>
        <v>24.192</v>
      </c>
      <c r="Y56" s="76">
        <f t="shared" si="26"/>
        <v>0.35399999999999998</v>
      </c>
      <c r="Z56" s="77">
        <f t="shared" si="355"/>
        <v>0</v>
      </c>
      <c r="AA56" s="82">
        <f t="shared" si="27"/>
        <v>0</v>
      </c>
      <c r="AB56" s="82"/>
      <c r="AC56" s="81">
        <f t="shared" si="66"/>
        <v>29.0304</v>
      </c>
      <c r="AD56" s="76">
        <f t="shared" si="48"/>
        <v>0.39</v>
      </c>
      <c r="AE56" s="77">
        <f t="shared" si="272"/>
        <v>0</v>
      </c>
      <c r="AF56" s="82">
        <f t="shared" si="49"/>
        <v>0</v>
      </c>
      <c r="AG56" s="82"/>
      <c r="AH56" s="81">
        <f t="shared" si="125"/>
        <v>34.836480000000002</v>
      </c>
      <c r="AI56" s="76">
        <f t="shared" si="92"/>
        <v>0.49</v>
      </c>
      <c r="AJ56" s="77">
        <f t="shared" si="273"/>
        <v>0</v>
      </c>
      <c r="AK56" s="82">
        <f t="shared" si="93"/>
        <v>0</v>
      </c>
      <c r="AL56" s="78"/>
      <c r="AM56" s="81">
        <f t="shared" si="241"/>
        <v>41.803775999999999</v>
      </c>
      <c r="AN56" s="76">
        <f t="shared" si="181"/>
        <v>0.59000000000000008</v>
      </c>
      <c r="AO56" s="77">
        <f t="shared" si="356"/>
        <v>0</v>
      </c>
      <c r="AP56" s="82">
        <f t="shared" si="182"/>
        <v>0</v>
      </c>
      <c r="AQ56" s="78"/>
      <c r="AR56" s="81">
        <f t="shared" si="471"/>
        <v>50.164531199999999</v>
      </c>
      <c r="AS56" s="76">
        <f t="shared" si="357"/>
        <v>0.74</v>
      </c>
      <c r="AT56" s="77">
        <f t="shared" si="472"/>
        <v>0</v>
      </c>
      <c r="AU56" s="82">
        <f t="shared" si="358"/>
        <v>0</v>
      </c>
      <c r="AV56" s="78"/>
      <c r="AW56" s="83">
        <f t="shared" si="21"/>
        <v>16.8</v>
      </c>
      <c r="AX56" s="84">
        <f t="shared" si="17"/>
        <v>0.31799999999999995</v>
      </c>
      <c r="AY56" s="85">
        <f t="shared" si="274"/>
        <v>8</v>
      </c>
      <c r="AZ56" s="86">
        <f t="shared" si="18"/>
        <v>134.4</v>
      </c>
      <c r="BA56" s="123"/>
      <c r="BB56" s="83">
        <f t="shared" si="37"/>
        <v>20.16</v>
      </c>
      <c r="BC56" s="84">
        <f t="shared" si="29"/>
        <v>0.35399999999999998</v>
      </c>
      <c r="BD56" s="85">
        <f t="shared" si="275"/>
        <v>0</v>
      </c>
      <c r="BE56" s="86">
        <f t="shared" si="30"/>
        <v>0</v>
      </c>
      <c r="BF56" s="123"/>
      <c r="BG56" s="83">
        <f t="shared" si="68"/>
        <v>24.192</v>
      </c>
      <c r="BH56" s="84">
        <f t="shared" si="51"/>
        <v>0.39</v>
      </c>
      <c r="BI56" s="85">
        <f t="shared" si="276"/>
        <v>0</v>
      </c>
      <c r="BJ56" s="86">
        <f t="shared" si="52"/>
        <v>0</v>
      </c>
      <c r="BK56" s="123"/>
      <c r="BL56" s="83">
        <f t="shared" si="127"/>
        <v>29.0304</v>
      </c>
      <c r="BM56" s="84">
        <f t="shared" si="95"/>
        <v>0.49</v>
      </c>
      <c r="BN56" s="85">
        <f t="shared" si="277"/>
        <v>0</v>
      </c>
      <c r="BO56" s="86">
        <f t="shared" si="96"/>
        <v>0</v>
      </c>
      <c r="BP56" s="123"/>
      <c r="BQ56" s="83">
        <f t="shared" si="243"/>
        <v>34.836480000000002</v>
      </c>
      <c r="BR56" s="84">
        <f t="shared" si="184"/>
        <v>0.59000000000000008</v>
      </c>
      <c r="BS56" s="85">
        <f t="shared" si="359"/>
        <v>0</v>
      </c>
      <c r="BT56" s="86">
        <f t="shared" si="185"/>
        <v>0</v>
      </c>
      <c r="BU56" s="123"/>
      <c r="BV56" s="83">
        <f t="shared" si="473"/>
        <v>41.803775999999999</v>
      </c>
      <c r="BW56" s="84">
        <f t="shared" si="360"/>
        <v>0.74</v>
      </c>
      <c r="BX56" s="85">
        <f t="shared" si="474"/>
        <v>0</v>
      </c>
      <c r="BY56" s="86">
        <f t="shared" si="361"/>
        <v>0</v>
      </c>
      <c r="BZ56" s="123"/>
      <c r="CA56" s="87">
        <f t="shared" si="39"/>
        <v>16.8</v>
      </c>
      <c r="CB56" s="88">
        <f t="shared" si="31"/>
        <v>0.35399999999999998</v>
      </c>
      <c r="CC56" s="89">
        <f t="shared" si="278"/>
        <v>7</v>
      </c>
      <c r="CD56" s="90">
        <f t="shared" si="32"/>
        <v>117.60000000000001</v>
      </c>
      <c r="CE56" s="90"/>
      <c r="CF56" s="87">
        <f t="shared" si="70"/>
        <v>20.16</v>
      </c>
      <c r="CG56" s="88">
        <f t="shared" si="54"/>
        <v>0.39</v>
      </c>
      <c r="CH56" s="89">
        <f t="shared" si="279"/>
        <v>0.28010503885472104</v>
      </c>
      <c r="CI56" s="90">
        <f t="shared" si="55"/>
        <v>0</v>
      </c>
      <c r="CJ56" s="90"/>
      <c r="CK56" s="87">
        <f t="shared" si="129"/>
        <v>24.192</v>
      </c>
      <c r="CL56" s="88">
        <f t="shared" si="98"/>
        <v>0.49</v>
      </c>
      <c r="CM56" s="89">
        <f t="shared" si="280"/>
        <v>1.3687728679779E-2</v>
      </c>
      <c r="CN56" s="90">
        <f t="shared" si="99"/>
        <v>0</v>
      </c>
      <c r="CO56" s="90"/>
      <c r="CP56" s="87">
        <f t="shared" si="245"/>
        <v>29.0304</v>
      </c>
      <c r="CQ56" s="88">
        <f t="shared" si="187"/>
        <v>0.59000000000000008</v>
      </c>
      <c r="CR56" s="89">
        <f t="shared" si="362"/>
        <v>6.3693903572100015E-4</v>
      </c>
      <c r="CS56" s="90">
        <f t="shared" si="188"/>
        <v>0</v>
      </c>
      <c r="CT56" s="90"/>
      <c r="CU56" s="87">
        <f t="shared" si="475"/>
        <v>34.836480000000002</v>
      </c>
      <c r="CV56" s="88">
        <f t="shared" si="363"/>
        <v>0.74</v>
      </c>
      <c r="CW56" s="89">
        <f>SUM(CW$51*CV56)</f>
        <v>3.0996748779000005E-5</v>
      </c>
      <c r="CX56" s="90">
        <f t="shared" si="364"/>
        <v>0</v>
      </c>
      <c r="CY56" s="90"/>
      <c r="CZ56" s="94">
        <f t="shared" si="71"/>
        <v>16.8</v>
      </c>
      <c r="DA56" s="95">
        <f t="shared" si="56"/>
        <v>0.39</v>
      </c>
      <c r="DB56" s="96">
        <f t="shared" si="281"/>
        <v>5.7321864414902794</v>
      </c>
      <c r="DC56" s="97">
        <f t="shared" si="57"/>
        <v>100.80000000000001</v>
      </c>
      <c r="DD56" s="97"/>
      <c r="DE56" s="94">
        <f t="shared" si="130"/>
        <v>20.16</v>
      </c>
      <c r="DF56" s="95">
        <f t="shared" si="101"/>
        <v>0.49</v>
      </c>
      <c r="DG56" s="96">
        <f t="shared" si="282"/>
        <v>0.28011139347522096</v>
      </c>
      <c r="DH56" s="97">
        <f t="shared" si="102"/>
        <v>0</v>
      </c>
      <c r="DI56" s="97"/>
      <c r="DJ56" s="94">
        <f t="shared" si="246"/>
        <v>24.192</v>
      </c>
      <c r="DK56" s="95">
        <f t="shared" si="190"/>
        <v>0.59000000000000008</v>
      </c>
      <c r="DL56" s="96">
        <f t="shared" si="365"/>
        <v>1.3034586309279002E-2</v>
      </c>
      <c r="DM56" s="97">
        <f t="shared" si="191"/>
        <v>0</v>
      </c>
      <c r="DN56" s="97"/>
      <c r="DO56" s="94">
        <f t="shared" si="476"/>
        <v>29.0304</v>
      </c>
      <c r="DP56" s="95">
        <f t="shared" si="366"/>
        <v>0.74</v>
      </c>
      <c r="DQ56" s="96">
        <f>SUM(DQ$51*DP56)</f>
        <v>6.343304062210001E-4</v>
      </c>
      <c r="DR56" s="97">
        <f t="shared" si="367"/>
        <v>0</v>
      </c>
      <c r="DS56" s="97"/>
      <c r="DT56" s="104">
        <f t="shared" si="131"/>
        <v>16.8</v>
      </c>
      <c r="DU56" s="105">
        <f t="shared" si="103"/>
        <v>0.49</v>
      </c>
      <c r="DV56" s="106">
        <f t="shared" si="283"/>
        <v>6.7110215737662795</v>
      </c>
      <c r="DW56" s="107">
        <f t="shared" si="104"/>
        <v>117.60000000000001</v>
      </c>
      <c r="DX56" s="107"/>
      <c r="DY56" s="104">
        <f t="shared" si="247"/>
        <v>20.16</v>
      </c>
      <c r="DZ56" s="105">
        <f t="shared" si="193"/>
        <v>0.59000000000000008</v>
      </c>
      <c r="EA56" s="106">
        <f t="shared" si="368"/>
        <v>0.31228786819922116</v>
      </c>
      <c r="EB56" s="107">
        <f t="shared" si="194"/>
        <v>0</v>
      </c>
      <c r="EC56" s="107"/>
      <c r="ED56" s="104">
        <f t="shared" si="477"/>
        <v>24.192</v>
      </c>
      <c r="EE56" s="105">
        <f t="shared" si="369"/>
        <v>0.74</v>
      </c>
      <c r="EF56" s="106">
        <f>SUM(EF$51*EE56)</f>
        <v>1.5197543335279005E-2</v>
      </c>
      <c r="EG56" s="107">
        <f t="shared" si="370"/>
        <v>0</v>
      </c>
      <c r="EH56" s="107"/>
      <c r="EI56" s="109">
        <f t="shared" si="248"/>
        <v>16.8</v>
      </c>
      <c r="EJ56" s="110">
        <f t="shared" si="195"/>
        <v>0.59000000000000008</v>
      </c>
      <c r="EK56" s="111">
        <f t="shared" si="371"/>
        <v>7.369216454766284</v>
      </c>
      <c r="EL56" s="112">
        <f t="shared" si="196"/>
        <v>117.60000000000001</v>
      </c>
      <c r="EM56" s="112"/>
      <c r="EN56" s="109">
        <f t="shared" si="478"/>
        <v>20.16</v>
      </c>
      <c r="EO56" s="110">
        <f t="shared" si="372"/>
        <v>0.74</v>
      </c>
      <c r="EP56" s="111">
        <f>SUM(EP$51*EO56)</f>
        <v>0.35862419844922122</v>
      </c>
      <c r="EQ56" s="112">
        <f t="shared" si="373"/>
        <v>0</v>
      </c>
      <c r="ER56" s="112"/>
      <c r="ES56" s="113">
        <f t="shared" si="479"/>
        <v>16.8</v>
      </c>
      <c r="ET56" s="114">
        <f t="shared" si="374"/>
        <v>0.74</v>
      </c>
      <c r="EU56" s="115">
        <f>SUM(EU$51*ET56)</f>
        <v>8.2881554935162765</v>
      </c>
      <c r="EV56" s="116">
        <f t="shared" si="375"/>
        <v>134.4</v>
      </c>
      <c r="EW56" s="116"/>
      <c r="EX56" s="81">
        <f t="shared" si="40"/>
        <v>20.16</v>
      </c>
      <c r="EY56" s="76">
        <f t="shared" si="33"/>
        <v>0.35399999999999998</v>
      </c>
      <c r="EZ56" s="77">
        <f t="shared" si="284"/>
        <v>0</v>
      </c>
      <c r="FA56" s="82">
        <f t="shared" si="34"/>
        <v>0</v>
      </c>
      <c r="FB56" s="82"/>
      <c r="FC56" s="81">
        <f t="shared" si="72"/>
        <v>24.192</v>
      </c>
      <c r="FD56" s="76">
        <f t="shared" si="59"/>
        <v>0.39</v>
      </c>
      <c r="FE56" s="77">
        <f t="shared" si="285"/>
        <v>1.6936032339000002E-2</v>
      </c>
      <c r="FF56" s="82">
        <f t="shared" si="60"/>
        <v>0</v>
      </c>
      <c r="FG56" s="82"/>
      <c r="FH56" s="81">
        <f t="shared" si="132"/>
        <v>29.0304</v>
      </c>
      <c r="FI56" s="76">
        <f t="shared" si="106"/>
        <v>0.49</v>
      </c>
      <c r="FJ56" s="77">
        <f t="shared" si="286"/>
        <v>8.276031609999999E-4</v>
      </c>
      <c r="FK56" s="82">
        <f t="shared" si="107"/>
        <v>0</v>
      </c>
      <c r="FL56" s="82"/>
      <c r="FM56" s="81">
        <f t="shared" si="249"/>
        <v>34.836480000000002</v>
      </c>
      <c r="FN56" s="76">
        <f t="shared" si="198"/>
        <v>0.59000000000000008</v>
      </c>
      <c r="FO56" s="77">
        <f t="shared" si="376"/>
        <v>3.8511338999999998E-5</v>
      </c>
      <c r="FP56" s="82">
        <f t="shared" si="199"/>
        <v>0</v>
      </c>
      <c r="FQ56" s="82"/>
      <c r="FR56" s="81">
        <f t="shared" si="480"/>
        <v>41.803775999999999</v>
      </c>
      <c r="FS56" s="76">
        <f t="shared" si="377"/>
        <v>0.74</v>
      </c>
      <c r="FT56" s="77">
        <f>SUM(FT$51*FS56)</f>
        <v>1.8741610000000002E-6</v>
      </c>
      <c r="FU56" s="82">
        <f t="shared" si="378"/>
        <v>0</v>
      </c>
      <c r="FV56" s="82"/>
      <c r="FW56" s="83">
        <f t="shared" si="73"/>
        <v>20.16</v>
      </c>
      <c r="FX56" s="84">
        <f t="shared" si="61"/>
        <v>0.39</v>
      </c>
      <c r="FY56" s="85">
        <f t="shared" si="287"/>
        <v>0.27097651742400003</v>
      </c>
      <c r="FZ56" s="86">
        <f t="shared" si="62"/>
        <v>0</v>
      </c>
      <c r="GA56" s="86"/>
      <c r="GB56" s="83">
        <f t="shared" si="133"/>
        <v>24.192</v>
      </c>
      <c r="GC56" s="84">
        <f t="shared" si="109"/>
        <v>0.49</v>
      </c>
      <c r="GD56" s="85">
        <f t="shared" si="288"/>
        <v>1.3241650575999998E-2</v>
      </c>
      <c r="GE56" s="86">
        <f t="shared" si="110"/>
        <v>0</v>
      </c>
      <c r="GF56" s="86"/>
      <c r="GG56" s="83">
        <f t="shared" si="250"/>
        <v>29.0304</v>
      </c>
      <c r="GH56" s="84">
        <f t="shared" si="201"/>
        <v>0.59000000000000008</v>
      </c>
      <c r="GI56" s="85">
        <f t="shared" si="379"/>
        <v>6.1618142399999997E-4</v>
      </c>
      <c r="GJ56" s="86">
        <f t="shared" si="202"/>
        <v>0</v>
      </c>
      <c r="GK56" s="86"/>
      <c r="GL56" s="83">
        <f t="shared" si="481"/>
        <v>34.836480000000002</v>
      </c>
      <c r="GM56" s="84">
        <f t="shared" si="380"/>
        <v>0.74</v>
      </c>
      <c r="GN56" s="85">
        <f>SUM(GN$51*GM56)</f>
        <v>2.9986576000000003E-5</v>
      </c>
      <c r="GO56" s="86">
        <f t="shared" si="381"/>
        <v>0</v>
      </c>
      <c r="GP56" s="86"/>
      <c r="GQ56" s="87">
        <f t="shared" si="134"/>
        <v>20.16</v>
      </c>
      <c r="GR56" s="88">
        <f t="shared" si="111"/>
        <v>0.49</v>
      </c>
      <c r="GS56" s="89">
        <f t="shared" si="289"/>
        <v>0.29077948900000006</v>
      </c>
      <c r="GT56" s="90">
        <f t="shared" si="112"/>
        <v>0</v>
      </c>
      <c r="GU56" s="90"/>
      <c r="GV56" s="87">
        <f t="shared" si="251"/>
        <v>24.192</v>
      </c>
      <c r="GW56" s="88">
        <f t="shared" si="204"/>
        <v>0.59000000000000008</v>
      </c>
      <c r="GX56" s="89">
        <f t="shared" si="382"/>
        <v>1.3531011000000003E-2</v>
      </c>
      <c r="GY56" s="90">
        <f t="shared" si="205"/>
        <v>0</v>
      </c>
      <c r="GZ56" s="90"/>
      <c r="HA56" s="87">
        <f t="shared" si="482"/>
        <v>29.0304</v>
      </c>
      <c r="HB56" s="88">
        <f t="shared" si="383"/>
        <v>0.74</v>
      </c>
      <c r="HC56" s="89">
        <f>SUM(HC$51*HB56)</f>
        <v>6.5848900000000006E-4</v>
      </c>
      <c r="HD56" s="90">
        <f t="shared" si="384"/>
        <v>0</v>
      </c>
      <c r="HE56" s="90"/>
      <c r="HF56" s="94">
        <f t="shared" si="252"/>
        <v>20.16</v>
      </c>
      <c r="HG56" s="95">
        <f t="shared" si="206"/>
        <v>0.59000000000000008</v>
      </c>
      <c r="HH56" s="96">
        <f t="shared" si="385"/>
        <v>0.33757200000000009</v>
      </c>
      <c r="HI56" s="97">
        <f t="shared" si="207"/>
        <v>0</v>
      </c>
      <c r="HJ56" s="97"/>
      <c r="HK56" s="94">
        <f t="shared" si="483"/>
        <v>24.192</v>
      </c>
      <c r="HL56" s="95">
        <f t="shared" si="386"/>
        <v>0.74</v>
      </c>
      <c r="HM56" s="96">
        <f>SUM(HM$51*HL56)</f>
        <v>1.6428000000000002E-2</v>
      </c>
      <c r="HN56" s="97">
        <f t="shared" si="387"/>
        <v>0</v>
      </c>
      <c r="HO56" s="97"/>
      <c r="HP56" s="104">
        <f t="shared" si="484"/>
        <v>20.16</v>
      </c>
      <c r="HQ56" s="105">
        <f t="shared" si="388"/>
        <v>0.74</v>
      </c>
      <c r="HR56" s="106">
        <f>SUM(HR$51*HQ56)</f>
        <v>0.40700000000000003</v>
      </c>
      <c r="HS56" s="107">
        <f t="shared" si="389"/>
        <v>0</v>
      </c>
      <c r="HT56" s="107"/>
      <c r="HU56" s="81">
        <f t="shared" si="74"/>
        <v>24.192</v>
      </c>
      <c r="HV56" s="76">
        <f t="shared" si="63"/>
        <v>0.39</v>
      </c>
      <c r="HW56" s="77">
        <f t="shared" si="290"/>
        <v>1.6936032339000002E-2</v>
      </c>
      <c r="HX56" s="82">
        <f t="shared" si="64"/>
        <v>0</v>
      </c>
      <c r="HY56" s="82"/>
      <c r="HZ56" s="81">
        <f t="shared" si="135"/>
        <v>29.0304</v>
      </c>
      <c r="IA56" s="76">
        <f t="shared" si="114"/>
        <v>0.49</v>
      </c>
      <c r="IB56" s="77">
        <f t="shared" si="291"/>
        <v>8.276031609999999E-4</v>
      </c>
      <c r="IC56" s="82">
        <f t="shared" si="115"/>
        <v>0</v>
      </c>
      <c r="ID56" s="82"/>
      <c r="IE56" s="81">
        <f t="shared" si="253"/>
        <v>34.836480000000002</v>
      </c>
      <c r="IF56" s="76">
        <f t="shared" si="209"/>
        <v>0.59000000000000008</v>
      </c>
      <c r="IG56" s="77">
        <f t="shared" si="390"/>
        <v>3.8511338999999998E-5</v>
      </c>
      <c r="IH56" s="82">
        <f t="shared" si="210"/>
        <v>0</v>
      </c>
      <c r="II56" s="82"/>
      <c r="IJ56" s="81">
        <f t="shared" si="485"/>
        <v>41.803775999999999</v>
      </c>
      <c r="IK56" s="76">
        <f t="shared" si="391"/>
        <v>0.74</v>
      </c>
      <c r="IL56" s="77">
        <f>SUM(IL$51*IK56)</f>
        <v>1.8741610000000002E-6</v>
      </c>
      <c r="IM56" s="82">
        <f t="shared" si="392"/>
        <v>0</v>
      </c>
      <c r="IN56" s="82"/>
      <c r="IO56" s="83">
        <f t="shared" si="136"/>
        <v>24.192</v>
      </c>
      <c r="IP56" s="84">
        <f t="shared" si="116"/>
        <v>0.49</v>
      </c>
      <c r="IQ56" s="85">
        <f t="shared" si="292"/>
        <v>0</v>
      </c>
      <c r="IR56" s="86">
        <f t="shared" si="117"/>
        <v>0</v>
      </c>
      <c r="IS56" s="86"/>
      <c r="IT56" s="83">
        <f t="shared" si="254"/>
        <v>29.0304</v>
      </c>
      <c r="IU56" s="84">
        <f t="shared" si="212"/>
        <v>0.59000000000000008</v>
      </c>
      <c r="IV56" s="85">
        <f t="shared" si="393"/>
        <v>0</v>
      </c>
      <c r="IW56" s="86">
        <f t="shared" si="213"/>
        <v>0</v>
      </c>
      <c r="IX56" s="86"/>
      <c r="IY56" s="83">
        <f t="shared" si="486"/>
        <v>34.836480000000002</v>
      </c>
      <c r="IZ56" s="84">
        <f t="shared" si="394"/>
        <v>0.74</v>
      </c>
      <c r="JA56" s="85">
        <f>SUM(JA$51*IZ56)</f>
        <v>0</v>
      </c>
      <c r="JB56" s="86">
        <f t="shared" si="395"/>
        <v>0</v>
      </c>
      <c r="JC56" s="86"/>
      <c r="JD56" s="87">
        <f t="shared" si="255"/>
        <v>24.192</v>
      </c>
      <c r="JE56" s="88">
        <f t="shared" si="214"/>
        <v>0.59000000000000008</v>
      </c>
      <c r="JF56" s="89">
        <f t="shared" si="396"/>
        <v>0</v>
      </c>
      <c r="JG56" s="90">
        <f t="shared" si="215"/>
        <v>0</v>
      </c>
      <c r="JH56" s="90"/>
      <c r="JI56" s="87">
        <f t="shared" si="487"/>
        <v>29.0304</v>
      </c>
      <c r="JJ56" s="88">
        <f t="shared" si="397"/>
        <v>0.74</v>
      </c>
      <c r="JK56" s="89">
        <f>SUM(JK$51*JJ56)</f>
        <v>0</v>
      </c>
      <c r="JL56" s="90">
        <f t="shared" si="398"/>
        <v>0</v>
      </c>
      <c r="JM56" s="90"/>
      <c r="JN56" s="94">
        <f t="shared" si="488"/>
        <v>24.192</v>
      </c>
      <c r="JO56" s="95">
        <f t="shared" si="399"/>
        <v>0.74</v>
      </c>
      <c r="JP56" s="96">
        <f>SUM(JP$51*JO56)</f>
        <v>0</v>
      </c>
      <c r="JQ56" s="97">
        <f t="shared" si="400"/>
        <v>0</v>
      </c>
      <c r="JR56" s="97"/>
      <c r="JS56" s="81">
        <f t="shared" si="118"/>
        <v>29.0304</v>
      </c>
      <c r="JT56" s="76">
        <f t="shared" si="81"/>
        <v>0.49</v>
      </c>
      <c r="JU56" s="77">
        <f t="shared" si="293"/>
        <v>0</v>
      </c>
      <c r="JV56" s="82">
        <f t="shared" si="82"/>
        <v>0</v>
      </c>
      <c r="JW56" s="82"/>
      <c r="JX56" s="81">
        <f t="shared" si="216"/>
        <v>34.836480000000002</v>
      </c>
      <c r="JY56" s="76">
        <f t="shared" si="156"/>
        <v>0.59000000000000008</v>
      </c>
      <c r="JZ56" s="77">
        <f t="shared" si="294"/>
        <v>0</v>
      </c>
      <c r="KA56" s="82">
        <f t="shared" si="157"/>
        <v>0</v>
      </c>
      <c r="KB56" s="82"/>
      <c r="KC56" s="81">
        <f>+KC55</f>
        <v>41.803775999999999</v>
      </c>
      <c r="KD56" s="76">
        <f t="shared" si="295"/>
        <v>0.74</v>
      </c>
      <c r="KE56" s="77">
        <f>SUM(KE$51*KD56)</f>
        <v>0</v>
      </c>
      <c r="KF56" s="82">
        <f t="shared" si="296"/>
        <v>0</v>
      </c>
      <c r="KG56" s="82"/>
      <c r="KH56" s="83">
        <f t="shared" si="217"/>
        <v>29.0304</v>
      </c>
      <c r="KI56" s="84">
        <f t="shared" si="158"/>
        <v>0.59000000000000008</v>
      </c>
      <c r="KJ56" s="85">
        <f t="shared" si="297"/>
        <v>0</v>
      </c>
      <c r="KK56" s="86">
        <f t="shared" si="159"/>
        <v>0</v>
      </c>
      <c r="KL56" s="86"/>
      <c r="KM56" s="83">
        <f>+KM55</f>
        <v>34.836480000000002</v>
      </c>
      <c r="KN56" s="84">
        <f t="shared" si="298"/>
        <v>0.74</v>
      </c>
      <c r="KO56" s="85">
        <f>SUM(KO$51*KN56)</f>
        <v>0</v>
      </c>
      <c r="KP56" s="86">
        <f t="shared" si="299"/>
        <v>0</v>
      </c>
      <c r="KQ56" s="86"/>
      <c r="KR56" s="87">
        <f t="shared" si="489"/>
        <v>29.0304</v>
      </c>
      <c r="KS56" s="88">
        <f t="shared" si="401"/>
        <v>0.74</v>
      </c>
      <c r="KT56" s="89">
        <f t="shared" si="490"/>
        <v>0</v>
      </c>
      <c r="KU56" s="90">
        <f t="shared" si="402"/>
        <v>0</v>
      </c>
      <c r="KV56" s="90"/>
      <c r="KW56" s="81">
        <f t="shared" si="256"/>
        <v>34.836480000000002</v>
      </c>
      <c r="KX56" s="76">
        <f t="shared" si="160"/>
        <v>0.59000000000000008</v>
      </c>
      <c r="KY56" s="77">
        <f t="shared" si="403"/>
        <v>0</v>
      </c>
      <c r="KZ56" s="82">
        <f t="shared" si="218"/>
        <v>0</v>
      </c>
      <c r="LA56" s="82"/>
      <c r="LB56" s="81">
        <f t="shared" si="491"/>
        <v>41.803775999999999</v>
      </c>
      <c r="LC56" s="76">
        <f t="shared" si="301"/>
        <v>0.74</v>
      </c>
      <c r="LD56" s="77">
        <f>SUM(LD$51*LC56)</f>
        <v>0</v>
      </c>
      <c r="LE56" s="82">
        <f t="shared" si="404"/>
        <v>0</v>
      </c>
      <c r="LF56" s="82"/>
      <c r="LG56" s="83">
        <f t="shared" si="492"/>
        <v>34.836480000000002</v>
      </c>
      <c r="LH56" s="84">
        <f t="shared" si="302"/>
        <v>0.74</v>
      </c>
      <c r="LI56" s="85">
        <f>SUM(LI$51*LH56)</f>
        <v>0</v>
      </c>
      <c r="LJ56" s="86">
        <f t="shared" si="405"/>
        <v>0</v>
      </c>
      <c r="LK56" s="86"/>
      <c r="LL56" s="81">
        <f t="shared" si="493"/>
        <v>41.803775999999999</v>
      </c>
      <c r="LM56" s="76">
        <f t="shared" si="303"/>
        <v>0.74</v>
      </c>
      <c r="LN56" s="77">
        <f>SUM(LN$51*LM56)</f>
        <v>0</v>
      </c>
      <c r="LO56" s="82">
        <f t="shared" si="406"/>
        <v>0</v>
      </c>
      <c r="LP56" s="82"/>
      <c r="LQ56" s="81">
        <f t="shared" si="75"/>
        <v>20.16</v>
      </c>
      <c r="LR56" s="76">
        <f t="shared" si="44"/>
        <v>0.39</v>
      </c>
      <c r="LS56" s="77">
        <f t="shared" si="407"/>
        <v>0.27097651742400003</v>
      </c>
      <c r="LT56" s="82">
        <f t="shared" si="65"/>
        <v>0</v>
      </c>
      <c r="LU56" s="82"/>
      <c r="LV56" s="81">
        <f t="shared" si="137"/>
        <v>24.192</v>
      </c>
      <c r="LW56" s="76">
        <f t="shared" si="83"/>
        <v>0.49</v>
      </c>
      <c r="LX56" s="77">
        <f t="shared" si="408"/>
        <v>1.3241650575999998E-2</v>
      </c>
      <c r="LY56" s="82">
        <f t="shared" si="120"/>
        <v>0</v>
      </c>
      <c r="LZ56" s="82"/>
      <c r="MA56" s="81">
        <f t="shared" si="257"/>
        <v>29.0304</v>
      </c>
      <c r="MB56" s="76">
        <f t="shared" si="161"/>
        <v>0.59000000000000008</v>
      </c>
      <c r="MC56" s="77">
        <f t="shared" si="409"/>
        <v>6.1618142399999997E-4</v>
      </c>
      <c r="MD56" s="82">
        <f t="shared" si="221"/>
        <v>0</v>
      </c>
      <c r="ME56" s="82"/>
      <c r="MF56" s="81">
        <f t="shared" si="494"/>
        <v>34.836480000000002</v>
      </c>
      <c r="MG56" s="76">
        <f t="shared" si="304"/>
        <v>0.74</v>
      </c>
      <c r="MH56" s="77">
        <f>SUM(MH$51*MG56)</f>
        <v>2.9986576000000003E-5</v>
      </c>
      <c r="MI56" s="82">
        <f t="shared" si="410"/>
        <v>0</v>
      </c>
      <c r="MJ56" s="82"/>
      <c r="MK56" s="83">
        <f t="shared" si="138"/>
        <v>20.16</v>
      </c>
      <c r="ML56" s="84">
        <f t="shared" si="84"/>
        <v>0.49</v>
      </c>
      <c r="MM56" s="85">
        <f t="shared" si="411"/>
        <v>0.26841183600000001</v>
      </c>
      <c r="MN56" s="86">
        <f t="shared" si="121"/>
        <v>0</v>
      </c>
      <c r="MO56" s="86"/>
      <c r="MP56" s="83">
        <f t="shared" si="258"/>
        <v>24.192</v>
      </c>
      <c r="MQ56" s="84">
        <f t="shared" si="162"/>
        <v>0.59000000000000008</v>
      </c>
      <c r="MR56" s="85">
        <f t="shared" si="412"/>
        <v>1.2490164000000003E-2</v>
      </c>
      <c r="MS56" s="86">
        <f t="shared" si="223"/>
        <v>0</v>
      </c>
      <c r="MT56" s="86"/>
      <c r="MU56" s="83">
        <f t="shared" si="495"/>
        <v>29.0304</v>
      </c>
      <c r="MV56" s="84">
        <f t="shared" si="305"/>
        <v>0.74</v>
      </c>
      <c r="MW56" s="85">
        <f>SUM(MW$51*MV56)</f>
        <v>6.0783600000000005E-4</v>
      </c>
      <c r="MX56" s="86">
        <f t="shared" si="413"/>
        <v>0</v>
      </c>
      <c r="MY56" s="86"/>
      <c r="MZ56" s="87">
        <f t="shared" si="259"/>
        <v>20.16</v>
      </c>
      <c r="NA56" s="88">
        <f t="shared" si="163"/>
        <v>0.59000000000000008</v>
      </c>
      <c r="NB56" s="89">
        <f t="shared" si="414"/>
        <v>0.28131000000000006</v>
      </c>
      <c r="NC56" s="90">
        <f t="shared" si="224"/>
        <v>0</v>
      </c>
      <c r="ND56" s="90"/>
      <c r="NE56" s="87">
        <f t="shared" si="496"/>
        <v>24.192</v>
      </c>
      <c r="NF56" s="88">
        <f t="shared" si="306"/>
        <v>0.74</v>
      </c>
      <c r="NG56" s="89">
        <f>SUM(NG$51*NF56)</f>
        <v>1.3689999999999999E-2</v>
      </c>
      <c r="NH56" s="90">
        <f t="shared" si="415"/>
        <v>0</v>
      </c>
      <c r="NI56" s="90"/>
      <c r="NJ56" s="94">
        <f t="shared" si="497"/>
        <v>20.16</v>
      </c>
      <c r="NK56" s="95">
        <f t="shared" si="307"/>
        <v>0.74</v>
      </c>
      <c r="NL56" s="96">
        <f>SUM(NL$51*NK56)</f>
        <v>0.33300000000000002</v>
      </c>
      <c r="NM56" s="97">
        <f t="shared" si="416"/>
        <v>0</v>
      </c>
      <c r="NN56" s="97"/>
      <c r="NO56" s="81">
        <f t="shared" si="139"/>
        <v>24.192</v>
      </c>
      <c r="NP56" s="76">
        <f t="shared" si="85"/>
        <v>0.49</v>
      </c>
      <c r="NQ56" s="77">
        <f t="shared" si="417"/>
        <v>2.2367652999999998E-2</v>
      </c>
      <c r="NR56" s="82">
        <f t="shared" si="122"/>
        <v>0</v>
      </c>
      <c r="NS56" s="82"/>
      <c r="NT56" s="81">
        <f t="shared" si="260"/>
        <v>29.0304</v>
      </c>
      <c r="NU56" s="76">
        <f t="shared" si="164"/>
        <v>0.59000000000000008</v>
      </c>
      <c r="NV56" s="77">
        <f t="shared" si="418"/>
        <v>1.0408470000000003E-3</v>
      </c>
      <c r="NW56" s="82">
        <f t="shared" si="226"/>
        <v>0</v>
      </c>
      <c r="NX56" s="82"/>
      <c r="NY56" s="81">
        <f t="shared" si="498"/>
        <v>34.836480000000002</v>
      </c>
      <c r="NZ56" s="76">
        <f t="shared" si="308"/>
        <v>0.74</v>
      </c>
      <c r="OA56" s="77">
        <f>SUM(OA$51*NZ56)</f>
        <v>5.0652999999999998E-5</v>
      </c>
      <c r="OB56" s="82">
        <f t="shared" si="419"/>
        <v>0</v>
      </c>
      <c r="OC56" s="82"/>
      <c r="OD56" s="83">
        <f t="shared" si="261"/>
        <v>24.192</v>
      </c>
      <c r="OE56" s="84">
        <f t="shared" si="165"/>
        <v>0.59000000000000008</v>
      </c>
      <c r="OF56" s="85">
        <f t="shared" si="420"/>
        <v>0</v>
      </c>
      <c r="OG56" s="86">
        <f t="shared" si="227"/>
        <v>0</v>
      </c>
      <c r="OH56" s="86"/>
      <c r="OI56" s="83">
        <f t="shared" si="499"/>
        <v>29.0304</v>
      </c>
      <c r="OJ56" s="84">
        <f t="shared" si="309"/>
        <v>0.74</v>
      </c>
      <c r="OK56" s="85">
        <f>SUM(OK$51*OJ56)</f>
        <v>0</v>
      </c>
      <c r="OL56" s="86">
        <f t="shared" si="421"/>
        <v>0</v>
      </c>
      <c r="OM56" s="86"/>
      <c r="ON56" s="87">
        <f t="shared" si="500"/>
        <v>24.192</v>
      </c>
      <c r="OO56" s="88">
        <f t="shared" si="310"/>
        <v>0.74</v>
      </c>
      <c r="OP56" s="89">
        <f>SUM(OP$51*OO56)</f>
        <v>0</v>
      </c>
      <c r="OQ56" s="90">
        <f t="shared" si="422"/>
        <v>0</v>
      </c>
      <c r="OR56" s="90"/>
      <c r="OS56" s="81">
        <f t="shared" si="262"/>
        <v>29.0304</v>
      </c>
      <c r="OT56" s="76">
        <f t="shared" si="166"/>
        <v>0.59000000000000008</v>
      </c>
      <c r="OU56" s="77">
        <f t="shared" si="423"/>
        <v>0</v>
      </c>
      <c r="OV56" s="82">
        <f t="shared" si="228"/>
        <v>0</v>
      </c>
      <c r="OW56" s="82"/>
      <c r="OX56" s="81">
        <f t="shared" si="501"/>
        <v>34.836480000000002</v>
      </c>
      <c r="OY56" s="76">
        <f t="shared" si="311"/>
        <v>0.74</v>
      </c>
      <c r="OZ56" s="77">
        <f>SUM(OZ$51*OY56)</f>
        <v>0</v>
      </c>
      <c r="PA56" s="82">
        <f t="shared" si="424"/>
        <v>0</v>
      </c>
      <c r="PB56" s="82"/>
      <c r="PC56" s="83">
        <f t="shared" si="502"/>
        <v>29.0304</v>
      </c>
      <c r="PD56" s="84">
        <f t="shared" si="312"/>
        <v>0.74</v>
      </c>
      <c r="PE56" s="85">
        <f>SUM(PE$51*PD56)</f>
        <v>0</v>
      </c>
      <c r="PF56" s="86">
        <f t="shared" si="425"/>
        <v>0</v>
      </c>
      <c r="PG56" s="86"/>
      <c r="PH56" s="81">
        <f t="shared" si="503"/>
        <v>34.836480000000002</v>
      </c>
      <c r="PI56" s="76">
        <f t="shared" si="313"/>
        <v>0.74</v>
      </c>
      <c r="PJ56" s="77">
        <f>SUM(PJ$51*PI56)</f>
        <v>0</v>
      </c>
      <c r="PK56" s="82">
        <f t="shared" si="426"/>
        <v>0</v>
      </c>
      <c r="PL56" s="82"/>
      <c r="PM56" s="81">
        <f t="shared" si="140"/>
        <v>20.16</v>
      </c>
      <c r="PN56" s="76">
        <f t="shared" si="86"/>
        <v>0.49</v>
      </c>
      <c r="PO56" s="77">
        <f t="shared" si="427"/>
        <v>0.28126332760472111</v>
      </c>
      <c r="PP56" s="82">
        <f t="shared" si="123"/>
        <v>0</v>
      </c>
      <c r="PQ56" s="82"/>
      <c r="PR56" s="81">
        <f t="shared" si="263"/>
        <v>24.192</v>
      </c>
      <c r="PS56" s="76">
        <f t="shared" si="167"/>
        <v>0.59000000000000008</v>
      </c>
      <c r="PT56" s="77">
        <f t="shared" si="428"/>
        <v>1.3088189929779007E-2</v>
      </c>
      <c r="PU56" s="82">
        <f t="shared" si="230"/>
        <v>0</v>
      </c>
      <c r="PV56" s="82"/>
      <c r="PW56" s="81">
        <f t="shared" si="504"/>
        <v>29.0304</v>
      </c>
      <c r="PX56" s="76">
        <f t="shared" si="314"/>
        <v>0.74</v>
      </c>
      <c r="PY56" s="77">
        <f>SUM(PY$51*PX56)</f>
        <v>6.3693903572100026E-4</v>
      </c>
      <c r="PZ56" s="82">
        <f t="shared" si="429"/>
        <v>0</v>
      </c>
      <c r="QA56" s="82"/>
      <c r="QB56" s="83">
        <f t="shared" si="264"/>
        <v>20.16</v>
      </c>
      <c r="QC56" s="84">
        <f t="shared" si="168"/>
        <v>0.59000000000000008</v>
      </c>
      <c r="QD56" s="85">
        <f t="shared" si="430"/>
        <v>0.28126332760472106</v>
      </c>
      <c r="QE56" s="86">
        <f t="shared" si="231"/>
        <v>0</v>
      </c>
      <c r="QF56" s="86"/>
      <c r="QG56" s="83">
        <f t="shared" si="505"/>
        <v>24.192</v>
      </c>
      <c r="QH56" s="84">
        <f t="shared" si="315"/>
        <v>0.74</v>
      </c>
      <c r="QI56" s="85">
        <f>SUM(QI$51*QH56)</f>
        <v>1.3687728679779002E-2</v>
      </c>
      <c r="QJ56" s="86">
        <f t="shared" si="431"/>
        <v>0</v>
      </c>
      <c r="QK56" s="86"/>
      <c r="QL56" s="87">
        <f t="shared" si="506"/>
        <v>20.16</v>
      </c>
      <c r="QM56" s="88">
        <f t="shared" si="316"/>
        <v>0.74</v>
      </c>
      <c r="QN56" s="89">
        <f>SUM(QN$51*QM56)</f>
        <v>0.2801050388547211</v>
      </c>
      <c r="QO56" s="90">
        <f t="shared" si="432"/>
        <v>0</v>
      </c>
      <c r="QP56" s="90"/>
      <c r="QQ56" s="81">
        <f t="shared" si="232"/>
        <v>24.192</v>
      </c>
      <c r="QR56" s="76">
        <f t="shared" si="169"/>
        <v>0.59000000000000008</v>
      </c>
      <c r="QS56" s="77">
        <f t="shared" si="433"/>
        <v>1.3088189929779006E-2</v>
      </c>
      <c r="QT56" s="82">
        <f t="shared" si="170"/>
        <v>0</v>
      </c>
      <c r="QU56" s="82"/>
      <c r="QV56" s="81">
        <f>+QV55</f>
        <v>29.0304</v>
      </c>
      <c r="QW56" s="76">
        <f t="shared" si="317"/>
        <v>0.74</v>
      </c>
      <c r="QX56" s="77">
        <f>SUM(QX$51*QW56)</f>
        <v>6.3693903572100026E-4</v>
      </c>
      <c r="QY56" s="82">
        <f t="shared" si="318"/>
        <v>0</v>
      </c>
      <c r="QZ56" s="82"/>
      <c r="RA56" s="83">
        <f>+RA55</f>
        <v>24.192</v>
      </c>
      <c r="RB56" s="84">
        <f t="shared" si="319"/>
        <v>0.74</v>
      </c>
      <c r="RC56" s="85">
        <f>SUM(RC$51*RB56)</f>
        <v>1.3687728679779002E-2</v>
      </c>
      <c r="RD56" s="86">
        <f t="shared" si="320"/>
        <v>0</v>
      </c>
      <c r="RE56" s="86"/>
      <c r="RF56" s="81">
        <f>+RF55</f>
        <v>29.0304</v>
      </c>
      <c r="RG56" s="76">
        <f t="shared" si="321"/>
        <v>0.74</v>
      </c>
      <c r="RH56" s="77">
        <f>SUM(RH$51*RG56)</f>
        <v>6.3693903572100026E-4</v>
      </c>
      <c r="RI56" s="82">
        <f t="shared" si="322"/>
        <v>0</v>
      </c>
      <c r="RJ56" s="82"/>
      <c r="RK56" s="81">
        <f t="shared" si="265"/>
        <v>20.16</v>
      </c>
      <c r="RL56" s="76">
        <f t="shared" si="171"/>
        <v>0.59000000000000008</v>
      </c>
      <c r="RM56" s="77">
        <f t="shared" si="434"/>
        <v>0.2678421822252211</v>
      </c>
      <c r="RN56" s="82">
        <f t="shared" si="233"/>
        <v>0</v>
      </c>
      <c r="RO56" s="82"/>
      <c r="RP56" s="81">
        <f t="shared" si="507"/>
        <v>24.192</v>
      </c>
      <c r="RQ56" s="76">
        <f t="shared" si="323"/>
        <v>0.74</v>
      </c>
      <c r="RR56" s="77">
        <f>SUM(RR$51*RQ56)</f>
        <v>1.3034586309279004E-2</v>
      </c>
      <c r="RS56" s="82">
        <f t="shared" si="435"/>
        <v>0</v>
      </c>
      <c r="RT56" s="82"/>
      <c r="RU56" s="83">
        <f t="shared" si="508"/>
        <v>20.16</v>
      </c>
      <c r="RV56" s="84">
        <f t="shared" si="324"/>
        <v>0.74</v>
      </c>
      <c r="RW56" s="85">
        <f>SUM(RW$51*RV56)</f>
        <v>0.28011139347522102</v>
      </c>
      <c r="RX56" s="86">
        <f t="shared" si="436"/>
        <v>0</v>
      </c>
      <c r="RY56" s="86"/>
      <c r="RZ56" s="81">
        <f t="shared" si="509"/>
        <v>24.192</v>
      </c>
      <c r="SA56" s="76">
        <f t="shared" si="325"/>
        <v>0.74</v>
      </c>
      <c r="SB56" s="77">
        <f>SUM(SB$51*SA56)</f>
        <v>1.3034586309279004E-2</v>
      </c>
      <c r="SC56" s="82">
        <f t="shared" ref="SC56" si="536">(ROUND(SB56,0))*RZ56</f>
        <v>0</v>
      </c>
      <c r="SD56" s="82"/>
      <c r="SE56" s="81">
        <f t="shared" si="510"/>
        <v>20.16</v>
      </c>
      <c r="SF56" s="76">
        <f t="shared" si="326"/>
        <v>0.74</v>
      </c>
      <c r="SG56" s="77">
        <f>SUM(SG$51*SF56)</f>
        <v>0.31228786819922111</v>
      </c>
      <c r="SH56" s="82">
        <f t="shared" ref="SH56" si="537">(ROUND(SG56,0))*SE56</f>
        <v>0</v>
      </c>
      <c r="SI56" s="82"/>
      <c r="SJ56" s="81">
        <f t="shared" si="141"/>
        <v>24.192</v>
      </c>
      <c r="SK56" s="76">
        <f t="shared" si="87"/>
        <v>0.49</v>
      </c>
      <c r="SL56" s="77">
        <f t="shared" si="439"/>
        <v>2.2367652999999998E-2</v>
      </c>
      <c r="SM56" s="82">
        <f t="shared" si="124"/>
        <v>0</v>
      </c>
      <c r="SN56" s="82"/>
      <c r="SO56" s="81">
        <f t="shared" si="266"/>
        <v>29.0304</v>
      </c>
      <c r="SP56" s="76">
        <f t="shared" si="172"/>
        <v>0.59000000000000008</v>
      </c>
      <c r="SQ56" s="77">
        <f t="shared" si="440"/>
        <v>1.0408470000000003E-3</v>
      </c>
      <c r="SR56" s="82">
        <f t="shared" si="235"/>
        <v>0</v>
      </c>
      <c r="SS56" s="82"/>
      <c r="ST56" s="81">
        <f t="shared" si="511"/>
        <v>34.836480000000002</v>
      </c>
      <c r="SU56" s="76">
        <f t="shared" si="327"/>
        <v>0.74</v>
      </c>
      <c r="SV56" s="77">
        <f>SUM(SV$51*SU56)</f>
        <v>5.0652999999999998E-5</v>
      </c>
      <c r="SW56" s="82">
        <f t="shared" si="441"/>
        <v>0</v>
      </c>
      <c r="SX56" s="82"/>
      <c r="SY56" s="83">
        <f t="shared" si="267"/>
        <v>24.192</v>
      </c>
      <c r="SZ56" s="84">
        <f t="shared" si="173"/>
        <v>0.59000000000000008</v>
      </c>
      <c r="TA56" s="85">
        <f t="shared" si="442"/>
        <v>0</v>
      </c>
      <c r="TB56" s="86">
        <f t="shared" si="236"/>
        <v>0</v>
      </c>
      <c r="TC56" s="86"/>
      <c r="TD56" s="83">
        <f t="shared" si="512"/>
        <v>29.0304</v>
      </c>
      <c r="TE56" s="84">
        <f t="shared" si="328"/>
        <v>0.74</v>
      </c>
      <c r="TF56" s="85">
        <f>SUM(TF$51*TE56)</f>
        <v>0</v>
      </c>
      <c r="TG56" s="86">
        <f t="shared" si="443"/>
        <v>0</v>
      </c>
      <c r="TH56" s="86"/>
      <c r="TI56" s="87">
        <f t="shared" si="513"/>
        <v>24.192</v>
      </c>
      <c r="TJ56" s="88">
        <f t="shared" si="329"/>
        <v>0.74</v>
      </c>
      <c r="TK56" s="89">
        <f>SUM(TK$51*TJ56)</f>
        <v>0</v>
      </c>
      <c r="TL56" s="90">
        <f t="shared" si="444"/>
        <v>0</v>
      </c>
      <c r="TM56" s="90"/>
      <c r="TN56" s="81">
        <f t="shared" si="268"/>
        <v>29.0304</v>
      </c>
      <c r="TO56" s="76">
        <f t="shared" si="174"/>
        <v>0.59000000000000008</v>
      </c>
      <c r="TP56" s="77">
        <f t="shared" si="445"/>
        <v>7.9135316100000029E-4</v>
      </c>
      <c r="TQ56" s="82">
        <f t="shared" si="237"/>
        <v>0</v>
      </c>
      <c r="TR56" s="82"/>
      <c r="TS56" s="81">
        <f t="shared" si="514"/>
        <v>34.836480000000002</v>
      </c>
      <c r="TT56" s="76">
        <f t="shared" si="330"/>
        <v>0.74</v>
      </c>
      <c r="TU56" s="77">
        <f>SUM(TU$51*TT56)</f>
        <v>3.8511339000000012E-5</v>
      </c>
      <c r="TV56" s="82">
        <f t="shared" si="446"/>
        <v>0</v>
      </c>
      <c r="TW56" s="82"/>
      <c r="TX56" s="83">
        <f t="shared" si="515"/>
        <v>29.0304</v>
      </c>
      <c r="TY56" s="84">
        <f t="shared" si="331"/>
        <v>0.74</v>
      </c>
      <c r="TZ56" s="85">
        <f>SUM(TZ$51*TY56)</f>
        <v>8.27603161E-4</v>
      </c>
      <c r="UA56" s="86">
        <f t="shared" si="447"/>
        <v>0</v>
      </c>
      <c r="UB56" s="86"/>
      <c r="UC56" s="81">
        <f t="shared" si="516"/>
        <v>34.836480000000002</v>
      </c>
      <c r="UD56" s="76">
        <f t="shared" si="332"/>
        <v>0.74</v>
      </c>
      <c r="UE56" s="77">
        <f>SUM(UE$51*UD56)</f>
        <v>3.8511339000000012E-5</v>
      </c>
      <c r="UF56" s="82">
        <f t="shared" si="448"/>
        <v>0</v>
      </c>
      <c r="UG56" s="82"/>
      <c r="UH56" s="81">
        <f t="shared" si="269"/>
        <v>24.192</v>
      </c>
      <c r="UI56" s="76">
        <f t="shared" si="175"/>
        <v>0.59000000000000008</v>
      </c>
      <c r="UJ56" s="77">
        <f t="shared" si="449"/>
        <v>1.2661650576000005E-2</v>
      </c>
      <c r="UK56" s="82">
        <f t="shared" si="238"/>
        <v>0</v>
      </c>
      <c r="UL56" s="82"/>
      <c r="UM56" s="81">
        <f t="shared" si="517"/>
        <v>29.0304</v>
      </c>
      <c r="UN56" s="76">
        <f t="shared" si="333"/>
        <v>0.74</v>
      </c>
      <c r="UO56" s="77">
        <f>SUM(UO$51*UN56)</f>
        <v>6.1618142400000019E-4</v>
      </c>
      <c r="UP56" s="82">
        <f t="shared" si="450"/>
        <v>0</v>
      </c>
      <c r="UQ56" s="82"/>
      <c r="UR56" s="83">
        <f t="shared" si="518"/>
        <v>24.192</v>
      </c>
      <c r="US56" s="84">
        <f t="shared" si="334"/>
        <v>0.74</v>
      </c>
      <c r="UT56" s="85">
        <f>SUM(UT$51*US56)</f>
        <v>1.3241650576E-2</v>
      </c>
      <c r="UU56" s="86">
        <f t="shared" si="451"/>
        <v>0</v>
      </c>
      <c r="UV56" s="86"/>
      <c r="UW56" s="81">
        <f t="shared" si="519"/>
        <v>29.0304</v>
      </c>
      <c r="UX56" s="76">
        <f t="shared" si="335"/>
        <v>0.74</v>
      </c>
      <c r="UY56" s="77">
        <f>SUM(UY$51*UX56)</f>
        <v>6.1618142400000019E-4</v>
      </c>
      <c r="UZ56" s="82">
        <f t="shared" si="452"/>
        <v>0</v>
      </c>
      <c r="VA56" s="82"/>
      <c r="VB56" s="81">
        <f t="shared" si="520"/>
        <v>24.192</v>
      </c>
      <c r="VC56" s="76">
        <f t="shared" si="336"/>
        <v>0.74</v>
      </c>
      <c r="VD56" s="77">
        <f>SUM(VD$51*VC56)</f>
        <v>1.3531011000000003E-2</v>
      </c>
      <c r="VE56" s="82">
        <f t="shared" si="453"/>
        <v>0</v>
      </c>
      <c r="VF56" s="82"/>
      <c r="VG56" s="81">
        <f t="shared" si="270"/>
        <v>29.0304</v>
      </c>
      <c r="VH56" s="76">
        <f t="shared" si="176"/>
        <v>0.59000000000000008</v>
      </c>
      <c r="VI56" s="77">
        <f t="shared" si="454"/>
        <v>7.9135316100000029E-4</v>
      </c>
      <c r="VJ56" s="82">
        <f t="shared" si="239"/>
        <v>0</v>
      </c>
      <c r="VK56" s="82"/>
      <c r="VL56" s="81">
        <f t="shared" si="521"/>
        <v>34.836480000000002</v>
      </c>
      <c r="VM56" s="76">
        <f t="shared" si="337"/>
        <v>0.74</v>
      </c>
      <c r="VN56" s="77">
        <f>SUM(VN$51*VM56)</f>
        <v>3.8511339000000012E-5</v>
      </c>
      <c r="VO56" s="82">
        <f t="shared" si="455"/>
        <v>0</v>
      </c>
      <c r="VP56" s="82"/>
      <c r="VQ56" s="83">
        <f t="shared" si="522"/>
        <v>29.0304</v>
      </c>
      <c r="VR56" s="84">
        <f t="shared" si="338"/>
        <v>0.74</v>
      </c>
      <c r="VS56" s="85">
        <f>SUM(VS$51*VR56)</f>
        <v>6.5848900000000006E-4</v>
      </c>
      <c r="VT56" s="86">
        <f t="shared" si="456"/>
        <v>0</v>
      </c>
      <c r="VU56" s="86"/>
      <c r="VV56" s="81">
        <f t="shared" si="523"/>
        <v>34.836480000000002</v>
      </c>
      <c r="VW56" s="76">
        <f t="shared" si="339"/>
        <v>0.74</v>
      </c>
      <c r="VX56" s="77">
        <f>SUM(VX$51*VW56)</f>
        <v>3.8511339000000012E-5</v>
      </c>
      <c r="VY56" s="82">
        <f t="shared" si="457"/>
        <v>0</v>
      </c>
      <c r="VZ56" s="82"/>
      <c r="WA56" s="81">
        <f t="shared" si="524"/>
        <v>29.0304</v>
      </c>
      <c r="WB56" s="76">
        <f t="shared" si="340"/>
        <v>0.74</v>
      </c>
      <c r="WC56" s="77">
        <f>SUM(WC$51*WB56)</f>
        <v>0</v>
      </c>
      <c r="WD56" s="82">
        <f t="shared" si="458"/>
        <v>0</v>
      </c>
      <c r="WE56" s="82"/>
      <c r="WF56" s="81">
        <f t="shared" si="525"/>
        <v>34.836480000000002</v>
      </c>
      <c r="WG56" s="76">
        <f t="shared" si="341"/>
        <v>0.74</v>
      </c>
      <c r="WH56" s="77">
        <f>SUM(WH$51*WG56)</f>
        <v>0</v>
      </c>
      <c r="WI56" s="82">
        <f t="shared" si="459"/>
        <v>0</v>
      </c>
      <c r="WJ56" s="82"/>
      <c r="WK56" s="81">
        <f t="shared" si="271"/>
        <v>24.192</v>
      </c>
      <c r="WL56" s="76">
        <f t="shared" si="177"/>
        <v>0.59000000000000008</v>
      </c>
      <c r="WM56" s="77">
        <f t="shared" si="460"/>
        <v>1.2661650576000005E-2</v>
      </c>
      <c r="WN56" s="82">
        <f t="shared" si="240"/>
        <v>0</v>
      </c>
      <c r="WO56" s="82"/>
      <c r="WP56" s="81">
        <f t="shared" si="526"/>
        <v>29.0304</v>
      </c>
      <c r="WQ56" s="76">
        <f t="shared" si="342"/>
        <v>0.74</v>
      </c>
      <c r="WR56" s="77">
        <f>SUM(WR$51*WQ56)</f>
        <v>6.1618142400000019E-4</v>
      </c>
      <c r="WS56" s="82">
        <f t="shared" si="461"/>
        <v>0</v>
      </c>
      <c r="WT56" s="82"/>
      <c r="WU56" s="83">
        <f t="shared" si="527"/>
        <v>24.192</v>
      </c>
      <c r="WV56" s="84">
        <f t="shared" si="343"/>
        <v>0.74</v>
      </c>
      <c r="WW56" s="85">
        <f>SUM(WW$51*WV56)</f>
        <v>1.3241650576E-2</v>
      </c>
      <c r="WX56" s="86">
        <f t="shared" si="462"/>
        <v>0</v>
      </c>
      <c r="WY56" s="86"/>
      <c r="WZ56" s="81">
        <f t="shared" si="528"/>
        <v>29.0304</v>
      </c>
      <c r="XA56" s="76">
        <f t="shared" si="344"/>
        <v>0.74</v>
      </c>
      <c r="XB56" s="77">
        <f>SUM(XB$51*XA56)</f>
        <v>6.1618142400000019E-4</v>
      </c>
      <c r="XC56" s="82">
        <f t="shared" si="463"/>
        <v>0</v>
      </c>
      <c r="XD56" s="82"/>
      <c r="XE56" s="81">
        <f t="shared" si="529"/>
        <v>24.192</v>
      </c>
      <c r="XF56" s="76">
        <f t="shared" si="345"/>
        <v>0.74</v>
      </c>
      <c r="XG56" s="77">
        <f>SUM(XG$51*XF56)</f>
        <v>1.2490164000000003E-2</v>
      </c>
      <c r="XH56" s="82">
        <f t="shared" si="464"/>
        <v>0</v>
      </c>
      <c r="XI56" s="82"/>
      <c r="XJ56" s="81">
        <f t="shared" si="530"/>
        <v>29.0304</v>
      </c>
      <c r="XK56" s="76">
        <f t="shared" si="346"/>
        <v>0.74</v>
      </c>
      <c r="XL56" s="77">
        <f>SUM(XL$51*XK56)</f>
        <v>1.0408470000000003E-3</v>
      </c>
      <c r="XM56" s="82">
        <f t="shared" si="465"/>
        <v>0</v>
      </c>
      <c r="XN56" s="82"/>
      <c r="XO56" s="81">
        <f t="shared" si="531"/>
        <v>24.192</v>
      </c>
      <c r="XP56" s="76">
        <f t="shared" si="347"/>
        <v>0.74</v>
      </c>
      <c r="XQ56" s="77">
        <f>SUM(XQ$51*XP56)</f>
        <v>1.3088189929779006E-2</v>
      </c>
      <c r="XR56" s="82">
        <f t="shared" si="466"/>
        <v>0</v>
      </c>
      <c r="XS56" s="82"/>
      <c r="XT56" s="81">
        <f t="shared" si="532"/>
        <v>29.0304</v>
      </c>
      <c r="XU56" s="76">
        <f t="shared" si="348"/>
        <v>0.74</v>
      </c>
      <c r="XV56" s="77">
        <f>SUM(XV$51*XU56)</f>
        <v>1.0408470000000003E-3</v>
      </c>
      <c r="XW56" s="82">
        <f t="shared" si="467"/>
        <v>0</v>
      </c>
      <c r="XX56" s="82"/>
      <c r="XY56" s="81">
        <f t="shared" si="533"/>
        <v>29.0304</v>
      </c>
      <c r="XZ56" s="76">
        <f t="shared" si="349"/>
        <v>0.74</v>
      </c>
      <c r="YA56" s="77">
        <f>SUM(YA$51*XZ56)</f>
        <v>8.27603161E-4</v>
      </c>
      <c r="YB56" s="82">
        <f t="shared" si="468"/>
        <v>0</v>
      </c>
      <c r="YC56" s="82"/>
      <c r="YD56" s="81">
        <f t="shared" si="534"/>
        <v>34.836480000000002</v>
      </c>
      <c r="YE56" s="76">
        <f t="shared" si="350"/>
        <v>0.74</v>
      </c>
      <c r="YF56" s="77">
        <f>SUM(YF$51*YE56)</f>
        <v>0</v>
      </c>
      <c r="YG56" s="82">
        <f t="shared" si="469"/>
        <v>0</v>
      </c>
      <c r="YH56" s="82"/>
      <c r="YI56" s="81">
        <f t="shared" si="535"/>
        <v>29.0304</v>
      </c>
      <c r="YJ56" s="76">
        <f t="shared" si="351"/>
        <v>0.74</v>
      </c>
      <c r="YK56" s="77">
        <f>SUM(YK$51*YJ56)</f>
        <v>0</v>
      </c>
      <c r="YL56" s="82">
        <f t="shared" si="470"/>
        <v>0</v>
      </c>
      <c r="YM56" s="78"/>
    </row>
    <row r="57" spans="1:663" x14ac:dyDescent="0.2">
      <c r="AI57" s="8"/>
      <c r="AK57" s="4"/>
      <c r="AL57" s="9"/>
      <c r="AN57" s="8"/>
      <c r="AP57" s="4"/>
      <c r="AQ57" s="9"/>
      <c r="AS57" s="8"/>
      <c r="AU57" s="4"/>
      <c r="AV57" s="9"/>
      <c r="AX57" s="17"/>
      <c r="AZ57" s="13"/>
      <c r="BA57" s="16"/>
      <c r="BM57" s="39"/>
      <c r="BO57" s="14"/>
      <c r="BP57" s="18"/>
      <c r="BR57" s="39"/>
      <c r="BT57" s="14"/>
      <c r="BU57" s="18"/>
      <c r="BW57" s="39"/>
      <c r="BY57" s="14"/>
      <c r="BZ57" s="18"/>
      <c r="CA57" s="22"/>
      <c r="CB57" s="40"/>
      <c r="CG57" s="40"/>
      <c r="CI57" s="21"/>
      <c r="CJ57" s="21"/>
      <c r="CL57" s="40"/>
      <c r="CN57" s="21"/>
      <c r="CO57" s="21"/>
      <c r="CQ57" s="40"/>
      <c r="CS57" s="21"/>
      <c r="CT57" s="21"/>
      <c r="CV57" s="40"/>
      <c r="CX57" s="21"/>
      <c r="CY57" s="21"/>
      <c r="CZ57" s="26"/>
      <c r="DA57" s="41"/>
      <c r="DF57" s="41"/>
      <c r="DH57" s="25"/>
      <c r="DI57" s="25"/>
      <c r="DK57" s="41"/>
      <c r="DM57" s="25"/>
      <c r="DN57" s="25"/>
      <c r="DP57" s="41"/>
      <c r="DR57" s="25"/>
      <c r="DS57" s="25"/>
      <c r="DT57" s="30"/>
      <c r="DU57" s="42"/>
      <c r="DZ57" s="42"/>
      <c r="EB57" s="29"/>
      <c r="EC57" s="29"/>
      <c r="EE57" s="42"/>
      <c r="EG57" s="29"/>
      <c r="EH57" s="29"/>
      <c r="EI57" s="34"/>
      <c r="EJ57" s="43"/>
      <c r="EO57" s="43"/>
      <c r="EQ57" s="33"/>
      <c r="ER57" s="33"/>
      <c r="ES57" s="38"/>
      <c r="ET57" s="44"/>
      <c r="EX57" s="7"/>
      <c r="EY57" s="8"/>
      <c r="FD57" s="8"/>
      <c r="FF57" s="4"/>
      <c r="FG57" s="4"/>
      <c r="FI57" s="8"/>
      <c r="FK57" s="4"/>
      <c r="FL57" s="4"/>
      <c r="FN57" s="8"/>
      <c r="FP57" s="4"/>
      <c r="FQ57" s="4"/>
      <c r="FS57" s="8"/>
      <c r="FU57" s="4"/>
      <c r="FV57" s="4"/>
      <c r="FW57" s="15"/>
      <c r="FX57" s="39"/>
      <c r="GC57" s="39"/>
      <c r="GE57" s="14"/>
      <c r="GF57" s="14"/>
      <c r="GH57" s="39"/>
      <c r="GJ57" s="14"/>
      <c r="GK57" s="14"/>
      <c r="GM57" s="39"/>
      <c r="GO57" s="14"/>
      <c r="GP57" s="14"/>
      <c r="GQ57" s="22"/>
      <c r="GR57" s="40"/>
      <c r="GW57" s="40"/>
      <c r="GY57" s="21"/>
      <c r="GZ57" s="21"/>
      <c r="HB57" s="40"/>
      <c r="HD57" s="21"/>
      <c r="HE57" s="21"/>
      <c r="HF57" s="26"/>
      <c r="HG57" s="41"/>
      <c r="HL57" s="41"/>
      <c r="HN57" s="25"/>
      <c r="HO57" s="25"/>
      <c r="HP57" s="30"/>
      <c r="HQ57" s="42"/>
      <c r="HU57" s="7"/>
      <c r="HV57" s="8"/>
      <c r="IA57" s="8"/>
      <c r="IC57" s="4"/>
      <c r="ID57" s="4"/>
      <c r="IF57" s="8"/>
      <c r="IH57" s="4"/>
      <c r="II57" s="4"/>
      <c r="IK57" s="8"/>
      <c r="IM57" s="4"/>
      <c r="IN57" s="4"/>
      <c r="IO57" s="15"/>
      <c r="IP57" s="39"/>
      <c r="IU57" s="39"/>
      <c r="IW57" s="14"/>
      <c r="IX57" s="14"/>
      <c r="IZ57" s="39"/>
      <c r="JB57" s="14"/>
      <c r="JC57" s="14"/>
      <c r="JD57" s="22"/>
      <c r="JE57" s="40"/>
      <c r="JJ57" s="40"/>
      <c r="JL57" s="21"/>
      <c r="JM57" s="21"/>
      <c r="JN57" s="26"/>
      <c r="JO57" s="41"/>
      <c r="JS57" s="7"/>
      <c r="JT57" s="8"/>
      <c r="JY57" s="8"/>
      <c r="KA57" s="4"/>
      <c r="KB57" s="4"/>
      <c r="KD57" s="8"/>
      <c r="KF57" s="4"/>
      <c r="KG57" s="4"/>
      <c r="KH57" s="15"/>
      <c r="KI57" s="39"/>
      <c r="KN57" s="39"/>
      <c r="KP57" s="14"/>
      <c r="KQ57" s="14"/>
      <c r="KR57" s="22"/>
      <c r="KS57" s="88"/>
      <c r="KX57" s="6"/>
      <c r="KZ57" s="5"/>
      <c r="LA57" s="5"/>
      <c r="LG57" s="15"/>
      <c r="LH57" s="39"/>
      <c r="LM57" s="6"/>
      <c r="LO57" s="5"/>
      <c r="LP57" s="5"/>
      <c r="LQ57" s="7"/>
      <c r="LR57" s="8"/>
      <c r="LW57" s="8"/>
      <c r="LY57" s="4"/>
      <c r="LZ57" s="4"/>
      <c r="MB57" s="8"/>
      <c r="MD57" s="4"/>
      <c r="ME57" s="4"/>
      <c r="MG57" s="8"/>
      <c r="MI57" s="4"/>
      <c r="MJ57" s="4"/>
      <c r="MK57" s="15"/>
      <c r="ML57" s="39"/>
      <c r="MQ57" s="39"/>
      <c r="MS57" s="14"/>
      <c r="MT57" s="14"/>
      <c r="MV57" s="39"/>
      <c r="MX57" s="14"/>
      <c r="MY57" s="14"/>
      <c r="MZ57" s="22"/>
      <c r="NA57" s="40"/>
      <c r="NF57" s="40"/>
      <c r="NH57" s="21"/>
      <c r="NI57" s="21"/>
      <c r="NJ57" s="26"/>
      <c r="NK57" s="41"/>
      <c r="NO57" s="7"/>
      <c r="NP57" s="8"/>
      <c r="NU57" s="8"/>
      <c r="NW57" s="4"/>
      <c r="NX57" s="4"/>
      <c r="NZ57" s="8"/>
      <c r="OB57" s="4"/>
      <c r="OC57" s="4"/>
      <c r="OD57" s="15"/>
      <c r="OE57" s="39"/>
      <c r="OJ57" s="39"/>
      <c r="OL57" s="14"/>
      <c r="OM57" s="14"/>
      <c r="ON57" s="22"/>
      <c r="OO57" s="40"/>
      <c r="OS57" s="7"/>
      <c r="OT57" s="8"/>
      <c r="OY57" s="8"/>
      <c r="PA57" s="4"/>
      <c r="PB57" s="4"/>
      <c r="PC57" s="15"/>
      <c r="PD57" s="39"/>
      <c r="PH57" s="7"/>
      <c r="PI57" s="8"/>
      <c r="PM57" s="7"/>
      <c r="PN57" s="8"/>
      <c r="PS57" s="8"/>
      <c r="PU57" s="4"/>
      <c r="PV57" s="4"/>
      <c r="PX57" s="8"/>
      <c r="PZ57" s="4"/>
      <c r="QA57" s="4"/>
      <c r="QB57" s="15"/>
      <c r="QC57" s="39"/>
      <c r="QH57" s="39"/>
      <c r="QJ57" s="14"/>
      <c r="QK57" s="14"/>
      <c r="QL57" s="22"/>
      <c r="QM57" s="40"/>
      <c r="QQ57" s="7"/>
      <c r="QR57" s="8"/>
      <c r="QW57" s="8"/>
      <c r="QY57" s="4"/>
      <c r="QZ57" s="4"/>
      <c r="RA57" s="15"/>
      <c r="RB57" s="39"/>
      <c r="RF57" s="7"/>
      <c r="RG57" s="8"/>
      <c r="RK57" s="7"/>
      <c r="RL57" s="8"/>
      <c r="RQ57" s="8"/>
      <c r="RS57" s="4"/>
      <c r="RT57" s="4"/>
      <c r="RU57" s="15"/>
      <c r="RV57" s="39"/>
      <c r="RZ57" s="7"/>
      <c r="SA57" s="8"/>
      <c r="SE57" s="7"/>
      <c r="SF57" s="8"/>
      <c r="SJ57" s="7"/>
      <c r="SK57" s="8"/>
      <c r="SP57" s="8"/>
      <c r="SR57" s="4"/>
      <c r="SS57" s="4"/>
      <c r="SU57" s="8"/>
      <c r="SW57" s="4"/>
      <c r="SX57" s="4"/>
      <c r="SY57" s="15"/>
      <c r="SZ57" s="39"/>
      <c r="TE57" s="39"/>
      <c r="TG57" s="14"/>
      <c r="TH57" s="14"/>
      <c r="TI57" s="22"/>
      <c r="TJ57" s="40"/>
      <c r="TN57" s="7"/>
      <c r="TO57" s="8"/>
      <c r="TT57" s="8"/>
      <c r="TV57" s="4"/>
      <c r="TW57" s="4"/>
      <c r="TX57" s="15"/>
      <c r="TY57" s="39"/>
      <c r="UC57" s="7"/>
      <c r="UD57" s="8"/>
      <c r="UH57" s="7"/>
      <c r="UI57" s="8"/>
      <c r="UN57" s="8"/>
      <c r="UP57" s="4"/>
      <c r="UQ57" s="4"/>
      <c r="UR57" s="15"/>
      <c r="US57" s="39"/>
      <c r="UW57" s="7"/>
      <c r="UX57" s="8"/>
      <c r="VB57" s="7"/>
      <c r="VC57" s="8"/>
      <c r="VG57" s="7"/>
      <c r="VH57" s="8"/>
      <c r="VM57" s="8"/>
      <c r="VO57" s="4"/>
      <c r="VP57" s="4"/>
      <c r="VQ57" s="15"/>
      <c r="VR57" s="39"/>
      <c r="VV57" s="7"/>
      <c r="VW57" s="8"/>
      <c r="WA57" s="7"/>
      <c r="WB57" s="8"/>
      <c r="WF57" s="7"/>
      <c r="WG57" s="8"/>
      <c r="WK57" s="7"/>
      <c r="WL57" s="8"/>
      <c r="WQ57" s="8"/>
      <c r="WS57" s="4"/>
      <c r="WT57" s="4"/>
      <c r="WU57" s="15"/>
      <c r="WV57" s="39"/>
      <c r="WZ57" s="7"/>
      <c r="XA57" s="8"/>
      <c r="XE57" s="7"/>
      <c r="XF57" s="8"/>
      <c r="XJ57" s="7"/>
      <c r="XK57" s="8"/>
      <c r="XO57" s="7"/>
      <c r="XP57" s="8"/>
      <c r="XT57" s="7"/>
      <c r="XU57" s="8"/>
      <c r="XY57" s="7"/>
      <c r="XZ57" s="8"/>
      <c r="YD57" s="7"/>
      <c r="YE57" s="8"/>
      <c r="YI57" s="7"/>
      <c r="YJ57" s="8"/>
    </row>
    <row r="58" spans="1:663" x14ac:dyDescent="0.2">
      <c r="AI58" s="8"/>
      <c r="AK58" s="4"/>
      <c r="AL58" s="9"/>
      <c r="AN58" s="8"/>
      <c r="AP58" s="4"/>
      <c r="AQ58" s="9"/>
      <c r="AS58" s="8"/>
      <c r="AU58" s="4"/>
      <c r="AV58" s="9"/>
      <c r="AX58" s="17"/>
      <c r="AZ58" s="13"/>
      <c r="BA58" s="16"/>
      <c r="BM58" s="39"/>
      <c r="BO58" s="14"/>
      <c r="BP58" s="18"/>
      <c r="BR58" s="39"/>
      <c r="BT58" s="14"/>
      <c r="BU58" s="18"/>
      <c r="BW58" s="39"/>
      <c r="BY58" s="14"/>
      <c r="BZ58" s="18"/>
      <c r="CA58" s="22"/>
      <c r="CB58" s="40"/>
      <c r="CG58" s="40"/>
      <c r="CI58" s="21"/>
      <c r="CJ58" s="21"/>
      <c r="CL58" s="40"/>
      <c r="CN58" s="21"/>
      <c r="CO58" s="21"/>
      <c r="CQ58" s="40"/>
      <c r="CS58" s="21"/>
      <c r="CT58" s="21"/>
      <c r="CV58" s="40"/>
      <c r="CX58" s="21"/>
      <c r="CY58" s="21"/>
      <c r="CZ58" s="26"/>
      <c r="DA58" s="41"/>
      <c r="DF58" s="41"/>
      <c r="DH58" s="25"/>
      <c r="DI58" s="25"/>
      <c r="DK58" s="41"/>
      <c r="DM58" s="25"/>
      <c r="DN58" s="25"/>
      <c r="DP58" s="41"/>
      <c r="DR58" s="25"/>
      <c r="DS58" s="25"/>
      <c r="DT58" s="30"/>
      <c r="DU58" s="42"/>
      <c r="DZ58" s="42"/>
      <c r="EB58" s="29"/>
      <c r="EC58" s="29"/>
      <c r="EE58" s="42"/>
      <c r="EG58" s="29"/>
      <c r="EH58" s="29"/>
      <c r="EI58" s="34"/>
      <c r="EJ58" s="43"/>
      <c r="EO58" s="43"/>
      <c r="EQ58" s="33"/>
      <c r="ER58" s="33"/>
      <c r="ES58" s="38"/>
      <c r="ET58" s="44"/>
      <c r="EX58" s="7"/>
      <c r="EY58" s="8"/>
      <c r="FD58" s="8"/>
      <c r="FF58" s="4"/>
      <c r="FG58" s="4"/>
      <c r="FI58" s="8"/>
      <c r="FK58" s="4"/>
      <c r="FL58" s="4"/>
      <c r="FN58" s="8"/>
      <c r="FP58" s="4"/>
      <c r="FQ58" s="4"/>
      <c r="FS58" s="8"/>
      <c r="FU58" s="4"/>
      <c r="FV58" s="4"/>
      <c r="FW58" s="15"/>
      <c r="FX58" s="39"/>
      <c r="GC58" s="39"/>
      <c r="GE58" s="14"/>
      <c r="GF58" s="14"/>
      <c r="GH58" s="39"/>
      <c r="GJ58" s="14"/>
      <c r="GK58" s="14"/>
      <c r="GM58" s="39"/>
      <c r="GO58" s="14"/>
      <c r="GP58" s="14"/>
      <c r="GQ58" s="22"/>
      <c r="GR58" s="40"/>
      <c r="GW58" s="40"/>
      <c r="GY58" s="21"/>
      <c r="GZ58" s="21"/>
      <c r="HB58" s="40"/>
      <c r="HD58" s="21"/>
      <c r="HE58" s="21"/>
      <c r="HF58" s="26"/>
      <c r="HG58" s="41"/>
      <c r="HL58" s="41"/>
      <c r="HN58" s="25"/>
      <c r="HO58" s="25"/>
      <c r="HP58" s="30"/>
      <c r="HQ58" s="42"/>
      <c r="HU58" s="7"/>
      <c r="HV58" s="8"/>
      <c r="IA58" s="8"/>
      <c r="IC58" s="4"/>
      <c r="ID58" s="4"/>
      <c r="IF58" s="8"/>
      <c r="IH58" s="4"/>
      <c r="II58" s="4"/>
      <c r="IK58" s="8"/>
      <c r="IM58" s="4"/>
      <c r="IN58" s="4"/>
      <c r="IO58" s="15"/>
      <c r="IP58" s="39"/>
      <c r="IU58" s="39"/>
      <c r="IW58" s="14"/>
      <c r="IX58" s="14"/>
      <c r="IZ58" s="39"/>
      <c r="JB58" s="14"/>
      <c r="JC58" s="14"/>
      <c r="JD58" s="22"/>
      <c r="JE58" s="40"/>
      <c r="JJ58" s="40"/>
      <c r="JL58" s="21"/>
      <c r="JM58" s="21"/>
      <c r="JN58" s="26"/>
      <c r="JO58" s="41"/>
      <c r="JS58" s="7"/>
      <c r="JT58" s="8"/>
      <c r="JY58" s="8"/>
      <c r="KA58" s="4"/>
      <c r="KB58" s="4"/>
      <c r="KD58" s="8"/>
      <c r="KF58" s="4"/>
      <c r="KG58" s="4"/>
      <c r="KH58" s="15"/>
      <c r="KI58" s="39"/>
      <c r="KN58" s="39"/>
      <c r="KP58" s="14"/>
      <c r="KQ58" s="14"/>
      <c r="KR58" s="22"/>
      <c r="KS58" s="40"/>
      <c r="KX58" s="6"/>
      <c r="KZ58" s="5"/>
      <c r="LA58" s="5"/>
      <c r="LG58" s="15"/>
      <c r="LH58" s="39"/>
      <c r="LM58" s="6"/>
      <c r="LO58" s="5"/>
      <c r="LP58" s="5"/>
      <c r="LQ58" s="7"/>
      <c r="LR58" s="8"/>
      <c r="LW58" s="8"/>
      <c r="LY58" s="4"/>
      <c r="LZ58" s="4"/>
      <c r="MB58" s="8"/>
      <c r="MD58" s="4"/>
      <c r="ME58" s="4"/>
      <c r="MG58" s="8"/>
      <c r="MI58" s="4"/>
      <c r="MJ58" s="4"/>
      <c r="MK58" s="15"/>
      <c r="ML58" s="39"/>
      <c r="MQ58" s="39"/>
      <c r="MS58" s="14"/>
      <c r="MT58" s="14"/>
      <c r="MV58" s="39"/>
      <c r="MX58" s="14"/>
      <c r="MY58" s="14"/>
      <c r="MZ58" s="22"/>
      <c r="NA58" s="40"/>
      <c r="NF58" s="40"/>
      <c r="NH58" s="21"/>
      <c r="NI58" s="21"/>
      <c r="NJ58" s="26"/>
      <c r="NK58" s="41"/>
      <c r="NO58" s="7"/>
      <c r="NP58" s="8"/>
      <c r="NU58" s="8"/>
      <c r="NW58" s="4"/>
      <c r="NX58" s="4"/>
      <c r="NZ58" s="8"/>
      <c r="OB58" s="4"/>
      <c r="OC58" s="4"/>
      <c r="OD58" s="15"/>
      <c r="OE58" s="39"/>
      <c r="OJ58" s="39"/>
      <c r="OL58" s="14"/>
      <c r="OM58" s="14"/>
      <c r="ON58" s="22"/>
      <c r="OO58" s="40"/>
      <c r="OS58" s="7"/>
      <c r="OT58" s="8"/>
      <c r="OY58" s="8"/>
      <c r="PA58" s="4"/>
      <c r="PB58" s="4"/>
      <c r="PC58" s="15"/>
      <c r="PD58" s="39"/>
      <c r="PH58" s="7"/>
      <c r="PI58" s="8"/>
      <c r="PM58" s="7"/>
      <c r="PN58" s="8"/>
      <c r="PS58" s="8"/>
      <c r="PU58" s="4"/>
      <c r="PV58" s="4"/>
      <c r="PX58" s="8"/>
      <c r="PZ58" s="4"/>
      <c r="QA58" s="4"/>
      <c r="QB58" s="15"/>
      <c r="QC58" s="39"/>
      <c r="QH58" s="39"/>
      <c r="QJ58" s="14"/>
      <c r="QK58" s="14"/>
      <c r="QL58" s="22"/>
      <c r="QM58" s="40"/>
      <c r="QQ58" s="7"/>
      <c r="QR58" s="8"/>
      <c r="QW58" s="8"/>
      <c r="QY58" s="4"/>
      <c r="QZ58" s="4"/>
      <c r="RA58" s="15"/>
      <c r="RB58" s="39"/>
      <c r="RF58" s="7"/>
      <c r="RG58" s="8"/>
      <c r="RK58" s="7"/>
      <c r="RL58" s="8"/>
      <c r="RQ58" s="8"/>
      <c r="RS58" s="4"/>
      <c r="RT58" s="4"/>
      <c r="RU58" s="15"/>
      <c r="RV58" s="39"/>
      <c r="RZ58" s="7"/>
      <c r="SA58" s="8"/>
      <c r="SE58" s="7"/>
      <c r="SF58" s="8"/>
      <c r="SJ58" s="7"/>
      <c r="SK58" s="8"/>
      <c r="SP58" s="8"/>
      <c r="SR58" s="4"/>
      <c r="SS58" s="4"/>
      <c r="SU58" s="8"/>
      <c r="SW58" s="4"/>
      <c r="SX58" s="4"/>
      <c r="SY58" s="15"/>
      <c r="SZ58" s="39"/>
      <c r="TE58" s="39"/>
      <c r="TG58" s="14"/>
      <c r="TH58" s="14"/>
      <c r="TI58" s="22"/>
      <c r="TJ58" s="40"/>
      <c r="TN58" s="7"/>
      <c r="TO58" s="8"/>
      <c r="TT58" s="8"/>
      <c r="TV58" s="4"/>
      <c r="TW58" s="4"/>
      <c r="TX58" s="15"/>
      <c r="TY58" s="39"/>
      <c r="UC58" s="7"/>
      <c r="UD58" s="8"/>
      <c r="UH58" s="7"/>
      <c r="UI58" s="8"/>
      <c r="UN58" s="8"/>
      <c r="UP58" s="4"/>
      <c r="UQ58" s="4"/>
      <c r="UR58" s="15"/>
      <c r="US58" s="39"/>
      <c r="UW58" s="7"/>
      <c r="UX58" s="8"/>
      <c r="VB58" s="7"/>
      <c r="VC58" s="8"/>
      <c r="VG58" s="7"/>
      <c r="VH58" s="8"/>
      <c r="VM58" s="8"/>
      <c r="VO58" s="4"/>
      <c r="VP58" s="4"/>
      <c r="VQ58" s="15"/>
      <c r="VR58" s="39"/>
      <c r="VV58" s="7"/>
      <c r="VW58" s="8"/>
      <c r="WA58" s="7"/>
      <c r="WB58" s="8"/>
      <c r="WF58" s="7"/>
      <c r="WG58" s="8"/>
      <c r="WK58" s="7"/>
      <c r="WL58" s="8"/>
      <c r="WQ58" s="8"/>
      <c r="WS58" s="4"/>
      <c r="WT58" s="4"/>
      <c r="WU58" s="15"/>
      <c r="WV58" s="39"/>
      <c r="WZ58" s="7"/>
      <c r="XA58" s="8"/>
      <c r="XE58" s="7"/>
      <c r="XF58" s="8"/>
      <c r="XJ58" s="7"/>
      <c r="XK58" s="8"/>
      <c r="XO58" s="7"/>
      <c r="XP58" s="8"/>
      <c r="XT58" s="7"/>
      <c r="XU58" s="8"/>
      <c r="XY58" s="7"/>
      <c r="XZ58" s="8"/>
      <c r="YD58" s="7"/>
      <c r="YE58" s="8"/>
      <c r="YI58" s="7"/>
      <c r="YJ58" s="8"/>
    </row>
    <row r="59" spans="1:663" x14ac:dyDescent="0.2">
      <c r="AI59" s="8"/>
      <c r="AK59" s="4"/>
      <c r="AL59" s="9"/>
      <c r="AN59" s="8"/>
      <c r="AP59" s="4"/>
      <c r="AQ59" s="9"/>
      <c r="AS59" s="8"/>
      <c r="AU59" s="4"/>
      <c r="AV59" s="9"/>
      <c r="AX59" s="17"/>
      <c r="AZ59" s="13"/>
      <c r="BA59" s="16"/>
      <c r="BM59" s="39"/>
      <c r="BO59" s="14"/>
      <c r="BP59" s="18"/>
      <c r="BR59" s="39"/>
      <c r="BT59" s="14"/>
      <c r="BU59" s="18"/>
      <c r="BW59" s="39"/>
      <c r="BY59" s="14"/>
      <c r="BZ59" s="18"/>
      <c r="CA59" s="22"/>
      <c r="CB59" s="40"/>
      <c r="CG59" s="40"/>
      <c r="CI59" s="21"/>
      <c r="CJ59" s="21"/>
      <c r="CL59" s="40"/>
      <c r="CN59" s="21"/>
      <c r="CO59" s="21"/>
      <c r="CQ59" s="40"/>
      <c r="CS59" s="21"/>
      <c r="CT59" s="21"/>
      <c r="CV59" s="40"/>
      <c r="CX59" s="21"/>
      <c r="CY59" s="21"/>
      <c r="CZ59" s="26"/>
      <c r="DA59" s="41"/>
      <c r="DF59" s="41"/>
      <c r="DH59" s="25"/>
      <c r="DI59" s="25"/>
      <c r="DK59" s="41"/>
      <c r="DM59" s="25"/>
      <c r="DN59" s="25"/>
      <c r="DP59" s="41"/>
      <c r="DR59" s="25"/>
      <c r="DS59" s="25"/>
      <c r="DT59" s="30"/>
      <c r="DU59" s="42"/>
      <c r="DZ59" s="42"/>
      <c r="EB59" s="29"/>
      <c r="EC59" s="29"/>
      <c r="EE59" s="42"/>
      <c r="EG59" s="29"/>
      <c r="EH59" s="29"/>
      <c r="EI59" s="34"/>
      <c r="EJ59" s="43"/>
      <c r="EO59" s="43"/>
      <c r="EQ59" s="33"/>
      <c r="ER59" s="33"/>
      <c r="ES59" s="38"/>
      <c r="ET59" s="44"/>
      <c r="EX59" s="7"/>
      <c r="EY59" s="8"/>
      <c r="FD59" s="8"/>
      <c r="FF59" s="4"/>
      <c r="FG59" s="4"/>
      <c r="FI59" s="8"/>
      <c r="FK59" s="4"/>
      <c r="FL59" s="4"/>
      <c r="FN59" s="8"/>
      <c r="FP59" s="4"/>
      <c r="FQ59" s="4"/>
      <c r="FS59" s="8"/>
      <c r="FU59" s="4"/>
      <c r="FV59" s="4"/>
      <c r="FW59" s="15"/>
      <c r="FX59" s="39"/>
      <c r="GC59" s="39"/>
      <c r="GE59" s="14"/>
      <c r="GF59" s="14"/>
      <c r="GH59" s="39"/>
      <c r="GJ59" s="14"/>
      <c r="GK59" s="14"/>
      <c r="GM59" s="39"/>
      <c r="GO59" s="14"/>
      <c r="GP59" s="14"/>
      <c r="GQ59" s="22"/>
      <c r="GR59" s="40"/>
      <c r="GW59" s="40"/>
      <c r="GY59" s="21"/>
      <c r="GZ59" s="21"/>
      <c r="HB59" s="40"/>
      <c r="HD59" s="21"/>
      <c r="HE59" s="21"/>
      <c r="HF59" s="26"/>
      <c r="HG59" s="41"/>
      <c r="HL59" s="41"/>
      <c r="HN59" s="25"/>
      <c r="HO59" s="25"/>
      <c r="HP59" s="30"/>
      <c r="HQ59" s="42"/>
      <c r="HU59" s="7"/>
      <c r="HV59" s="8"/>
      <c r="IA59" s="8"/>
      <c r="IC59" s="4"/>
      <c r="ID59" s="4"/>
      <c r="IF59" s="8"/>
      <c r="IH59" s="4"/>
      <c r="II59" s="4"/>
      <c r="IK59" s="8"/>
      <c r="IM59" s="4"/>
      <c r="IN59" s="4"/>
      <c r="IO59" s="15"/>
      <c r="IP59" s="39"/>
      <c r="IU59" s="39"/>
      <c r="IW59" s="14"/>
      <c r="IX59" s="14"/>
      <c r="IZ59" s="39"/>
      <c r="JB59" s="14"/>
      <c r="JC59" s="14"/>
      <c r="JD59" s="22"/>
      <c r="JE59" s="40"/>
      <c r="JJ59" s="40"/>
      <c r="JL59" s="21"/>
      <c r="JM59" s="21"/>
      <c r="JN59" s="26"/>
      <c r="JO59" s="41"/>
      <c r="JS59" s="7"/>
      <c r="JT59" s="8"/>
      <c r="JY59" s="8"/>
      <c r="KA59" s="4"/>
      <c r="KB59" s="4"/>
      <c r="KD59" s="8"/>
      <c r="KF59" s="4"/>
      <c r="KG59" s="4"/>
      <c r="KH59" s="15"/>
      <c r="KI59" s="39"/>
      <c r="KN59" s="39"/>
      <c r="KP59" s="14"/>
      <c r="KQ59" s="14"/>
      <c r="KR59" s="22"/>
      <c r="KS59" s="40"/>
      <c r="KX59" s="6"/>
      <c r="KZ59" s="5"/>
      <c r="LA59" s="5"/>
      <c r="LG59" s="15"/>
      <c r="LH59" s="39"/>
      <c r="LM59" s="6"/>
      <c r="LO59" s="5"/>
      <c r="LP59" s="5"/>
      <c r="LQ59" s="7"/>
      <c r="LR59" s="8"/>
      <c r="LW59" s="8"/>
      <c r="LY59" s="4"/>
      <c r="LZ59" s="4"/>
      <c r="MB59" s="8"/>
      <c r="MD59" s="4"/>
      <c r="ME59" s="4"/>
      <c r="MG59" s="8"/>
      <c r="MI59" s="4"/>
      <c r="MJ59" s="4"/>
      <c r="MK59" s="15"/>
      <c r="ML59" s="39"/>
      <c r="MQ59" s="39"/>
      <c r="MS59" s="14"/>
      <c r="MT59" s="14"/>
      <c r="MV59" s="39"/>
      <c r="MX59" s="14"/>
      <c r="MY59" s="14"/>
      <c r="MZ59" s="22"/>
      <c r="NA59" s="40"/>
      <c r="NF59" s="40"/>
      <c r="NH59" s="21"/>
      <c r="NI59" s="21"/>
      <c r="NJ59" s="26"/>
      <c r="NK59" s="41"/>
      <c r="NO59" s="7"/>
      <c r="NP59" s="8"/>
      <c r="NU59" s="8"/>
      <c r="NW59" s="4"/>
      <c r="NX59" s="4"/>
      <c r="NZ59" s="8"/>
      <c r="OB59" s="4"/>
      <c r="OC59" s="4"/>
      <c r="OD59" s="15"/>
      <c r="OE59" s="39"/>
      <c r="OJ59" s="39"/>
      <c r="OL59" s="14"/>
      <c r="OM59" s="14"/>
      <c r="ON59" s="22"/>
      <c r="OO59" s="40"/>
      <c r="OS59" s="7"/>
      <c r="OT59" s="8"/>
      <c r="OY59" s="8"/>
      <c r="PA59" s="4"/>
      <c r="PB59" s="4"/>
      <c r="PC59" s="15"/>
      <c r="PD59" s="39"/>
      <c r="PH59" s="7"/>
      <c r="PI59" s="8"/>
      <c r="PM59" s="7"/>
      <c r="PN59" s="8"/>
      <c r="PS59" s="8"/>
      <c r="PU59" s="4"/>
      <c r="PV59" s="4"/>
      <c r="PX59" s="8"/>
      <c r="PZ59" s="4"/>
      <c r="QA59" s="4"/>
      <c r="QB59" s="15"/>
      <c r="QC59" s="39"/>
      <c r="QH59" s="39"/>
      <c r="QJ59" s="14"/>
      <c r="QK59" s="14"/>
      <c r="QL59" s="22"/>
      <c r="QM59" s="40"/>
      <c r="QQ59" s="7"/>
      <c r="QR59" s="8"/>
      <c r="QW59" s="8"/>
      <c r="QY59" s="4"/>
      <c r="QZ59" s="4"/>
      <c r="RA59" s="15"/>
      <c r="RB59" s="39"/>
      <c r="RF59" s="7"/>
      <c r="RG59" s="8"/>
      <c r="RK59" s="7"/>
      <c r="RL59" s="8"/>
      <c r="RQ59" s="8"/>
      <c r="RS59" s="4"/>
      <c r="RT59" s="4"/>
      <c r="RU59" s="15"/>
      <c r="RV59" s="39"/>
      <c r="RZ59" s="7"/>
      <c r="SA59" s="8"/>
      <c r="SE59" s="7"/>
      <c r="SF59" s="8"/>
      <c r="SJ59" s="7"/>
      <c r="SK59" s="8"/>
      <c r="SP59" s="8"/>
      <c r="SR59" s="4"/>
      <c r="SS59" s="4"/>
      <c r="SU59" s="8"/>
      <c r="SW59" s="4"/>
      <c r="SX59" s="4"/>
      <c r="SY59" s="15"/>
      <c r="SZ59" s="39"/>
      <c r="TE59" s="39"/>
      <c r="TG59" s="14"/>
      <c r="TH59" s="14"/>
      <c r="TI59" s="22"/>
      <c r="TJ59" s="40"/>
      <c r="TN59" s="7"/>
      <c r="TO59" s="8"/>
      <c r="TT59" s="8"/>
      <c r="TV59" s="4"/>
      <c r="TW59" s="4"/>
      <c r="TX59" s="15"/>
      <c r="TY59" s="39"/>
      <c r="UC59" s="7"/>
      <c r="UD59" s="8"/>
      <c r="UH59" s="7"/>
      <c r="UI59" s="8"/>
      <c r="UN59" s="8"/>
      <c r="UP59" s="4"/>
      <c r="UQ59" s="4"/>
      <c r="UR59" s="15"/>
      <c r="US59" s="39"/>
      <c r="UW59" s="7"/>
      <c r="UX59" s="8"/>
      <c r="VB59" s="7"/>
      <c r="VC59" s="8"/>
      <c r="VG59" s="7"/>
      <c r="VH59" s="8"/>
      <c r="VM59" s="8"/>
      <c r="VO59" s="4"/>
      <c r="VP59" s="4"/>
      <c r="VQ59" s="15"/>
      <c r="VR59" s="39"/>
      <c r="VV59" s="7"/>
      <c r="VW59" s="8"/>
      <c r="WA59" s="7"/>
      <c r="WB59" s="8"/>
      <c r="WF59" s="7"/>
      <c r="WG59" s="8"/>
      <c r="WK59" s="7"/>
      <c r="WL59" s="8"/>
      <c r="WQ59" s="8"/>
      <c r="WS59" s="4"/>
      <c r="WT59" s="4"/>
      <c r="WU59" s="15"/>
      <c r="WV59" s="39"/>
      <c r="WZ59" s="7"/>
      <c r="XA59" s="8"/>
      <c r="XE59" s="7"/>
      <c r="XF59" s="8"/>
      <c r="XJ59" s="7"/>
      <c r="XK59" s="8"/>
      <c r="XO59" s="7"/>
      <c r="XP59" s="8"/>
      <c r="XT59" s="7"/>
      <c r="XU59" s="8"/>
      <c r="XY59" s="7"/>
      <c r="XZ59" s="8"/>
      <c r="YD59" s="7"/>
      <c r="YE59" s="8"/>
      <c r="YI59" s="7"/>
      <c r="YJ59" s="8"/>
    </row>
    <row r="60" spans="1:663" x14ac:dyDescent="0.2">
      <c r="AI60" s="8"/>
      <c r="AK60" s="4"/>
      <c r="AL60" s="9"/>
      <c r="AN60" s="8"/>
      <c r="AP60" s="4"/>
      <c r="AQ60" s="9"/>
      <c r="AS60" s="8"/>
      <c r="AU60" s="4"/>
      <c r="AV60" s="9"/>
      <c r="AX60" s="17"/>
      <c r="AZ60" s="13"/>
      <c r="BA60" s="16"/>
      <c r="BM60" s="39"/>
      <c r="BO60" s="14"/>
      <c r="BP60" s="18"/>
      <c r="BR60" s="39"/>
      <c r="BT60" s="14"/>
      <c r="BU60" s="18"/>
      <c r="BW60" s="39"/>
      <c r="BY60" s="14"/>
      <c r="BZ60" s="18"/>
      <c r="CA60" s="22"/>
      <c r="CB60" s="40"/>
      <c r="CG60" s="40"/>
      <c r="CI60" s="21"/>
      <c r="CJ60" s="21"/>
      <c r="CL60" s="40"/>
      <c r="CN60" s="21"/>
      <c r="CO60" s="21"/>
      <c r="CQ60" s="40"/>
      <c r="CS60" s="21"/>
      <c r="CT60" s="21"/>
      <c r="CV60" s="40"/>
      <c r="CX60" s="21"/>
      <c r="CY60" s="21"/>
      <c r="CZ60" s="26"/>
      <c r="DA60" s="41"/>
      <c r="DF60" s="41"/>
      <c r="DH60" s="25"/>
      <c r="DI60" s="25"/>
      <c r="DK60" s="41"/>
      <c r="DM60" s="25"/>
      <c r="DN60" s="25"/>
      <c r="DP60" s="41"/>
      <c r="DR60" s="25"/>
      <c r="DS60" s="25"/>
      <c r="DT60" s="30"/>
      <c r="DU60" s="42"/>
      <c r="DZ60" s="42"/>
      <c r="EB60" s="29"/>
      <c r="EC60" s="29"/>
      <c r="EE60" s="42"/>
      <c r="EG60" s="29"/>
      <c r="EH60" s="29"/>
      <c r="EI60" s="34"/>
      <c r="EJ60" s="43"/>
      <c r="EO60" s="43"/>
      <c r="EQ60" s="33"/>
      <c r="ER60" s="33"/>
      <c r="ES60" s="38"/>
      <c r="ET60" s="44"/>
      <c r="EX60" s="7"/>
      <c r="EY60" s="8"/>
      <c r="FD60" s="8"/>
      <c r="FF60" s="4"/>
      <c r="FG60" s="4"/>
      <c r="FI60" s="8"/>
      <c r="FK60" s="4"/>
      <c r="FL60" s="4"/>
      <c r="FN60" s="8"/>
      <c r="FP60" s="4"/>
      <c r="FQ60" s="4"/>
      <c r="FS60" s="8"/>
      <c r="FU60" s="4"/>
      <c r="FV60" s="4"/>
      <c r="FW60" s="15"/>
      <c r="FX60" s="39"/>
      <c r="GC60" s="39"/>
      <c r="GE60" s="14"/>
      <c r="GF60" s="14"/>
      <c r="GH60" s="39"/>
      <c r="GJ60" s="14"/>
      <c r="GK60" s="14"/>
      <c r="GM60" s="39"/>
      <c r="GO60" s="14"/>
      <c r="GP60" s="14"/>
      <c r="GQ60" s="22"/>
      <c r="GR60" s="40"/>
      <c r="GW60" s="40"/>
      <c r="GY60" s="21"/>
      <c r="GZ60" s="21"/>
      <c r="HB60" s="40"/>
      <c r="HD60" s="21"/>
      <c r="HE60" s="21"/>
      <c r="HF60" s="26"/>
      <c r="HG60" s="41"/>
      <c r="HL60" s="41"/>
      <c r="HN60" s="25"/>
      <c r="HO60" s="25"/>
      <c r="HP60" s="30"/>
      <c r="HQ60" s="42"/>
      <c r="HU60" s="7"/>
      <c r="HV60" s="8"/>
      <c r="IA60" s="8"/>
      <c r="IC60" s="4"/>
      <c r="ID60" s="4"/>
      <c r="IF60" s="8"/>
      <c r="IH60" s="4"/>
      <c r="II60" s="4"/>
      <c r="IK60" s="8"/>
      <c r="IM60" s="4"/>
      <c r="IN60" s="4"/>
      <c r="IO60" s="15"/>
      <c r="IP60" s="39"/>
      <c r="IU60" s="39"/>
      <c r="IW60" s="14"/>
      <c r="IX60" s="14"/>
      <c r="IZ60" s="39"/>
      <c r="JB60" s="14"/>
      <c r="JC60" s="14"/>
      <c r="JD60" s="22"/>
      <c r="JE60" s="40"/>
      <c r="JJ60" s="40"/>
      <c r="JL60" s="21"/>
      <c r="JM60" s="21"/>
      <c r="JN60" s="26"/>
      <c r="JO60" s="41"/>
      <c r="JS60" s="7"/>
      <c r="JT60" s="8"/>
      <c r="JY60" s="8"/>
      <c r="KA60" s="4"/>
      <c r="KB60" s="4"/>
      <c r="KD60" s="8"/>
      <c r="KF60" s="4"/>
      <c r="KG60" s="4"/>
      <c r="KH60" s="15"/>
      <c r="KI60" s="39"/>
      <c r="KN60" s="39"/>
      <c r="KP60" s="14"/>
      <c r="KQ60" s="14"/>
      <c r="KR60" s="22"/>
      <c r="KS60" s="40"/>
      <c r="KX60" s="6"/>
      <c r="KZ60" s="5"/>
      <c r="LA60" s="5"/>
      <c r="LG60" s="15"/>
      <c r="LH60" s="39"/>
      <c r="LM60" s="6"/>
      <c r="LO60" s="5"/>
      <c r="LP60" s="5"/>
      <c r="LQ60" s="7"/>
      <c r="LR60" s="8"/>
      <c r="LW60" s="8"/>
      <c r="LY60" s="4"/>
      <c r="LZ60" s="4"/>
      <c r="MB60" s="8"/>
      <c r="MD60" s="4"/>
      <c r="ME60" s="4"/>
      <c r="MG60" s="8"/>
      <c r="MI60" s="4"/>
      <c r="MJ60" s="4"/>
      <c r="MK60" s="15"/>
      <c r="ML60" s="39"/>
      <c r="MQ60" s="39"/>
      <c r="MS60" s="14"/>
      <c r="MT60" s="14"/>
      <c r="MV60" s="39"/>
      <c r="MX60" s="14"/>
      <c r="MY60" s="14"/>
      <c r="MZ60" s="22"/>
      <c r="NA60" s="40"/>
      <c r="NF60" s="40"/>
      <c r="NH60" s="21"/>
      <c r="NI60" s="21"/>
      <c r="NJ60" s="26"/>
      <c r="NK60" s="41"/>
      <c r="NO60" s="7"/>
      <c r="NP60" s="8"/>
      <c r="NU60" s="8"/>
      <c r="NW60" s="4"/>
      <c r="NX60" s="4"/>
      <c r="NZ60" s="8"/>
      <c r="OB60" s="4"/>
      <c r="OC60" s="4"/>
      <c r="OD60" s="15"/>
      <c r="OE60" s="39"/>
      <c r="OJ60" s="39"/>
      <c r="OL60" s="14"/>
      <c r="OM60" s="14"/>
      <c r="ON60" s="22"/>
      <c r="OO60" s="40"/>
      <c r="OS60" s="7"/>
      <c r="OT60" s="8"/>
      <c r="OY60" s="8"/>
      <c r="PA60" s="4"/>
      <c r="PB60" s="4"/>
      <c r="PC60" s="15"/>
      <c r="PD60" s="39"/>
      <c r="PH60" s="7"/>
      <c r="PI60" s="8"/>
      <c r="PM60" s="7"/>
      <c r="PN60" s="8"/>
      <c r="PS60" s="8"/>
      <c r="PU60" s="4"/>
      <c r="PV60" s="4"/>
      <c r="PX60" s="8"/>
      <c r="PZ60" s="4"/>
      <c r="QA60" s="4"/>
      <c r="QB60" s="15"/>
      <c r="QC60" s="39"/>
      <c r="QH60" s="39"/>
      <c r="QJ60" s="14"/>
      <c r="QK60" s="14"/>
      <c r="QL60" s="22"/>
      <c r="QM60" s="40"/>
      <c r="QQ60" s="7"/>
      <c r="QR60" s="8"/>
      <c r="QW60" s="8"/>
      <c r="QY60" s="4"/>
      <c r="QZ60" s="4"/>
      <c r="RA60" s="15"/>
      <c r="RB60" s="39"/>
      <c r="RF60" s="7"/>
      <c r="RG60" s="8"/>
      <c r="RK60" s="7"/>
      <c r="RL60" s="8"/>
      <c r="RQ60" s="8"/>
      <c r="RS60" s="4"/>
      <c r="RT60" s="4"/>
      <c r="RU60" s="15"/>
      <c r="RV60" s="39"/>
      <c r="RZ60" s="7"/>
      <c r="SA60" s="8"/>
      <c r="SE60" s="7"/>
      <c r="SF60" s="8"/>
      <c r="SJ60" s="7"/>
      <c r="SK60" s="8"/>
      <c r="SP60" s="8"/>
      <c r="SR60" s="4"/>
      <c r="SS60" s="4"/>
      <c r="SU60" s="8"/>
      <c r="SW60" s="4"/>
      <c r="SX60" s="4"/>
      <c r="SY60" s="15"/>
      <c r="SZ60" s="39"/>
      <c r="TE60" s="39"/>
      <c r="TG60" s="14"/>
      <c r="TH60" s="14"/>
      <c r="TI60" s="22"/>
      <c r="TJ60" s="40"/>
      <c r="TN60" s="7"/>
      <c r="TO60" s="8"/>
      <c r="TT60" s="8"/>
      <c r="TV60" s="4"/>
      <c r="TW60" s="4"/>
      <c r="TX60" s="15"/>
      <c r="TY60" s="39"/>
      <c r="UC60" s="7"/>
      <c r="UD60" s="8"/>
      <c r="UH60" s="7"/>
      <c r="UI60" s="8"/>
      <c r="UN60" s="8"/>
      <c r="UP60" s="4"/>
      <c r="UQ60" s="4"/>
      <c r="UR60" s="15"/>
      <c r="US60" s="39"/>
      <c r="UW60" s="7"/>
      <c r="UX60" s="8"/>
      <c r="VB60" s="7"/>
      <c r="VC60" s="8"/>
      <c r="VG60" s="7"/>
      <c r="VH60" s="8"/>
      <c r="VM60" s="8"/>
      <c r="VO60" s="4"/>
      <c r="VP60" s="4"/>
      <c r="VQ60" s="15"/>
      <c r="VR60" s="39"/>
      <c r="VV60" s="7"/>
      <c r="VW60" s="8"/>
      <c r="WA60" s="7"/>
      <c r="WB60" s="8"/>
      <c r="WF60" s="7"/>
      <c r="WG60" s="8"/>
      <c r="WK60" s="7"/>
      <c r="WL60" s="8"/>
      <c r="WQ60" s="8"/>
      <c r="WS60" s="4"/>
      <c r="WT60" s="4"/>
      <c r="WU60" s="15"/>
      <c r="WV60" s="39"/>
      <c r="WZ60" s="7"/>
      <c r="XA60" s="8"/>
      <c r="XE60" s="7"/>
      <c r="XF60" s="8"/>
      <c r="XJ60" s="7"/>
      <c r="XK60" s="8"/>
      <c r="XO60" s="7"/>
      <c r="XP60" s="8"/>
      <c r="XT60" s="7"/>
      <c r="XU60" s="8"/>
      <c r="XY60" s="7"/>
      <c r="XZ60" s="8"/>
      <c r="YD60" s="7"/>
      <c r="YE60" s="8"/>
      <c r="YI60" s="7"/>
      <c r="YJ60" s="8"/>
    </row>
    <row r="61" spans="1:663" x14ac:dyDescent="0.2">
      <c r="A61" s="2"/>
      <c r="AI61" s="8"/>
      <c r="AK61" s="4"/>
      <c r="AL61" s="9"/>
      <c r="AN61" s="8"/>
      <c r="AP61" s="4"/>
      <c r="AQ61" s="9"/>
      <c r="AS61" s="8"/>
      <c r="AU61" s="4"/>
      <c r="AV61" s="9"/>
      <c r="AX61" s="17"/>
      <c r="AZ61" s="13"/>
      <c r="BA61" s="16"/>
      <c r="BM61" s="39"/>
      <c r="BO61" s="14"/>
      <c r="BP61" s="18"/>
      <c r="BR61" s="39"/>
      <c r="BT61" s="14"/>
      <c r="BU61" s="18"/>
      <c r="BW61" s="39"/>
      <c r="BY61" s="14"/>
      <c r="BZ61" s="18"/>
      <c r="CA61" s="22"/>
      <c r="CB61" s="40"/>
      <c r="CG61" s="40"/>
      <c r="CI61" s="21"/>
      <c r="CJ61" s="21"/>
      <c r="CL61" s="40"/>
      <c r="CN61" s="21"/>
      <c r="CO61" s="21"/>
      <c r="CQ61" s="40"/>
      <c r="CS61" s="21"/>
      <c r="CT61" s="21"/>
      <c r="CV61" s="40"/>
      <c r="CX61" s="21"/>
      <c r="CY61" s="21"/>
      <c r="CZ61" s="26"/>
      <c r="DA61" s="41"/>
      <c r="DF61" s="41"/>
      <c r="DH61" s="25"/>
      <c r="DI61" s="25"/>
      <c r="DK61" s="41"/>
      <c r="DM61" s="25"/>
      <c r="DN61" s="25"/>
      <c r="DP61" s="41"/>
      <c r="DR61" s="25"/>
      <c r="DS61" s="25"/>
      <c r="DT61" s="30"/>
      <c r="DU61" s="42"/>
      <c r="DZ61" s="42"/>
      <c r="EB61" s="29"/>
      <c r="EC61" s="29"/>
      <c r="EE61" s="42"/>
      <c r="EG61" s="29"/>
      <c r="EH61" s="29"/>
      <c r="EI61" s="34"/>
      <c r="EJ61" s="43"/>
      <c r="EO61" s="43"/>
      <c r="EQ61" s="33"/>
      <c r="ER61" s="33"/>
      <c r="ES61" s="38"/>
      <c r="ET61" s="44"/>
      <c r="EX61" s="7"/>
      <c r="EY61" s="8"/>
      <c r="FD61" s="8"/>
      <c r="FF61" s="4"/>
      <c r="FG61" s="4"/>
      <c r="FI61" s="8"/>
      <c r="FK61" s="4"/>
      <c r="FL61" s="4"/>
      <c r="FN61" s="8"/>
      <c r="FP61" s="4"/>
      <c r="FQ61" s="4"/>
      <c r="FS61" s="8"/>
      <c r="FU61" s="4"/>
      <c r="FV61" s="4"/>
      <c r="FW61" s="15"/>
      <c r="FX61" s="39"/>
      <c r="GC61" s="39"/>
      <c r="GE61" s="14"/>
      <c r="GF61" s="14"/>
      <c r="GH61" s="39"/>
      <c r="GJ61" s="14"/>
      <c r="GK61" s="14"/>
      <c r="GM61" s="39"/>
      <c r="GO61" s="14"/>
      <c r="GP61" s="14"/>
      <c r="GQ61" s="22"/>
      <c r="GR61" s="40"/>
      <c r="GW61" s="40"/>
      <c r="GY61" s="21"/>
      <c r="GZ61" s="21"/>
      <c r="HB61" s="40"/>
      <c r="HD61" s="21"/>
      <c r="HE61" s="21"/>
      <c r="HF61" s="26"/>
      <c r="HG61" s="41"/>
      <c r="HL61" s="41"/>
      <c r="HN61" s="25"/>
      <c r="HO61" s="25"/>
      <c r="HP61" s="30"/>
      <c r="HQ61" s="42"/>
      <c r="HU61" s="7"/>
      <c r="HV61" s="8"/>
      <c r="IA61" s="8"/>
      <c r="IC61" s="4"/>
      <c r="ID61" s="4"/>
      <c r="IF61" s="8"/>
      <c r="IH61" s="4"/>
      <c r="II61" s="4"/>
      <c r="IK61" s="8"/>
      <c r="IM61" s="4"/>
      <c r="IN61" s="4"/>
      <c r="IO61" s="15"/>
      <c r="IP61" s="39"/>
      <c r="IU61" s="39"/>
      <c r="IW61" s="14"/>
      <c r="IX61" s="14"/>
      <c r="IZ61" s="39"/>
      <c r="JB61" s="14"/>
      <c r="JC61" s="14"/>
      <c r="JD61" s="22"/>
      <c r="JE61" s="40"/>
      <c r="JJ61" s="40"/>
      <c r="JL61" s="21"/>
      <c r="JM61" s="21"/>
      <c r="JN61" s="26"/>
      <c r="JO61" s="41"/>
      <c r="JS61" s="7"/>
      <c r="JT61" s="8"/>
      <c r="JY61" s="8"/>
      <c r="KA61" s="4"/>
      <c r="KB61" s="4"/>
      <c r="KD61" s="8"/>
      <c r="KF61" s="4"/>
      <c r="KG61" s="4"/>
      <c r="KH61" s="15"/>
      <c r="KI61" s="39"/>
      <c r="KN61" s="39"/>
      <c r="KP61" s="14"/>
      <c r="KQ61" s="14"/>
      <c r="KR61" s="22"/>
      <c r="KS61" s="40"/>
      <c r="KX61" s="6"/>
      <c r="KZ61" s="5"/>
      <c r="LA61" s="5"/>
      <c r="LG61" s="15"/>
      <c r="LH61" s="39"/>
      <c r="LM61" s="6"/>
      <c r="LO61" s="5"/>
      <c r="LP61" s="5"/>
      <c r="LQ61" s="7"/>
      <c r="LR61" s="8"/>
      <c r="LW61" s="8"/>
      <c r="LY61" s="4"/>
      <c r="LZ61" s="4"/>
      <c r="MB61" s="8"/>
      <c r="MD61" s="4"/>
      <c r="ME61" s="4"/>
      <c r="MG61" s="8"/>
      <c r="MI61" s="4"/>
      <c r="MJ61" s="4"/>
      <c r="MK61" s="15"/>
      <c r="ML61" s="39"/>
      <c r="MQ61" s="39"/>
      <c r="MS61" s="14"/>
      <c r="MT61" s="14"/>
      <c r="MV61" s="39"/>
      <c r="MX61" s="14"/>
      <c r="MY61" s="14"/>
      <c r="MZ61" s="22"/>
      <c r="NA61" s="40"/>
      <c r="NF61" s="40"/>
      <c r="NH61" s="21"/>
      <c r="NI61" s="21"/>
      <c r="NJ61" s="26"/>
      <c r="NK61" s="41"/>
      <c r="NO61" s="7"/>
      <c r="NP61" s="8"/>
      <c r="NU61" s="8"/>
      <c r="NW61" s="4"/>
      <c r="NX61" s="4"/>
      <c r="NZ61" s="8"/>
      <c r="OB61" s="4"/>
      <c r="OC61" s="4"/>
      <c r="OD61" s="15"/>
      <c r="OE61" s="39"/>
      <c r="OJ61" s="39"/>
      <c r="OL61" s="14"/>
      <c r="OM61" s="14"/>
      <c r="ON61" s="22"/>
      <c r="OO61" s="40"/>
      <c r="OS61" s="7"/>
      <c r="OT61" s="8"/>
      <c r="OY61" s="8"/>
      <c r="PA61" s="4"/>
      <c r="PB61" s="4"/>
      <c r="PC61" s="15"/>
      <c r="PD61" s="39"/>
      <c r="PH61" s="7"/>
      <c r="PI61" s="8"/>
      <c r="PM61" s="7"/>
      <c r="PN61" s="8"/>
      <c r="PS61" s="8"/>
      <c r="PU61" s="4"/>
      <c r="PV61" s="4"/>
      <c r="PX61" s="8"/>
      <c r="PZ61" s="4"/>
      <c r="QA61" s="4"/>
      <c r="QB61" s="15"/>
      <c r="QC61" s="39"/>
      <c r="QH61" s="39"/>
      <c r="QJ61" s="14"/>
      <c r="QK61" s="14"/>
      <c r="QL61" s="22"/>
      <c r="QM61" s="40"/>
      <c r="QQ61" s="7"/>
      <c r="QR61" s="8"/>
      <c r="QW61" s="8"/>
      <c r="QY61" s="4"/>
      <c r="QZ61" s="4"/>
      <c r="RA61" s="15"/>
      <c r="RB61" s="39"/>
      <c r="RF61" s="7"/>
      <c r="RG61" s="8"/>
      <c r="RK61" s="7"/>
      <c r="RL61" s="8"/>
      <c r="RQ61" s="8"/>
      <c r="RS61" s="4"/>
      <c r="RT61" s="4"/>
      <c r="RU61" s="15"/>
      <c r="RV61" s="39"/>
      <c r="RZ61" s="7"/>
      <c r="SA61" s="8"/>
      <c r="SE61" s="7"/>
      <c r="SF61" s="8"/>
      <c r="SJ61" s="7"/>
      <c r="SK61" s="8"/>
      <c r="SP61" s="8"/>
      <c r="SR61" s="4"/>
      <c r="SS61" s="4"/>
      <c r="SU61" s="8"/>
      <c r="SW61" s="4"/>
      <c r="SX61" s="4"/>
      <c r="SY61" s="15"/>
      <c r="SZ61" s="39"/>
      <c r="TE61" s="39"/>
      <c r="TG61" s="14"/>
      <c r="TH61" s="14"/>
      <c r="TI61" s="22"/>
      <c r="TJ61" s="40"/>
      <c r="TN61" s="7"/>
      <c r="TO61" s="8"/>
      <c r="TT61" s="8"/>
      <c r="TV61" s="4"/>
      <c r="TW61" s="4"/>
      <c r="TX61" s="15"/>
      <c r="TY61" s="39"/>
      <c r="UC61" s="7"/>
      <c r="UD61" s="8"/>
      <c r="UH61" s="7"/>
      <c r="UI61" s="8"/>
      <c r="UN61" s="8"/>
      <c r="UP61" s="4"/>
      <c r="UQ61" s="4"/>
      <c r="UR61" s="15"/>
      <c r="US61" s="39"/>
      <c r="UW61" s="7"/>
      <c r="UX61" s="8"/>
      <c r="VB61" s="7"/>
      <c r="VC61" s="8"/>
      <c r="VG61" s="7"/>
      <c r="VH61" s="8"/>
      <c r="VM61" s="8"/>
      <c r="VO61" s="4"/>
      <c r="VP61" s="4"/>
      <c r="VQ61" s="15"/>
      <c r="VR61" s="39"/>
      <c r="VV61" s="7"/>
      <c r="VW61" s="8"/>
      <c r="WA61" s="7"/>
      <c r="WB61" s="8"/>
      <c r="WF61" s="7"/>
      <c r="WG61" s="8"/>
      <c r="WK61" s="7"/>
      <c r="WL61" s="8"/>
      <c r="WQ61" s="8"/>
      <c r="WS61" s="4"/>
      <c r="WT61" s="4"/>
      <c r="WU61" s="15"/>
      <c r="WV61" s="39"/>
      <c r="WZ61" s="7"/>
      <c r="XA61" s="8"/>
      <c r="XE61" s="7"/>
      <c r="XF61" s="8"/>
      <c r="XJ61" s="7"/>
      <c r="XK61" s="8"/>
      <c r="XO61" s="7"/>
      <c r="XP61" s="8"/>
      <c r="XT61" s="7"/>
      <c r="XU61" s="8"/>
      <c r="XY61" s="7"/>
      <c r="XZ61" s="8"/>
      <c r="YD61" s="7"/>
      <c r="YE61" s="8"/>
      <c r="YI61" s="7"/>
      <c r="YJ61" s="8"/>
    </row>
    <row r="62" spans="1:663" x14ac:dyDescent="0.2">
      <c r="AI62" s="8"/>
      <c r="AK62" s="4"/>
      <c r="AL62" s="9"/>
      <c r="AN62" s="8"/>
      <c r="AP62" s="4"/>
      <c r="AQ62" s="9"/>
      <c r="AS62" s="8"/>
      <c r="AU62" s="4"/>
      <c r="AV62" s="9"/>
      <c r="AX62" s="17"/>
      <c r="AZ62" s="13"/>
      <c r="BA62" s="16"/>
      <c r="BM62" s="39"/>
      <c r="BO62" s="14"/>
      <c r="BP62" s="18"/>
      <c r="BR62" s="39"/>
      <c r="BT62" s="14"/>
      <c r="BU62" s="18"/>
      <c r="BW62" s="39"/>
      <c r="BY62" s="14"/>
      <c r="BZ62" s="18"/>
      <c r="CA62" s="22"/>
      <c r="CB62" s="40"/>
      <c r="CG62" s="40"/>
      <c r="CI62" s="21"/>
      <c r="CJ62" s="21"/>
      <c r="CL62" s="40"/>
      <c r="CN62" s="21"/>
      <c r="CO62" s="21"/>
      <c r="CQ62" s="40"/>
      <c r="CS62" s="21"/>
      <c r="CT62" s="21"/>
      <c r="CV62" s="40"/>
      <c r="CX62" s="21"/>
      <c r="CY62" s="21"/>
      <c r="CZ62" s="26"/>
      <c r="DA62" s="41"/>
      <c r="DF62" s="41"/>
      <c r="DH62" s="25"/>
      <c r="DI62" s="25"/>
      <c r="DK62" s="41"/>
      <c r="DM62" s="25"/>
      <c r="DN62" s="25"/>
      <c r="DP62" s="41"/>
      <c r="DR62" s="25"/>
      <c r="DS62" s="25"/>
      <c r="DT62" s="30"/>
      <c r="DU62" s="42"/>
      <c r="DZ62" s="42"/>
      <c r="EB62" s="29"/>
      <c r="EC62" s="29"/>
      <c r="EE62" s="42"/>
      <c r="EG62" s="29"/>
      <c r="EH62" s="29"/>
      <c r="EI62" s="34"/>
      <c r="EJ62" s="43"/>
      <c r="EO62" s="43"/>
      <c r="EQ62" s="33"/>
      <c r="ER62" s="33"/>
      <c r="ES62" s="38"/>
      <c r="ET62" s="44"/>
      <c r="EX62" s="7"/>
      <c r="EY62" s="8"/>
      <c r="FD62" s="8"/>
      <c r="FF62" s="4"/>
      <c r="FG62" s="4"/>
      <c r="FI62" s="8"/>
      <c r="FK62" s="4"/>
      <c r="FL62" s="4"/>
      <c r="FN62" s="8"/>
      <c r="FP62" s="4"/>
      <c r="FQ62" s="4"/>
      <c r="FS62" s="8"/>
      <c r="FU62" s="4"/>
      <c r="FV62" s="4"/>
      <c r="FW62" s="15"/>
      <c r="FX62" s="39"/>
      <c r="GC62" s="39"/>
      <c r="GE62" s="14"/>
      <c r="GF62" s="14"/>
      <c r="GH62" s="39"/>
      <c r="GJ62" s="14"/>
      <c r="GK62" s="14"/>
      <c r="GM62" s="39"/>
      <c r="GO62" s="14"/>
      <c r="GP62" s="14"/>
      <c r="GQ62" s="22"/>
      <c r="GR62" s="40"/>
      <c r="GW62" s="40"/>
      <c r="GY62" s="21"/>
      <c r="GZ62" s="21"/>
      <c r="HB62" s="40"/>
      <c r="HD62" s="21"/>
      <c r="HE62" s="21"/>
      <c r="HF62" s="26"/>
      <c r="HG62" s="41"/>
      <c r="HL62" s="41"/>
      <c r="HN62" s="25"/>
      <c r="HO62" s="25"/>
      <c r="HP62" s="30"/>
      <c r="HQ62" s="42"/>
      <c r="HU62" s="7"/>
      <c r="HV62" s="8"/>
      <c r="IA62" s="8"/>
      <c r="IC62" s="4"/>
      <c r="ID62" s="4"/>
      <c r="IF62" s="8"/>
      <c r="IH62" s="4"/>
      <c r="II62" s="4"/>
      <c r="IK62" s="8"/>
      <c r="IM62" s="4"/>
      <c r="IN62" s="4"/>
      <c r="IO62" s="15"/>
      <c r="IP62" s="39"/>
      <c r="IU62" s="39"/>
      <c r="IW62" s="14"/>
      <c r="IX62" s="14"/>
      <c r="IZ62" s="39"/>
      <c r="JB62" s="14"/>
      <c r="JC62" s="14"/>
      <c r="JD62" s="22"/>
      <c r="JE62" s="40"/>
      <c r="JJ62" s="40"/>
      <c r="JL62" s="21"/>
      <c r="JM62" s="21"/>
      <c r="JN62" s="26"/>
      <c r="JO62" s="41"/>
      <c r="JS62" s="7"/>
      <c r="JT62" s="8"/>
      <c r="JY62" s="8"/>
      <c r="KA62" s="4"/>
      <c r="KB62" s="4"/>
      <c r="KD62" s="8"/>
      <c r="KF62" s="4"/>
      <c r="KG62" s="4"/>
      <c r="KH62" s="15"/>
      <c r="KI62" s="39"/>
      <c r="KN62" s="39"/>
      <c r="KP62" s="14"/>
      <c r="KQ62" s="14"/>
      <c r="KR62" s="22"/>
      <c r="KS62" s="40"/>
      <c r="KX62" s="6"/>
      <c r="KZ62" s="5"/>
      <c r="LA62" s="5"/>
      <c r="LG62" s="15"/>
      <c r="LH62" s="39"/>
      <c r="LM62" s="6"/>
      <c r="LO62" s="5"/>
      <c r="LP62" s="5"/>
      <c r="LQ62" s="7"/>
      <c r="LR62" s="8"/>
      <c r="LW62" s="8"/>
      <c r="LY62" s="4"/>
      <c r="LZ62" s="4"/>
      <c r="MB62" s="8"/>
      <c r="MD62" s="4"/>
      <c r="ME62" s="4"/>
      <c r="MG62" s="8"/>
      <c r="MI62" s="4"/>
      <c r="MJ62" s="4"/>
      <c r="MK62" s="15"/>
      <c r="ML62" s="39"/>
      <c r="MQ62" s="39"/>
      <c r="MS62" s="14"/>
      <c r="MT62" s="14"/>
      <c r="MV62" s="39"/>
      <c r="MX62" s="14"/>
      <c r="MY62" s="14"/>
      <c r="MZ62" s="22"/>
      <c r="NA62" s="40"/>
      <c r="NF62" s="40"/>
      <c r="NH62" s="21"/>
      <c r="NI62" s="21"/>
      <c r="NJ62" s="26"/>
      <c r="NK62" s="41"/>
      <c r="NO62" s="7"/>
      <c r="NP62" s="8"/>
      <c r="NU62" s="8"/>
      <c r="NW62" s="4"/>
      <c r="NX62" s="4"/>
      <c r="NZ62" s="8"/>
      <c r="OB62" s="4"/>
      <c r="OC62" s="4"/>
      <c r="OD62" s="15"/>
      <c r="OE62" s="39"/>
      <c r="OJ62" s="39"/>
      <c r="OL62" s="14"/>
      <c r="OM62" s="14"/>
      <c r="ON62" s="22"/>
      <c r="OO62" s="40"/>
      <c r="OS62" s="7"/>
      <c r="OT62" s="8"/>
      <c r="OY62" s="8"/>
      <c r="PA62" s="4"/>
      <c r="PB62" s="4"/>
      <c r="PC62" s="15"/>
      <c r="PD62" s="39"/>
      <c r="PH62" s="7"/>
      <c r="PI62" s="8"/>
      <c r="PM62" s="7"/>
      <c r="PN62" s="8"/>
      <c r="PS62" s="8"/>
      <c r="PU62" s="4"/>
      <c r="PV62" s="4"/>
      <c r="PX62" s="8"/>
      <c r="PZ62" s="4"/>
      <c r="QA62" s="4"/>
      <c r="QB62" s="15"/>
      <c r="QC62" s="39"/>
      <c r="QH62" s="39"/>
      <c r="QJ62" s="14"/>
      <c r="QK62" s="14"/>
      <c r="QL62" s="22"/>
      <c r="QM62" s="40"/>
      <c r="QQ62" s="7"/>
      <c r="QR62" s="8"/>
      <c r="QW62" s="8"/>
      <c r="QY62" s="4"/>
      <c r="QZ62" s="4"/>
      <c r="RA62" s="15"/>
      <c r="RB62" s="39"/>
      <c r="RF62" s="7"/>
      <c r="RG62" s="8"/>
      <c r="RK62" s="7"/>
      <c r="RL62" s="8"/>
      <c r="RQ62" s="8"/>
      <c r="RS62" s="4"/>
      <c r="RT62" s="4"/>
      <c r="RU62" s="15"/>
      <c r="RV62" s="39"/>
      <c r="RZ62" s="7"/>
      <c r="SA62" s="8"/>
      <c r="SE62" s="7"/>
      <c r="SF62" s="8"/>
      <c r="SJ62" s="7"/>
      <c r="SK62" s="8"/>
      <c r="SP62" s="8"/>
      <c r="SR62" s="4"/>
      <c r="SS62" s="4"/>
      <c r="SU62" s="8"/>
      <c r="SW62" s="4"/>
      <c r="SX62" s="4"/>
      <c r="SY62" s="15"/>
      <c r="SZ62" s="39"/>
      <c r="TE62" s="39"/>
      <c r="TG62" s="14"/>
      <c r="TH62" s="14"/>
      <c r="TI62" s="22"/>
      <c r="TJ62" s="40"/>
      <c r="TN62" s="7"/>
      <c r="TO62" s="8"/>
      <c r="TT62" s="8"/>
      <c r="TV62" s="4"/>
      <c r="TW62" s="4"/>
      <c r="TX62" s="15"/>
      <c r="TY62" s="39"/>
      <c r="UC62" s="7"/>
      <c r="UD62" s="8"/>
      <c r="UH62" s="7"/>
      <c r="UI62" s="8"/>
      <c r="UN62" s="8"/>
      <c r="UP62" s="4"/>
      <c r="UQ62" s="4"/>
      <c r="UR62" s="15"/>
      <c r="US62" s="39"/>
      <c r="UW62" s="7"/>
      <c r="UX62" s="8"/>
      <c r="VB62" s="7"/>
      <c r="VC62" s="8"/>
      <c r="VG62" s="7"/>
      <c r="VH62" s="8"/>
      <c r="VM62" s="8"/>
      <c r="VO62" s="4"/>
      <c r="VP62" s="4"/>
      <c r="VQ62" s="15"/>
      <c r="VR62" s="39"/>
      <c r="VV62" s="7"/>
      <c r="VW62" s="8"/>
      <c r="WA62" s="7"/>
      <c r="WB62" s="8"/>
      <c r="WF62" s="7"/>
      <c r="WG62" s="8"/>
      <c r="WK62" s="7"/>
      <c r="WL62" s="8"/>
      <c r="WQ62" s="8"/>
      <c r="WS62" s="4"/>
      <c r="WT62" s="4"/>
      <c r="WU62" s="15"/>
      <c r="WV62" s="39"/>
      <c r="WZ62" s="7"/>
      <c r="XA62" s="8"/>
      <c r="XE62" s="7"/>
      <c r="XF62" s="8"/>
      <c r="XJ62" s="7"/>
      <c r="XK62" s="8"/>
      <c r="XO62" s="7"/>
      <c r="XP62" s="8"/>
      <c r="XT62" s="7"/>
      <c r="XU62" s="8"/>
      <c r="XY62" s="7"/>
      <c r="XZ62" s="8"/>
      <c r="YD62" s="7"/>
      <c r="YE62" s="8"/>
      <c r="YI62" s="7"/>
      <c r="YJ62" s="8"/>
    </row>
    <row r="63" spans="1:663" x14ac:dyDescent="0.2">
      <c r="AI63" s="8"/>
      <c r="AK63" s="4"/>
      <c r="AL63" s="9"/>
      <c r="AN63" s="8"/>
      <c r="AP63" s="4"/>
      <c r="AQ63" s="9"/>
      <c r="AS63" s="8"/>
      <c r="AU63" s="4"/>
      <c r="AV63" s="9"/>
      <c r="AX63" s="17"/>
      <c r="AZ63" s="13"/>
      <c r="BA63" s="16"/>
      <c r="BM63" s="39"/>
      <c r="BO63" s="14"/>
      <c r="BP63" s="18"/>
      <c r="BR63" s="39"/>
      <c r="BT63" s="14"/>
      <c r="BU63" s="18"/>
      <c r="BW63" s="39"/>
      <c r="BY63" s="14"/>
      <c r="BZ63" s="18"/>
      <c r="CA63" s="22"/>
      <c r="CB63" s="40"/>
      <c r="CG63" s="40"/>
      <c r="CI63" s="21"/>
      <c r="CJ63" s="21"/>
      <c r="CL63" s="40"/>
      <c r="CN63" s="21"/>
      <c r="CO63" s="21"/>
      <c r="CQ63" s="40"/>
      <c r="CS63" s="21"/>
      <c r="CT63" s="21"/>
      <c r="CV63" s="40"/>
      <c r="CX63" s="21"/>
      <c r="CY63" s="21"/>
      <c r="CZ63" s="26"/>
      <c r="DA63" s="41"/>
      <c r="DF63" s="41"/>
      <c r="DH63" s="25"/>
      <c r="DI63" s="25"/>
      <c r="DK63" s="41"/>
      <c r="DM63" s="25"/>
      <c r="DN63" s="25"/>
      <c r="DP63" s="41"/>
      <c r="DR63" s="25"/>
      <c r="DS63" s="25"/>
      <c r="DT63" s="30"/>
      <c r="DU63" s="42"/>
      <c r="DZ63" s="42"/>
      <c r="EB63" s="29"/>
      <c r="EC63" s="29"/>
      <c r="EE63" s="42"/>
      <c r="EG63" s="29"/>
      <c r="EH63" s="29"/>
      <c r="EI63" s="34"/>
      <c r="EJ63" s="43"/>
      <c r="EO63" s="43"/>
      <c r="EQ63" s="33"/>
      <c r="ER63" s="33"/>
      <c r="ES63" s="38"/>
      <c r="ET63" s="44"/>
      <c r="EX63" s="7"/>
      <c r="EY63" s="8"/>
      <c r="FD63" s="8"/>
      <c r="FF63" s="4"/>
      <c r="FG63" s="4"/>
      <c r="FI63" s="8"/>
      <c r="FK63" s="4"/>
      <c r="FL63" s="4"/>
      <c r="FN63" s="8"/>
      <c r="FP63" s="4"/>
      <c r="FQ63" s="4"/>
      <c r="FS63" s="8"/>
      <c r="FU63" s="4"/>
      <c r="FV63" s="4"/>
      <c r="FW63" s="15"/>
      <c r="FX63" s="39"/>
      <c r="GC63" s="39"/>
      <c r="GE63" s="14"/>
      <c r="GF63" s="14"/>
      <c r="GH63" s="39"/>
      <c r="GJ63" s="14"/>
      <c r="GK63" s="14"/>
      <c r="GM63" s="39"/>
      <c r="GO63" s="14"/>
      <c r="GP63" s="14"/>
      <c r="GQ63" s="22"/>
      <c r="GR63" s="40"/>
      <c r="GW63" s="40"/>
      <c r="GY63" s="21"/>
      <c r="GZ63" s="21"/>
      <c r="HB63" s="40"/>
      <c r="HD63" s="21"/>
      <c r="HE63" s="21"/>
      <c r="HF63" s="26"/>
      <c r="HG63" s="41"/>
      <c r="HL63" s="41"/>
      <c r="HN63" s="25"/>
      <c r="HO63" s="25"/>
      <c r="HP63" s="30"/>
      <c r="HQ63" s="42"/>
      <c r="HU63" s="7"/>
      <c r="HV63" s="8"/>
      <c r="IA63" s="8"/>
      <c r="IC63" s="4"/>
      <c r="ID63" s="4"/>
      <c r="IF63" s="8"/>
      <c r="IH63" s="4"/>
      <c r="II63" s="4"/>
      <c r="IK63" s="8"/>
      <c r="IM63" s="4"/>
      <c r="IN63" s="4"/>
      <c r="IO63" s="15"/>
      <c r="IP63" s="39"/>
      <c r="IU63" s="39"/>
      <c r="IW63" s="14"/>
      <c r="IX63" s="14"/>
      <c r="IZ63" s="39"/>
      <c r="JB63" s="14"/>
      <c r="JC63" s="14"/>
      <c r="JD63" s="22"/>
      <c r="JE63" s="40"/>
      <c r="JJ63" s="40"/>
      <c r="JL63" s="21"/>
      <c r="JM63" s="21"/>
      <c r="JN63" s="26"/>
      <c r="JO63" s="41"/>
      <c r="JS63" s="7"/>
      <c r="JT63" s="8"/>
      <c r="JY63" s="8"/>
      <c r="KA63" s="4"/>
      <c r="KB63" s="4"/>
      <c r="KD63" s="8"/>
      <c r="KF63" s="4"/>
      <c r="KG63" s="4"/>
      <c r="KH63" s="15"/>
      <c r="KI63" s="39"/>
      <c r="KN63" s="39"/>
      <c r="KP63" s="14"/>
      <c r="KQ63" s="14"/>
      <c r="KR63" s="22"/>
      <c r="KS63" s="40"/>
      <c r="KX63" s="6"/>
      <c r="KZ63" s="5"/>
      <c r="LA63" s="5"/>
      <c r="LG63" s="15"/>
      <c r="LH63" s="39"/>
      <c r="LM63" s="6"/>
      <c r="LO63" s="5"/>
      <c r="LP63" s="5"/>
      <c r="LQ63" s="7"/>
      <c r="LR63" s="8"/>
      <c r="LW63" s="8"/>
      <c r="LY63" s="4"/>
      <c r="LZ63" s="4"/>
      <c r="MB63" s="8"/>
      <c r="MD63" s="4"/>
      <c r="ME63" s="4"/>
      <c r="MG63" s="8"/>
      <c r="MI63" s="4"/>
      <c r="MJ63" s="4"/>
      <c r="MK63" s="15"/>
      <c r="ML63" s="39"/>
      <c r="MQ63" s="39"/>
      <c r="MS63" s="14"/>
      <c r="MT63" s="14"/>
      <c r="MV63" s="39"/>
      <c r="MX63" s="14"/>
      <c r="MY63" s="14"/>
      <c r="MZ63" s="22"/>
      <c r="NA63" s="40"/>
      <c r="NF63" s="40"/>
      <c r="NH63" s="21"/>
      <c r="NI63" s="21"/>
      <c r="NJ63" s="26"/>
      <c r="NK63" s="41"/>
      <c r="NO63" s="7"/>
      <c r="NP63" s="8"/>
      <c r="NU63" s="8"/>
      <c r="NW63" s="4"/>
      <c r="NX63" s="4"/>
      <c r="NZ63" s="8"/>
      <c r="OB63" s="4"/>
      <c r="OC63" s="4"/>
      <c r="OD63" s="15"/>
      <c r="OE63" s="39"/>
      <c r="OJ63" s="39"/>
      <c r="OL63" s="14"/>
      <c r="OM63" s="14"/>
      <c r="ON63" s="22"/>
      <c r="OO63" s="40"/>
      <c r="OS63" s="7"/>
      <c r="OT63" s="8"/>
      <c r="OY63" s="8"/>
      <c r="PA63" s="4"/>
      <c r="PB63" s="4"/>
      <c r="PC63" s="15"/>
      <c r="PD63" s="39"/>
      <c r="PH63" s="7"/>
      <c r="PI63" s="8"/>
      <c r="PM63" s="7"/>
      <c r="PN63" s="8"/>
      <c r="PS63" s="8"/>
      <c r="PU63" s="4"/>
      <c r="PV63" s="4"/>
      <c r="PX63" s="8"/>
      <c r="PZ63" s="4"/>
      <c r="QA63" s="4"/>
      <c r="QB63" s="15"/>
      <c r="QC63" s="39"/>
      <c r="QH63" s="39"/>
      <c r="QJ63" s="14"/>
      <c r="QK63" s="14"/>
      <c r="QL63" s="22"/>
      <c r="QM63" s="40"/>
      <c r="QQ63" s="7"/>
      <c r="QR63" s="8"/>
      <c r="QW63" s="8"/>
      <c r="QY63" s="4"/>
      <c r="QZ63" s="4"/>
      <c r="RA63" s="15"/>
      <c r="RB63" s="39"/>
      <c r="RF63" s="7"/>
      <c r="RG63" s="8"/>
      <c r="RK63" s="7"/>
      <c r="RL63" s="8"/>
      <c r="RQ63" s="8"/>
      <c r="RS63" s="4"/>
      <c r="RT63" s="4"/>
      <c r="RU63" s="15"/>
      <c r="RV63" s="39"/>
      <c r="RZ63" s="7"/>
      <c r="SA63" s="8"/>
      <c r="SE63" s="7"/>
      <c r="SF63" s="8"/>
      <c r="SJ63" s="7"/>
      <c r="SK63" s="8"/>
      <c r="SP63" s="8"/>
      <c r="SR63" s="4"/>
      <c r="SS63" s="4"/>
      <c r="SU63" s="8"/>
      <c r="SW63" s="4"/>
      <c r="SX63" s="4"/>
      <c r="SY63" s="15"/>
      <c r="SZ63" s="39"/>
      <c r="TE63" s="39"/>
      <c r="TG63" s="14"/>
      <c r="TH63" s="14"/>
      <c r="TI63" s="22"/>
      <c r="TJ63" s="40"/>
      <c r="TN63" s="7"/>
      <c r="TO63" s="8"/>
      <c r="TT63" s="8"/>
      <c r="TV63" s="4"/>
      <c r="TW63" s="4"/>
      <c r="TX63" s="15"/>
      <c r="TY63" s="39"/>
      <c r="UC63" s="7"/>
      <c r="UD63" s="8"/>
      <c r="UH63" s="7"/>
      <c r="UI63" s="8"/>
      <c r="UN63" s="8"/>
      <c r="UP63" s="4"/>
      <c r="UQ63" s="4"/>
      <c r="UR63" s="15"/>
      <c r="US63" s="39"/>
      <c r="UW63" s="7"/>
      <c r="UX63" s="8"/>
      <c r="VB63" s="7"/>
      <c r="VC63" s="8"/>
      <c r="VG63" s="7"/>
      <c r="VH63" s="8"/>
      <c r="VM63" s="8"/>
      <c r="VO63" s="4"/>
      <c r="VP63" s="4"/>
      <c r="VQ63" s="15"/>
      <c r="VR63" s="39"/>
      <c r="VV63" s="7"/>
      <c r="VW63" s="8"/>
      <c r="WA63" s="7"/>
      <c r="WB63" s="8"/>
      <c r="WF63" s="7"/>
      <c r="WG63" s="8"/>
      <c r="WK63" s="7"/>
      <c r="WL63" s="8"/>
      <c r="WQ63" s="8"/>
      <c r="WS63" s="4"/>
      <c r="WT63" s="4"/>
      <c r="WU63" s="15"/>
      <c r="WV63" s="39"/>
      <c r="WZ63" s="7"/>
      <c r="XA63" s="8"/>
      <c r="XE63" s="7"/>
      <c r="XF63" s="8"/>
      <c r="XJ63" s="7"/>
      <c r="XK63" s="8"/>
      <c r="XO63" s="7"/>
      <c r="XP63" s="8"/>
      <c r="XT63" s="7"/>
      <c r="XU63" s="8"/>
      <c r="XY63" s="7"/>
      <c r="XZ63" s="8"/>
      <c r="YD63" s="7"/>
      <c r="YE63" s="8"/>
      <c r="YI63" s="7"/>
      <c r="YJ63" s="8"/>
    </row>
    <row r="64" spans="1:663" x14ac:dyDescent="0.2">
      <c r="AI64" s="8"/>
      <c r="AK64" s="4"/>
      <c r="AL64" s="9"/>
      <c r="AN64" s="8"/>
      <c r="AP64" s="4"/>
      <c r="AQ64" s="9"/>
      <c r="AS64" s="8"/>
      <c r="AU64" s="4"/>
      <c r="AV64" s="9"/>
      <c r="AX64" s="17"/>
      <c r="AZ64" s="13"/>
      <c r="BA64" s="16"/>
      <c r="BM64" s="39"/>
      <c r="BO64" s="14"/>
      <c r="BP64" s="18"/>
      <c r="BR64" s="39"/>
      <c r="BT64" s="14"/>
      <c r="BU64" s="18"/>
      <c r="BW64" s="39"/>
      <c r="BY64" s="14"/>
      <c r="BZ64" s="18"/>
      <c r="CA64" s="22"/>
      <c r="CB64" s="40"/>
      <c r="CG64" s="40"/>
      <c r="CI64" s="21"/>
      <c r="CJ64" s="21"/>
      <c r="CL64" s="40"/>
      <c r="CN64" s="21"/>
      <c r="CO64" s="21"/>
      <c r="CQ64" s="40"/>
      <c r="CS64" s="21"/>
      <c r="CT64" s="21"/>
      <c r="CV64" s="40"/>
      <c r="CX64" s="21"/>
      <c r="CY64" s="21"/>
      <c r="CZ64" s="26"/>
      <c r="DA64" s="41"/>
      <c r="DF64" s="41"/>
      <c r="DH64" s="25"/>
      <c r="DI64" s="25"/>
      <c r="DK64" s="41"/>
      <c r="DM64" s="25"/>
      <c r="DN64" s="25"/>
      <c r="DP64" s="41"/>
      <c r="DR64" s="25"/>
      <c r="DS64" s="25"/>
      <c r="DT64" s="30"/>
      <c r="DU64" s="42"/>
      <c r="DZ64" s="42"/>
      <c r="EB64" s="29"/>
      <c r="EC64" s="29"/>
      <c r="EE64" s="42"/>
      <c r="EG64" s="29"/>
      <c r="EH64" s="29"/>
      <c r="EI64" s="34"/>
      <c r="EJ64" s="43"/>
      <c r="EO64" s="43"/>
      <c r="EQ64" s="33"/>
      <c r="ER64" s="33"/>
      <c r="ES64" s="38"/>
      <c r="ET64" s="44"/>
      <c r="EX64" s="7"/>
      <c r="EY64" s="8"/>
      <c r="FD64" s="8"/>
      <c r="FF64" s="4"/>
      <c r="FG64" s="4"/>
      <c r="FI64" s="8"/>
      <c r="FK64" s="4"/>
      <c r="FL64" s="4"/>
      <c r="FN64" s="8"/>
      <c r="FP64" s="4"/>
      <c r="FQ64" s="4"/>
      <c r="FS64" s="8"/>
      <c r="FU64" s="4"/>
      <c r="FV64" s="4"/>
      <c r="FW64" s="15"/>
      <c r="FX64" s="39"/>
      <c r="GC64" s="39"/>
      <c r="GE64" s="14"/>
      <c r="GF64" s="14"/>
      <c r="GH64" s="39"/>
      <c r="GJ64" s="14"/>
      <c r="GK64" s="14"/>
      <c r="GM64" s="39"/>
      <c r="GO64" s="14"/>
      <c r="GP64" s="14"/>
      <c r="GQ64" s="22"/>
      <c r="GR64" s="40"/>
      <c r="GW64" s="40"/>
      <c r="GY64" s="21"/>
      <c r="GZ64" s="21"/>
      <c r="HB64" s="40"/>
      <c r="HD64" s="21"/>
      <c r="HE64" s="21"/>
      <c r="HF64" s="26"/>
      <c r="HG64" s="41"/>
      <c r="HL64" s="41"/>
      <c r="HN64" s="25"/>
      <c r="HO64" s="25"/>
      <c r="HP64" s="30"/>
      <c r="HQ64" s="42"/>
      <c r="HU64" s="7"/>
      <c r="HV64" s="8"/>
      <c r="IA64" s="8"/>
      <c r="IC64" s="4"/>
      <c r="ID64" s="4"/>
      <c r="IF64" s="8"/>
      <c r="IH64" s="4"/>
      <c r="II64" s="4"/>
      <c r="IK64" s="8"/>
      <c r="IM64" s="4"/>
      <c r="IN64" s="4"/>
      <c r="IO64" s="15"/>
      <c r="IP64" s="39"/>
      <c r="IU64" s="39"/>
      <c r="IW64" s="14"/>
      <c r="IX64" s="14"/>
      <c r="IZ64" s="39"/>
      <c r="JB64" s="14"/>
      <c r="JC64" s="14"/>
      <c r="JD64" s="22"/>
      <c r="JE64" s="40"/>
      <c r="JJ64" s="40"/>
      <c r="JL64" s="21"/>
      <c r="JM64" s="21"/>
      <c r="JN64" s="26"/>
      <c r="JO64" s="41"/>
      <c r="JS64" s="7"/>
      <c r="JT64" s="8"/>
      <c r="JY64" s="8"/>
      <c r="KA64" s="4"/>
      <c r="KB64" s="4"/>
      <c r="KD64" s="8"/>
      <c r="KF64" s="4"/>
      <c r="KG64" s="4"/>
      <c r="KH64" s="15"/>
      <c r="KI64" s="39"/>
      <c r="KN64" s="39"/>
      <c r="KP64" s="14"/>
      <c r="KQ64" s="14"/>
      <c r="KR64" s="22"/>
      <c r="KS64" s="40"/>
      <c r="KX64" s="6"/>
      <c r="KZ64" s="5"/>
      <c r="LA64" s="5"/>
      <c r="LG64" s="15"/>
      <c r="LH64" s="39"/>
      <c r="LM64" s="6"/>
      <c r="LO64" s="5"/>
      <c r="LP64" s="5"/>
      <c r="LQ64" s="7"/>
      <c r="LR64" s="8"/>
      <c r="LW64" s="8"/>
      <c r="LY64" s="4"/>
      <c r="LZ64" s="4"/>
      <c r="MB64" s="8"/>
      <c r="MD64" s="4"/>
      <c r="ME64" s="4"/>
      <c r="MG64" s="8"/>
      <c r="MI64" s="4"/>
      <c r="MJ64" s="4"/>
      <c r="MK64" s="15"/>
      <c r="ML64" s="39"/>
      <c r="MQ64" s="39"/>
      <c r="MS64" s="14"/>
      <c r="MT64" s="14"/>
      <c r="MV64" s="39"/>
      <c r="MX64" s="14"/>
      <c r="MY64" s="14"/>
      <c r="MZ64" s="22"/>
      <c r="NA64" s="40"/>
      <c r="NF64" s="40"/>
      <c r="NH64" s="21"/>
      <c r="NI64" s="21"/>
      <c r="NJ64" s="26"/>
      <c r="NK64" s="41"/>
      <c r="NO64" s="7"/>
      <c r="NP64" s="8"/>
      <c r="NU64" s="8"/>
      <c r="NW64" s="4"/>
      <c r="NX64" s="4"/>
      <c r="NZ64" s="8"/>
      <c r="OB64" s="4"/>
      <c r="OC64" s="4"/>
      <c r="OD64" s="15"/>
      <c r="OE64" s="39"/>
      <c r="OJ64" s="39"/>
      <c r="OL64" s="14"/>
      <c r="OM64" s="14"/>
      <c r="ON64" s="22"/>
      <c r="OO64" s="40"/>
      <c r="OS64" s="7"/>
      <c r="OT64" s="8"/>
      <c r="OY64" s="8"/>
      <c r="PA64" s="4"/>
      <c r="PB64" s="4"/>
      <c r="PC64" s="15"/>
      <c r="PD64" s="39"/>
      <c r="PH64" s="7"/>
      <c r="PI64" s="8"/>
      <c r="PM64" s="7"/>
      <c r="PN64" s="8"/>
      <c r="PS64" s="8"/>
      <c r="PU64" s="4"/>
      <c r="PV64" s="4"/>
      <c r="PX64" s="8"/>
      <c r="PZ64" s="4"/>
      <c r="QA64" s="4"/>
      <c r="QB64" s="15"/>
      <c r="QC64" s="39"/>
      <c r="QH64" s="39"/>
      <c r="QJ64" s="14"/>
      <c r="QK64" s="14"/>
      <c r="QL64" s="22"/>
      <c r="QM64" s="40"/>
      <c r="QQ64" s="7"/>
      <c r="QR64" s="8"/>
      <c r="QW64" s="8"/>
      <c r="QY64" s="4"/>
      <c r="QZ64" s="4"/>
      <c r="RA64" s="15"/>
      <c r="RB64" s="39"/>
      <c r="RF64" s="7"/>
      <c r="RG64" s="8"/>
      <c r="RK64" s="7"/>
      <c r="RL64" s="8"/>
      <c r="RQ64" s="8"/>
      <c r="RS64" s="4"/>
      <c r="RT64" s="4"/>
      <c r="RU64" s="15"/>
      <c r="RV64" s="39"/>
      <c r="RZ64" s="7"/>
      <c r="SA64" s="8"/>
      <c r="SE64" s="7"/>
      <c r="SF64" s="8"/>
      <c r="SJ64" s="7"/>
      <c r="SK64" s="8"/>
      <c r="SP64" s="8"/>
      <c r="SR64" s="4"/>
      <c r="SS64" s="4"/>
      <c r="SU64" s="8"/>
      <c r="SW64" s="4"/>
      <c r="SX64" s="4"/>
      <c r="SY64" s="15"/>
      <c r="SZ64" s="39"/>
      <c r="TE64" s="39"/>
      <c r="TG64" s="14"/>
      <c r="TH64" s="14"/>
      <c r="TI64" s="22"/>
      <c r="TJ64" s="40"/>
      <c r="TN64" s="7"/>
      <c r="TO64" s="8"/>
      <c r="TT64" s="8"/>
      <c r="TV64" s="4"/>
      <c r="TW64" s="4"/>
      <c r="TX64" s="15"/>
      <c r="TY64" s="39"/>
      <c r="UC64" s="7"/>
      <c r="UD64" s="8"/>
      <c r="UH64" s="7"/>
      <c r="UI64" s="8"/>
      <c r="UN64" s="8"/>
      <c r="UP64" s="4"/>
      <c r="UQ64" s="4"/>
      <c r="UR64" s="15"/>
      <c r="US64" s="39"/>
      <c r="UW64" s="7"/>
      <c r="UX64" s="8"/>
      <c r="VB64" s="7"/>
      <c r="VC64" s="8"/>
      <c r="VG64" s="7"/>
      <c r="VH64" s="8"/>
      <c r="VM64" s="8"/>
      <c r="VO64" s="4"/>
      <c r="VP64" s="4"/>
      <c r="VQ64" s="15"/>
      <c r="VR64" s="39"/>
      <c r="VV64" s="7"/>
      <c r="VW64" s="8"/>
      <c r="WA64" s="7"/>
      <c r="WB64" s="8"/>
      <c r="WF64" s="7"/>
      <c r="WG64" s="8"/>
      <c r="WK64" s="7"/>
      <c r="WL64" s="8"/>
      <c r="WQ64" s="8"/>
      <c r="WS64" s="4"/>
      <c r="WT64" s="4"/>
      <c r="WU64" s="15"/>
      <c r="WV64" s="39"/>
      <c r="WZ64" s="7"/>
      <c r="XA64" s="8"/>
      <c r="XE64" s="7"/>
      <c r="XF64" s="8"/>
      <c r="XJ64" s="7"/>
      <c r="XK64" s="8"/>
      <c r="XO64" s="7"/>
      <c r="XP64" s="8"/>
      <c r="XT64" s="7"/>
      <c r="XU64" s="8"/>
      <c r="XY64" s="7"/>
      <c r="XZ64" s="8"/>
      <c r="YD64" s="7"/>
      <c r="YE64" s="8"/>
      <c r="YI64" s="7"/>
      <c r="YJ64" s="8"/>
    </row>
    <row r="65" spans="2:660" x14ac:dyDescent="0.2">
      <c r="AI65" s="8"/>
      <c r="AK65" s="4"/>
      <c r="AL65" s="9"/>
      <c r="AN65" s="8"/>
      <c r="AP65" s="4"/>
      <c r="AQ65" s="9"/>
      <c r="AS65" s="8"/>
      <c r="AU65" s="4"/>
      <c r="AV65" s="9"/>
      <c r="AX65" s="17"/>
      <c r="AZ65" s="13"/>
      <c r="BA65" s="16"/>
      <c r="BM65" s="39"/>
      <c r="BO65" s="14"/>
      <c r="BP65" s="18"/>
      <c r="BR65" s="39"/>
      <c r="BT65" s="14"/>
      <c r="BU65" s="18"/>
      <c r="BW65" s="39"/>
      <c r="BY65" s="14"/>
      <c r="BZ65" s="18"/>
      <c r="CA65" s="22"/>
      <c r="CB65" s="40"/>
      <c r="CG65" s="40"/>
      <c r="CI65" s="21"/>
      <c r="CJ65" s="21"/>
      <c r="CL65" s="40"/>
      <c r="CN65" s="21"/>
      <c r="CO65" s="21"/>
      <c r="CQ65" s="40"/>
      <c r="CS65" s="21"/>
      <c r="CT65" s="21"/>
      <c r="CV65" s="40"/>
      <c r="CX65" s="21"/>
      <c r="CY65" s="21"/>
      <c r="CZ65" s="26"/>
      <c r="DA65" s="41"/>
      <c r="DF65" s="41"/>
      <c r="DH65" s="25"/>
      <c r="DI65" s="25"/>
      <c r="DK65" s="41"/>
      <c r="DM65" s="25"/>
      <c r="DN65" s="25"/>
      <c r="DP65" s="41"/>
      <c r="DR65" s="25"/>
      <c r="DS65" s="25"/>
      <c r="DT65" s="30"/>
      <c r="DU65" s="42"/>
      <c r="DZ65" s="42"/>
      <c r="EB65" s="29"/>
      <c r="EC65" s="29"/>
      <c r="EE65" s="42"/>
      <c r="EG65" s="29"/>
      <c r="EH65" s="29"/>
      <c r="EI65" s="34"/>
      <c r="EJ65" s="43"/>
      <c r="EO65" s="43"/>
      <c r="EQ65" s="33"/>
      <c r="ER65" s="33"/>
      <c r="ES65" s="38"/>
      <c r="ET65" s="44"/>
      <c r="EX65" s="7"/>
      <c r="EY65" s="8"/>
      <c r="FD65" s="8"/>
      <c r="FF65" s="4"/>
      <c r="FG65" s="4"/>
      <c r="FI65" s="8"/>
      <c r="FK65" s="4"/>
      <c r="FL65" s="4"/>
      <c r="FN65" s="8"/>
      <c r="FP65" s="4"/>
      <c r="FQ65" s="4"/>
      <c r="FS65" s="8"/>
      <c r="FU65" s="4"/>
      <c r="FV65" s="4"/>
      <c r="FW65" s="15"/>
      <c r="FX65" s="39"/>
      <c r="GC65" s="39"/>
      <c r="GE65" s="14"/>
      <c r="GF65" s="14"/>
      <c r="GH65" s="39"/>
      <c r="GJ65" s="14"/>
      <c r="GK65" s="14"/>
      <c r="GM65" s="39"/>
      <c r="GO65" s="14"/>
      <c r="GP65" s="14"/>
      <c r="GQ65" s="22"/>
      <c r="GR65" s="40"/>
      <c r="GW65" s="40"/>
      <c r="GY65" s="21"/>
      <c r="GZ65" s="21"/>
      <c r="HB65" s="40"/>
      <c r="HD65" s="21"/>
      <c r="HE65" s="21"/>
      <c r="HF65" s="26"/>
      <c r="HG65" s="41"/>
      <c r="HL65" s="41"/>
      <c r="HN65" s="25"/>
      <c r="HO65" s="25"/>
      <c r="HP65" s="30"/>
      <c r="HQ65" s="42"/>
      <c r="HU65" s="7"/>
      <c r="HV65" s="8"/>
      <c r="IA65" s="8"/>
      <c r="IC65" s="4"/>
      <c r="ID65" s="4"/>
      <c r="IF65" s="8"/>
      <c r="IH65" s="4"/>
      <c r="II65" s="4"/>
      <c r="IK65" s="8"/>
      <c r="IM65" s="4"/>
      <c r="IN65" s="4"/>
      <c r="IO65" s="15"/>
      <c r="IP65" s="39"/>
      <c r="IU65" s="39"/>
      <c r="IW65" s="14"/>
      <c r="IX65" s="14"/>
      <c r="IZ65" s="39"/>
      <c r="JB65" s="14"/>
      <c r="JC65" s="14"/>
      <c r="JD65" s="22"/>
      <c r="JE65" s="40"/>
      <c r="JJ65" s="40"/>
      <c r="JL65" s="21"/>
      <c r="JM65" s="21"/>
      <c r="JN65" s="26"/>
      <c r="JO65" s="41"/>
      <c r="JS65" s="7"/>
      <c r="JT65" s="8"/>
      <c r="JY65" s="8"/>
      <c r="KA65" s="4"/>
      <c r="KB65" s="4"/>
      <c r="KD65" s="8"/>
      <c r="KF65" s="4"/>
      <c r="KG65" s="4"/>
      <c r="KH65" s="15"/>
      <c r="KI65" s="39"/>
      <c r="KN65" s="39"/>
      <c r="KP65" s="14"/>
      <c r="KQ65" s="14"/>
      <c r="KR65" s="22"/>
      <c r="KS65" s="40"/>
      <c r="KX65" s="6"/>
      <c r="KZ65" s="5"/>
      <c r="LA65" s="5"/>
      <c r="LG65" s="15"/>
      <c r="LH65" s="39"/>
      <c r="LM65" s="6"/>
      <c r="LO65" s="5"/>
      <c r="LP65" s="5"/>
      <c r="LQ65" s="7"/>
      <c r="LR65" s="8"/>
      <c r="LW65" s="8"/>
      <c r="LY65" s="4"/>
      <c r="LZ65" s="4"/>
      <c r="MB65" s="8"/>
      <c r="MD65" s="4"/>
      <c r="ME65" s="4"/>
      <c r="MG65" s="8"/>
      <c r="MI65" s="4"/>
      <c r="MJ65" s="4"/>
      <c r="MK65" s="15"/>
      <c r="ML65" s="39"/>
      <c r="MQ65" s="39"/>
      <c r="MS65" s="14"/>
      <c r="MT65" s="14"/>
      <c r="MV65" s="39"/>
      <c r="MX65" s="14"/>
      <c r="MY65" s="14"/>
      <c r="MZ65" s="22"/>
      <c r="NA65" s="40"/>
      <c r="NF65" s="40"/>
      <c r="NH65" s="21"/>
      <c r="NI65" s="21"/>
      <c r="NJ65" s="26"/>
      <c r="NK65" s="41"/>
      <c r="NO65" s="7"/>
      <c r="NP65" s="8"/>
      <c r="NU65" s="8"/>
      <c r="NW65" s="4"/>
      <c r="NX65" s="4"/>
      <c r="NZ65" s="8"/>
      <c r="OB65" s="4"/>
      <c r="OC65" s="4"/>
      <c r="OD65" s="15"/>
      <c r="OE65" s="39"/>
      <c r="OJ65" s="39"/>
      <c r="OL65" s="14"/>
      <c r="OM65" s="14"/>
      <c r="ON65" s="22"/>
      <c r="OO65" s="40"/>
      <c r="OS65" s="7"/>
      <c r="OT65" s="8"/>
      <c r="OY65" s="8"/>
      <c r="PA65" s="4"/>
      <c r="PB65" s="4"/>
      <c r="PC65" s="15"/>
      <c r="PD65" s="39"/>
      <c r="PH65" s="7"/>
      <c r="PI65" s="8"/>
      <c r="PM65" s="7"/>
      <c r="PN65" s="8"/>
      <c r="PS65" s="8"/>
      <c r="PU65" s="4"/>
      <c r="PV65" s="4"/>
      <c r="PX65" s="8"/>
      <c r="PZ65" s="4"/>
      <c r="QA65" s="4"/>
      <c r="QB65" s="15"/>
      <c r="QC65" s="39"/>
      <c r="QH65" s="39"/>
      <c r="QJ65" s="14"/>
      <c r="QK65" s="14"/>
      <c r="QL65" s="22"/>
      <c r="QM65" s="40"/>
      <c r="QQ65" s="7"/>
      <c r="QR65" s="8"/>
      <c r="QW65" s="8"/>
      <c r="QY65" s="4"/>
      <c r="QZ65" s="4"/>
      <c r="RA65" s="15"/>
      <c r="RB65" s="39"/>
      <c r="RF65" s="7"/>
      <c r="RG65" s="8"/>
      <c r="RK65" s="7"/>
      <c r="RL65" s="8"/>
      <c r="RQ65" s="8"/>
      <c r="RS65" s="4"/>
      <c r="RT65" s="4"/>
      <c r="RU65" s="15"/>
      <c r="RV65" s="39"/>
      <c r="RZ65" s="7"/>
      <c r="SA65" s="8"/>
      <c r="SE65" s="7"/>
      <c r="SF65" s="8"/>
      <c r="SJ65" s="7"/>
      <c r="SK65" s="8"/>
      <c r="SP65" s="8"/>
      <c r="SR65" s="4"/>
      <c r="SS65" s="4"/>
      <c r="SU65" s="8"/>
      <c r="SW65" s="4"/>
      <c r="SX65" s="4"/>
      <c r="SY65" s="15"/>
      <c r="SZ65" s="39"/>
      <c r="TE65" s="39"/>
      <c r="TG65" s="14"/>
      <c r="TH65" s="14"/>
      <c r="TI65" s="22"/>
      <c r="TJ65" s="40"/>
      <c r="TN65" s="7"/>
      <c r="TO65" s="8"/>
      <c r="TT65" s="8"/>
      <c r="TV65" s="4"/>
      <c r="TW65" s="4"/>
      <c r="TX65" s="15"/>
      <c r="TY65" s="39"/>
      <c r="UC65" s="7"/>
      <c r="UD65" s="8"/>
      <c r="UH65" s="7"/>
      <c r="UI65" s="8"/>
      <c r="UN65" s="8"/>
      <c r="UP65" s="4"/>
      <c r="UQ65" s="4"/>
      <c r="UR65" s="15"/>
      <c r="US65" s="39"/>
      <c r="UW65" s="7"/>
      <c r="UX65" s="8"/>
      <c r="VB65" s="7"/>
      <c r="VC65" s="8"/>
      <c r="VG65" s="7"/>
      <c r="VH65" s="8"/>
      <c r="VM65" s="8"/>
      <c r="VO65" s="4"/>
      <c r="VP65" s="4"/>
      <c r="VQ65" s="15"/>
      <c r="VR65" s="39"/>
      <c r="VV65" s="7"/>
      <c r="VW65" s="8"/>
      <c r="WA65" s="7"/>
      <c r="WB65" s="8"/>
      <c r="WF65" s="7"/>
      <c r="WG65" s="8"/>
      <c r="WK65" s="7"/>
      <c r="WL65" s="8"/>
      <c r="WQ65" s="8"/>
      <c r="WS65" s="4"/>
      <c r="WT65" s="4"/>
      <c r="WU65" s="15"/>
      <c r="WV65" s="39"/>
      <c r="WZ65" s="7"/>
      <c r="XA65" s="8"/>
      <c r="XE65" s="7"/>
      <c r="XF65" s="8"/>
      <c r="XJ65" s="7"/>
      <c r="XK65" s="8"/>
      <c r="XO65" s="7"/>
      <c r="XP65" s="8"/>
      <c r="XT65" s="7"/>
      <c r="XU65" s="8"/>
      <c r="XY65" s="7"/>
      <c r="XZ65" s="8"/>
      <c r="YD65" s="7"/>
      <c r="YE65" s="8"/>
      <c r="YI65" s="7"/>
      <c r="YJ65" s="8"/>
    </row>
    <row r="66" spans="2:660" x14ac:dyDescent="0.2">
      <c r="B66" s="242"/>
      <c r="C66" s="163"/>
      <c r="D66"/>
      <c r="AI66" s="8"/>
      <c r="AK66" s="4"/>
      <c r="AL66" s="9"/>
      <c r="AN66" s="8"/>
      <c r="AP66" s="4"/>
      <c r="AQ66" s="9"/>
      <c r="AS66" s="8"/>
      <c r="AU66" s="4"/>
      <c r="AV66" s="9"/>
      <c r="AX66" s="17"/>
      <c r="AZ66" s="13"/>
      <c r="BA66" s="16"/>
      <c r="BM66" s="39"/>
      <c r="BO66" s="14"/>
      <c r="BP66" s="18"/>
      <c r="BR66" s="39"/>
      <c r="BT66" s="14"/>
      <c r="BU66" s="18"/>
      <c r="BW66" s="39"/>
      <c r="BY66" s="14"/>
      <c r="BZ66" s="18"/>
      <c r="CA66" s="22"/>
      <c r="CB66" s="40"/>
      <c r="CG66" s="40"/>
      <c r="CI66" s="21"/>
      <c r="CJ66" s="21"/>
      <c r="CL66" s="40"/>
      <c r="CN66" s="21"/>
      <c r="CO66" s="21"/>
      <c r="CQ66" s="40"/>
      <c r="CS66" s="21"/>
      <c r="CT66" s="21"/>
      <c r="CV66" s="40"/>
      <c r="CX66" s="21"/>
      <c r="CY66" s="21"/>
      <c r="CZ66" s="26"/>
      <c r="DA66" s="41"/>
      <c r="DF66" s="41"/>
      <c r="DH66" s="25"/>
      <c r="DI66" s="25"/>
      <c r="DK66" s="41"/>
      <c r="DM66" s="25"/>
      <c r="DN66" s="25"/>
      <c r="DP66" s="41"/>
      <c r="DR66" s="25"/>
      <c r="DS66" s="25"/>
      <c r="DT66" s="30"/>
      <c r="DU66" s="42"/>
      <c r="DZ66" s="42"/>
      <c r="EB66" s="29"/>
      <c r="EC66" s="29"/>
      <c r="EE66" s="42"/>
      <c r="EG66" s="29"/>
      <c r="EH66" s="29"/>
      <c r="EI66" s="34"/>
      <c r="EJ66" s="43"/>
      <c r="EO66" s="43"/>
      <c r="EQ66" s="33"/>
      <c r="ER66" s="33"/>
      <c r="ES66" s="38"/>
      <c r="ET66" s="44"/>
      <c r="EX66" s="7"/>
      <c r="EY66" s="8"/>
      <c r="FD66" s="8"/>
      <c r="FF66" s="4"/>
      <c r="FG66" s="4"/>
      <c r="FI66" s="8"/>
      <c r="FK66" s="4"/>
      <c r="FL66" s="4"/>
      <c r="FN66" s="8"/>
      <c r="FP66" s="4"/>
      <c r="FQ66" s="4"/>
      <c r="FS66" s="8"/>
      <c r="FU66" s="4"/>
      <c r="FV66" s="4"/>
      <c r="FW66" s="15"/>
      <c r="FX66" s="39"/>
      <c r="GC66" s="39"/>
      <c r="GE66" s="14"/>
      <c r="GF66" s="14"/>
      <c r="GH66" s="39"/>
      <c r="GJ66" s="14"/>
      <c r="GK66" s="14"/>
      <c r="GM66" s="39"/>
      <c r="GO66" s="14"/>
      <c r="GP66" s="14"/>
      <c r="GQ66" s="22"/>
      <c r="GR66" s="40"/>
      <c r="GW66" s="40"/>
      <c r="GY66" s="21"/>
      <c r="GZ66" s="21"/>
      <c r="HB66" s="40"/>
      <c r="HD66" s="21"/>
      <c r="HE66" s="21"/>
      <c r="HF66" s="26"/>
      <c r="HG66" s="41"/>
      <c r="HL66" s="41"/>
      <c r="HN66" s="25"/>
      <c r="HO66" s="25"/>
      <c r="HP66" s="30"/>
      <c r="HQ66" s="42"/>
      <c r="HU66" s="7"/>
      <c r="HV66" s="8"/>
      <c r="IA66" s="8"/>
      <c r="IC66" s="4"/>
      <c r="ID66" s="4"/>
      <c r="IF66" s="8"/>
      <c r="IH66" s="4"/>
      <c r="II66" s="4"/>
      <c r="IK66" s="8"/>
      <c r="IM66" s="4"/>
      <c r="IN66" s="4"/>
      <c r="IO66" s="15"/>
      <c r="IP66" s="39"/>
      <c r="IU66" s="39"/>
      <c r="IW66" s="14"/>
      <c r="IX66" s="14"/>
      <c r="IZ66" s="39"/>
      <c r="JB66" s="14"/>
      <c r="JC66" s="14"/>
      <c r="JD66" s="22"/>
      <c r="JE66" s="40"/>
      <c r="JJ66" s="40"/>
      <c r="JL66" s="21"/>
      <c r="JM66" s="21"/>
      <c r="JN66" s="26"/>
      <c r="JO66" s="41"/>
      <c r="JS66" s="7"/>
      <c r="JT66" s="8"/>
      <c r="JY66" s="8"/>
      <c r="KA66" s="4"/>
      <c r="KB66" s="4"/>
      <c r="KD66" s="8"/>
      <c r="KF66" s="4"/>
      <c r="KG66" s="4"/>
      <c r="KH66" s="15"/>
      <c r="KI66" s="39"/>
      <c r="KN66" s="39"/>
      <c r="KP66" s="14"/>
      <c r="KQ66" s="14"/>
      <c r="KR66" s="22"/>
      <c r="KS66" s="40"/>
      <c r="KX66" s="6"/>
      <c r="KZ66" s="5"/>
      <c r="LA66" s="5"/>
      <c r="LG66" s="15"/>
      <c r="LH66" s="39"/>
      <c r="LM66" s="6"/>
      <c r="LO66" s="5"/>
      <c r="LP66" s="5"/>
      <c r="LQ66" s="7"/>
      <c r="LR66" s="8"/>
      <c r="LW66" s="8"/>
      <c r="LY66" s="4"/>
      <c r="LZ66" s="4"/>
      <c r="MB66" s="8"/>
      <c r="MD66" s="4"/>
      <c r="ME66" s="4"/>
      <c r="MG66" s="8"/>
      <c r="MI66" s="4"/>
      <c r="MJ66" s="4"/>
      <c r="MK66" s="15"/>
      <c r="ML66" s="39"/>
      <c r="MQ66" s="39"/>
      <c r="MS66" s="14"/>
      <c r="MT66" s="14"/>
      <c r="MV66" s="39"/>
      <c r="MX66" s="14"/>
      <c r="MY66" s="14"/>
      <c r="MZ66" s="22"/>
      <c r="NA66" s="40"/>
      <c r="NF66" s="40"/>
      <c r="NH66" s="21"/>
      <c r="NI66" s="21"/>
      <c r="NJ66" s="26"/>
      <c r="NK66" s="41"/>
      <c r="NO66" s="7"/>
      <c r="NP66" s="8"/>
      <c r="NU66" s="8"/>
      <c r="NW66" s="4"/>
      <c r="NX66" s="4"/>
      <c r="NZ66" s="8"/>
      <c r="OB66" s="4"/>
      <c r="OC66" s="4"/>
      <c r="OD66" s="15"/>
      <c r="OE66" s="39"/>
      <c r="OJ66" s="39"/>
      <c r="OL66" s="14"/>
      <c r="OM66" s="14"/>
      <c r="ON66" s="22"/>
      <c r="OO66" s="40"/>
      <c r="OS66" s="7"/>
      <c r="OT66" s="8"/>
      <c r="OY66" s="8"/>
      <c r="PA66" s="4"/>
      <c r="PB66" s="4"/>
      <c r="PC66" s="15"/>
      <c r="PD66" s="39"/>
      <c r="PH66" s="7"/>
      <c r="PI66" s="8"/>
      <c r="PM66" s="7"/>
      <c r="PN66" s="8"/>
      <c r="PS66" s="8"/>
      <c r="PU66" s="4"/>
      <c r="PV66" s="4"/>
      <c r="PX66" s="8"/>
      <c r="PZ66" s="4"/>
      <c r="QA66" s="4"/>
      <c r="QB66" s="15"/>
      <c r="QC66" s="39"/>
      <c r="QH66" s="39"/>
      <c r="QJ66" s="14"/>
      <c r="QK66" s="14"/>
      <c r="QL66" s="22"/>
      <c r="QM66" s="40"/>
      <c r="QQ66" s="7"/>
      <c r="QR66" s="8"/>
      <c r="QW66" s="8"/>
      <c r="QY66" s="4"/>
      <c r="QZ66" s="4"/>
      <c r="RA66" s="15"/>
      <c r="RB66" s="39"/>
      <c r="RF66" s="7"/>
      <c r="RG66" s="8"/>
      <c r="RK66" s="7"/>
      <c r="RL66" s="8"/>
      <c r="RQ66" s="8"/>
      <c r="RS66" s="4"/>
      <c r="RT66" s="4"/>
      <c r="RU66" s="15"/>
      <c r="RV66" s="39"/>
      <c r="RZ66" s="7"/>
      <c r="SA66" s="8"/>
      <c r="SE66" s="7"/>
      <c r="SF66" s="8"/>
      <c r="SJ66" s="7"/>
      <c r="SK66" s="8"/>
      <c r="SP66" s="8"/>
      <c r="SR66" s="4"/>
      <c r="SS66" s="4"/>
      <c r="SU66" s="8"/>
      <c r="SW66" s="4"/>
      <c r="SX66" s="4"/>
      <c r="SY66" s="15"/>
      <c r="SZ66" s="39"/>
      <c r="TE66" s="39"/>
      <c r="TG66" s="14"/>
      <c r="TH66" s="14"/>
      <c r="TI66" s="22"/>
      <c r="TJ66" s="40"/>
      <c r="TN66" s="7"/>
      <c r="TO66" s="8"/>
      <c r="TT66" s="8"/>
      <c r="TV66" s="4"/>
      <c r="TW66" s="4"/>
      <c r="TX66" s="15"/>
      <c r="TY66" s="39"/>
      <c r="UC66" s="7"/>
      <c r="UD66" s="8"/>
      <c r="UH66" s="7"/>
      <c r="UI66" s="8"/>
      <c r="UN66" s="8"/>
      <c r="UP66" s="4"/>
      <c r="UQ66" s="4"/>
      <c r="UR66" s="15"/>
      <c r="US66" s="39"/>
      <c r="UW66" s="7"/>
      <c r="UX66" s="8"/>
      <c r="VB66" s="7"/>
      <c r="VC66" s="8"/>
      <c r="VG66" s="7"/>
      <c r="VH66" s="8"/>
      <c r="VM66" s="8"/>
      <c r="VO66" s="4"/>
      <c r="VP66" s="4"/>
      <c r="VQ66" s="15"/>
      <c r="VR66" s="39"/>
      <c r="VV66" s="7"/>
      <c r="VW66" s="8"/>
      <c r="WA66" s="7"/>
      <c r="WB66" s="8"/>
      <c r="WF66" s="7"/>
      <c r="WG66" s="8"/>
      <c r="WK66" s="7"/>
      <c r="WL66" s="8"/>
      <c r="WQ66" s="8"/>
      <c r="WS66" s="4"/>
      <c r="WT66" s="4"/>
      <c r="WU66" s="15"/>
      <c r="WV66" s="39"/>
      <c r="WZ66" s="7"/>
      <c r="XA66" s="8"/>
      <c r="XE66" s="7"/>
      <c r="XF66" s="8"/>
      <c r="XJ66" s="7"/>
      <c r="XK66" s="8"/>
      <c r="XO66" s="7"/>
      <c r="XP66" s="8"/>
      <c r="XT66" s="7"/>
      <c r="XU66" s="8"/>
      <c r="XY66" s="7"/>
      <c r="XZ66" s="8"/>
      <c r="YD66" s="7"/>
      <c r="YE66" s="8"/>
      <c r="YI66" s="7"/>
      <c r="YJ66" s="8"/>
    </row>
    <row r="67" spans="2:660" x14ac:dyDescent="0.2">
      <c r="B67" s="242"/>
      <c r="C67" s="163"/>
      <c r="D67"/>
      <c r="J67" s="48"/>
      <c r="K67" s="51"/>
      <c r="M67"/>
      <c r="AI67" s="8"/>
      <c r="AK67" s="4"/>
      <c r="AL67" s="9"/>
      <c r="AN67" s="8"/>
      <c r="AP67" s="4"/>
      <c r="AQ67" s="9"/>
      <c r="AS67" s="8"/>
      <c r="AU67" s="4"/>
      <c r="AV67" s="9"/>
      <c r="AX67" s="17"/>
      <c r="AZ67" s="13"/>
      <c r="BA67" s="16"/>
      <c r="BM67" s="39"/>
      <c r="BO67" s="14"/>
      <c r="BP67" s="18"/>
      <c r="BR67" s="39"/>
      <c r="BT67" s="14"/>
      <c r="BU67" s="18"/>
      <c r="BW67" s="39"/>
      <c r="BY67" s="14"/>
      <c r="BZ67" s="18"/>
      <c r="CA67" s="22"/>
      <c r="CB67" s="40"/>
      <c r="CG67" s="40"/>
      <c r="CI67" s="21"/>
      <c r="CJ67" s="21"/>
      <c r="CL67" s="40"/>
      <c r="CN67" s="21"/>
      <c r="CO67" s="21"/>
      <c r="CQ67" s="40"/>
      <c r="CS67" s="21"/>
      <c r="CT67" s="21"/>
      <c r="CV67" s="40"/>
      <c r="CX67" s="21"/>
      <c r="CY67" s="21"/>
      <c r="CZ67" s="26"/>
      <c r="DA67" s="41"/>
      <c r="DF67" s="41"/>
      <c r="DH67" s="25"/>
      <c r="DI67" s="25"/>
      <c r="DK67" s="41"/>
      <c r="DM67" s="25"/>
      <c r="DN67" s="25"/>
      <c r="DP67" s="41"/>
      <c r="DR67" s="25"/>
      <c r="DS67" s="25"/>
      <c r="DT67" s="30"/>
      <c r="DU67" s="42"/>
      <c r="DZ67" s="42"/>
      <c r="EB67" s="29"/>
      <c r="EC67" s="29"/>
      <c r="EE67" s="42"/>
      <c r="EG67" s="29"/>
      <c r="EH67" s="29"/>
      <c r="EI67" s="34"/>
      <c r="EJ67" s="43"/>
      <c r="EO67" s="43"/>
      <c r="EQ67" s="33"/>
      <c r="ER67" s="33"/>
      <c r="ES67" s="38"/>
      <c r="ET67" s="44"/>
      <c r="EX67" s="7"/>
      <c r="EY67" s="8"/>
      <c r="FD67" s="8"/>
      <c r="FF67" s="4"/>
      <c r="FG67" s="4"/>
      <c r="FI67" s="8"/>
      <c r="FK67" s="4"/>
      <c r="FL67" s="4"/>
      <c r="FN67" s="8"/>
      <c r="FP67" s="4"/>
      <c r="FQ67" s="4"/>
      <c r="FS67" s="8"/>
      <c r="FU67" s="4"/>
      <c r="FV67" s="4"/>
      <c r="FW67" s="15"/>
      <c r="FX67" s="39"/>
      <c r="GC67" s="39"/>
      <c r="GE67" s="14"/>
      <c r="GF67" s="14"/>
      <c r="GH67" s="39"/>
      <c r="GJ67" s="14"/>
      <c r="GK67" s="14"/>
      <c r="GM67" s="39"/>
      <c r="GO67" s="14"/>
      <c r="GP67" s="14"/>
      <c r="GQ67" s="22"/>
      <c r="GR67" s="40"/>
      <c r="GW67" s="40"/>
      <c r="GY67" s="21"/>
      <c r="GZ67" s="21"/>
      <c r="HB67" s="40"/>
      <c r="HD67" s="21"/>
      <c r="HE67" s="21"/>
      <c r="HF67" s="26"/>
      <c r="HG67" s="41"/>
      <c r="HL67" s="41"/>
      <c r="HN67" s="25"/>
      <c r="HO67" s="25"/>
      <c r="HP67" s="30"/>
      <c r="HQ67" s="42"/>
      <c r="HU67" s="7"/>
      <c r="HV67" s="8"/>
      <c r="IA67" s="8"/>
      <c r="IC67" s="4"/>
      <c r="ID67" s="4"/>
      <c r="IF67" s="8"/>
      <c r="IH67" s="4"/>
      <c r="II67" s="4"/>
      <c r="IK67" s="8"/>
      <c r="IM67" s="4"/>
      <c r="IN67" s="4"/>
      <c r="IO67" s="15"/>
      <c r="IP67" s="39"/>
      <c r="IU67" s="39"/>
      <c r="IW67" s="14"/>
      <c r="IX67" s="14"/>
      <c r="IZ67" s="39"/>
      <c r="JB67" s="14"/>
      <c r="JC67" s="14"/>
      <c r="JD67" s="22"/>
      <c r="JE67" s="40"/>
      <c r="JJ67" s="40"/>
      <c r="JL67" s="21"/>
      <c r="JM67" s="21"/>
      <c r="JN67" s="26"/>
      <c r="JO67" s="41"/>
      <c r="JS67" s="7"/>
      <c r="JT67" s="8"/>
      <c r="JY67" s="8"/>
      <c r="KA67" s="4"/>
      <c r="KB67" s="4"/>
      <c r="KD67" s="8"/>
      <c r="KF67" s="4"/>
      <c r="KG67" s="4"/>
      <c r="KH67" s="15"/>
      <c r="KI67" s="39"/>
      <c r="KN67" s="39"/>
      <c r="KP67" s="14"/>
      <c r="KQ67" s="14"/>
      <c r="KR67" s="22"/>
      <c r="KS67" s="40"/>
      <c r="KX67" s="6"/>
      <c r="KZ67" s="5"/>
      <c r="LA67" s="5"/>
      <c r="LG67" s="15"/>
      <c r="LH67" s="39"/>
      <c r="LM67" s="6"/>
      <c r="LO67" s="5"/>
      <c r="LP67" s="5"/>
      <c r="LQ67" s="7"/>
      <c r="LR67" s="8"/>
      <c r="LW67" s="8"/>
      <c r="LY67" s="4"/>
      <c r="LZ67" s="4"/>
      <c r="MB67" s="8"/>
      <c r="MD67" s="4"/>
      <c r="ME67" s="4"/>
      <c r="MG67" s="8"/>
      <c r="MI67" s="4"/>
      <c r="MJ67" s="4"/>
      <c r="MK67" s="15"/>
      <c r="ML67" s="39"/>
      <c r="MQ67" s="39"/>
      <c r="MS67" s="14"/>
      <c r="MT67" s="14"/>
      <c r="MV67" s="39"/>
      <c r="MX67" s="14"/>
      <c r="MY67" s="14"/>
      <c r="MZ67" s="22"/>
      <c r="NA67" s="40"/>
      <c r="NF67" s="40"/>
      <c r="NH67" s="21"/>
      <c r="NI67" s="21"/>
      <c r="NJ67" s="26"/>
      <c r="NK67" s="41"/>
      <c r="NO67" s="7"/>
      <c r="NP67" s="8"/>
      <c r="NU67" s="8"/>
      <c r="NW67" s="4"/>
      <c r="NX67" s="4"/>
      <c r="NZ67" s="8"/>
      <c r="OB67" s="4"/>
      <c r="OC67" s="4"/>
      <c r="OD67" s="15"/>
      <c r="OE67" s="39"/>
      <c r="OJ67" s="39"/>
      <c r="OL67" s="14"/>
      <c r="OM67" s="14"/>
      <c r="ON67" s="22"/>
      <c r="OO67" s="40"/>
      <c r="OS67" s="7"/>
      <c r="OT67" s="8"/>
      <c r="OY67" s="8"/>
      <c r="PA67" s="4"/>
      <c r="PB67" s="4"/>
      <c r="PC67" s="15"/>
      <c r="PD67" s="39"/>
      <c r="PH67" s="7"/>
      <c r="PI67" s="8"/>
      <c r="PM67" s="7"/>
      <c r="PN67" s="8"/>
      <c r="PS67" s="8"/>
      <c r="PU67" s="4"/>
      <c r="PV67" s="4"/>
      <c r="PX67" s="8"/>
      <c r="PZ67" s="4"/>
      <c r="QA67" s="4"/>
      <c r="QB67" s="15"/>
      <c r="QC67" s="39"/>
      <c r="QH67" s="39"/>
      <c r="QJ67" s="14"/>
      <c r="QK67" s="14"/>
      <c r="QL67" s="22"/>
      <c r="QM67" s="40"/>
      <c r="QQ67" s="7"/>
      <c r="QR67" s="8"/>
      <c r="QW67" s="8"/>
      <c r="QY67" s="4"/>
      <c r="QZ67" s="4"/>
      <c r="RA67" s="15"/>
      <c r="RB67" s="39"/>
      <c r="RF67" s="7"/>
      <c r="RG67" s="8"/>
      <c r="RK67" s="7"/>
      <c r="RL67" s="8"/>
      <c r="RQ67" s="8"/>
      <c r="RS67" s="4"/>
      <c r="RT67" s="4"/>
      <c r="RU67" s="15"/>
      <c r="RV67" s="39"/>
      <c r="RZ67" s="7"/>
      <c r="SA67" s="8"/>
      <c r="SE67" s="7"/>
      <c r="SF67" s="8"/>
      <c r="SJ67" s="7"/>
      <c r="SK67" s="8"/>
      <c r="SP67" s="8"/>
      <c r="SR67" s="4"/>
      <c r="SS67" s="4"/>
      <c r="SU67" s="8"/>
      <c r="SW67" s="4"/>
      <c r="SX67" s="4"/>
      <c r="SY67" s="15"/>
      <c r="SZ67" s="39"/>
      <c r="TE67" s="39"/>
      <c r="TG67" s="14"/>
      <c r="TH67" s="14"/>
      <c r="TI67" s="22"/>
      <c r="TJ67" s="40"/>
      <c r="TN67" s="7"/>
      <c r="TO67" s="8"/>
      <c r="TT67" s="8"/>
      <c r="TV67" s="4"/>
      <c r="TW67" s="4"/>
      <c r="TX67" s="15"/>
      <c r="TY67" s="39"/>
      <c r="UC67" s="7"/>
      <c r="UD67" s="8"/>
      <c r="UH67" s="7"/>
      <c r="UI67" s="8"/>
      <c r="UN67" s="8"/>
      <c r="UP67" s="4"/>
      <c r="UQ67" s="4"/>
      <c r="UR67" s="15"/>
      <c r="US67" s="39"/>
      <c r="UW67" s="7"/>
      <c r="UX67" s="8"/>
      <c r="VB67" s="7"/>
      <c r="VC67" s="8"/>
      <c r="VG67" s="7"/>
      <c r="VH67" s="8"/>
      <c r="VM67" s="8"/>
      <c r="VO67" s="4"/>
      <c r="VP67" s="4"/>
      <c r="VQ67" s="15"/>
      <c r="VR67" s="39"/>
      <c r="VV67" s="7"/>
      <c r="VW67" s="8"/>
      <c r="WA67" s="7"/>
      <c r="WB67" s="8"/>
      <c r="WF67" s="7"/>
      <c r="WG67" s="8"/>
      <c r="WK67" s="7"/>
      <c r="WL67" s="8"/>
      <c r="WQ67" s="8"/>
      <c r="WS67" s="4"/>
      <c r="WT67" s="4"/>
      <c r="WU67" s="15"/>
      <c r="WV67" s="39"/>
      <c r="WZ67" s="7"/>
      <c r="XA67" s="8"/>
      <c r="XE67" s="7"/>
      <c r="XF67" s="8"/>
      <c r="XJ67" s="7"/>
      <c r="XK67" s="8"/>
      <c r="XO67" s="7"/>
      <c r="XP67" s="8"/>
      <c r="XT67" s="7"/>
      <c r="XU67" s="8"/>
      <c r="XY67" s="7"/>
      <c r="XZ67" s="8"/>
      <c r="YD67" s="7"/>
      <c r="YE67" s="8"/>
      <c r="YI67" s="7"/>
      <c r="YJ67" s="8"/>
    </row>
    <row r="68" spans="2:660" x14ac:dyDescent="0.2">
      <c r="B68" s="242"/>
      <c r="C68" s="163"/>
      <c r="D68"/>
      <c r="J68" s="48"/>
      <c r="K68" s="51"/>
      <c r="M68"/>
      <c r="AI68" s="8"/>
      <c r="AK68" s="4"/>
      <c r="AL68" s="9"/>
      <c r="AN68" s="8"/>
      <c r="AP68" s="4"/>
      <c r="AQ68" s="9"/>
      <c r="AS68" s="8"/>
      <c r="AU68" s="4"/>
      <c r="AV68" s="9"/>
      <c r="AX68" s="17"/>
      <c r="AZ68" s="13"/>
      <c r="BA68" s="16"/>
      <c r="BM68" s="39"/>
      <c r="BO68" s="14"/>
      <c r="BP68" s="18"/>
      <c r="BR68" s="39"/>
      <c r="BT68" s="14"/>
      <c r="BU68" s="18"/>
      <c r="BW68" s="39"/>
      <c r="BY68" s="14"/>
      <c r="BZ68" s="18"/>
      <c r="CA68" s="22"/>
      <c r="CB68" s="40"/>
      <c r="CG68" s="40"/>
      <c r="CI68" s="21"/>
      <c r="CJ68" s="21"/>
      <c r="CL68" s="40"/>
      <c r="CN68" s="21"/>
      <c r="CO68" s="21"/>
      <c r="CQ68" s="40"/>
      <c r="CS68" s="21"/>
      <c r="CT68" s="21"/>
      <c r="CV68" s="40"/>
      <c r="CX68" s="21"/>
      <c r="CY68" s="21"/>
      <c r="CZ68" s="26"/>
      <c r="DA68" s="41"/>
      <c r="DF68" s="41"/>
      <c r="DH68" s="25"/>
      <c r="DI68" s="25"/>
      <c r="DK68" s="41"/>
      <c r="DM68" s="25"/>
      <c r="DN68" s="25"/>
      <c r="DP68" s="41"/>
      <c r="DR68" s="25"/>
      <c r="DS68" s="25"/>
      <c r="DT68" s="30"/>
      <c r="DU68" s="42"/>
      <c r="DZ68" s="42"/>
      <c r="EB68" s="29"/>
      <c r="EC68" s="29"/>
      <c r="EE68" s="42"/>
      <c r="EG68" s="29"/>
      <c r="EH68" s="29"/>
      <c r="EI68" s="34"/>
      <c r="EJ68" s="43"/>
      <c r="EO68" s="43"/>
      <c r="EQ68" s="33"/>
      <c r="ER68" s="33"/>
      <c r="ES68" s="38"/>
      <c r="ET68" s="44"/>
      <c r="EX68" s="7"/>
      <c r="EY68" s="8"/>
      <c r="FD68" s="8"/>
      <c r="FF68" s="4"/>
      <c r="FG68" s="4"/>
      <c r="FI68" s="8"/>
      <c r="FK68" s="4"/>
      <c r="FL68" s="4"/>
      <c r="FN68" s="8"/>
      <c r="FP68" s="4"/>
      <c r="FQ68" s="4"/>
      <c r="FS68" s="8"/>
      <c r="FU68" s="4"/>
      <c r="FV68" s="4"/>
      <c r="FW68" s="15"/>
      <c r="FX68" s="39"/>
      <c r="GC68" s="39"/>
      <c r="GE68" s="14"/>
      <c r="GF68" s="14"/>
      <c r="GH68" s="39"/>
      <c r="GJ68" s="14"/>
      <c r="GK68" s="14"/>
      <c r="GM68" s="39"/>
      <c r="GO68" s="14"/>
      <c r="GP68" s="14"/>
      <c r="GQ68" s="22"/>
      <c r="GR68" s="40"/>
      <c r="GW68" s="40"/>
      <c r="GY68" s="21"/>
      <c r="GZ68" s="21"/>
      <c r="HB68" s="40"/>
      <c r="HD68" s="21"/>
      <c r="HE68" s="21"/>
      <c r="HF68" s="26"/>
      <c r="HG68" s="41"/>
      <c r="HL68" s="41"/>
      <c r="HN68" s="25"/>
      <c r="HO68" s="25"/>
      <c r="HP68" s="30"/>
      <c r="HQ68" s="42"/>
      <c r="HU68" s="7"/>
      <c r="HV68" s="8"/>
      <c r="IA68" s="8"/>
      <c r="IC68" s="4"/>
      <c r="ID68" s="4"/>
      <c r="IF68" s="8"/>
      <c r="IH68" s="4"/>
      <c r="II68" s="4"/>
      <c r="IK68" s="8"/>
      <c r="IM68" s="4"/>
      <c r="IN68" s="4"/>
      <c r="IO68" s="15"/>
      <c r="IP68" s="39"/>
      <c r="IU68" s="39"/>
      <c r="IW68" s="14"/>
      <c r="IX68" s="14"/>
      <c r="IZ68" s="39"/>
      <c r="JB68" s="14"/>
      <c r="JC68" s="14"/>
      <c r="JD68" s="22"/>
      <c r="JE68" s="40"/>
      <c r="JJ68" s="40"/>
      <c r="JL68" s="21"/>
      <c r="JM68" s="21"/>
      <c r="JN68" s="26"/>
      <c r="JO68" s="41"/>
      <c r="JS68" s="7"/>
      <c r="JT68" s="8"/>
      <c r="JY68" s="8"/>
      <c r="KA68" s="4"/>
      <c r="KB68" s="4"/>
      <c r="KD68" s="8"/>
      <c r="KF68" s="4"/>
      <c r="KG68" s="4"/>
      <c r="KH68" s="15"/>
      <c r="KI68" s="39"/>
      <c r="KN68" s="39"/>
      <c r="KP68" s="14"/>
      <c r="KQ68" s="14"/>
      <c r="KR68" s="22"/>
      <c r="KS68" s="40"/>
      <c r="KX68" s="6"/>
      <c r="KZ68" s="5"/>
      <c r="LA68" s="5"/>
      <c r="LG68" s="15"/>
      <c r="LH68" s="39"/>
      <c r="LM68" s="6"/>
      <c r="LO68" s="5"/>
      <c r="LP68" s="5"/>
      <c r="LQ68" s="7"/>
      <c r="LR68" s="8"/>
      <c r="LW68" s="8"/>
      <c r="LY68" s="4"/>
      <c r="LZ68" s="4"/>
      <c r="MB68" s="8"/>
      <c r="MD68" s="4"/>
      <c r="ME68" s="4"/>
      <c r="MG68" s="8"/>
      <c r="MI68" s="4"/>
      <c r="MJ68" s="4"/>
      <c r="MK68" s="15"/>
      <c r="ML68" s="39"/>
      <c r="MQ68" s="39"/>
      <c r="MS68" s="14"/>
      <c r="MT68" s="14"/>
      <c r="MV68" s="39"/>
      <c r="MX68" s="14"/>
      <c r="MY68" s="14"/>
      <c r="MZ68" s="22"/>
      <c r="NA68" s="40"/>
      <c r="NF68" s="40"/>
      <c r="NH68" s="21"/>
      <c r="NI68" s="21"/>
      <c r="NJ68" s="26"/>
      <c r="NK68" s="41"/>
      <c r="NO68" s="7"/>
      <c r="NP68" s="8"/>
      <c r="NU68" s="8"/>
      <c r="NW68" s="4"/>
      <c r="NX68" s="4"/>
      <c r="NZ68" s="8"/>
      <c r="OB68" s="4"/>
      <c r="OC68" s="4"/>
      <c r="OD68" s="15"/>
      <c r="OE68" s="39"/>
      <c r="OJ68" s="39"/>
      <c r="OL68" s="14"/>
      <c r="OM68" s="14"/>
      <c r="ON68" s="22"/>
      <c r="OO68" s="40"/>
      <c r="OS68" s="7"/>
      <c r="OT68" s="8"/>
      <c r="OY68" s="8"/>
      <c r="PA68" s="4"/>
      <c r="PB68" s="4"/>
      <c r="PC68" s="15"/>
      <c r="PD68" s="39"/>
      <c r="PH68" s="7"/>
      <c r="PI68" s="8"/>
      <c r="PM68" s="7"/>
      <c r="PN68" s="8"/>
      <c r="PS68" s="8"/>
      <c r="PU68" s="4"/>
      <c r="PV68" s="4"/>
      <c r="PX68" s="8"/>
      <c r="PZ68" s="4"/>
      <c r="QA68" s="4"/>
      <c r="QB68" s="15"/>
      <c r="QC68" s="39"/>
      <c r="QH68" s="39"/>
      <c r="QJ68" s="14"/>
      <c r="QK68" s="14"/>
      <c r="QL68" s="22"/>
      <c r="QM68" s="40"/>
      <c r="QQ68" s="7"/>
      <c r="QR68" s="8"/>
      <c r="QW68" s="8"/>
      <c r="QY68" s="4"/>
      <c r="QZ68" s="4"/>
      <c r="RA68" s="15"/>
      <c r="RB68" s="39"/>
      <c r="RF68" s="7"/>
      <c r="RG68" s="8"/>
      <c r="RK68" s="7"/>
      <c r="RL68" s="8"/>
      <c r="RQ68" s="8"/>
      <c r="RS68" s="4"/>
      <c r="RT68" s="4"/>
      <c r="RU68" s="15"/>
      <c r="RV68" s="39"/>
      <c r="RZ68" s="7"/>
      <c r="SA68" s="8"/>
      <c r="SE68" s="7"/>
      <c r="SF68" s="8"/>
      <c r="SJ68" s="7"/>
      <c r="SK68" s="8"/>
      <c r="SP68" s="8"/>
      <c r="SR68" s="4"/>
      <c r="SS68" s="4"/>
      <c r="SU68" s="8"/>
      <c r="SW68" s="4"/>
      <c r="SX68" s="4"/>
      <c r="SY68" s="15"/>
      <c r="SZ68" s="39"/>
      <c r="TE68" s="39"/>
      <c r="TG68" s="14"/>
      <c r="TH68" s="14"/>
      <c r="TI68" s="22"/>
      <c r="TJ68" s="40"/>
      <c r="TN68" s="7"/>
      <c r="TO68" s="8"/>
      <c r="TT68" s="8"/>
      <c r="TV68" s="4"/>
      <c r="TW68" s="4"/>
      <c r="TX68" s="15"/>
      <c r="TY68" s="39"/>
      <c r="UC68" s="7"/>
      <c r="UD68" s="8"/>
      <c r="UH68" s="7"/>
      <c r="UI68" s="8"/>
      <c r="UN68" s="8"/>
      <c r="UP68" s="4"/>
      <c r="UQ68" s="4"/>
      <c r="UR68" s="15"/>
      <c r="US68" s="39"/>
      <c r="UW68" s="7"/>
      <c r="UX68" s="8"/>
      <c r="VB68" s="7"/>
      <c r="VC68" s="8"/>
      <c r="VG68" s="7"/>
      <c r="VH68" s="8"/>
      <c r="VM68" s="8"/>
      <c r="VO68" s="4"/>
      <c r="VP68" s="4"/>
      <c r="VQ68" s="15"/>
      <c r="VR68" s="39"/>
      <c r="VV68" s="7"/>
      <c r="VW68" s="8"/>
      <c r="WA68" s="7"/>
      <c r="WB68" s="8"/>
      <c r="WF68" s="7"/>
      <c r="WG68" s="8"/>
      <c r="WK68" s="7"/>
      <c r="WL68" s="8"/>
      <c r="WQ68" s="8"/>
      <c r="WS68" s="4"/>
      <c r="WT68" s="4"/>
      <c r="WU68" s="15"/>
      <c r="WV68" s="39"/>
      <c r="WZ68" s="7"/>
      <c r="XA68" s="8"/>
      <c r="XE68" s="7"/>
      <c r="XF68" s="8"/>
      <c r="XJ68" s="7"/>
      <c r="XK68" s="8"/>
      <c r="XO68" s="7"/>
      <c r="XP68" s="8"/>
      <c r="XT68" s="7"/>
      <c r="XU68" s="8"/>
      <c r="XY68" s="7"/>
      <c r="XZ68" s="8"/>
      <c r="YD68" s="7"/>
      <c r="YE68" s="8"/>
      <c r="YI68" s="7"/>
      <c r="YJ68" s="8"/>
    </row>
    <row r="69" spans="2:660" x14ac:dyDescent="0.2">
      <c r="B69" s="242"/>
      <c r="C69" s="163"/>
      <c r="D69"/>
      <c r="AI69" s="8"/>
      <c r="AK69" s="4"/>
      <c r="AL69" s="9"/>
      <c r="AN69" s="8"/>
      <c r="AP69" s="4"/>
      <c r="AQ69" s="9"/>
      <c r="AS69" s="8"/>
      <c r="AU69" s="4"/>
      <c r="AV69" s="9"/>
      <c r="AX69" s="17"/>
      <c r="AZ69" s="13"/>
      <c r="BA69" s="16"/>
      <c r="BM69" s="39"/>
      <c r="BO69" s="14"/>
      <c r="BP69" s="18"/>
      <c r="BR69" s="39"/>
      <c r="BT69" s="14"/>
      <c r="BU69" s="18"/>
      <c r="BW69" s="39"/>
      <c r="BY69" s="14"/>
      <c r="BZ69" s="18"/>
      <c r="CA69" s="22"/>
      <c r="CB69" s="40"/>
      <c r="CG69" s="40"/>
      <c r="CI69" s="21"/>
      <c r="CJ69" s="21"/>
      <c r="CL69" s="40"/>
      <c r="CN69" s="21"/>
      <c r="CO69" s="21"/>
      <c r="CQ69" s="40"/>
      <c r="CS69" s="21"/>
      <c r="CT69" s="21"/>
      <c r="CV69" s="40"/>
      <c r="CX69" s="21"/>
      <c r="CY69" s="21"/>
      <c r="CZ69" s="26"/>
      <c r="DA69" s="41"/>
      <c r="DF69" s="41"/>
      <c r="DH69" s="25"/>
      <c r="DI69" s="25"/>
      <c r="DK69" s="41"/>
      <c r="DM69" s="25"/>
      <c r="DN69" s="25"/>
      <c r="DP69" s="41"/>
      <c r="DR69" s="25"/>
      <c r="DS69" s="25"/>
      <c r="DT69" s="30"/>
      <c r="DU69" s="42"/>
      <c r="DZ69" s="42"/>
      <c r="EB69" s="29"/>
      <c r="EC69" s="29"/>
      <c r="EE69" s="42"/>
      <c r="EG69" s="29"/>
      <c r="EH69" s="29"/>
      <c r="EI69" s="34"/>
      <c r="EJ69" s="43"/>
      <c r="EO69" s="43"/>
      <c r="EQ69" s="33"/>
      <c r="ER69" s="33"/>
      <c r="ES69" s="38"/>
      <c r="ET69" s="44"/>
      <c r="EX69" s="7"/>
      <c r="EY69" s="8"/>
      <c r="FD69" s="8"/>
      <c r="FF69" s="4"/>
      <c r="FG69" s="4"/>
      <c r="FI69" s="8"/>
      <c r="FK69" s="4"/>
      <c r="FL69" s="4"/>
      <c r="FN69" s="8"/>
      <c r="FP69" s="4"/>
      <c r="FQ69" s="4"/>
      <c r="FS69" s="8"/>
      <c r="FU69" s="4"/>
      <c r="FV69" s="4"/>
      <c r="FW69" s="15"/>
      <c r="FX69" s="39"/>
      <c r="GC69" s="39"/>
      <c r="GE69" s="14"/>
      <c r="GF69" s="14"/>
      <c r="GH69" s="39"/>
      <c r="GJ69" s="14"/>
      <c r="GK69" s="14"/>
      <c r="GM69" s="39"/>
      <c r="GO69" s="14"/>
      <c r="GP69" s="14"/>
      <c r="GQ69" s="22"/>
      <c r="GR69" s="40"/>
      <c r="GW69" s="40"/>
      <c r="GY69" s="21"/>
      <c r="GZ69" s="21"/>
      <c r="HB69" s="40"/>
      <c r="HD69" s="21"/>
      <c r="HE69" s="21"/>
      <c r="HF69" s="26"/>
      <c r="HG69" s="41"/>
      <c r="HL69" s="41"/>
      <c r="HN69" s="25"/>
      <c r="HO69" s="25"/>
      <c r="HP69" s="30"/>
      <c r="HQ69" s="42"/>
      <c r="HU69" s="7"/>
      <c r="HV69" s="8"/>
      <c r="IA69" s="8"/>
      <c r="IC69" s="4"/>
      <c r="ID69" s="4"/>
      <c r="IF69" s="8"/>
      <c r="IH69" s="4"/>
      <c r="II69" s="4"/>
      <c r="IK69" s="8"/>
      <c r="IM69" s="4"/>
      <c r="IN69" s="4"/>
      <c r="IO69" s="15"/>
      <c r="IP69" s="39"/>
      <c r="IU69" s="39"/>
      <c r="IW69" s="14"/>
      <c r="IX69" s="14"/>
      <c r="IZ69" s="39"/>
      <c r="JB69" s="14"/>
      <c r="JC69" s="14"/>
      <c r="JD69" s="22"/>
      <c r="JE69" s="40"/>
      <c r="JJ69" s="40"/>
      <c r="JL69" s="21"/>
      <c r="JM69" s="21"/>
      <c r="JN69" s="26"/>
      <c r="JO69" s="41"/>
      <c r="JS69" s="7"/>
      <c r="JT69" s="8"/>
      <c r="JY69" s="8"/>
      <c r="KA69" s="4"/>
      <c r="KB69" s="4"/>
      <c r="KD69" s="8"/>
      <c r="KF69" s="4"/>
      <c r="KG69" s="4"/>
      <c r="KH69" s="15"/>
      <c r="KI69" s="39"/>
      <c r="KN69" s="39"/>
      <c r="KP69" s="14"/>
      <c r="KQ69" s="14"/>
      <c r="KR69" s="22"/>
      <c r="KS69" s="40"/>
      <c r="KX69" s="6"/>
      <c r="KZ69" s="5"/>
      <c r="LA69" s="5"/>
      <c r="LG69" s="15"/>
      <c r="LH69" s="39"/>
      <c r="LM69" s="6"/>
      <c r="LO69" s="5"/>
      <c r="LP69" s="5"/>
      <c r="LQ69" s="7"/>
      <c r="LR69" s="8"/>
      <c r="LW69" s="8"/>
      <c r="LY69" s="4"/>
      <c r="LZ69" s="4"/>
      <c r="MB69" s="8"/>
      <c r="MD69" s="4"/>
      <c r="ME69" s="4"/>
      <c r="MG69" s="8"/>
      <c r="MI69" s="4"/>
      <c r="MJ69" s="4"/>
      <c r="MK69" s="15"/>
      <c r="ML69" s="39"/>
      <c r="MQ69" s="39"/>
      <c r="MS69" s="14"/>
      <c r="MT69" s="14"/>
      <c r="MV69" s="39"/>
      <c r="MX69" s="14"/>
      <c r="MY69" s="14"/>
      <c r="MZ69" s="22"/>
      <c r="NA69" s="40"/>
      <c r="NF69" s="40"/>
      <c r="NH69" s="21"/>
      <c r="NI69" s="21"/>
      <c r="NJ69" s="26"/>
      <c r="NK69" s="41"/>
      <c r="NO69" s="7"/>
      <c r="NP69" s="8"/>
      <c r="NU69" s="8"/>
      <c r="NW69" s="4"/>
      <c r="NX69" s="4"/>
      <c r="NZ69" s="8"/>
      <c r="OB69" s="4"/>
      <c r="OC69" s="4"/>
      <c r="OD69" s="15"/>
      <c r="OE69" s="39"/>
      <c r="OJ69" s="39"/>
      <c r="OL69" s="14"/>
      <c r="OM69" s="14"/>
      <c r="ON69" s="22"/>
      <c r="OO69" s="40"/>
      <c r="OS69" s="7"/>
      <c r="OT69" s="8"/>
      <c r="OY69" s="8"/>
      <c r="PA69" s="4"/>
      <c r="PB69" s="4"/>
      <c r="PC69" s="15"/>
      <c r="PD69" s="39"/>
      <c r="PH69" s="7"/>
      <c r="PI69" s="8"/>
      <c r="PM69" s="7"/>
      <c r="PN69" s="8"/>
      <c r="PS69" s="8"/>
      <c r="PU69" s="4"/>
      <c r="PV69" s="4"/>
      <c r="PX69" s="8"/>
      <c r="PZ69" s="4"/>
      <c r="QA69" s="4"/>
      <c r="QB69" s="15"/>
      <c r="QC69" s="39"/>
      <c r="QH69" s="39"/>
      <c r="QJ69" s="14"/>
      <c r="QK69" s="14"/>
      <c r="QL69" s="22"/>
      <c r="QM69" s="40"/>
      <c r="QQ69" s="7"/>
      <c r="QR69" s="8"/>
      <c r="QW69" s="8"/>
      <c r="QY69" s="4"/>
      <c r="QZ69" s="4"/>
      <c r="RA69" s="15"/>
      <c r="RB69" s="39"/>
      <c r="RF69" s="7"/>
      <c r="RG69" s="8"/>
      <c r="RK69" s="7"/>
      <c r="RL69" s="8"/>
      <c r="RQ69" s="8"/>
      <c r="RS69" s="4"/>
      <c r="RT69" s="4"/>
      <c r="RU69" s="15"/>
      <c r="RV69" s="39"/>
      <c r="RZ69" s="7"/>
      <c r="SA69" s="8"/>
      <c r="SE69" s="7"/>
      <c r="SF69" s="8"/>
      <c r="SJ69" s="7"/>
      <c r="SK69" s="8"/>
      <c r="SP69" s="8"/>
      <c r="SR69" s="4"/>
      <c r="SS69" s="4"/>
      <c r="SU69" s="8"/>
      <c r="SW69" s="4"/>
      <c r="SX69" s="4"/>
      <c r="SY69" s="15"/>
      <c r="SZ69" s="39"/>
      <c r="TE69" s="39"/>
      <c r="TG69" s="14"/>
      <c r="TH69" s="14"/>
      <c r="TI69" s="22"/>
      <c r="TJ69" s="40"/>
      <c r="TN69" s="7"/>
      <c r="TO69" s="8"/>
      <c r="TT69" s="8"/>
      <c r="TV69" s="4"/>
      <c r="TW69" s="4"/>
      <c r="TX69" s="15"/>
      <c r="TY69" s="39"/>
      <c r="UC69" s="7"/>
      <c r="UD69" s="8"/>
      <c r="UH69" s="7"/>
      <c r="UI69" s="8"/>
      <c r="UN69" s="8"/>
      <c r="UP69" s="4"/>
      <c r="UQ69" s="4"/>
      <c r="UR69" s="15"/>
      <c r="US69" s="39"/>
      <c r="UW69" s="7"/>
      <c r="UX69" s="8"/>
      <c r="VB69" s="7"/>
      <c r="VC69" s="8"/>
      <c r="VG69" s="7"/>
      <c r="VH69" s="8"/>
      <c r="VM69" s="8"/>
      <c r="VO69" s="4"/>
      <c r="VP69" s="4"/>
      <c r="VQ69" s="15"/>
      <c r="VR69" s="39"/>
      <c r="VV69" s="7"/>
      <c r="VW69" s="8"/>
      <c r="WA69" s="7"/>
      <c r="WB69" s="8"/>
      <c r="WF69" s="7"/>
      <c r="WG69" s="8"/>
      <c r="WK69" s="7"/>
      <c r="WL69" s="8"/>
      <c r="WQ69" s="8"/>
      <c r="WS69" s="4"/>
      <c r="WT69" s="4"/>
      <c r="WU69" s="15"/>
      <c r="WV69" s="39"/>
      <c r="WZ69" s="7"/>
      <c r="XA69" s="8"/>
      <c r="XE69" s="7"/>
      <c r="XF69" s="8"/>
      <c r="XJ69" s="7"/>
      <c r="XK69" s="8"/>
      <c r="XO69" s="7"/>
      <c r="XP69" s="8"/>
      <c r="XT69" s="7"/>
      <c r="XU69" s="8"/>
      <c r="XY69" s="7"/>
      <c r="XZ69" s="8"/>
      <c r="YD69" s="7"/>
      <c r="YE69" s="8"/>
      <c r="YI69" s="7"/>
      <c r="YJ69" s="8"/>
    </row>
    <row r="70" spans="2:660" x14ac:dyDescent="0.2">
      <c r="B70" s="242"/>
      <c r="C70" s="163"/>
      <c r="D70"/>
      <c r="AI70" s="8"/>
      <c r="AK70" s="4"/>
      <c r="AL70" s="9"/>
      <c r="AN70" s="8"/>
      <c r="AP70" s="4"/>
      <c r="AQ70" s="9"/>
      <c r="AS70" s="8"/>
      <c r="AU70" s="4"/>
      <c r="AV70" s="9"/>
      <c r="AX70" s="17"/>
      <c r="AZ70" s="13"/>
      <c r="BA70" s="16"/>
      <c r="BM70" s="39"/>
      <c r="BO70" s="14"/>
      <c r="BP70" s="18"/>
      <c r="BR70" s="39"/>
      <c r="BT70" s="14"/>
      <c r="BU70" s="18"/>
      <c r="BW70" s="39"/>
      <c r="BY70" s="14"/>
      <c r="BZ70" s="18"/>
      <c r="CA70" s="22"/>
      <c r="CB70" s="40"/>
      <c r="CG70" s="40"/>
      <c r="CI70" s="21"/>
      <c r="CJ70" s="21"/>
      <c r="CL70" s="40"/>
      <c r="CN70" s="21"/>
      <c r="CO70" s="21"/>
      <c r="CQ70" s="40"/>
      <c r="CS70" s="21"/>
      <c r="CT70" s="21"/>
      <c r="CV70" s="40"/>
      <c r="CX70" s="21"/>
      <c r="CY70" s="21"/>
      <c r="CZ70" s="26"/>
      <c r="DA70" s="41"/>
      <c r="DF70" s="41"/>
      <c r="DH70" s="25"/>
      <c r="DI70" s="25"/>
      <c r="DK70" s="41"/>
      <c r="DM70" s="25"/>
      <c r="DN70" s="25"/>
      <c r="DP70" s="41"/>
      <c r="DR70" s="25"/>
      <c r="DS70" s="25"/>
      <c r="DT70" s="30"/>
      <c r="DU70" s="42"/>
      <c r="DZ70" s="42"/>
      <c r="EB70" s="29"/>
      <c r="EC70" s="29"/>
      <c r="EE70" s="42"/>
      <c r="EG70" s="29"/>
      <c r="EH70" s="29"/>
      <c r="EI70" s="34"/>
      <c r="EJ70" s="43"/>
      <c r="EO70" s="43"/>
      <c r="EQ70" s="33"/>
      <c r="ER70" s="33"/>
      <c r="ES70" s="38"/>
      <c r="ET70" s="44"/>
      <c r="EX70" s="7"/>
      <c r="EY70" s="8"/>
      <c r="FD70" s="8"/>
      <c r="FF70" s="4"/>
      <c r="FG70" s="4"/>
      <c r="FI70" s="8"/>
      <c r="FK70" s="4"/>
      <c r="FL70" s="4"/>
      <c r="FN70" s="8"/>
      <c r="FP70" s="4"/>
      <c r="FQ70" s="4"/>
      <c r="FS70" s="8"/>
      <c r="FU70" s="4"/>
      <c r="FV70" s="4"/>
      <c r="FW70" s="15"/>
      <c r="FX70" s="39"/>
      <c r="GC70" s="39"/>
      <c r="GE70" s="14"/>
      <c r="GF70" s="14"/>
      <c r="GH70" s="39"/>
      <c r="GJ70" s="14"/>
      <c r="GK70" s="14"/>
      <c r="GM70" s="39"/>
      <c r="GO70" s="14"/>
      <c r="GP70" s="14"/>
      <c r="GQ70" s="22"/>
      <c r="GR70" s="40"/>
      <c r="GW70" s="40"/>
      <c r="GY70" s="21"/>
      <c r="GZ70" s="21"/>
      <c r="HB70" s="40"/>
      <c r="HD70" s="21"/>
      <c r="HE70" s="21"/>
      <c r="HF70" s="26"/>
      <c r="HG70" s="41"/>
      <c r="HL70" s="41"/>
      <c r="HN70" s="25"/>
      <c r="HO70" s="25"/>
      <c r="HP70" s="30"/>
      <c r="HQ70" s="42"/>
      <c r="HU70" s="7"/>
      <c r="HV70" s="8"/>
      <c r="IA70" s="8"/>
      <c r="IC70" s="4"/>
      <c r="ID70" s="4"/>
      <c r="IF70" s="8"/>
      <c r="IH70" s="4"/>
      <c r="II70" s="4"/>
      <c r="IK70" s="8"/>
      <c r="IM70" s="4"/>
      <c r="IN70" s="4"/>
      <c r="IO70" s="15"/>
      <c r="IP70" s="39"/>
      <c r="IU70" s="39"/>
      <c r="IW70" s="14"/>
      <c r="IX70" s="14"/>
      <c r="IZ70" s="39"/>
      <c r="JB70" s="14"/>
      <c r="JC70" s="14"/>
      <c r="JD70" s="22"/>
      <c r="JE70" s="40"/>
      <c r="JJ70" s="40"/>
      <c r="JL70" s="21"/>
      <c r="JM70" s="21"/>
      <c r="JN70" s="26"/>
      <c r="JO70" s="41"/>
      <c r="JS70" s="7"/>
      <c r="JT70" s="8"/>
      <c r="JY70" s="8"/>
      <c r="KA70" s="4"/>
      <c r="KB70" s="4"/>
      <c r="KD70" s="8"/>
      <c r="KF70" s="4"/>
      <c r="KG70" s="4"/>
      <c r="KH70" s="15"/>
      <c r="KI70" s="39"/>
      <c r="KN70" s="39"/>
      <c r="KP70" s="14"/>
      <c r="KQ70" s="14"/>
      <c r="KR70" s="22"/>
      <c r="KS70" s="40"/>
      <c r="KX70" s="6"/>
      <c r="KZ70" s="5"/>
      <c r="LA70" s="5"/>
      <c r="LG70" s="15"/>
      <c r="LH70" s="39"/>
      <c r="LM70" s="6"/>
      <c r="LO70" s="5"/>
      <c r="LP70" s="5"/>
      <c r="LQ70" s="7"/>
      <c r="LR70" s="8"/>
      <c r="LW70" s="8"/>
      <c r="LY70" s="4"/>
      <c r="LZ70" s="4"/>
      <c r="MB70" s="8"/>
      <c r="MD70" s="4"/>
      <c r="ME70" s="4"/>
      <c r="MG70" s="8"/>
      <c r="MI70" s="4"/>
      <c r="MJ70" s="4"/>
      <c r="MK70" s="15"/>
      <c r="ML70" s="39"/>
      <c r="MQ70" s="39"/>
      <c r="MS70" s="14"/>
      <c r="MT70" s="14"/>
      <c r="MV70" s="39"/>
      <c r="MX70" s="14"/>
      <c r="MY70" s="14"/>
      <c r="MZ70" s="22"/>
      <c r="NA70" s="40"/>
      <c r="NF70" s="40"/>
      <c r="NH70" s="21"/>
      <c r="NI70" s="21"/>
      <c r="NJ70" s="26"/>
      <c r="NK70" s="41"/>
      <c r="NO70" s="7"/>
      <c r="NP70" s="8"/>
      <c r="NU70" s="8"/>
      <c r="NW70" s="4"/>
      <c r="NX70" s="4"/>
      <c r="NZ70" s="8"/>
      <c r="OB70" s="4"/>
      <c r="OC70" s="4"/>
      <c r="OD70" s="15"/>
      <c r="OE70" s="39"/>
      <c r="OJ70" s="39"/>
      <c r="OL70" s="14"/>
      <c r="OM70" s="14"/>
      <c r="ON70" s="22"/>
      <c r="OO70" s="40"/>
      <c r="OS70" s="7"/>
      <c r="OT70" s="8"/>
      <c r="OY70" s="8"/>
      <c r="PA70" s="4"/>
      <c r="PB70" s="4"/>
      <c r="PC70" s="15"/>
      <c r="PD70" s="39"/>
      <c r="PH70" s="7"/>
      <c r="PI70" s="8"/>
      <c r="PM70" s="7"/>
      <c r="PN70" s="8"/>
      <c r="PS70" s="8"/>
      <c r="PU70" s="4"/>
      <c r="PV70" s="4"/>
      <c r="PX70" s="8"/>
      <c r="PZ70" s="4"/>
      <c r="QA70" s="4"/>
      <c r="QB70" s="15"/>
      <c r="QC70" s="39"/>
      <c r="QH70" s="39"/>
      <c r="QJ70" s="14"/>
      <c r="QK70" s="14"/>
      <c r="QL70" s="22"/>
      <c r="QM70" s="40"/>
      <c r="QQ70" s="7"/>
      <c r="QR70" s="8"/>
      <c r="QW70" s="8"/>
      <c r="QY70" s="4"/>
      <c r="QZ70" s="4"/>
      <c r="RA70" s="15"/>
      <c r="RB70" s="39"/>
      <c r="RF70" s="7"/>
      <c r="RG70" s="8"/>
      <c r="RK70" s="7"/>
      <c r="RL70" s="8"/>
      <c r="RQ70" s="8"/>
      <c r="RS70" s="4"/>
      <c r="RT70" s="4"/>
      <c r="RU70" s="15"/>
      <c r="RV70" s="39"/>
      <c r="RZ70" s="7"/>
      <c r="SA70" s="8"/>
      <c r="SE70" s="7"/>
      <c r="SF70" s="8"/>
      <c r="SJ70" s="7"/>
      <c r="SK70" s="8"/>
      <c r="SP70" s="8"/>
      <c r="SR70" s="4"/>
      <c r="SS70" s="4"/>
      <c r="SU70" s="8"/>
      <c r="SW70" s="4"/>
      <c r="SX70" s="4"/>
      <c r="SY70" s="15"/>
      <c r="SZ70" s="39"/>
      <c r="TE70" s="39"/>
      <c r="TG70" s="14"/>
      <c r="TH70" s="14"/>
      <c r="TI70" s="22"/>
      <c r="TJ70" s="40"/>
      <c r="TN70" s="7"/>
      <c r="TO70" s="8"/>
      <c r="TT70" s="8"/>
      <c r="TV70" s="4"/>
      <c r="TW70" s="4"/>
      <c r="TX70" s="15"/>
      <c r="TY70" s="39"/>
      <c r="UC70" s="7"/>
      <c r="UD70" s="8"/>
      <c r="UH70" s="7"/>
      <c r="UI70" s="8"/>
      <c r="UN70" s="8"/>
      <c r="UP70" s="4"/>
      <c r="UQ70" s="4"/>
      <c r="UR70" s="15"/>
      <c r="US70" s="39"/>
      <c r="UW70" s="7"/>
      <c r="UX70" s="8"/>
      <c r="VB70" s="7"/>
      <c r="VC70" s="8"/>
      <c r="VG70" s="7"/>
      <c r="VH70" s="8"/>
      <c r="VM70" s="8"/>
      <c r="VO70" s="4"/>
      <c r="VP70" s="4"/>
      <c r="VQ70" s="15"/>
      <c r="VR70" s="39"/>
      <c r="VV70" s="7"/>
      <c r="VW70" s="8"/>
      <c r="WA70" s="7"/>
      <c r="WB70" s="8"/>
      <c r="WF70" s="7"/>
      <c r="WG70" s="8"/>
      <c r="WK70" s="7"/>
      <c r="WL70" s="8"/>
      <c r="WQ70" s="8"/>
      <c r="WS70" s="4"/>
      <c r="WT70" s="4"/>
      <c r="WU70" s="15"/>
      <c r="WV70" s="39"/>
      <c r="WZ70" s="7"/>
      <c r="XA70" s="8"/>
      <c r="XE70" s="7"/>
      <c r="XF70" s="8"/>
      <c r="XJ70" s="7"/>
      <c r="XK70" s="8"/>
      <c r="XO70" s="7"/>
      <c r="XP70" s="8"/>
      <c r="XT70" s="7"/>
      <c r="XU70" s="8"/>
      <c r="XY70" s="7"/>
      <c r="XZ70" s="8"/>
      <c r="YD70" s="7"/>
      <c r="YE70" s="8"/>
      <c r="YI70" s="7"/>
      <c r="YJ70" s="8"/>
    </row>
    <row r="71" spans="2:660" x14ac:dyDescent="0.2">
      <c r="B71" s="242"/>
      <c r="C71" s="163"/>
      <c r="D71"/>
      <c r="AI71" s="8"/>
      <c r="AK71" s="4"/>
      <c r="AL71" s="9"/>
      <c r="AN71" s="8"/>
      <c r="AP71" s="4"/>
      <c r="AQ71" s="9"/>
      <c r="AS71" s="8"/>
      <c r="AU71" s="4"/>
      <c r="AV71" s="9"/>
      <c r="AX71" s="17"/>
      <c r="AZ71" s="13"/>
      <c r="BA71" s="16"/>
      <c r="BM71" s="39"/>
      <c r="BO71" s="14"/>
      <c r="BP71" s="18"/>
      <c r="BR71" s="39"/>
      <c r="BT71" s="14"/>
      <c r="BU71" s="18"/>
      <c r="BW71" s="39"/>
      <c r="BY71" s="14"/>
      <c r="BZ71" s="18"/>
      <c r="CA71" s="22"/>
      <c r="CB71" s="40"/>
      <c r="CG71" s="40"/>
      <c r="CI71" s="21"/>
      <c r="CJ71" s="21"/>
      <c r="CL71" s="40"/>
      <c r="CN71" s="21"/>
      <c r="CO71" s="21"/>
      <c r="CQ71" s="40"/>
      <c r="CS71" s="21"/>
      <c r="CT71" s="21"/>
      <c r="CV71" s="40"/>
      <c r="CX71" s="21"/>
      <c r="CY71" s="21"/>
      <c r="CZ71" s="26"/>
      <c r="DA71" s="41"/>
      <c r="DF71" s="41"/>
      <c r="DH71" s="25"/>
      <c r="DI71" s="25"/>
      <c r="DK71" s="41"/>
      <c r="DM71" s="25"/>
      <c r="DN71" s="25"/>
      <c r="DP71" s="41"/>
      <c r="DR71" s="25"/>
      <c r="DS71" s="25"/>
      <c r="DT71" s="30"/>
      <c r="DU71" s="42"/>
      <c r="DZ71" s="42"/>
      <c r="EB71" s="29"/>
      <c r="EC71" s="29"/>
      <c r="EE71" s="42"/>
      <c r="EG71" s="29"/>
      <c r="EH71" s="29"/>
      <c r="EI71" s="34"/>
      <c r="EJ71" s="43"/>
      <c r="EO71" s="43"/>
      <c r="EQ71" s="33"/>
      <c r="ER71" s="33"/>
      <c r="ES71" s="38"/>
      <c r="ET71" s="44"/>
      <c r="EX71" s="7"/>
      <c r="EY71" s="8"/>
      <c r="FD71" s="8"/>
      <c r="FF71" s="4"/>
      <c r="FG71" s="4"/>
      <c r="FI71" s="8"/>
      <c r="FK71" s="4"/>
      <c r="FL71" s="4"/>
      <c r="FN71" s="8"/>
      <c r="FP71" s="4"/>
      <c r="FQ71" s="4"/>
      <c r="FS71" s="8"/>
      <c r="FU71" s="4"/>
      <c r="FV71" s="4"/>
      <c r="FW71" s="15"/>
      <c r="FX71" s="39"/>
      <c r="GC71" s="39"/>
      <c r="GE71" s="14"/>
      <c r="GF71" s="14"/>
      <c r="GH71" s="39"/>
      <c r="GJ71" s="14"/>
      <c r="GK71" s="14"/>
      <c r="GM71" s="39"/>
      <c r="GO71" s="14"/>
      <c r="GP71" s="14"/>
      <c r="GQ71" s="22"/>
      <c r="GR71" s="40"/>
      <c r="GW71" s="40"/>
      <c r="GY71" s="21"/>
      <c r="GZ71" s="21"/>
      <c r="HB71" s="40"/>
      <c r="HD71" s="21"/>
      <c r="HE71" s="21"/>
      <c r="HF71" s="26"/>
      <c r="HG71" s="41"/>
      <c r="HL71" s="41"/>
      <c r="HN71" s="25"/>
      <c r="HO71" s="25"/>
      <c r="HP71" s="30"/>
      <c r="HQ71" s="42"/>
      <c r="HU71" s="7"/>
      <c r="HV71" s="8"/>
      <c r="IA71" s="8"/>
      <c r="IC71" s="4"/>
      <c r="ID71" s="4"/>
      <c r="IF71" s="8"/>
      <c r="IH71" s="4"/>
      <c r="II71" s="4"/>
      <c r="IK71" s="8"/>
      <c r="IM71" s="4"/>
      <c r="IN71" s="4"/>
      <c r="IO71" s="15"/>
      <c r="IP71" s="39"/>
      <c r="IU71" s="39"/>
      <c r="IW71" s="14"/>
      <c r="IX71" s="14"/>
      <c r="IZ71" s="39"/>
      <c r="JB71" s="14"/>
      <c r="JC71" s="14"/>
      <c r="JD71" s="22"/>
      <c r="JE71" s="40"/>
      <c r="JJ71" s="40"/>
      <c r="JL71" s="21"/>
      <c r="JM71" s="21"/>
      <c r="JN71" s="26"/>
      <c r="JO71" s="41"/>
      <c r="JS71" s="7"/>
      <c r="JT71" s="8"/>
      <c r="JY71" s="8"/>
      <c r="KA71" s="4"/>
      <c r="KB71" s="4"/>
      <c r="KD71" s="8"/>
      <c r="KF71" s="4"/>
      <c r="KG71" s="4"/>
      <c r="KH71" s="15"/>
      <c r="KI71" s="39"/>
      <c r="KN71" s="39"/>
      <c r="KP71" s="14"/>
      <c r="KQ71" s="14"/>
      <c r="KR71" s="22"/>
      <c r="KS71" s="40"/>
      <c r="KX71" s="6"/>
      <c r="KZ71" s="5"/>
      <c r="LA71" s="5"/>
      <c r="LG71" s="15"/>
      <c r="LH71" s="39"/>
      <c r="LM71" s="6"/>
      <c r="LO71" s="5"/>
      <c r="LP71" s="5"/>
      <c r="LQ71" s="7"/>
      <c r="LR71" s="8"/>
      <c r="LW71" s="8"/>
      <c r="LY71" s="4"/>
      <c r="LZ71" s="4"/>
      <c r="MB71" s="8"/>
      <c r="MD71" s="4"/>
      <c r="ME71" s="4"/>
      <c r="MG71" s="8"/>
      <c r="MI71" s="4"/>
      <c r="MJ71" s="4"/>
      <c r="MK71" s="15"/>
      <c r="ML71" s="39"/>
      <c r="MQ71" s="39"/>
      <c r="MS71" s="14"/>
      <c r="MT71" s="14"/>
      <c r="MV71" s="39"/>
      <c r="MX71" s="14"/>
      <c r="MY71" s="14"/>
      <c r="MZ71" s="22"/>
      <c r="NA71" s="40"/>
      <c r="NF71" s="40"/>
      <c r="NH71" s="21"/>
      <c r="NI71" s="21"/>
      <c r="NJ71" s="26"/>
      <c r="NK71" s="41"/>
      <c r="NO71" s="7"/>
      <c r="NP71" s="8"/>
      <c r="NU71" s="8"/>
      <c r="NW71" s="4"/>
      <c r="NX71" s="4"/>
      <c r="NZ71" s="8"/>
      <c r="OB71" s="4"/>
      <c r="OC71" s="4"/>
      <c r="OD71" s="15"/>
      <c r="OE71" s="39"/>
      <c r="OJ71" s="39"/>
      <c r="OL71" s="14"/>
      <c r="OM71" s="14"/>
      <c r="ON71" s="22"/>
      <c r="OO71" s="40"/>
      <c r="OS71" s="7"/>
      <c r="OT71" s="8"/>
      <c r="OY71" s="8"/>
      <c r="PA71" s="4"/>
      <c r="PB71" s="4"/>
      <c r="PC71" s="15"/>
      <c r="PD71" s="39"/>
      <c r="PH71" s="7"/>
      <c r="PI71" s="8"/>
      <c r="PM71" s="7"/>
      <c r="PN71" s="8"/>
      <c r="PS71" s="8"/>
      <c r="PU71" s="4"/>
      <c r="PV71" s="4"/>
      <c r="PX71" s="8"/>
      <c r="PZ71" s="4"/>
      <c r="QA71" s="4"/>
      <c r="QB71" s="15"/>
      <c r="QC71" s="39"/>
      <c r="QH71" s="39"/>
      <c r="QJ71" s="14"/>
      <c r="QK71" s="14"/>
      <c r="QL71" s="22"/>
      <c r="QM71" s="40"/>
      <c r="QQ71" s="7"/>
      <c r="QR71" s="8"/>
      <c r="QW71" s="8"/>
      <c r="QY71" s="4"/>
      <c r="QZ71" s="4"/>
      <c r="RA71" s="15"/>
      <c r="RB71" s="39"/>
      <c r="RF71" s="7"/>
      <c r="RG71" s="8"/>
      <c r="RK71" s="7"/>
      <c r="RL71" s="8"/>
      <c r="RQ71" s="8"/>
      <c r="RS71" s="4"/>
      <c r="RT71" s="4"/>
      <c r="RU71" s="15"/>
      <c r="RV71" s="39"/>
      <c r="RZ71" s="7"/>
      <c r="SA71" s="8"/>
      <c r="SE71" s="7"/>
      <c r="SF71" s="8"/>
      <c r="SJ71" s="7"/>
      <c r="SK71" s="8"/>
      <c r="SP71" s="8"/>
      <c r="SR71" s="4"/>
      <c r="SS71" s="4"/>
      <c r="SU71" s="8"/>
      <c r="SW71" s="4"/>
      <c r="SX71" s="4"/>
      <c r="SY71" s="15"/>
      <c r="SZ71" s="39"/>
      <c r="TE71" s="39"/>
      <c r="TG71" s="14"/>
      <c r="TH71" s="14"/>
      <c r="TI71" s="22"/>
      <c r="TJ71" s="40"/>
      <c r="TN71" s="7"/>
      <c r="TO71" s="8"/>
      <c r="TT71" s="8"/>
      <c r="TV71" s="4"/>
      <c r="TW71" s="4"/>
      <c r="TX71" s="15"/>
      <c r="TY71" s="39"/>
      <c r="UC71" s="7"/>
      <c r="UD71" s="8"/>
      <c r="UH71" s="7"/>
      <c r="UI71" s="8"/>
      <c r="UN71" s="8"/>
      <c r="UP71" s="4"/>
      <c r="UQ71" s="4"/>
      <c r="UR71" s="15"/>
      <c r="US71" s="39"/>
      <c r="UW71" s="7"/>
      <c r="UX71" s="8"/>
      <c r="VB71" s="7"/>
      <c r="VC71" s="8"/>
      <c r="VG71" s="7"/>
      <c r="VH71" s="8"/>
      <c r="VM71" s="8"/>
      <c r="VO71" s="4"/>
      <c r="VP71" s="4"/>
      <c r="VQ71" s="15"/>
      <c r="VR71" s="39"/>
      <c r="VV71" s="7"/>
      <c r="VW71" s="8"/>
      <c r="WA71" s="7"/>
      <c r="WB71" s="8"/>
      <c r="WF71" s="7"/>
      <c r="WG71" s="8"/>
      <c r="WK71" s="7"/>
      <c r="WL71" s="8"/>
      <c r="WQ71" s="8"/>
      <c r="WS71" s="4"/>
      <c r="WT71" s="4"/>
      <c r="WU71" s="15"/>
      <c r="WV71" s="39"/>
      <c r="WZ71" s="7"/>
      <c r="XA71" s="8"/>
      <c r="XE71" s="7"/>
      <c r="XF71" s="8"/>
      <c r="XJ71" s="7"/>
      <c r="XK71" s="8"/>
      <c r="XO71" s="7"/>
      <c r="XP71" s="8"/>
      <c r="XT71" s="7"/>
      <c r="XU71" s="8"/>
      <c r="XY71" s="7"/>
      <c r="XZ71" s="8"/>
      <c r="YD71" s="7"/>
      <c r="YE71" s="8"/>
      <c r="YI71" s="7"/>
      <c r="YJ71" s="8"/>
    </row>
    <row r="72" spans="2:660" x14ac:dyDescent="0.2">
      <c r="B72" s="242"/>
      <c r="C72" s="163"/>
      <c r="D72"/>
      <c r="AI72" s="8"/>
      <c r="AK72" s="4"/>
      <c r="AL72" s="9"/>
      <c r="AN72" s="8"/>
      <c r="AP72" s="4"/>
      <c r="AQ72" s="9"/>
      <c r="AS72" s="8"/>
      <c r="AU72" s="4"/>
      <c r="AV72" s="9"/>
      <c r="AX72" s="17"/>
      <c r="AZ72" s="13"/>
      <c r="BA72" s="16"/>
      <c r="BM72" s="39"/>
      <c r="BO72" s="14"/>
      <c r="BP72" s="18"/>
      <c r="BR72" s="39"/>
      <c r="BT72" s="14"/>
      <c r="BU72" s="18"/>
      <c r="BW72" s="39"/>
      <c r="BY72" s="14"/>
      <c r="BZ72" s="18"/>
      <c r="CA72" s="22"/>
      <c r="CB72" s="40"/>
      <c r="CG72" s="40"/>
      <c r="CI72" s="21"/>
      <c r="CJ72" s="21"/>
      <c r="CL72" s="40"/>
      <c r="CN72" s="21"/>
      <c r="CO72" s="21"/>
      <c r="CQ72" s="40"/>
      <c r="CS72" s="21"/>
      <c r="CT72" s="21"/>
      <c r="CV72" s="40"/>
      <c r="CX72" s="21"/>
      <c r="CY72" s="21"/>
      <c r="CZ72" s="26"/>
      <c r="DA72" s="41"/>
      <c r="DF72" s="41"/>
      <c r="DH72" s="25"/>
      <c r="DI72" s="25"/>
      <c r="DK72" s="41"/>
      <c r="DM72" s="25"/>
      <c r="DN72" s="25"/>
      <c r="DP72" s="41"/>
      <c r="DR72" s="25"/>
      <c r="DS72" s="25"/>
      <c r="DT72" s="30"/>
      <c r="DU72" s="42"/>
      <c r="DZ72" s="42"/>
      <c r="EB72" s="29"/>
      <c r="EC72" s="29"/>
      <c r="EE72" s="42"/>
      <c r="EG72" s="29"/>
      <c r="EH72" s="29"/>
      <c r="EI72" s="34"/>
      <c r="EJ72" s="43"/>
      <c r="EO72" s="43"/>
      <c r="EQ72" s="33"/>
      <c r="ER72" s="33"/>
      <c r="ES72" s="38"/>
      <c r="ET72" s="44"/>
      <c r="EX72" s="7"/>
      <c r="EY72" s="8"/>
      <c r="FD72" s="8"/>
      <c r="FF72" s="4"/>
      <c r="FG72" s="4"/>
      <c r="FI72" s="8"/>
      <c r="FK72" s="4"/>
      <c r="FL72" s="4"/>
      <c r="FN72" s="8"/>
      <c r="FP72" s="4"/>
      <c r="FQ72" s="4"/>
      <c r="FS72" s="8"/>
      <c r="FU72" s="4"/>
      <c r="FV72" s="4"/>
      <c r="FW72" s="15"/>
      <c r="FX72" s="39"/>
      <c r="GC72" s="39"/>
      <c r="GE72" s="14"/>
      <c r="GF72" s="14"/>
      <c r="GH72" s="39"/>
      <c r="GJ72" s="14"/>
      <c r="GK72" s="14"/>
      <c r="GM72" s="39"/>
      <c r="GO72" s="14"/>
      <c r="GP72" s="14"/>
      <c r="GQ72" s="22"/>
      <c r="GR72" s="40"/>
      <c r="GW72" s="40"/>
      <c r="GY72" s="21"/>
      <c r="GZ72" s="21"/>
      <c r="HB72" s="40"/>
      <c r="HD72" s="21"/>
      <c r="HE72" s="21"/>
      <c r="HF72" s="26"/>
      <c r="HG72" s="41"/>
      <c r="HL72" s="41"/>
      <c r="HN72" s="25"/>
      <c r="HO72" s="25"/>
      <c r="HP72" s="30"/>
      <c r="HQ72" s="42"/>
      <c r="HU72" s="7"/>
      <c r="HV72" s="8"/>
      <c r="IA72" s="8"/>
      <c r="IC72" s="4"/>
      <c r="ID72" s="4"/>
      <c r="IF72" s="8"/>
      <c r="IH72" s="4"/>
      <c r="II72" s="4"/>
      <c r="IK72" s="8"/>
      <c r="IM72" s="4"/>
      <c r="IN72" s="4"/>
      <c r="IO72" s="15"/>
      <c r="IP72" s="39"/>
      <c r="IU72" s="39"/>
      <c r="IW72" s="14"/>
      <c r="IX72" s="14"/>
      <c r="IZ72" s="39"/>
      <c r="JB72" s="14"/>
      <c r="JC72" s="14"/>
      <c r="JD72" s="22"/>
      <c r="JE72" s="40"/>
      <c r="JJ72" s="40"/>
      <c r="JL72" s="21"/>
      <c r="JM72" s="21"/>
      <c r="JN72" s="26"/>
      <c r="JO72" s="41"/>
      <c r="JS72" s="7"/>
      <c r="JT72" s="8"/>
      <c r="JY72" s="8"/>
      <c r="KA72" s="4"/>
      <c r="KB72" s="4"/>
      <c r="KD72" s="8"/>
      <c r="KF72" s="4"/>
      <c r="KG72" s="4"/>
      <c r="KH72" s="15"/>
      <c r="KI72" s="39"/>
      <c r="KN72" s="39"/>
      <c r="KP72" s="14"/>
      <c r="KQ72" s="14"/>
      <c r="KR72" s="22"/>
      <c r="KS72" s="40"/>
      <c r="KX72" s="6"/>
      <c r="KZ72" s="5"/>
      <c r="LA72" s="5"/>
      <c r="LG72" s="15"/>
      <c r="LH72" s="39"/>
      <c r="LM72" s="6"/>
      <c r="LO72" s="5"/>
      <c r="LP72" s="5"/>
      <c r="LQ72" s="7"/>
      <c r="LR72" s="8"/>
      <c r="LW72" s="8"/>
      <c r="LY72" s="4"/>
      <c r="LZ72" s="4"/>
      <c r="MB72" s="8"/>
      <c r="MD72" s="4"/>
      <c r="ME72" s="4"/>
      <c r="MG72" s="8"/>
      <c r="MI72" s="4"/>
      <c r="MJ72" s="4"/>
      <c r="MK72" s="15"/>
      <c r="ML72" s="39"/>
      <c r="MQ72" s="39"/>
      <c r="MS72" s="14"/>
      <c r="MT72" s="14"/>
      <c r="MV72" s="39"/>
      <c r="MX72" s="14"/>
      <c r="MY72" s="14"/>
      <c r="MZ72" s="22"/>
      <c r="NA72" s="40"/>
      <c r="NF72" s="40"/>
      <c r="NH72" s="21"/>
      <c r="NI72" s="21"/>
      <c r="NJ72" s="26"/>
      <c r="NK72" s="41"/>
      <c r="NO72" s="7"/>
      <c r="NP72" s="8"/>
      <c r="NU72" s="8"/>
      <c r="NW72" s="4"/>
      <c r="NX72" s="4"/>
      <c r="NZ72" s="8"/>
      <c r="OB72" s="4"/>
      <c r="OC72" s="4"/>
      <c r="OD72" s="15"/>
      <c r="OE72" s="39"/>
      <c r="OJ72" s="39"/>
      <c r="OL72" s="14"/>
      <c r="OM72" s="14"/>
      <c r="ON72" s="22"/>
      <c r="OO72" s="40"/>
      <c r="OS72" s="7"/>
      <c r="OT72" s="8"/>
      <c r="OY72" s="8"/>
      <c r="PA72" s="4"/>
      <c r="PB72" s="4"/>
      <c r="PC72" s="15"/>
      <c r="PD72" s="39"/>
      <c r="PH72" s="7"/>
      <c r="PI72" s="8"/>
      <c r="PM72" s="7"/>
      <c r="PN72" s="8"/>
      <c r="PS72" s="8"/>
      <c r="PU72" s="4"/>
      <c r="PV72" s="4"/>
      <c r="PX72" s="8"/>
      <c r="PZ72" s="4"/>
      <c r="QA72" s="4"/>
      <c r="QB72" s="15"/>
      <c r="QC72" s="39"/>
      <c r="QH72" s="39"/>
      <c r="QJ72" s="14"/>
      <c r="QK72" s="14"/>
      <c r="QL72" s="22"/>
      <c r="QM72" s="40"/>
      <c r="QQ72" s="7"/>
      <c r="QR72" s="8"/>
      <c r="QW72" s="8"/>
      <c r="QY72" s="4"/>
      <c r="QZ72" s="4"/>
      <c r="RA72" s="15"/>
      <c r="RB72" s="39"/>
      <c r="RF72" s="7"/>
      <c r="RG72" s="8"/>
      <c r="RK72" s="7"/>
      <c r="RL72" s="8"/>
      <c r="RQ72" s="8"/>
      <c r="RS72" s="4"/>
      <c r="RT72" s="4"/>
      <c r="RU72" s="15"/>
      <c r="RV72" s="39"/>
      <c r="RZ72" s="7"/>
      <c r="SA72" s="8"/>
      <c r="SE72" s="7"/>
      <c r="SF72" s="8"/>
      <c r="SJ72" s="7"/>
      <c r="SK72" s="8"/>
      <c r="SP72" s="8"/>
      <c r="SR72" s="4"/>
      <c r="SS72" s="4"/>
      <c r="SU72" s="8"/>
      <c r="SW72" s="4"/>
      <c r="SX72" s="4"/>
      <c r="SY72" s="15"/>
      <c r="SZ72" s="39"/>
      <c r="TE72" s="39"/>
      <c r="TG72" s="14"/>
      <c r="TH72" s="14"/>
      <c r="TI72" s="22"/>
      <c r="TJ72" s="40"/>
      <c r="TN72" s="7"/>
      <c r="TO72" s="8"/>
      <c r="TT72" s="8"/>
      <c r="TV72" s="4"/>
      <c r="TW72" s="4"/>
      <c r="TX72" s="15"/>
      <c r="TY72" s="39"/>
      <c r="UC72" s="7"/>
      <c r="UD72" s="8"/>
      <c r="UH72" s="7"/>
      <c r="UI72" s="8"/>
      <c r="UN72" s="8"/>
      <c r="UP72" s="4"/>
      <c r="UQ72" s="4"/>
      <c r="UR72" s="15"/>
      <c r="US72" s="39"/>
      <c r="UW72" s="7"/>
      <c r="UX72" s="8"/>
      <c r="VB72" s="7"/>
      <c r="VC72" s="8"/>
      <c r="VG72" s="7"/>
      <c r="VH72" s="8"/>
      <c r="VM72" s="8"/>
      <c r="VO72" s="4"/>
      <c r="VP72" s="4"/>
      <c r="VQ72" s="15"/>
      <c r="VR72" s="39"/>
      <c r="VV72" s="7"/>
      <c r="VW72" s="8"/>
      <c r="WA72" s="7"/>
      <c r="WB72" s="8"/>
      <c r="WF72" s="7"/>
      <c r="WG72" s="8"/>
      <c r="WK72" s="7"/>
      <c r="WL72" s="8"/>
      <c r="WQ72" s="8"/>
      <c r="WS72" s="4"/>
      <c r="WT72" s="4"/>
      <c r="WU72" s="15"/>
      <c r="WV72" s="39"/>
      <c r="WZ72" s="7"/>
      <c r="XA72" s="8"/>
      <c r="XE72" s="7"/>
      <c r="XF72" s="8"/>
      <c r="XJ72" s="7"/>
      <c r="XK72" s="8"/>
      <c r="XO72" s="7"/>
      <c r="XP72" s="8"/>
      <c r="XT72" s="7"/>
      <c r="XU72" s="8"/>
      <c r="XY72" s="7"/>
      <c r="XZ72" s="8"/>
      <c r="YD72" s="7"/>
      <c r="YE72" s="8"/>
      <c r="YI72" s="7"/>
      <c r="YJ72" s="8"/>
    </row>
    <row r="73" spans="2:660" x14ac:dyDescent="0.2">
      <c r="B73" s="242"/>
      <c r="C73" s="163"/>
      <c r="D73"/>
      <c r="AI73" s="8"/>
      <c r="AK73" s="4"/>
      <c r="AL73" s="9"/>
      <c r="AN73" s="8"/>
      <c r="AP73" s="4"/>
      <c r="AQ73" s="9"/>
      <c r="AS73" s="8"/>
      <c r="AU73" s="4"/>
      <c r="AV73" s="9"/>
      <c r="AX73" s="17"/>
      <c r="AZ73" s="13"/>
      <c r="BA73" s="16"/>
      <c r="BM73" s="39"/>
      <c r="BO73" s="14"/>
      <c r="BP73" s="18"/>
      <c r="BR73" s="39"/>
      <c r="BT73" s="14"/>
      <c r="BU73" s="18"/>
      <c r="BW73" s="39"/>
      <c r="BY73" s="14"/>
      <c r="BZ73" s="18"/>
      <c r="CA73" s="22"/>
      <c r="CB73" s="40"/>
      <c r="CG73" s="40"/>
      <c r="CI73" s="21"/>
      <c r="CJ73" s="21"/>
      <c r="CL73" s="40"/>
      <c r="CN73" s="21"/>
      <c r="CO73" s="21"/>
      <c r="CQ73" s="40"/>
      <c r="CS73" s="21"/>
      <c r="CT73" s="21"/>
      <c r="CV73" s="40"/>
      <c r="CX73" s="21"/>
      <c r="CY73" s="21"/>
      <c r="CZ73" s="26"/>
      <c r="DA73" s="41"/>
      <c r="DF73" s="41"/>
      <c r="DH73" s="25"/>
      <c r="DI73" s="25"/>
      <c r="DK73" s="41"/>
      <c r="DM73" s="25"/>
      <c r="DN73" s="25"/>
      <c r="DP73" s="41"/>
      <c r="DR73" s="25"/>
      <c r="DS73" s="25"/>
      <c r="DT73" s="30"/>
      <c r="DU73" s="42"/>
      <c r="DZ73" s="42"/>
      <c r="EB73" s="29"/>
      <c r="EC73" s="29"/>
      <c r="EE73" s="42"/>
      <c r="EG73" s="29"/>
      <c r="EH73" s="29"/>
      <c r="EI73" s="34"/>
      <c r="EJ73" s="43"/>
      <c r="EO73" s="43"/>
      <c r="EQ73" s="33"/>
      <c r="ER73" s="33"/>
      <c r="ES73" s="38"/>
      <c r="ET73" s="44"/>
      <c r="EX73" s="7"/>
      <c r="EY73" s="8"/>
      <c r="FD73" s="8"/>
      <c r="FF73" s="4"/>
      <c r="FG73" s="4"/>
      <c r="FI73" s="8"/>
      <c r="FK73" s="4"/>
      <c r="FL73" s="4"/>
      <c r="FN73" s="8"/>
      <c r="FP73" s="4"/>
      <c r="FQ73" s="4"/>
      <c r="FS73" s="8"/>
      <c r="FU73" s="4"/>
      <c r="FV73" s="4"/>
      <c r="FW73" s="15"/>
      <c r="FX73" s="39"/>
      <c r="GC73" s="39"/>
      <c r="GE73" s="14"/>
      <c r="GF73" s="14"/>
      <c r="GH73" s="39"/>
      <c r="GJ73" s="14"/>
      <c r="GK73" s="14"/>
      <c r="GM73" s="39"/>
      <c r="GO73" s="14"/>
      <c r="GP73" s="14"/>
      <c r="GQ73" s="22"/>
      <c r="GR73" s="40"/>
      <c r="GW73" s="40"/>
      <c r="GY73" s="21"/>
      <c r="GZ73" s="21"/>
      <c r="HB73" s="40"/>
      <c r="HD73" s="21"/>
      <c r="HE73" s="21"/>
      <c r="HF73" s="26"/>
      <c r="HG73" s="41"/>
      <c r="HL73" s="41"/>
      <c r="HN73" s="25"/>
      <c r="HO73" s="25"/>
      <c r="HP73" s="30"/>
      <c r="HQ73" s="42"/>
      <c r="HU73" s="7"/>
      <c r="HV73" s="8"/>
      <c r="IA73" s="8"/>
      <c r="IC73" s="4"/>
      <c r="ID73" s="4"/>
      <c r="IF73" s="8"/>
      <c r="IH73" s="4"/>
      <c r="II73" s="4"/>
      <c r="IK73" s="8"/>
      <c r="IM73" s="4"/>
      <c r="IN73" s="4"/>
      <c r="IO73" s="15"/>
      <c r="IP73" s="39"/>
      <c r="IU73" s="39"/>
      <c r="IW73" s="14"/>
      <c r="IX73" s="14"/>
      <c r="IZ73" s="39"/>
      <c r="JB73" s="14"/>
      <c r="JC73" s="14"/>
      <c r="JD73" s="22"/>
      <c r="JE73" s="40"/>
      <c r="JJ73" s="40"/>
      <c r="JL73" s="21"/>
      <c r="JM73" s="21"/>
      <c r="JN73" s="26"/>
      <c r="JO73" s="41"/>
      <c r="JS73" s="7"/>
      <c r="JT73" s="8"/>
      <c r="JY73" s="8"/>
      <c r="KA73" s="4"/>
      <c r="KB73" s="4"/>
      <c r="KD73" s="8"/>
      <c r="KF73" s="4"/>
      <c r="KG73" s="4"/>
      <c r="KH73" s="15"/>
      <c r="KI73" s="39"/>
      <c r="KN73" s="39"/>
      <c r="KP73" s="14"/>
      <c r="KQ73" s="14"/>
      <c r="KR73" s="22"/>
      <c r="KS73" s="40"/>
      <c r="KX73" s="6"/>
      <c r="KZ73" s="5"/>
      <c r="LA73" s="5"/>
      <c r="LG73" s="15"/>
      <c r="LH73" s="39"/>
      <c r="LM73" s="6"/>
      <c r="LO73" s="5"/>
      <c r="LP73" s="5"/>
      <c r="LQ73" s="7"/>
      <c r="LR73" s="8"/>
      <c r="LW73" s="8"/>
      <c r="LY73" s="4"/>
      <c r="LZ73" s="4"/>
      <c r="MB73" s="8"/>
      <c r="MD73" s="4"/>
      <c r="ME73" s="4"/>
      <c r="MG73" s="8"/>
      <c r="MI73" s="4"/>
      <c r="MJ73" s="4"/>
      <c r="MK73" s="15"/>
      <c r="ML73" s="39"/>
      <c r="MQ73" s="39"/>
      <c r="MS73" s="14"/>
      <c r="MT73" s="14"/>
      <c r="MV73" s="39"/>
      <c r="MX73" s="14"/>
      <c r="MY73" s="14"/>
      <c r="MZ73" s="22"/>
      <c r="NA73" s="40"/>
      <c r="NF73" s="40"/>
      <c r="NH73" s="21"/>
      <c r="NI73" s="21"/>
      <c r="NJ73" s="26"/>
      <c r="NK73" s="41"/>
      <c r="NO73" s="7"/>
      <c r="NP73" s="8"/>
      <c r="NU73" s="8"/>
      <c r="NW73" s="4"/>
      <c r="NX73" s="4"/>
      <c r="NZ73" s="8"/>
      <c r="OB73" s="4"/>
      <c r="OC73" s="4"/>
      <c r="OD73" s="15"/>
      <c r="OE73" s="39"/>
      <c r="OJ73" s="39"/>
      <c r="OL73" s="14"/>
      <c r="OM73" s="14"/>
      <c r="ON73" s="22"/>
      <c r="OO73" s="40"/>
      <c r="OS73" s="7"/>
      <c r="OT73" s="8"/>
      <c r="OY73" s="8"/>
      <c r="PA73" s="4"/>
      <c r="PB73" s="4"/>
      <c r="PC73" s="15"/>
      <c r="PD73" s="39"/>
      <c r="PH73" s="7"/>
      <c r="PI73" s="8"/>
      <c r="PM73" s="7"/>
      <c r="PN73" s="8"/>
      <c r="PS73" s="8"/>
      <c r="PU73" s="4"/>
      <c r="PV73" s="4"/>
      <c r="PX73" s="8"/>
      <c r="PZ73" s="4"/>
      <c r="QA73" s="4"/>
      <c r="QB73" s="15"/>
      <c r="QC73" s="39"/>
      <c r="QH73" s="39"/>
      <c r="QJ73" s="14"/>
      <c r="QK73" s="14"/>
      <c r="QL73" s="22"/>
      <c r="QM73" s="40"/>
      <c r="QQ73" s="7"/>
      <c r="QR73" s="8"/>
      <c r="QW73" s="8"/>
      <c r="QY73" s="4"/>
      <c r="QZ73" s="4"/>
      <c r="RA73" s="15"/>
      <c r="RB73" s="39"/>
      <c r="RF73" s="7"/>
      <c r="RG73" s="8"/>
      <c r="RK73" s="7"/>
      <c r="RL73" s="8"/>
      <c r="RQ73" s="8"/>
      <c r="RS73" s="4"/>
      <c r="RT73" s="4"/>
      <c r="RU73" s="15"/>
      <c r="RV73" s="39"/>
      <c r="RZ73" s="7"/>
      <c r="SA73" s="8"/>
      <c r="SE73" s="7"/>
      <c r="SF73" s="8"/>
      <c r="SJ73" s="7"/>
      <c r="SK73" s="8"/>
      <c r="SP73" s="8"/>
      <c r="SR73" s="4"/>
      <c r="SS73" s="4"/>
      <c r="SU73" s="8"/>
      <c r="SW73" s="4"/>
      <c r="SX73" s="4"/>
      <c r="SY73" s="15"/>
      <c r="SZ73" s="39"/>
      <c r="TE73" s="39"/>
      <c r="TG73" s="14"/>
      <c r="TH73" s="14"/>
      <c r="TI73" s="22"/>
      <c r="TJ73" s="40"/>
      <c r="TN73" s="7"/>
      <c r="TO73" s="8"/>
      <c r="TT73" s="8"/>
      <c r="TV73" s="4"/>
      <c r="TW73" s="4"/>
      <c r="TX73" s="15"/>
      <c r="TY73" s="39"/>
      <c r="UC73" s="7"/>
      <c r="UD73" s="8"/>
      <c r="UH73" s="7"/>
      <c r="UI73" s="8"/>
      <c r="UN73" s="8"/>
      <c r="UP73" s="4"/>
      <c r="UQ73" s="4"/>
      <c r="UR73" s="15"/>
      <c r="US73" s="39"/>
      <c r="UW73" s="7"/>
      <c r="UX73" s="8"/>
      <c r="VB73" s="7"/>
      <c r="VC73" s="8"/>
      <c r="VG73" s="7"/>
      <c r="VH73" s="8"/>
      <c r="VM73" s="8"/>
      <c r="VO73" s="4"/>
      <c r="VP73" s="4"/>
      <c r="VQ73" s="15"/>
      <c r="VR73" s="39"/>
      <c r="VV73" s="7"/>
      <c r="VW73" s="8"/>
      <c r="WA73" s="7"/>
      <c r="WB73" s="8"/>
      <c r="WF73" s="7"/>
      <c r="WG73" s="8"/>
      <c r="WK73" s="7"/>
      <c r="WL73" s="8"/>
      <c r="WQ73" s="8"/>
      <c r="WS73" s="4"/>
      <c r="WT73" s="4"/>
      <c r="WU73" s="15"/>
      <c r="WV73" s="39"/>
      <c r="WZ73" s="7"/>
      <c r="XA73" s="8"/>
      <c r="XE73" s="7"/>
      <c r="XF73" s="8"/>
      <c r="XJ73" s="7"/>
      <c r="XK73" s="8"/>
      <c r="XO73" s="7"/>
      <c r="XP73" s="8"/>
      <c r="XT73" s="7"/>
      <c r="XU73" s="8"/>
      <c r="XY73" s="7"/>
      <c r="XZ73" s="8"/>
      <c r="YD73" s="7"/>
      <c r="YE73" s="8"/>
      <c r="YI73" s="7"/>
      <c r="YJ73" s="8"/>
    </row>
    <row r="74" spans="2:660" x14ac:dyDescent="0.2">
      <c r="B74" s="242"/>
      <c r="C74" s="163"/>
      <c r="D74"/>
      <c r="AI74" s="8"/>
      <c r="AK74" s="4"/>
      <c r="AL74" s="9"/>
      <c r="AN74" s="8"/>
      <c r="AP74" s="4"/>
      <c r="AQ74" s="9"/>
      <c r="AS74" s="8"/>
      <c r="AU74" s="4"/>
      <c r="AV74" s="9"/>
      <c r="AX74" s="17"/>
      <c r="AZ74" s="13"/>
      <c r="BA74" s="16"/>
      <c r="BM74" s="39"/>
      <c r="BO74" s="14"/>
      <c r="BP74" s="18"/>
      <c r="BR74" s="39"/>
      <c r="BT74" s="14"/>
      <c r="BU74" s="18"/>
      <c r="BW74" s="39"/>
      <c r="BY74" s="14"/>
      <c r="BZ74" s="18"/>
      <c r="CA74" s="22"/>
      <c r="CB74" s="40"/>
      <c r="CG74" s="40"/>
      <c r="CI74" s="21"/>
      <c r="CJ74" s="21"/>
      <c r="CL74" s="40"/>
      <c r="CN74" s="21"/>
      <c r="CO74" s="21"/>
      <c r="CQ74" s="40"/>
      <c r="CS74" s="21"/>
      <c r="CT74" s="21"/>
      <c r="CV74" s="40"/>
      <c r="CX74" s="21"/>
      <c r="CY74" s="21"/>
      <c r="CZ74" s="26"/>
      <c r="DA74" s="41"/>
      <c r="DF74" s="41"/>
      <c r="DH74" s="25"/>
      <c r="DI74" s="25"/>
      <c r="DK74" s="41"/>
      <c r="DM74" s="25"/>
      <c r="DN74" s="25"/>
      <c r="DP74" s="41"/>
      <c r="DR74" s="25"/>
      <c r="DS74" s="25"/>
      <c r="DT74" s="30"/>
      <c r="DU74" s="42"/>
      <c r="DZ74" s="42"/>
      <c r="EB74" s="29"/>
      <c r="EC74" s="29"/>
      <c r="EE74" s="42"/>
      <c r="EG74" s="29"/>
      <c r="EH74" s="29"/>
      <c r="EI74" s="34"/>
      <c r="EJ74" s="43"/>
      <c r="EO74" s="43"/>
      <c r="EQ74" s="33"/>
      <c r="ER74" s="33"/>
      <c r="ES74" s="38"/>
      <c r="ET74" s="44"/>
      <c r="EX74" s="7"/>
      <c r="EY74" s="8"/>
      <c r="FD74" s="8"/>
      <c r="FF74" s="4"/>
      <c r="FG74" s="4"/>
      <c r="FI74" s="8"/>
      <c r="FK74" s="4"/>
      <c r="FL74" s="4"/>
      <c r="FN74" s="8"/>
      <c r="FP74" s="4"/>
      <c r="FQ74" s="4"/>
      <c r="FS74" s="8"/>
      <c r="FU74" s="4"/>
      <c r="FV74" s="4"/>
      <c r="FW74" s="15"/>
      <c r="FX74" s="39"/>
      <c r="GC74" s="39"/>
      <c r="GE74" s="14"/>
      <c r="GF74" s="14"/>
      <c r="GH74" s="39"/>
      <c r="GJ74" s="14"/>
      <c r="GK74" s="14"/>
      <c r="GM74" s="39"/>
      <c r="GO74" s="14"/>
      <c r="GP74" s="14"/>
      <c r="GQ74" s="22"/>
      <c r="GR74" s="40"/>
      <c r="GW74" s="40"/>
      <c r="GY74" s="21"/>
      <c r="GZ74" s="21"/>
      <c r="HB74" s="40"/>
      <c r="HD74" s="21"/>
      <c r="HE74" s="21"/>
      <c r="HF74" s="26"/>
      <c r="HG74" s="41"/>
      <c r="HL74" s="41"/>
      <c r="HN74" s="25"/>
      <c r="HO74" s="25"/>
      <c r="HP74" s="30"/>
      <c r="HQ74" s="42"/>
      <c r="HU74" s="7"/>
      <c r="HV74" s="8"/>
      <c r="IA74" s="8"/>
      <c r="IC74" s="4"/>
      <c r="ID74" s="4"/>
      <c r="IF74" s="8"/>
      <c r="IH74" s="4"/>
      <c r="II74" s="4"/>
      <c r="IK74" s="8"/>
      <c r="IM74" s="4"/>
      <c r="IN74" s="4"/>
      <c r="IO74" s="15"/>
      <c r="IP74" s="39"/>
      <c r="IU74" s="39"/>
      <c r="IW74" s="14"/>
      <c r="IX74" s="14"/>
      <c r="IZ74" s="39"/>
      <c r="JB74" s="14"/>
      <c r="JC74" s="14"/>
      <c r="JD74" s="22"/>
      <c r="JE74" s="40"/>
      <c r="JJ74" s="40"/>
      <c r="JL74" s="21"/>
      <c r="JM74" s="21"/>
      <c r="JN74" s="26"/>
      <c r="JO74" s="41"/>
      <c r="JS74" s="7"/>
      <c r="JT74" s="8"/>
      <c r="JY74" s="8"/>
      <c r="KA74" s="4"/>
      <c r="KB74" s="4"/>
      <c r="KD74" s="8"/>
      <c r="KF74" s="4"/>
      <c r="KG74" s="4"/>
      <c r="KH74" s="15"/>
      <c r="KI74" s="39"/>
      <c r="KN74" s="39"/>
      <c r="KP74" s="14"/>
      <c r="KQ74" s="14"/>
      <c r="KR74" s="22"/>
      <c r="KS74" s="40"/>
      <c r="KX74" s="6"/>
      <c r="KZ74" s="5"/>
      <c r="LA74" s="5"/>
      <c r="LG74" s="15"/>
      <c r="LH74" s="39"/>
      <c r="LM74" s="6"/>
      <c r="LO74" s="5"/>
      <c r="LP74" s="5"/>
      <c r="LQ74" s="7"/>
      <c r="LR74" s="8"/>
      <c r="LW74" s="8"/>
      <c r="LY74" s="4"/>
      <c r="LZ74" s="4"/>
      <c r="MB74" s="8"/>
      <c r="MD74" s="4"/>
      <c r="ME74" s="4"/>
      <c r="MG74" s="8"/>
      <c r="MI74" s="4"/>
      <c r="MJ74" s="4"/>
      <c r="MK74" s="15"/>
      <c r="ML74" s="39"/>
      <c r="MQ74" s="39"/>
      <c r="MS74" s="14"/>
      <c r="MT74" s="14"/>
      <c r="MV74" s="39"/>
      <c r="MX74" s="14"/>
      <c r="MY74" s="14"/>
      <c r="MZ74" s="22"/>
      <c r="NA74" s="40"/>
      <c r="NF74" s="40"/>
      <c r="NH74" s="21"/>
      <c r="NI74" s="21"/>
      <c r="NJ74" s="26"/>
      <c r="NK74" s="41"/>
      <c r="NO74" s="7"/>
      <c r="NP74" s="8"/>
      <c r="NU74" s="8"/>
      <c r="NW74" s="4"/>
      <c r="NX74" s="4"/>
      <c r="NZ74" s="8"/>
      <c r="OB74" s="4"/>
      <c r="OC74" s="4"/>
      <c r="OD74" s="15"/>
      <c r="OE74" s="39"/>
      <c r="OJ74" s="39"/>
      <c r="OL74" s="14"/>
      <c r="OM74" s="14"/>
      <c r="ON74" s="22"/>
      <c r="OO74" s="40"/>
      <c r="OS74" s="7"/>
      <c r="OT74" s="8"/>
      <c r="OY74" s="8"/>
      <c r="PA74" s="4"/>
      <c r="PB74" s="4"/>
      <c r="PC74" s="15"/>
      <c r="PD74" s="39"/>
      <c r="PH74" s="7"/>
      <c r="PI74" s="8"/>
      <c r="PM74" s="7"/>
      <c r="PN74" s="8"/>
      <c r="PS74" s="8"/>
      <c r="PU74" s="4"/>
      <c r="PV74" s="4"/>
      <c r="PX74" s="8"/>
      <c r="PZ74" s="4"/>
      <c r="QA74" s="4"/>
      <c r="QB74" s="15"/>
      <c r="QC74" s="39"/>
      <c r="QH74" s="39"/>
      <c r="QJ74" s="14"/>
      <c r="QK74" s="14"/>
      <c r="QL74" s="22"/>
      <c r="QM74" s="40"/>
      <c r="QQ74" s="7"/>
      <c r="QR74" s="8"/>
      <c r="QW74" s="8"/>
      <c r="QY74" s="4"/>
      <c r="QZ74" s="4"/>
      <c r="RA74" s="15"/>
      <c r="RB74" s="39"/>
      <c r="RF74" s="7"/>
      <c r="RG74" s="8"/>
      <c r="RK74" s="7"/>
      <c r="RL74" s="8"/>
      <c r="RQ74" s="8"/>
      <c r="RS74" s="4"/>
      <c r="RT74" s="4"/>
      <c r="RU74" s="15"/>
      <c r="RV74" s="39"/>
      <c r="RZ74" s="7"/>
      <c r="SA74" s="8"/>
      <c r="SE74" s="7"/>
      <c r="SF74" s="8"/>
      <c r="SJ74" s="7"/>
      <c r="SK74" s="8"/>
      <c r="SP74" s="8"/>
      <c r="SR74" s="4"/>
      <c r="SS74" s="4"/>
      <c r="SU74" s="8"/>
      <c r="SW74" s="4"/>
      <c r="SX74" s="4"/>
      <c r="SY74" s="15"/>
      <c r="SZ74" s="39"/>
      <c r="TE74" s="39"/>
      <c r="TG74" s="14"/>
      <c r="TH74" s="14"/>
      <c r="TI74" s="22"/>
      <c r="TJ74" s="40"/>
      <c r="TN74" s="7"/>
      <c r="TO74" s="8"/>
      <c r="TT74" s="8"/>
      <c r="TV74" s="4"/>
      <c r="TW74" s="4"/>
      <c r="TX74" s="15"/>
      <c r="TY74" s="39"/>
      <c r="UC74" s="7"/>
      <c r="UD74" s="8"/>
      <c r="UH74" s="7"/>
      <c r="UI74" s="8"/>
      <c r="UN74" s="8"/>
      <c r="UP74" s="4"/>
      <c r="UQ74" s="4"/>
      <c r="UR74" s="15"/>
      <c r="US74" s="39"/>
      <c r="UW74" s="7"/>
      <c r="UX74" s="8"/>
      <c r="VB74" s="7"/>
      <c r="VC74" s="8"/>
      <c r="VG74" s="7"/>
      <c r="VH74" s="8"/>
      <c r="VM74" s="8"/>
      <c r="VO74" s="4"/>
      <c r="VP74" s="4"/>
      <c r="VQ74" s="15"/>
      <c r="VR74" s="39"/>
      <c r="VV74" s="7"/>
      <c r="VW74" s="8"/>
      <c r="WA74" s="7"/>
      <c r="WB74" s="8"/>
      <c r="WF74" s="7"/>
      <c r="WG74" s="8"/>
      <c r="WK74" s="7"/>
      <c r="WL74" s="8"/>
      <c r="WQ74" s="8"/>
      <c r="WS74" s="4"/>
      <c r="WT74" s="4"/>
      <c r="WU74" s="15"/>
      <c r="WV74" s="39"/>
      <c r="WZ74" s="7"/>
      <c r="XA74" s="8"/>
      <c r="XE74" s="7"/>
      <c r="XF74" s="8"/>
      <c r="XJ74" s="7"/>
      <c r="XK74" s="8"/>
      <c r="XO74" s="7"/>
      <c r="XP74" s="8"/>
      <c r="XT74" s="7"/>
      <c r="XU74" s="8"/>
      <c r="XY74" s="7"/>
      <c r="XZ74" s="8"/>
      <c r="YD74" s="7"/>
      <c r="YE74" s="8"/>
      <c r="YI74" s="7"/>
      <c r="YJ74" s="8"/>
    </row>
    <row r="75" spans="2:660" x14ac:dyDescent="0.2">
      <c r="B75" s="242"/>
      <c r="C75" s="163"/>
      <c r="D75"/>
      <c r="AI75" s="8"/>
      <c r="AK75" s="4"/>
      <c r="AL75" s="9"/>
      <c r="AN75" s="8"/>
      <c r="AP75" s="4"/>
      <c r="AQ75" s="9"/>
      <c r="AS75" s="8"/>
      <c r="AU75" s="4"/>
      <c r="AV75" s="9"/>
      <c r="AX75" s="17"/>
      <c r="AZ75" s="13"/>
      <c r="BA75" s="16"/>
      <c r="BM75" s="39"/>
      <c r="BO75" s="14"/>
      <c r="BP75" s="18"/>
      <c r="BR75" s="39"/>
      <c r="BT75" s="14"/>
      <c r="BU75" s="18"/>
      <c r="BW75" s="39"/>
      <c r="BY75" s="14"/>
      <c r="BZ75" s="18"/>
      <c r="CA75" s="22"/>
      <c r="CB75" s="40"/>
      <c r="CG75" s="40"/>
      <c r="CI75" s="21"/>
      <c r="CJ75" s="21"/>
      <c r="CL75" s="40"/>
      <c r="CN75" s="21"/>
      <c r="CO75" s="21"/>
      <c r="CQ75" s="40"/>
      <c r="CS75" s="21"/>
      <c r="CT75" s="21"/>
      <c r="CV75" s="40"/>
      <c r="CX75" s="21"/>
      <c r="CY75" s="21"/>
      <c r="CZ75" s="26"/>
      <c r="DA75" s="41"/>
      <c r="DF75" s="41"/>
      <c r="DH75" s="25"/>
      <c r="DI75" s="25"/>
      <c r="DK75" s="41"/>
      <c r="DM75" s="25"/>
      <c r="DN75" s="25"/>
      <c r="DP75" s="41"/>
      <c r="DR75" s="25"/>
      <c r="DS75" s="25"/>
      <c r="DT75" s="30"/>
      <c r="DU75" s="42"/>
      <c r="DZ75" s="42"/>
      <c r="EB75" s="29"/>
      <c r="EC75" s="29"/>
      <c r="EE75" s="42"/>
      <c r="EG75" s="29"/>
      <c r="EH75" s="29"/>
      <c r="EI75" s="34"/>
      <c r="EJ75" s="43"/>
      <c r="EO75" s="43"/>
      <c r="EQ75" s="33"/>
      <c r="ER75" s="33"/>
      <c r="ES75" s="38"/>
      <c r="ET75" s="44"/>
      <c r="EX75" s="7"/>
      <c r="EY75" s="8"/>
      <c r="FD75" s="8"/>
      <c r="FF75" s="4"/>
      <c r="FG75" s="4"/>
      <c r="FI75" s="8"/>
      <c r="FK75" s="4"/>
      <c r="FL75" s="4"/>
      <c r="FN75" s="8"/>
      <c r="FP75" s="4"/>
      <c r="FQ75" s="4"/>
      <c r="FS75" s="8"/>
      <c r="FU75" s="4"/>
      <c r="FV75" s="4"/>
      <c r="FW75" s="15"/>
      <c r="FX75" s="39"/>
      <c r="GC75" s="39"/>
      <c r="GE75" s="14"/>
      <c r="GF75" s="14"/>
      <c r="GH75" s="39"/>
      <c r="GJ75" s="14"/>
      <c r="GK75" s="14"/>
      <c r="GM75" s="39"/>
      <c r="GO75" s="14"/>
      <c r="GP75" s="14"/>
      <c r="GQ75" s="22"/>
      <c r="GR75" s="40"/>
      <c r="GW75" s="40"/>
      <c r="GY75" s="21"/>
      <c r="GZ75" s="21"/>
      <c r="HB75" s="40"/>
      <c r="HD75" s="21"/>
      <c r="HE75" s="21"/>
      <c r="HF75" s="26"/>
      <c r="HG75" s="41"/>
      <c r="HL75" s="41"/>
      <c r="HN75" s="25"/>
      <c r="HO75" s="25"/>
      <c r="HP75" s="30"/>
      <c r="HQ75" s="42"/>
      <c r="HU75" s="7"/>
      <c r="HV75" s="8"/>
      <c r="IA75" s="8"/>
      <c r="IC75" s="4"/>
      <c r="ID75" s="4"/>
      <c r="IF75" s="8"/>
      <c r="IH75" s="4"/>
      <c r="II75" s="4"/>
      <c r="IK75" s="8"/>
      <c r="IM75" s="4"/>
      <c r="IN75" s="4"/>
      <c r="IO75" s="15"/>
      <c r="IP75" s="39"/>
      <c r="IU75" s="39"/>
      <c r="IW75" s="14"/>
      <c r="IX75" s="14"/>
      <c r="IZ75" s="39"/>
      <c r="JB75" s="14"/>
      <c r="JC75" s="14"/>
      <c r="JD75" s="22"/>
      <c r="JE75" s="40"/>
      <c r="JJ75" s="40"/>
      <c r="JL75" s="21"/>
      <c r="JM75" s="21"/>
      <c r="JN75" s="26"/>
      <c r="JO75" s="41"/>
      <c r="JS75" s="7"/>
      <c r="JT75" s="8"/>
      <c r="JY75" s="8"/>
      <c r="KA75" s="4"/>
      <c r="KB75" s="4"/>
      <c r="KD75" s="8"/>
      <c r="KF75" s="4"/>
      <c r="KG75" s="4"/>
      <c r="KH75" s="15"/>
      <c r="KI75" s="39"/>
      <c r="KN75" s="39"/>
      <c r="KP75" s="14"/>
      <c r="KQ75" s="14"/>
      <c r="KR75" s="22"/>
      <c r="KS75" s="40"/>
      <c r="KX75" s="6"/>
      <c r="KZ75" s="5"/>
      <c r="LA75" s="5"/>
      <c r="LG75" s="15"/>
      <c r="LH75" s="39"/>
      <c r="LM75" s="6"/>
      <c r="LO75" s="5"/>
      <c r="LP75" s="5"/>
      <c r="LQ75" s="7"/>
      <c r="LR75" s="8"/>
      <c r="LW75" s="8"/>
      <c r="LY75" s="4"/>
      <c r="LZ75" s="4"/>
      <c r="MB75" s="8"/>
      <c r="MD75" s="4"/>
      <c r="ME75" s="4"/>
      <c r="MG75" s="8"/>
      <c r="MI75" s="4"/>
      <c r="MJ75" s="4"/>
      <c r="MK75" s="15"/>
      <c r="ML75" s="39"/>
      <c r="MQ75" s="39"/>
      <c r="MS75" s="14"/>
      <c r="MT75" s="14"/>
      <c r="MV75" s="39"/>
      <c r="MX75" s="14"/>
      <c r="MY75" s="14"/>
      <c r="MZ75" s="22"/>
      <c r="NA75" s="40"/>
      <c r="NF75" s="40"/>
      <c r="NH75" s="21"/>
      <c r="NI75" s="21"/>
      <c r="NJ75" s="26"/>
      <c r="NK75" s="41"/>
      <c r="NO75" s="7"/>
      <c r="NP75" s="8"/>
      <c r="NU75" s="8"/>
      <c r="NW75" s="4"/>
      <c r="NX75" s="4"/>
      <c r="NZ75" s="8"/>
      <c r="OB75" s="4"/>
      <c r="OC75" s="4"/>
      <c r="OD75" s="15"/>
      <c r="OE75" s="39"/>
      <c r="OJ75" s="39"/>
      <c r="OL75" s="14"/>
      <c r="OM75" s="14"/>
      <c r="ON75" s="22"/>
      <c r="OO75" s="40"/>
      <c r="OS75" s="7"/>
      <c r="OT75" s="8"/>
      <c r="OY75" s="8"/>
      <c r="PA75" s="4"/>
      <c r="PB75" s="4"/>
      <c r="PC75" s="15"/>
      <c r="PD75" s="39"/>
      <c r="PH75" s="7"/>
      <c r="PI75" s="8"/>
      <c r="PM75" s="7"/>
      <c r="PN75" s="8"/>
      <c r="PS75" s="8"/>
      <c r="PU75" s="4"/>
      <c r="PV75" s="4"/>
      <c r="PX75" s="8"/>
      <c r="PZ75" s="4"/>
      <c r="QA75" s="4"/>
      <c r="QB75" s="15"/>
      <c r="QC75" s="39"/>
      <c r="QH75" s="39"/>
      <c r="QJ75" s="14"/>
      <c r="QK75" s="14"/>
      <c r="QL75" s="22"/>
      <c r="QM75" s="40"/>
      <c r="QQ75" s="7"/>
      <c r="QR75" s="8"/>
      <c r="QW75" s="8"/>
      <c r="QY75" s="4"/>
      <c r="QZ75" s="4"/>
      <c r="RA75" s="15"/>
      <c r="RB75" s="39"/>
      <c r="RF75" s="7"/>
      <c r="RG75" s="8"/>
      <c r="RK75" s="7"/>
      <c r="RL75" s="8"/>
      <c r="RQ75" s="8"/>
      <c r="RS75" s="4"/>
      <c r="RT75" s="4"/>
      <c r="RU75" s="15"/>
      <c r="RV75" s="39"/>
      <c r="RZ75" s="7"/>
      <c r="SA75" s="8"/>
      <c r="SE75" s="7"/>
      <c r="SF75" s="8"/>
      <c r="SJ75" s="7"/>
      <c r="SK75" s="8"/>
      <c r="SP75" s="8"/>
      <c r="SR75" s="4"/>
      <c r="SS75" s="4"/>
      <c r="SU75" s="8"/>
      <c r="SW75" s="4"/>
      <c r="SX75" s="4"/>
      <c r="SY75" s="15"/>
      <c r="SZ75" s="39"/>
      <c r="TE75" s="39"/>
      <c r="TG75" s="14"/>
      <c r="TH75" s="14"/>
      <c r="TI75" s="22"/>
      <c r="TJ75" s="40"/>
      <c r="TN75" s="7"/>
      <c r="TO75" s="8"/>
      <c r="TT75" s="8"/>
      <c r="TV75" s="4"/>
      <c r="TW75" s="4"/>
      <c r="TX75" s="15"/>
      <c r="TY75" s="39"/>
      <c r="UC75" s="7"/>
      <c r="UD75" s="8"/>
      <c r="UH75" s="7"/>
      <c r="UI75" s="8"/>
      <c r="UN75" s="8"/>
      <c r="UP75" s="4"/>
      <c r="UQ75" s="4"/>
      <c r="UR75" s="15"/>
      <c r="US75" s="39"/>
      <c r="UW75" s="7"/>
      <c r="UX75" s="8"/>
      <c r="VB75" s="7"/>
      <c r="VC75" s="8"/>
      <c r="VG75" s="7"/>
      <c r="VH75" s="8"/>
      <c r="VM75" s="8"/>
      <c r="VO75" s="4"/>
      <c r="VP75" s="4"/>
      <c r="VQ75" s="15"/>
      <c r="VR75" s="39"/>
      <c r="VV75" s="7"/>
      <c r="VW75" s="8"/>
      <c r="WA75" s="7"/>
      <c r="WB75" s="8"/>
      <c r="WF75" s="7"/>
      <c r="WG75" s="8"/>
      <c r="WK75" s="7"/>
      <c r="WL75" s="8"/>
      <c r="WQ75" s="8"/>
      <c r="WS75" s="4"/>
      <c r="WT75" s="4"/>
      <c r="WU75" s="15"/>
      <c r="WV75" s="39"/>
      <c r="WZ75" s="7"/>
      <c r="XA75" s="8"/>
      <c r="XE75" s="7"/>
      <c r="XF75" s="8"/>
      <c r="XJ75" s="7"/>
      <c r="XK75" s="8"/>
      <c r="XO75" s="7"/>
      <c r="XP75" s="8"/>
      <c r="XT75" s="7"/>
      <c r="XU75" s="8"/>
      <c r="XY75" s="7"/>
      <c r="XZ75" s="8"/>
      <c r="YD75" s="7"/>
      <c r="YE75" s="8"/>
      <c r="YI75" s="7"/>
      <c r="YJ75" s="8"/>
    </row>
    <row r="76" spans="2:660" x14ac:dyDescent="0.2">
      <c r="B76" s="242"/>
      <c r="C76" s="163"/>
      <c r="D76"/>
      <c r="AI76" s="8"/>
      <c r="AK76" s="4"/>
      <c r="AL76" s="9"/>
      <c r="AN76" s="8"/>
      <c r="AP76" s="4"/>
      <c r="AQ76" s="9"/>
      <c r="AS76" s="8"/>
      <c r="AU76" s="4"/>
      <c r="AV76" s="9"/>
      <c r="AX76" s="17"/>
      <c r="AZ76" s="13"/>
      <c r="BA76" s="16"/>
      <c r="BM76" s="39"/>
      <c r="BO76" s="14"/>
      <c r="BP76" s="18"/>
      <c r="BR76" s="39"/>
      <c r="BT76" s="14"/>
      <c r="BU76" s="18"/>
      <c r="BW76" s="39"/>
      <c r="BY76" s="14"/>
      <c r="BZ76" s="18"/>
      <c r="CA76" s="22"/>
      <c r="CB76" s="40"/>
      <c r="CG76" s="40"/>
      <c r="CI76" s="21"/>
      <c r="CJ76" s="21"/>
      <c r="CL76" s="40"/>
      <c r="CN76" s="21"/>
      <c r="CO76" s="21"/>
      <c r="CQ76" s="40"/>
      <c r="CS76" s="21"/>
      <c r="CT76" s="21"/>
      <c r="CV76" s="40"/>
      <c r="CX76" s="21"/>
      <c r="CY76" s="21"/>
      <c r="CZ76" s="26"/>
      <c r="DA76" s="41"/>
      <c r="DF76" s="41"/>
      <c r="DH76" s="25"/>
      <c r="DI76" s="25"/>
      <c r="DK76" s="41"/>
      <c r="DM76" s="25"/>
      <c r="DN76" s="25"/>
      <c r="DP76" s="41"/>
      <c r="DR76" s="25"/>
      <c r="DS76" s="25"/>
      <c r="DT76" s="30"/>
      <c r="DU76" s="42"/>
      <c r="DZ76" s="42"/>
      <c r="EB76" s="29"/>
      <c r="EC76" s="29"/>
      <c r="EE76" s="42"/>
      <c r="EG76" s="29"/>
      <c r="EH76" s="29"/>
      <c r="EI76" s="34"/>
      <c r="EJ76" s="43"/>
      <c r="EO76" s="43"/>
      <c r="EQ76" s="33"/>
      <c r="ER76" s="33"/>
      <c r="ES76" s="38"/>
      <c r="ET76" s="44"/>
      <c r="EX76" s="7"/>
      <c r="EY76" s="8"/>
      <c r="FD76" s="8"/>
      <c r="FF76" s="4"/>
      <c r="FG76" s="4"/>
      <c r="FI76" s="8"/>
      <c r="FK76" s="4"/>
      <c r="FL76" s="4"/>
      <c r="FN76" s="8"/>
      <c r="FP76" s="4"/>
      <c r="FQ76" s="4"/>
      <c r="FS76" s="8"/>
      <c r="FU76" s="4"/>
      <c r="FV76" s="4"/>
      <c r="FW76" s="15"/>
      <c r="FX76" s="39"/>
      <c r="GC76" s="39"/>
      <c r="GE76" s="14"/>
      <c r="GF76" s="14"/>
      <c r="GH76" s="39"/>
      <c r="GJ76" s="14"/>
      <c r="GK76" s="14"/>
      <c r="GM76" s="39"/>
      <c r="GO76" s="14"/>
      <c r="GP76" s="14"/>
      <c r="GQ76" s="22"/>
      <c r="GR76" s="40"/>
      <c r="GW76" s="40"/>
      <c r="GY76" s="21"/>
      <c r="GZ76" s="21"/>
      <c r="HB76" s="40"/>
      <c r="HD76" s="21"/>
      <c r="HE76" s="21"/>
      <c r="HF76" s="26"/>
      <c r="HG76" s="41"/>
      <c r="HL76" s="41"/>
      <c r="HN76" s="25"/>
      <c r="HO76" s="25"/>
      <c r="HP76" s="30"/>
      <c r="HQ76" s="42"/>
      <c r="HU76" s="7"/>
      <c r="HV76" s="8"/>
      <c r="IA76" s="8"/>
      <c r="IC76" s="4"/>
      <c r="ID76" s="4"/>
      <c r="IF76" s="8"/>
      <c r="IH76" s="4"/>
      <c r="II76" s="4"/>
      <c r="IK76" s="8"/>
      <c r="IM76" s="4"/>
      <c r="IN76" s="4"/>
      <c r="IO76" s="15"/>
      <c r="IP76" s="39"/>
      <c r="IU76" s="39"/>
      <c r="IW76" s="14"/>
      <c r="IX76" s="14"/>
      <c r="IZ76" s="39"/>
      <c r="JB76" s="14"/>
      <c r="JC76" s="14"/>
      <c r="JD76" s="22"/>
      <c r="JE76" s="40"/>
      <c r="JJ76" s="40"/>
      <c r="JL76" s="21"/>
      <c r="JM76" s="21"/>
      <c r="JN76" s="26"/>
      <c r="JO76" s="41"/>
      <c r="JS76" s="7"/>
      <c r="JT76" s="8"/>
      <c r="JY76" s="8"/>
      <c r="KA76" s="4"/>
      <c r="KB76" s="4"/>
      <c r="KD76" s="8"/>
      <c r="KF76" s="4"/>
      <c r="KG76" s="4"/>
      <c r="KH76" s="15"/>
      <c r="KI76" s="39"/>
      <c r="KN76" s="39"/>
      <c r="KP76" s="14"/>
      <c r="KQ76" s="14"/>
      <c r="KR76" s="22"/>
      <c r="KS76" s="40"/>
      <c r="KX76" s="6"/>
      <c r="KZ76" s="5"/>
      <c r="LA76" s="5"/>
      <c r="LG76" s="15"/>
      <c r="LH76" s="39"/>
      <c r="LM76" s="6"/>
      <c r="LO76" s="5"/>
      <c r="LP76" s="5"/>
      <c r="LQ76" s="7"/>
      <c r="LR76" s="8"/>
      <c r="LW76" s="8"/>
      <c r="LY76" s="4"/>
      <c r="LZ76" s="4"/>
      <c r="MB76" s="8"/>
      <c r="MD76" s="4"/>
      <c r="ME76" s="4"/>
      <c r="MG76" s="8"/>
      <c r="MI76" s="4"/>
      <c r="MJ76" s="4"/>
      <c r="MK76" s="15"/>
      <c r="ML76" s="39"/>
      <c r="MQ76" s="39"/>
      <c r="MS76" s="14"/>
      <c r="MT76" s="14"/>
      <c r="MV76" s="39"/>
      <c r="MX76" s="14"/>
      <c r="MY76" s="14"/>
      <c r="MZ76" s="22"/>
      <c r="NA76" s="40"/>
      <c r="NF76" s="40"/>
      <c r="NH76" s="21"/>
      <c r="NI76" s="21"/>
      <c r="NJ76" s="26"/>
      <c r="NK76" s="41"/>
      <c r="NO76" s="7"/>
      <c r="NP76" s="8"/>
      <c r="NU76" s="8"/>
      <c r="NW76" s="4"/>
      <c r="NX76" s="4"/>
      <c r="NZ76" s="8"/>
      <c r="OB76" s="4"/>
      <c r="OC76" s="4"/>
      <c r="OD76" s="15"/>
      <c r="OE76" s="39"/>
      <c r="OJ76" s="39"/>
      <c r="OL76" s="14"/>
      <c r="OM76" s="14"/>
      <c r="ON76" s="22"/>
      <c r="OO76" s="40"/>
      <c r="OS76" s="7"/>
      <c r="OT76" s="8"/>
      <c r="OY76" s="8"/>
      <c r="PA76" s="4"/>
      <c r="PB76" s="4"/>
      <c r="PC76" s="15"/>
      <c r="PD76" s="39"/>
      <c r="PH76" s="7"/>
      <c r="PI76" s="8"/>
      <c r="PM76" s="7"/>
      <c r="PN76" s="8"/>
      <c r="PS76" s="8"/>
      <c r="PU76" s="4"/>
      <c r="PV76" s="4"/>
      <c r="PX76" s="8"/>
      <c r="PZ76" s="4"/>
      <c r="QA76" s="4"/>
      <c r="QB76" s="15"/>
      <c r="QC76" s="39"/>
      <c r="QH76" s="39"/>
      <c r="QJ76" s="14"/>
      <c r="QK76" s="14"/>
      <c r="QL76" s="22"/>
      <c r="QM76" s="40"/>
      <c r="QQ76" s="7"/>
      <c r="QR76" s="8"/>
      <c r="QW76" s="8"/>
      <c r="QY76" s="4"/>
      <c r="QZ76" s="4"/>
      <c r="RA76" s="15"/>
      <c r="RB76" s="39"/>
      <c r="RF76" s="7"/>
      <c r="RG76" s="8"/>
      <c r="RK76" s="7"/>
      <c r="RL76" s="8"/>
      <c r="RQ76" s="8"/>
      <c r="RS76" s="4"/>
      <c r="RT76" s="4"/>
      <c r="RU76" s="15"/>
      <c r="RV76" s="39"/>
      <c r="RZ76" s="7"/>
      <c r="SA76" s="8"/>
      <c r="SE76" s="7"/>
      <c r="SF76" s="8"/>
      <c r="SJ76" s="7"/>
      <c r="SK76" s="8"/>
      <c r="SP76" s="8"/>
      <c r="SR76" s="4"/>
      <c r="SS76" s="4"/>
      <c r="SU76" s="8"/>
      <c r="SW76" s="4"/>
      <c r="SX76" s="4"/>
      <c r="SY76" s="15"/>
      <c r="SZ76" s="39"/>
      <c r="TE76" s="39"/>
      <c r="TG76" s="14"/>
      <c r="TH76" s="14"/>
      <c r="TI76" s="22"/>
      <c r="TJ76" s="40"/>
      <c r="TN76" s="7"/>
      <c r="TO76" s="8"/>
      <c r="TT76" s="8"/>
      <c r="TV76" s="4"/>
      <c r="TW76" s="4"/>
      <c r="TX76" s="15"/>
      <c r="TY76" s="39"/>
      <c r="UC76" s="7"/>
      <c r="UD76" s="8"/>
      <c r="UH76" s="7"/>
      <c r="UI76" s="8"/>
      <c r="UN76" s="8"/>
      <c r="UP76" s="4"/>
      <c r="UQ76" s="4"/>
      <c r="UR76" s="15"/>
      <c r="US76" s="39"/>
      <c r="UW76" s="7"/>
      <c r="UX76" s="8"/>
      <c r="VB76" s="7"/>
      <c r="VC76" s="8"/>
      <c r="VG76" s="7"/>
      <c r="VH76" s="8"/>
      <c r="VM76" s="8"/>
      <c r="VO76" s="4"/>
      <c r="VP76" s="4"/>
      <c r="VQ76" s="15"/>
      <c r="VR76" s="39"/>
      <c r="VV76" s="7"/>
      <c r="VW76" s="8"/>
      <c r="WA76" s="7"/>
      <c r="WB76" s="8"/>
      <c r="WF76" s="7"/>
      <c r="WG76" s="8"/>
      <c r="WK76" s="7"/>
      <c r="WL76" s="8"/>
      <c r="WQ76" s="8"/>
      <c r="WS76" s="4"/>
      <c r="WT76" s="4"/>
      <c r="WU76" s="15"/>
      <c r="WV76" s="39"/>
      <c r="WZ76" s="7"/>
      <c r="XA76" s="8"/>
      <c r="XE76" s="7"/>
      <c r="XF76" s="8"/>
      <c r="XJ76" s="7"/>
      <c r="XK76" s="8"/>
      <c r="XO76" s="7"/>
      <c r="XP76" s="8"/>
      <c r="XT76" s="7"/>
      <c r="XU76" s="8"/>
      <c r="XY76" s="7"/>
      <c r="XZ76" s="8"/>
      <c r="YD76" s="7"/>
      <c r="YE76" s="8"/>
      <c r="YI76" s="7"/>
      <c r="YJ76" s="8"/>
    </row>
    <row r="77" spans="2:660" x14ac:dyDescent="0.2">
      <c r="B77" s="242"/>
      <c r="C77" s="163"/>
      <c r="D77"/>
      <c r="AI77" s="8"/>
      <c r="AK77" s="4"/>
      <c r="AL77" s="9"/>
      <c r="AN77" s="8"/>
      <c r="AP77" s="4"/>
      <c r="AQ77" s="9"/>
      <c r="AS77" s="8"/>
      <c r="AU77" s="4"/>
      <c r="AV77" s="9"/>
      <c r="AX77" s="17"/>
      <c r="AZ77" s="13"/>
      <c r="BA77" s="16"/>
      <c r="BM77" s="39"/>
      <c r="BO77" s="14"/>
      <c r="BP77" s="18"/>
      <c r="BR77" s="39"/>
      <c r="BT77" s="14"/>
      <c r="BU77" s="18"/>
      <c r="BW77" s="39"/>
      <c r="BY77" s="14"/>
      <c r="BZ77" s="18"/>
      <c r="CA77" s="22"/>
      <c r="CB77" s="40"/>
      <c r="CG77" s="40"/>
      <c r="CI77" s="21"/>
      <c r="CJ77" s="21"/>
      <c r="CL77" s="40"/>
      <c r="CN77" s="21"/>
      <c r="CO77" s="21"/>
      <c r="CQ77" s="40"/>
      <c r="CS77" s="21"/>
      <c r="CT77" s="21"/>
      <c r="CV77" s="40"/>
      <c r="CX77" s="21"/>
      <c r="CY77" s="21"/>
      <c r="CZ77" s="26"/>
      <c r="DA77" s="41"/>
      <c r="DF77" s="41"/>
      <c r="DH77" s="25"/>
      <c r="DI77" s="25"/>
      <c r="DK77" s="41"/>
      <c r="DM77" s="25"/>
      <c r="DN77" s="25"/>
      <c r="DP77" s="41"/>
      <c r="DR77" s="25"/>
      <c r="DS77" s="25"/>
      <c r="DT77" s="30"/>
      <c r="DU77" s="42"/>
      <c r="DZ77" s="42"/>
      <c r="EB77" s="29"/>
      <c r="EC77" s="29"/>
      <c r="EE77" s="42"/>
      <c r="EG77" s="29"/>
      <c r="EH77" s="29"/>
      <c r="EI77" s="34"/>
      <c r="EJ77" s="43"/>
      <c r="EO77" s="43"/>
      <c r="EQ77" s="33"/>
      <c r="ER77" s="33"/>
      <c r="ES77" s="38"/>
      <c r="ET77" s="44"/>
      <c r="EX77" s="7"/>
      <c r="EY77" s="8"/>
      <c r="FD77" s="8"/>
      <c r="FF77" s="4"/>
      <c r="FG77" s="4"/>
      <c r="FI77" s="8"/>
      <c r="FK77" s="4"/>
      <c r="FL77" s="4"/>
      <c r="FN77" s="8"/>
      <c r="FP77" s="4"/>
      <c r="FQ77" s="4"/>
      <c r="FS77" s="8"/>
      <c r="FU77" s="4"/>
      <c r="FV77" s="4"/>
      <c r="FW77" s="15"/>
      <c r="FX77" s="39"/>
      <c r="GC77" s="39"/>
      <c r="GE77" s="14"/>
      <c r="GF77" s="14"/>
      <c r="GH77" s="39"/>
      <c r="GJ77" s="14"/>
      <c r="GK77" s="14"/>
      <c r="GM77" s="39"/>
      <c r="GO77" s="14"/>
      <c r="GP77" s="14"/>
      <c r="GQ77" s="22"/>
      <c r="GR77" s="40"/>
      <c r="GW77" s="40"/>
      <c r="GY77" s="21"/>
      <c r="GZ77" s="21"/>
      <c r="HB77" s="40"/>
      <c r="HD77" s="21"/>
      <c r="HE77" s="21"/>
      <c r="HF77" s="26"/>
      <c r="HG77" s="41"/>
      <c r="HL77" s="41"/>
      <c r="HN77" s="25"/>
      <c r="HO77" s="25"/>
      <c r="HP77" s="30"/>
      <c r="HQ77" s="42"/>
      <c r="HU77" s="7"/>
      <c r="HV77" s="8"/>
      <c r="IA77" s="8"/>
      <c r="IC77" s="4"/>
      <c r="ID77" s="4"/>
      <c r="IF77" s="8"/>
      <c r="IH77" s="4"/>
      <c r="II77" s="4"/>
      <c r="IK77" s="8"/>
      <c r="IM77" s="4"/>
      <c r="IN77" s="4"/>
      <c r="IO77" s="15"/>
      <c r="IP77" s="39"/>
      <c r="IU77" s="39"/>
      <c r="IW77" s="14"/>
      <c r="IX77" s="14"/>
      <c r="IZ77" s="39"/>
      <c r="JB77" s="14"/>
      <c r="JC77" s="14"/>
      <c r="JD77" s="22"/>
      <c r="JE77" s="40"/>
      <c r="JJ77" s="40"/>
      <c r="JL77" s="21"/>
      <c r="JM77" s="21"/>
      <c r="JN77" s="26"/>
      <c r="JO77" s="41"/>
      <c r="JS77" s="7"/>
      <c r="JT77" s="8"/>
      <c r="JY77" s="8"/>
      <c r="KA77" s="4"/>
      <c r="KB77" s="4"/>
      <c r="KD77" s="8"/>
      <c r="KF77" s="4"/>
      <c r="KG77" s="4"/>
      <c r="KH77" s="15"/>
      <c r="KI77" s="39"/>
      <c r="KN77" s="39"/>
      <c r="KP77" s="14"/>
      <c r="KQ77" s="14"/>
      <c r="KR77" s="22"/>
      <c r="KS77" s="40"/>
      <c r="KX77" s="6"/>
      <c r="KZ77" s="5"/>
      <c r="LA77" s="5"/>
      <c r="LG77" s="15"/>
      <c r="LH77" s="39"/>
      <c r="LM77" s="6"/>
      <c r="LO77" s="5"/>
      <c r="LP77" s="5"/>
      <c r="LQ77" s="7"/>
      <c r="LR77" s="8"/>
      <c r="LW77" s="8"/>
      <c r="LY77" s="4"/>
      <c r="LZ77" s="4"/>
      <c r="MB77" s="8"/>
      <c r="MD77" s="4"/>
      <c r="ME77" s="4"/>
      <c r="MG77" s="8"/>
      <c r="MI77" s="4"/>
      <c r="MJ77" s="4"/>
      <c r="MK77" s="15"/>
      <c r="ML77" s="39"/>
      <c r="MQ77" s="39"/>
      <c r="MS77" s="14"/>
      <c r="MT77" s="14"/>
      <c r="MV77" s="39"/>
      <c r="MX77" s="14"/>
      <c r="MY77" s="14"/>
      <c r="MZ77" s="22"/>
      <c r="NA77" s="40"/>
      <c r="NF77" s="40"/>
      <c r="NH77" s="21"/>
      <c r="NI77" s="21"/>
      <c r="NJ77" s="26"/>
      <c r="NK77" s="41"/>
      <c r="NO77" s="7"/>
      <c r="NP77" s="8"/>
      <c r="NU77" s="8"/>
      <c r="NW77" s="4"/>
      <c r="NX77" s="4"/>
      <c r="NZ77" s="8"/>
      <c r="OB77" s="4"/>
      <c r="OC77" s="4"/>
      <c r="OD77" s="15"/>
      <c r="OE77" s="39"/>
      <c r="OJ77" s="39"/>
      <c r="OL77" s="14"/>
      <c r="OM77" s="14"/>
      <c r="ON77" s="22"/>
      <c r="OO77" s="40"/>
      <c r="OS77" s="7"/>
      <c r="OT77" s="8"/>
      <c r="OY77" s="8"/>
      <c r="PA77" s="4"/>
      <c r="PB77" s="4"/>
      <c r="PC77" s="15"/>
      <c r="PD77" s="39"/>
      <c r="PH77" s="7"/>
      <c r="PI77" s="8"/>
      <c r="PM77" s="7"/>
      <c r="PN77" s="8"/>
      <c r="PS77" s="8"/>
      <c r="PU77" s="4"/>
      <c r="PV77" s="4"/>
      <c r="PX77" s="8"/>
      <c r="PZ77" s="4"/>
      <c r="QA77" s="4"/>
      <c r="QB77" s="15"/>
      <c r="QC77" s="39"/>
      <c r="QH77" s="39"/>
      <c r="QJ77" s="14"/>
      <c r="QK77" s="14"/>
      <c r="QL77" s="22"/>
      <c r="QM77" s="40"/>
      <c r="QQ77" s="7"/>
      <c r="QR77" s="8"/>
      <c r="QW77" s="8"/>
      <c r="QY77" s="4"/>
      <c r="QZ77" s="4"/>
      <c r="RA77" s="15"/>
      <c r="RB77" s="39"/>
      <c r="RF77" s="7"/>
      <c r="RG77" s="8"/>
      <c r="RK77" s="7"/>
      <c r="RL77" s="8"/>
      <c r="RQ77" s="8"/>
      <c r="RS77" s="4"/>
      <c r="RT77" s="4"/>
      <c r="RU77" s="15"/>
      <c r="RV77" s="39"/>
      <c r="RZ77" s="7"/>
      <c r="SA77" s="8"/>
      <c r="SE77" s="7"/>
      <c r="SF77" s="8"/>
      <c r="SJ77" s="7"/>
      <c r="SK77" s="8"/>
      <c r="SP77" s="8"/>
      <c r="SR77" s="4"/>
      <c r="SS77" s="4"/>
      <c r="SU77" s="8"/>
      <c r="SW77" s="4"/>
      <c r="SX77" s="4"/>
      <c r="SY77" s="15"/>
      <c r="SZ77" s="39"/>
      <c r="TE77" s="39"/>
      <c r="TG77" s="14"/>
      <c r="TH77" s="14"/>
      <c r="TI77" s="22"/>
      <c r="TJ77" s="40"/>
      <c r="TN77" s="7"/>
      <c r="TO77" s="8"/>
      <c r="TT77" s="8"/>
      <c r="TV77" s="4"/>
      <c r="TW77" s="4"/>
      <c r="TX77" s="15"/>
      <c r="TY77" s="39"/>
      <c r="UC77" s="7"/>
      <c r="UD77" s="8"/>
      <c r="UH77" s="7"/>
      <c r="UI77" s="8"/>
      <c r="UN77" s="8"/>
      <c r="UP77" s="4"/>
      <c r="UQ77" s="4"/>
      <c r="UR77" s="15"/>
      <c r="US77" s="39"/>
      <c r="UW77" s="7"/>
      <c r="UX77" s="8"/>
      <c r="VB77" s="7"/>
      <c r="VC77" s="8"/>
      <c r="VG77" s="7"/>
      <c r="VH77" s="8"/>
      <c r="VM77" s="8"/>
      <c r="VO77" s="4"/>
      <c r="VP77" s="4"/>
      <c r="VQ77" s="15"/>
      <c r="VR77" s="39"/>
      <c r="VV77" s="7"/>
      <c r="VW77" s="8"/>
      <c r="WA77" s="7"/>
      <c r="WB77" s="8"/>
      <c r="WF77" s="7"/>
      <c r="WG77" s="8"/>
      <c r="WK77" s="7"/>
      <c r="WL77" s="8"/>
      <c r="WQ77" s="8"/>
      <c r="WS77" s="4"/>
      <c r="WT77" s="4"/>
      <c r="WU77" s="15"/>
      <c r="WV77" s="39"/>
      <c r="WZ77" s="7"/>
      <c r="XA77" s="8"/>
      <c r="XE77" s="7"/>
      <c r="XF77" s="8"/>
      <c r="XJ77" s="7"/>
      <c r="XK77" s="8"/>
      <c r="XO77" s="7"/>
      <c r="XP77" s="8"/>
      <c r="XT77" s="7"/>
      <c r="XU77" s="8"/>
      <c r="XY77" s="7"/>
      <c r="XZ77" s="8"/>
      <c r="YD77" s="7"/>
      <c r="YE77" s="8"/>
      <c r="YI77" s="7"/>
      <c r="YJ77" s="8"/>
    </row>
    <row r="78" spans="2:660" x14ac:dyDescent="0.2">
      <c r="B78" s="242"/>
      <c r="C78" s="163"/>
      <c r="D78"/>
      <c r="AI78" s="8"/>
      <c r="AK78" s="4"/>
      <c r="AL78" s="9"/>
      <c r="AN78" s="8"/>
      <c r="AP78" s="4"/>
      <c r="AQ78" s="9"/>
      <c r="AS78" s="8"/>
      <c r="AU78" s="4"/>
      <c r="AV78" s="9"/>
      <c r="AX78" s="17"/>
      <c r="AZ78" s="13"/>
      <c r="BA78" s="16"/>
      <c r="BM78" s="39"/>
      <c r="BO78" s="14"/>
      <c r="BP78" s="18"/>
      <c r="BR78" s="39"/>
      <c r="BT78" s="14"/>
      <c r="BU78" s="18"/>
      <c r="BW78" s="39"/>
      <c r="BY78" s="14"/>
      <c r="BZ78" s="18"/>
      <c r="CA78" s="22"/>
      <c r="CB78" s="40"/>
      <c r="CG78" s="40"/>
      <c r="CI78" s="21"/>
      <c r="CJ78" s="21"/>
      <c r="CL78" s="40"/>
      <c r="CN78" s="21"/>
      <c r="CO78" s="21"/>
      <c r="CQ78" s="40"/>
      <c r="CS78" s="21"/>
      <c r="CT78" s="21"/>
      <c r="CV78" s="40"/>
      <c r="CX78" s="21"/>
      <c r="CY78" s="21"/>
      <c r="CZ78" s="26"/>
      <c r="DA78" s="41"/>
      <c r="DF78" s="41"/>
      <c r="DH78" s="25"/>
      <c r="DI78" s="25"/>
      <c r="DK78" s="41"/>
      <c r="DM78" s="25"/>
      <c r="DN78" s="25"/>
      <c r="DP78" s="41"/>
      <c r="DR78" s="25"/>
      <c r="DS78" s="25"/>
      <c r="DT78" s="30"/>
      <c r="DU78" s="42"/>
      <c r="DZ78" s="42"/>
      <c r="EB78" s="29"/>
      <c r="EC78" s="29"/>
      <c r="EE78" s="42"/>
      <c r="EG78" s="29"/>
      <c r="EH78" s="29"/>
      <c r="EI78" s="34"/>
      <c r="EJ78" s="43"/>
      <c r="EO78" s="43"/>
      <c r="EQ78" s="33"/>
      <c r="ER78" s="33"/>
      <c r="ES78" s="38"/>
      <c r="ET78" s="44"/>
      <c r="EX78" s="7"/>
      <c r="EY78" s="8"/>
      <c r="FD78" s="8"/>
      <c r="FF78" s="4"/>
      <c r="FG78" s="4"/>
      <c r="FI78" s="8"/>
      <c r="FK78" s="4"/>
      <c r="FL78" s="4"/>
      <c r="FN78" s="8"/>
      <c r="FP78" s="4"/>
      <c r="FQ78" s="4"/>
      <c r="FS78" s="8"/>
      <c r="FU78" s="4"/>
      <c r="FV78" s="4"/>
      <c r="FW78" s="15"/>
      <c r="FX78" s="39"/>
      <c r="GC78" s="39"/>
      <c r="GE78" s="14"/>
      <c r="GF78" s="14"/>
      <c r="GH78" s="39"/>
      <c r="GJ78" s="14"/>
      <c r="GK78" s="14"/>
      <c r="GM78" s="39"/>
      <c r="GO78" s="14"/>
      <c r="GP78" s="14"/>
      <c r="GQ78" s="22"/>
      <c r="GR78" s="40"/>
      <c r="GW78" s="40"/>
      <c r="GY78" s="21"/>
      <c r="GZ78" s="21"/>
      <c r="HB78" s="40"/>
      <c r="HD78" s="21"/>
      <c r="HE78" s="21"/>
      <c r="HF78" s="26"/>
      <c r="HG78" s="41"/>
      <c r="HL78" s="41"/>
      <c r="HN78" s="25"/>
      <c r="HO78" s="25"/>
      <c r="HP78" s="30"/>
      <c r="HQ78" s="42"/>
      <c r="HU78" s="7"/>
      <c r="HV78" s="8"/>
      <c r="IA78" s="8"/>
      <c r="IC78" s="4"/>
      <c r="ID78" s="4"/>
      <c r="IF78" s="8"/>
      <c r="IH78" s="4"/>
      <c r="II78" s="4"/>
      <c r="IK78" s="8"/>
      <c r="IM78" s="4"/>
      <c r="IN78" s="4"/>
      <c r="IO78" s="15"/>
      <c r="IP78" s="39"/>
      <c r="IU78" s="39"/>
      <c r="IW78" s="14"/>
      <c r="IX78" s="14"/>
      <c r="IZ78" s="39"/>
      <c r="JB78" s="14"/>
      <c r="JC78" s="14"/>
      <c r="JD78" s="22"/>
      <c r="JE78" s="40"/>
      <c r="JJ78" s="40"/>
      <c r="JL78" s="21"/>
      <c r="JM78" s="21"/>
      <c r="JN78" s="26"/>
      <c r="JO78" s="41"/>
      <c r="JS78" s="7"/>
      <c r="JT78" s="8"/>
      <c r="JY78" s="8"/>
      <c r="KA78" s="4"/>
      <c r="KB78" s="4"/>
      <c r="KD78" s="8"/>
      <c r="KF78" s="4"/>
      <c r="KG78" s="4"/>
      <c r="KH78" s="15"/>
      <c r="KI78" s="39"/>
      <c r="KN78" s="39"/>
      <c r="KP78" s="14"/>
      <c r="KQ78" s="14"/>
      <c r="KR78" s="22"/>
      <c r="KS78" s="40"/>
      <c r="KX78" s="6"/>
      <c r="KZ78" s="5"/>
      <c r="LA78" s="5"/>
      <c r="LG78" s="15"/>
      <c r="LH78" s="39"/>
      <c r="LM78" s="6"/>
      <c r="LO78" s="5"/>
      <c r="LP78" s="5"/>
      <c r="LQ78" s="7"/>
      <c r="LR78" s="8"/>
      <c r="LW78" s="8"/>
      <c r="LY78" s="4"/>
      <c r="LZ78" s="4"/>
      <c r="MB78" s="8"/>
      <c r="MD78" s="4"/>
      <c r="ME78" s="4"/>
      <c r="MG78" s="8"/>
      <c r="MI78" s="4"/>
      <c r="MJ78" s="4"/>
      <c r="MK78" s="15"/>
      <c r="ML78" s="39"/>
      <c r="MQ78" s="39"/>
      <c r="MS78" s="14"/>
      <c r="MT78" s="14"/>
      <c r="MV78" s="39"/>
      <c r="MX78" s="14"/>
      <c r="MY78" s="14"/>
      <c r="MZ78" s="22"/>
      <c r="NA78" s="40"/>
      <c r="NF78" s="40"/>
      <c r="NH78" s="21"/>
      <c r="NI78" s="21"/>
      <c r="NJ78" s="26"/>
      <c r="NK78" s="41"/>
      <c r="NO78" s="7"/>
      <c r="NP78" s="8"/>
      <c r="NU78" s="8"/>
      <c r="NW78" s="4"/>
      <c r="NX78" s="4"/>
      <c r="NZ78" s="8"/>
      <c r="OB78" s="4"/>
      <c r="OC78" s="4"/>
      <c r="OD78" s="15"/>
      <c r="OE78" s="39"/>
      <c r="OJ78" s="39"/>
      <c r="OL78" s="14"/>
      <c r="OM78" s="14"/>
      <c r="ON78" s="22"/>
      <c r="OO78" s="40"/>
      <c r="OS78" s="7"/>
      <c r="OT78" s="8"/>
      <c r="OY78" s="8"/>
      <c r="PA78" s="4"/>
      <c r="PB78" s="4"/>
      <c r="PC78" s="15"/>
      <c r="PD78" s="39"/>
      <c r="PH78" s="7"/>
      <c r="PI78" s="8"/>
      <c r="PM78" s="7"/>
      <c r="PN78" s="8"/>
      <c r="PS78" s="8"/>
      <c r="PU78" s="4"/>
      <c r="PV78" s="4"/>
      <c r="PX78" s="8"/>
      <c r="PZ78" s="4"/>
      <c r="QA78" s="4"/>
      <c r="QB78" s="15"/>
      <c r="QC78" s="39"/>
      <c r="QH78" s="39"/>
      <c r="QJ78" s="14"/>
      <c r="QK78" s="14"/>
      <c r="QL78" s="22"/>
      <c r="QM78" s="40"/>
      <c r="QQ78" s="7"/>
      <c r="QR78" s="8"/>
      <c r="QW78" s="8"/>
      <c r="QY78" s="4"/>
      <c r="QZ78" s="4"/>
      <c r="RA78" s="15"/>
      <c r="RB78" s="39"/>
      <c r="RF78" s="7"/>
      <c r="RG78" s="8"/>
      <c r="RK78" s="7"/>
      <c r="RL78" s="8"/>
      <c r="RQ78" s="8"/>
      <c r="RS78" s="4"/>
      <c r="RT78" s="4"/>
      <c r="RU78" s="15"/>
      <c r="RV78" s="39"/>
      <c r="RZ78" s="7"/>
      <c r="SA78" s="8"/>
      <c r="SE78" s="7"/>
      <c r="SF78" s="8"/>
      <c r="SJ78" s="7"/>
      <c r="SK78" s="8"/>
      <c r="SP78" s="8"/>
      <c r="SR78" s="4"/>
      <c r="SS78" s="4"/>
      <c r="SU78" s="8"/>
      <c r="SW78" s="4"/>
      <c r="SX78" s="4"/>
      <c r="SY78" s="15"/>
      <c r="SZ78" s="39"/>
      <c r="TE78" s="39"/>
      <c r="TG78" s="14"/>
      <c r="TH78" s="14"/>
      <c r="TI78" s="22"/>
      <c r="TJ78" s="40"/>
      <c r="TN78" s="7"/>
      <c r="TO78" s="8"/>
      <c r="TT78" s="8"/>
      <c r="TV78" s="4"/>
      <c r="TW78" s="4"/>
      <c r="TX78" s="15"/>
      <c r="TY78" s="39"/>
      <c r="UC78" s="7"/>
      <c r="UD78" s="8"/>
      <c r="UH78" s="7"/>
      <c r="UI78" s="8"/>
      <c r="UN78" s="8"/>
      <c r="UP78" s="4"/>
      <c r="UQ78" s="4"/>
      <c r="UR78" s="15"/>
      <c r="US78" s="39"/>
      <c r="UW78" s="7"/>
      <c r="UX78" s="8"/>
      <c r="VB78" s="7"/>
      <c r="VC78" s="8"/>
      <c r="VG78" s="7"/>
      <c r="VH78" s="8"/>
      <c r="VM78" s="8"/>
      <c r="VO78" s="4"/>
      <c r="VP78" s="4"/>
      <c r="VQ78" s="15"/>
      <c r="VR78" s="39"/>
      <c r="VV78" s="7"/>
      <c r="VW78" s="8"/>
      <c r="WA78" s="7"/>
      <c r="WB78" s="8"/>
      <c r="WF78" s="7"/>
      <c r="WG78" s="8"/>
      <c r="WK78" s="7"/>
      <c r="WL78" s="8"/>
      <c r="WQ78" s="8"/>
      <c r="WS78" s="4"/>
      <c r="WT78" s="4"/>
      <c r="WU78" s="15"/>
      <c r="WV78" s="39"/>
      <c r="WZ78" s="7"/>
      <c r="XA78" s="8"/>
      <c r="XE78" s="7"/>
      <c r="XF78" s="8"/>
      <c r="XJ78" s="7"/>
      <c r="XK78" s="8"/>
      <c r="XO78" s="7"/>
      <c r="XP78" s="8"/>
      <c r="XT78" s="7"/>
      <c r="XU78" s="8"/>
      <c r="XY78" s="7"/>
      <c r="XZ78" s="8"/>
      <c r="YD78" s="7"/>
      <c r="YE78" s="8"/>
      <c r="YI78" s="7"/>
      <c r="YJ78" s="8"/>
    </row>
    <row r="79" spans="2:660" x14ac:dyDescent="0.2">
      <c r="B79" s="242"/>
      <c r="C79" s="163"/>
      <c r="D79"/>
      <c r="AI79" s="8"/>
      <c r="AK79" s="4"/>
      <c r="AL79" s="9"/>
      <c r="AN79" s="8"/>
      <c r="AP79" s="4"/>
      <c r="AQ79" s="9"/>
      <c r="AS79" s="8"/>
      <c r="AU79" s="4"/>
      <c r="AV79" s="9"/>
      <c r="AX79" s="17"/>
      <c r="AZ79" s="13"/>
      <c r="BA79" s="16"/>
      <c r="BM79" s="39"/>
      <c r="BO79" s="14"/>
      <c r="BP79" s="18"/>
      <c r="BR79" s="39"/>
      <c r="BT79" s="14"/>
      <c r="BU79" s="18"/>
      <c r="BW79" s="39"/>
      <c r="BY79" s="14"/>
      <c r="BZ79" s="18"/>
      <c r="CA79" s="22"/>
      <c r="CB79" s="40"/>
      <c r="CG79" s="40"/>
      <c r="CI79" s="21"/>
      <c r="CJ79" s="21"/>
      <c r="CL79" s="40"/>
      <c r="CN79" s="21"/>
      <c r="CO79" s="21"/>
      <c r="CQ79" s="40"/>
      <c r="CS79" s="21"/>
      <c r="CT79" s="21"/>
      <c r="CV79" s="40"/>
      <c r="CX79" s="21"/>
      <c r="CY79" s="21"/>
      <c r="CZ79" s="26"/>
      <c r="DA79" s="41"/>
      <c r="DF79" s="41"/>
      <c r="DH79" s="25"/>
      <c r="DI79" s="25"/>
      <c r="DK79" s="41"/>
      <c r="DM79" s="25"/>
      <c r="DN79" s="25"/>
      <c r="DP79" s="41"/>
      <c r="DR79" s="25"/>
      <c r="DS79" s="25"/>
      <c r="DT79" s="30"/>
      <c r="DU79" s="42"/>
      <c r="DZ79" s="42"/>
      <c r="EB79" s="29"/>
      <c r="EC79" s="29"/>
      <c r="EE79" s="42"/>
      <c r="EG79" s="29"/>
      <c r="EH79" s="29"/>
      <c r="EI79" s="34"/>
      <c r="EJ79" s="43"/>
      <c r="EO79" s="43"/>
      <c r="EQ79" s="33"/>
      <c r="ER79" s="33"/>
      <c r="ES79" s="38"/>
      <c r="ET79" s="44"/>
      <c r="EX79" s="7"/>
      <c r="EY79" s="8"/>
      <c r="FD79" s="8"/>
      <c r="FF79" s="4"/>
      <c r="FG79" s="4"/>
      <c r="FI79" s="8"/>
      <c r="FK79" s="4"/>
      <c r="FL79" s="4"/>
      <c r="FN79" s="8"/>
      <c r="FP79" s="4"/>
      <c r="FQ79" s="4"/>
      <c r="FS79" s="8"/>
      <c r="FU79" s="4"/>
      <c r="FV79" s="4"/>
      <c r="FW79" s="15"/>
      <c r="FX79" s="39"/>
      <c r="GC79" s="39"/>
      <c r="GE79" s="14"/>
      <c r="GF79" s="14"/>
      <c r="GH79" s="39"/>
      <c r="GJ79" s="14"/>
      <c r="GK79" s="14"/>
      <c r="GM79" s="39"/>
      <c r="GO79" s="14"/>
      <c r="GP79" s="14"/>
      <c r="GQ79" s="22"/>
      <c r="GR79" s="40"/>
      <c r="GW79" s="40"/>
      <c r="GY79" s="21"/>
      <c r="GZ79" s="21"/>
      <c r="HB79" s="40"/>
      <c r="HD79" s="21"/>
      <c r="HE79" s="21"/>
      <c r="HF79" s="26"/>
      <c r="HG79" s="41"/>
      <c r="HL79" s="41"/>
      <c r="HN79" s="25"/>
      <c r="HO79" s="25"/>
      <c r="HP79" s="30"/>
      <c r="HQ79" s="42"/>
      <c r="HU79" s="7"/>
      <c r="HV79" s="8"/>
      <c r="IA79" s="8"/>
      <c r="IC79" s="4"/>
      <c r="ID79" s="4"/>
      <c r="IF79" s="8"/>
      <c r="IH79" s="4"/>
      <c r="II79" s="4"/>
      <c r="IK79" s="8"/>
      <c r="IM79" s="4"/>
      <c r="IN79" s="4"/>
      <c r="IO79" s="15"/>
      <c r="IP79" s="39"/>
      <c r="IU79" s="39"/>
      <c r="IW79" s="14"/>
      <c r="IX79" s="14"/>
      <c r="IZ79" s="39"/>
      <c r="JB79" s="14"/>
      <c r="JC79" s="14"/>
      <c r="JD79" s="22"/>
      <c r="JE79" s="40"/>
      <c r="JJ79" s="40"/>
      <c r="JL79" s="21"/>
      <c r="JM79" s="21"/>
      <c r="JN79" s="26"/>
      <c r="JO79" s="41"/>
      <c r="JS79" s="7"/>
      <c r="JT79" s="8"/>
      <c r="JY79" s="8"/>
      <c r="KA79" s="4"/>
      <c r="KB79" s="4"/>
      <c r="KD79" s="8"/>
      <c r="KF79" s="4"/>
      <c r="KG79" s="4"/>
      <c r="KH79" s="15"/>
      <c r="KI79" s="39"/>
      <c r="KN79" s="39"/>
      <c r="KP79" s="14"/>
      <c r="KQ79" s="14"/>
      <c r="KR79" s="22"/>
      <c r="KS79" s="40"/>
      <c r="KX79" s="6"/>
      <c r="KZ79" s="5"/>
      <c r="LA79" s="5"/>
      <c r="LG79" s="15"/>
      <c r="LH79" s="39"/>
      <c r="LM79" s="6"/>
      <c r="LO79" s="5"/>
      <c r="LP79" s="5"/>
      <c r="LQ79" s="7"/>
      <c r="LR79" s="8"/>
      <c r="LW79" s="8"/>
      <c r="LY79" s="4"/>
      <c r="LZ79" s="4"/>
      <c r="MB79" s="8"/>
      <c r="MD79" s="4"/>
      <c r="ME79" s="4"/>
      <c r="MG79" s="8"/>
      <c r="MI79" s="4"/>
      <c r="MJ79" s="4"/>
      <c r="MK79" s="15"/>
      <c r="ML79" s="39"/>
      <c r="MQ79" s="39"/>
      <c r="MS79" s="14"/>
      <c r="MT79" s="14"/>
      <c r="MV79" s="39"/>
      <c r="MX79" s="14"/>
      <c r="MY79" s="14"/>
      <c r="MZ79" s="22"/>
      <c r="NA79" s="40"/>
      <c r="NF79" s="40"/>
      <c r="NH79" s="21"/>
      <c r="NI79" s="21"/>
      <c r="NJ79" s="26"/>
      <c r="NK79" s="41"/>
      <c r="NO79" s="7"/>
      <c r="NP79" s="8"/>
      <c r="NU79" s="8"/>
      <c r="NW79" s="4"/>
      <c r="NX79" s="4"/>
      <c r="NZ79" s="8"/>
      <c r="OB79" s="4"/>
      <c r="OC79" s="4"/>
      <c r="OD79" s="15"/>
      <c r="OE79" s="39"/>
      <c r="OJ79" s="39"/>
      <c r="OL79" s="14"/>
      <c r="OM79" s="14"/>
      <c r="ON79" s="22"/>
      <c r="OO79" s="40"/>
      <c r="OS79" s="7"/>
      <c r="OT79" s="8"/>
      <c r="OY79" s="8"/>
      <c r="PA79" s="4"/>
      <c r="PB79" s="4"/>
      <c r="PC79" s="15"/>
      <c r="PD79" s="39"/>
      <c r="PH79" s="7"/>
      <c r="PI79" s="8"/>
      <c r="PM79" s="7"/>
      <c r="PN79" s="8"/>
      <c r="PS79" s="8"/>
      <c r="PU79" s="4"/>
      <c r="PV79" s="4"/>
      <c r="PX79" s="8"/>
      <c r="PZ79" s="4"/>
      <c r="QA79" s="4"/>
      <c r="QB79" s="15"/>
      <c r="QC79" s="39"/>
      <c r="QH79" s="39"/>
      <c r="QJ79" s="14"/>
      <c r="QK79" s="14"/>
      <c r="QL79" s="22"/>
      <c r="QM79" s="40"/>
      <c r="QQ79" s="7"/>
      <c r="QR79" s="8"/>
      <c r="QW79" s="8"/>
      <c r="QY79" s="4"/>
      <c r="QZ79" s="4"/>
      <c r="RA79" s="15"/>
      <c r="RB79" s="39"/>
      <c r="RF79" s="7"/>
      <c r="RG79" s="8"/>
      <c r="RK79" s="7"/>
      <c r="RL79" s="8"/>
      <c r="RQ79" s="8"/>
      <c r="RS79" s="4"/>
      <c r="RT79" s="4"/>
      <c r="RU79" s="15"/>
      <c r="RV79" s="39"/>
      <c r="RZ79" s="7"/>
      <c r="SA79" s="8"/>
      <c r="SE79" s="7"/>
      <c r="SF79" s="8"/>
      <c r="SJ79" s="7"/>
      <c r="SK79" s="8"/>
      <c r="SP79" s="8"/>
      <c r="SR79" s="4"/>
      <c r="SS79" s="4"/>
      <c r="SU79" s="8"/>
      <c r="SW79" s="4"/>
      <c r="SX79" s="4"/>
      <c r="SY79" s="15"/>
      <c r="SZ79" s="39"/>
      <c r="TE79" s="39"/>
      <c r="TG79" s="14"/>
      <c r="TH79" s="14"/>
      <c r="TI79" s="22"/>
      <c r="TJ79" s="40"/>
      <c r="TN79" s="7"/>
      <c r="TO79" s="8"/>
      <c r="TT79" s="8"/>
      <c r="TV79" s="4"/>
      <c r="TW79" s="4"/>
      <c r="TX79" s="15"/>
      <c r="TY79" s="39"/>
      <c r="UC79" s="7"/>
      <c r="UD79" s="8"/>
      <c r="UH79" s="7"/>
      <c r="UI79" s="8"/>
      <c r="UN79" s="8"/>
      <c r="UP79" s="4"/>
      <c r="UQ79" s="4"/>
      <c r="UR79" s="15"/>
      <c r="US79" s="39"/>
      <c r="UW79" s="7"/>
      <c r="UX79" s="8"/>
      <c r="VB79" s="7"/>
      <c r="VC79" s="8"/>
      <c r="VG79" s="7"/>
      <c r="VH79" s="8"/>
      <c r="VM79" s="8"/>
      <c r="VO79" s="4"/>
      <c r="VP79" s="4"/>
      <c r="VQ79" s="15"/>
      <c r="VR79" s="39"/>
      <c r="VV79" s="7"/>
      <c r="VW79" s="8"/>
      <c r="WA79" s="7"/>
      <c r="WB79" s="8"/>
      <c r="WF79" s="7"/>
      <c r="WG79" s="8"/>
      <c r="WK79" s="7"/>
      <c r="WL79" s="8"/>
      <c r="WQ79" s="8"/>
      <c r="WS79" s="4"/>
      <c r="WT79" s="4"/>
      <c r="WU79" s="15"/>
      <c r="WV79" s="39"/>
      <c r="WZ79" s="7"/>
      <c r="XA79" s="8"/>
      <c r="XE79" s="7"/>
      <c r="XF79" s="8"/>
      <c r="XJ79" s="7"/>
      <c r="XK79" s="8"/>
      <c r="XO79" s="7"/>
      <c r="XP79" s="8"/>
      <c r="XT79" s="7"/>
      <c r="XU79" s="8"/>
      <c r="XY79" s="7"/>
      <c r="XZ79" s="8"/>
      <c r="YD79" s="7"/>
      <c r="YE79" s="8"/>
      <c r="YI79" s="7"/>
      <c r="YJ79" s="8"/>
    </row>
    <row r="80" spans="2:660" x14ac:dyDescent="0.2">
      <c r="B80" s="242"/>
      <c r="C80" s="163"/>
      <c r="D80"/>
      <c r="AI80" s="8"/>
      <c r="AK80" s="4"/>
      <c r="AL80" s="9"/>
      <c r="AN80" s="8"/>
      <c r="AP80" s="4"/>
      <c r="AQ80" s="9"/>
      <c r="AS80" s="8"/>
      <c r="AU80" s="4"/>
      <c r="AV80" s="9"/>
      <c r="AX80" s="17"/>
      <c r="AZ80" s="13"/>
      <c r="BA80" s="16"/>
      <c r="BM80" s="39"/>
      <c r="BO80" s="14"/>
      <c r="BP80" s="18"/>
      <c r="BR80" s="39"/>
      <c r="BT80" s="14"/>
      <c r="BU80" s="18"/>
      <c r="BW80" s="39"/>
      <c r="BY80" s="14"/>
      <c r="BZ80" s="18"/>
      <c r="CA80" s="22"/>
      <c r="CB80" s="40"/>
      <c r="CG80" s="40"/>
      <c r="CI80" s="21"/>
      <c r="CJ80" s="21"/>
      <c r="CL80" s="40"/>
      <c r="CN80" s="21"/>
      <c r="CO80" s="21"/>
      <c r="CQ80" s="40"/>
      <c r="CS80" s="21"/>
      <c r="CT80" s="21"/>
      <c r="CV80" s="40"/>
      <c r="CX80" s="21"/>
      <c r="CY80" s="21"/>
      <c r="CZ80" s="26"/>
      <c r="DA80" s="41"/>
      <c r="DF80" s="41"/>
      <c r="DH80" s="25"/>
      <c r="DI80" s="25"/>
      <c r="DK80" s="41"/>
      <c r="DM80" s="25"/>
      <c r="DN80" s="25"/>
      <c r="DP80" s="41"/>
      <c r="DR80" s="25"/>
      <c r="DS80" s="25"/>
      <c r="DT80" s="30"/>
      <c r="DU80" s="42"/>
      <c r="DZ80" s="42"/>
      <c r="EB80" s="29"/>
      <c r="EC80" s="29"/>
      <c r="EE80" s="42"/>
      <c r="EG80" s="29"/>
      <c r="EH80" s="29"/>
      <c r="EI80" s="34"/>
      <c r="EJ80" s="43"/>
      <c r="EO80" s="43"/>
      <c r="EQ80" s="33"/>
      <c r="ER80" s="33"/>
      <c r="ES80" s="38"/>
      <c r="ET80" s="44"/>
      <c r="EX80" s="7"/>
      <c r="EY80" s="8"/>
      <c r="FD80" s="8"/>
      <c r="FF80" s="4"/>
      <c r="FG80" s="4"/>
      <c r="FI80" s="8"/>
      <c r="FK80" s="4"/>
      <c r="FL80" s="4"/>
      <c r="FN80" s="8"/>
      <c r="FP80" s="4"/>
      <c r="FQ80" s="4"/>
      <c r="FS80" s="8"/>
      <c r="FU80" s="4"/>
      <c r="FV80" s="4"/>
      <c r="FW80" s="15"/>
      <c r="FX80" s="39"/>
      <c r="GC80" s="39"/>
      <c r="GE80" s="14"/>
      <c r="GF80" s="14"/>
      <c r="GH80" s="39"/>
      <c r="GJ80" s="14"/>
      <c r="GK80" s="14"/>
      <c r="GM80" s="39"/>
      <c r="GO80" s="14"/>
      <c r="GP80" s="14"/>
      <c r="GQ80" s="22"/>
      <c r="GR80" s="40"/>
      <c r="GW80" s="40"/>
      <c r="GY80" s="21"/>
      <c r="GZ80" s="21"/>
      <c r="HB80" s="40"/>
      <c r="HD80" s="21"/>
      <c r="HE80" s="21"/>
      <c r="HF80" s="26"/>
      <c r="HG80" s="41"/>
      <c r="HL80" s="41"/>
      <c r="HN80" s="25"/>
      <c r="HO80" s="25"/>
      <c r="HP80" s="30"/>
      <c r="HQ80" s="42"/>
      <c r="HU80" s="7"/>
      <c r="HV80" s="8"/>
      <c r="IA80" s="8"/>
      <c r="IC80" s="4"/>
      <c r="ID80" s="4"/>
      <c r="IF80" s="8"/>
      <c r="IH80" s="4"/>
      <c r="II80" s="4"/>
      <c r="IK80" s="8"/>
      <c r="IM80" s="4"/>
      <c r="IN80" s="4"/>
      <c r="IO80" s="15"/>
      <c r="IP80" s="39"/>
      <c r="IU80" s="39"/>
      <c r="IW80" s="14"/>
      <c r="IX80" s="14"/>
      <c r="IZ80" s="39"/>
      <c r="JB80" s="14"/>
      <c r="JC80" s="14"/>
      <c r="JD80" s="22"/>
      <c r="JE80" s="40"/>
      <c r="JJ80" s="40"/>
      <c r="JL80" s="21"/>
      <c r="JM80" s="21"/>
      <c r="JN80" s="26"/>
      <c r="JO80" s="41"/>
      <c r="JS80" s="7"/>
      <c r="JT80" s="8"/>
      <c r="JY80" s="8"/>
      <c r="KA80" s="4"/>
      <c r="KB80" s="4"/>
      <c r="KD80" s="8"/>
      <c r="KF80" s="4"/>
      <c r="KG80" s="4"/>
      <c r="KH80" s="15"/>
      <c r="KI80" s="39"/>
      <c r="KN80" s="39"/>
      <c r="KP80" s="14"/>
      <c r="KQ80" s="14"/>
      <c r="KR80" s="22"/>
      <c r="KS80" s="40"/>
      <c r="KX80" s="6"/>
      <c r="KZ80" s="5"/>
      <c r="LA80" s="5"/>
      <c r="LG80" s="15"/>
      <c r="LH80" s="39"/>
      <c r="LM80" s="6"/>
      <c r="LO80" s="5"/>
      <c r="LP80" s="5"/>
      <c r="LQ80" s="7"/>
      <c r="LR80" s="8"/>
      <c r="LW80" s="8"/>
      <c r="LY80" s="4"/>
      <c r="LZ80" s="4"/>
      <c r="MB80" s="8"/>
      <c r="MD80" s="4"/>
      <c r="ME80" s="4"/>
      <c r="MG80" s="8"/>
      <c r="MI80" s="4"/>
      <c r="MJ80" s="4"/>
      <c r="MK80" s="15"/>
      <c r="ML80" s="39"/>
      <c r="MQ80" s="39"/>
      <c r="MS80" s="14"/>
      <c r="MT80" s="14"/>
      <c r="MV80" s="39"/>
      <c r="MX80" s="14"/>
      <c r="MY80" s="14"/>
      <c r="MZ80" s="22"/>
      <c r="NA80" s="40"/>
      <c r="NF80" s="40"/>
      <c r="NH80" s="21"/>
      <c r="NI80" s="21"/>
      <c r="NJ80" s="26"/>
      <c r="NK80" s="41"/>
      <c r="NO80" s="7"/>
      <c r="NP80" s="8"/>
      <c r="NU80" s="8"/>
      <c r="NW80" s="4"/>
      <c r="NX80" s="4"/>
      <c r="NZ80" s="8"/>
      <c r="OB80" s="4"/>
      <c r="OC80" s="4"/>
      <c r="OD80" s="15"/>
      <c r="OE80" s="39"/>
      <c r="OJ80" s="39"/>
      <c r="OL80" s="14"/>
      <c r="OM80" s="14"/>
      <c r="ON80" s="22"/>
      <c r="OO80" s="40"/>
      <c r="OS80" s="7"/>
      <c r="OT80" s="8"/>
      <c r="OY80" s="8"/>
      <c r="PA80" s="4"/>
      <c r="PB80" s="4"/>
      <c r="PC80" s="15"/>
      <c r="PD80" s="39"/>
      <c r="PH80" s="7"/>
      <c r="PI80" s="8"/>
      <c r="PM80" s="7"/>
      <c r="PN80" s="8"/>
      <c r="PS80" s="8"/>
      <c r="PU80" s="4"/>
      <c r="PV80" s="4"/>
      <c r="PX80" s="8"/>
      <c r="PZ80" s="4"/>
      <c r="QA80" s="4"/>
      <c r="QB80" s="15"/>
      <c r="QC80" s="39"/>
      <c r="QH80" s="39"/>
      <c r="QJ80" s="14"/>
      <c r="QK80" s="14"/>
      <c r="QL80" s="22"/>
      <c r="QM80" s="40"/>
      <c r="QQ80" s="7"/>
      <c r="QR80" s="8"/>
      <c r="QW80" s="8"/>
      <c r="QY80" s="4"/>
      <c r="QZ80" s="4"/>
      <c r="RA80" s="15"/>
      <c r="RB80" s="39"/>
      <c r="RF80" s="7"/>
      <c r="RG80" s="8"/>
      <c r="RK80" s="7"/>
      <c r="RL80" s="8"/>
      <c r="RQ80" s="8"/>
      <c r="RS80" s="4"/>
      <c r="RT80" s="4"/>
      <c r="RU80" s="15"/>
      <c r="RV80" s="39"/>
      <c r="RZ80" s="7"/>
      <c r="SA80" s="8"/>
      <c r="SE80" s="7"/>
      <c r="SF80" s="8"/>
      <c r="SJ80" s="7"/>
      <c r="SK80" s="8"/>
      <c r="SP80" s="8"/>
      <c r="SR80" s="4"/>
      <c r="SS80" s="4"/>
      <c r="SU80" s="8"/>
      <c r="SW80" s="4"/>
      <c r="SX80" s="4"/>
      <c r="SY80" s="15"/>
      <c r="SZ80" s="39"/>
      <c r="TE80" s="39"/>
      <c r="TG80" s="14"/>
      <c r="TH80" s="14"/>
      <c r="TI80" s="22"/>
      <c r="TJ80" s="40"/>
      <c r="TN80" s="7"/>
      <c r="TO80" s="8"/>
      <c r="TT80" s="8"/>
      <c r="TV80" s="4"/>
      <c r="TW80" s="4"/>
      <c r="TX80" s="15"/>
      <c r="TY80" s="39"/>
      <c r="UC80" s="7"/>
      <c r="UD80" s="8"/>
      <c r="UH80" s="7"/>
      <c r="UI80" s="8"/>
      <c r="UN80" s="8"/>
      <c r="UP80" s="4"/>
      <c r="UQ80" s="4"/>
      <c r="UR80" s="15"/>
      <c r="US80" s="39"/>
      <c r="UW80" s="7"/>
      <c r="UX80" s="8"/>
      <c r="VB80" s="7"/>
      <c r="VC80" s="8"/>
      <c r="VG80" s="7"/>
      <c r="VH80" s="8"/>
      <c r="VM80" s="8"/>
      <c r="VO80" s="4"/>
      <c r="VP80" s="4"/>
      <c r="VQ80" s="15"/>
      <c r="VR80" s="39"/>
      <c r="VV80" s="7"/>
      <c r="VW80" s="8"/>
      <c r="WA80" s="7"/>
      <c r="WB80" s="8"/>
      <c r="WF80" s="7"/>
      <c r="WG80" s="8"/>
      <c r="WK80" s="7"/>
      <c r="WL80" s="8"/>
      <c r="WQ80" s="8"/>
      <c r="WS80" s="4"/>
      <c r="WT80" s="4"/>
      <c r="WU80" s="15"/>
      <c r="WV80" s="39"/>
      <c r="WZ80" s="7"/>
      <c r="XA80" s="8"/>
      <c r="XE80" s="7"/>
      <c r="XF80" s="8"/>
      <c r="XJ80" s="7"/>
      <c r="XK80" s="8"/>
      <c r="XO80" s="7"/>
      <c r="XP80" s="8"/>
      <c r="XT80" s="7"/>
      <c r="XU80" s="8"/>
      <c r="XY80" s="7"/>
      <c r="XZ80" s="8"/>
      <c r="YD80" s="7"/>
      <c r="YE80" s="8"/>
      <c r="YI80" s="7"/>
      <c r="YJ80" s="8"/>
    </row>
    <row r="81" spans="2:660" x14ac:dyDescent="0.2">
      <c r="B81" s="242"/>
      <c r="C81" s="163"/>
      <c r="D81"/>
      <c r="AI81" s="8"/>
      <c r="AK81" s="4"/>
      <c r="AL81" s="9"/>
      <c r="AN81" s="8"/>
      <c r="AP81" s="4"/>
      <c r="AQ81" s="9"/>
      <c r="AS81" s="8"/>
      <c r="AU81" s="4"/>
      <c r="AV81" s="9"/>
      <c r="AX81" s="17"/>
      <c r="AZ81" s="13"/>
      <c r="BA81" s="16"/>
      <c r="BM81" s="39"/>
      <c r="BO81" s="14"/>
      <c r="BP81" s="18"/>
      <c r="BR81" s="39"/>
      <c r="BT81" s="14"/>
      <c r="BU81" s="18"/>
      <c r="BW81" s="39"/>
      <c r="BY81" s="14"/>
      <c r="BZ81" s="18"/>
      <c r="CA81" s="22"/>
      <c r="CB81" s="40"/>
      <c r="CG81" s="40"/>
      <c r="CI81" s="21"/>
      <c r="CJ81" s="21"/>
      <c r="CL81" s="40"/>
      <c r="CN81" s="21"/>
      <c r="CO81" s="21"/>
      <c r="CQ81" s="40"/>
      <c r="CS81" s="21"/>
      <c r="CT81" s="21"/>
      <c r="CV81" s="40"/>
      <c r="CX81" s="21"/>
      <c r="CY81" s="21"/>
      <c r="CZ81" s="26"/>
      <c r="DA81" s="41"/>
      <c r="DF81" s="41"/>
      <c r="DH81" s="25"/>
      <c r="DI81" s="25"/>
      <c r="DK81" s="41"/>
      <c r="DM81" s="25"/>
      <c r="DN81" s="25"/>
      <c r="DP81" s="41"/>
      <c r="DR81" s="25"/>
      <c r="DS81" s="25"/>
      <c r="DT81" s="30"/>
      <c r="DU81" s="42"/>
      <c r="DZ81" s="42"/>
      <c r="EB81" s="29"/>
      <c r="EC81" s="29"/>
      <c r="EE81" s="42"/>
      <c r="EG81" s="29"/>
      <c r="EH81" s="29"/>
      <c r="EI81" s="34"/>
      <c r="EJ81" s="43"/>
      <c r="EO81" s="43"/>
      <c r="EQ81" s="33"/>
      <c r="ER81" s="33"/>
      <c r="ES81" s="38"/>
      <c r="ET81" s="44"/>
      <c r="EX81" s="7"/>
      <c r="EY81" s="8"/>
      <c r="FD81" s="8"/>
      <c r="FF81" s="4"/>
      <c r="FG81" s="4"/>
      <c r="FI81" s="8"/>
      <c r="FK81" s="4"/>
      <c r="FL81" s="4"/>
      <c r="FN81" s="8"/>
      <c r="FP81" s="4"/>
      <c r="FQ81" s="4"/>
      <c r="FS81" s="8"/>
      <c r="FU81" s="4"/>
      <c r="FV81" s="4"/>
      <c r="FW81" s="15"/>
      <c r="FX81" s="39"/>
      <c r="GC81" s="39"/>
      <c r="GE81" s="14"/>
      <c r="GF81" s="14"/>
      <c r="GH81" s="39"/>
      <c r="GJ81" s="14"/>
      <c r="GK81" s="14"/>
      <c r="GM81" s="39"/>
      <c r="GO81" s="14"/>
      <c r="GP81" s="14"/>
      <c r="GQ81" s="22"/>
      <c r="GR81" s="40"/>
      <c r="GW81" s="40"/>
      <c r="GY81" s="21"/>
      <c r="GZ81" s="21"/>
      <c r="HB81" s="40"/>
      <c r="HD81" s="21"/>
      <c r="HE81" s="21"/>
      <c r="HF81" s="26"/>
      <c r="HG81" s="41"/>
      <c r="HL81" s="41"/>
      <c r="HN81" s="25"/>
      <c r="HO81" s="25"/>
      <c r="HP81" s="30"/>
      <c r="HQ81" s="42"/>
      <c r="HU81" s="7"/>
      <c r="HV81" s="8"/>
      <c r="IA81" s="8"/>
      <c r="IC81" s="4"/>
      <c r="ID81" s="4"/>
      <c r="IF81" s="8"/>
      <c r="IH81" s="4"/>
      <c r="II81" s="4"/>
      <c r="IK81" s="8"/>
      <c r="IM81" s="4"/>
      <c r="IN81" s="4"/>
      <c r="IO81" s="15"/>
      <c r="IP81" s="39"/>
      <c r="IU81" s="39"/>
      <c r="IW81" s="14"/>
      <c r="IX81" s="14"/>
      <c r="IZ81" s="39"/>
      <c r="JB81" s="14"/>
      <c r="JC81" s="14"/>
      <c r="JD81" s="22"/>
      <c r="JE81" s="40"/>
      <c r="JJ81" s="40"/>
      <c r="JL81" s="21"/>
      <c r="JM81" s="21"/>
      <c r="JN81" s="26"/>
      <c r="JO81" s="41"/>
      <c r="JS81" s="7"/>
      <c r="JT81" s="8"/>
      <c r="JY81" s="8"/>
      <c r="KA81" s="4"/>
      <c r="KB81" s="4"/>
      <c r="KD81" s="8"/>
      <c r="KF81" s="4"/>
      <c r="KG81" s="4"/>
      <c r="KH81" s="15"/>
      <c r="KI81" s="39"/>
      <c r="KN81" s="39"/>
      <c r="KP81" s="14"/>
      <c r="KQ81" s="14"/>
      <c r="KR81" s="22"/>
      <c r="KS81" s="40"/>
      <c r="KX81" s="6"/>
      <c r="KZ81" s="5"/>
      <c r="LA81" s="5"/>
      <c r="LG81" s="15"/>
      <c r="LH81" s="39"/>
      <c r="LM81" s="6"/>
      <c r="LO81" s="5"/>
      <c r="LP81" s="5"/>
      <c r="LQ81" s="7"/>
      <c r="LR81" s="8"/>
      <c r="LW81" s="8"/>
      <c r="LY81" s="4"/>
      <c r="LZ81" s="4"/>
      <c r="MB81" s="8"/>
      <c r="MD81" s="4"/>
      <c r="ME81" s="4"/>
      <c r="MG81" s="8"/>
      <c r="MI81" s="4"/>
      <c r="MJ81" s="4"/>
      <c r="MK81" s="15"/>
      <c r="ML81" s="39"/>
      <c r="MQ81" s="39"/>
      <c r="MS81" s="14"/>
      <c r="MT81" s="14"/>
      <c r="MV81" s="39"/>
      <c r="MX81" s="14"/>
      <c r="MY81" s="14"/>
      <c r="MZ81" s="22"/>
      <c r="NA81" s="40"/>
      <c r="NF81" s="40"/>
      <c r="NH81" s="21"/>
      <c r="NI81" s="21"/>
      <c r="NJ81" s="26"/>
      <c r="NK81" s="41"/>
      <c r="NO81" s="7"/>
      <c r="NP81" s="8"/>
      <c r="NU81" s="8"/>
      <c r="NW81" s="4"/>
      <c r="NX81" s="4"/>
      <c r="NZ81" s="8"/>
      <c r="OB81" s="4"/>
      <c r="OC81" s="4"/>
      <c r="OD81" s="15"/>
      <c r="OE81" s="39"/>
      <c r="OJ81" s="39"/>
      <c r="OL81" s="14"/>
      <c r="OM81" s="14"/>
      <c r="ON81" s="22"/>
      <c r="OO81" s="40"/>
      <c r="OS81" s="7"/>
      <c r="OT81" s="8"/>
      <c r="OY81" s="8"/>
      <c r="PA81" s="4"/>
      <c r="PB81" s="4"/>
      <c r="PC81" s="15"/>
      <c r="PD81" s="39"/>
      <c r="PH81" s="7"/>
      <c r="PI81" s="8"/>
      <c r="PM81" s="7"/>
      <c r="PN81" s="8"/>
      <c r="PS81" s="8"/>
      <c r="PU81" s="4"/>
      <c r="PV81" s="4"/>
      <c r="PX81" s="8"/>
      <c r="PZ81" s="4"/>
      <c r="QA81" s="4"/>
      <c r="QB81" s="15"/>
      <c r="QC81" s="39"/>
      <c r="QH81" s="39"/>
      <c r="QJ81" s="14"/>
      <c r="QK81" s="14"/>
      <c r="QL81" s="22"/>
      <c r="QM81" s="40"/>
      <c r="QQ81" s="7"/>
      <c r="QR81" s="8"/>
      <c r="QW81" s="8"/>
      <c r="QY81" s="4"/>
      <c r="QZ81" s="4"/>
      <c r="RA81" s="15"/>
      <c r="RB81" s="39"/>
      <c r="RF81" s="7"/>
      <c r="RG81" s="8"/>
      <c r="RK81" s="7"/>
      <c r="RL81" s="8"/>
      <c r="RQ81" s="8"/>
      <c r="RS81" s="4"/>
      <c r="RT81" s="4"/>
      <c r="RU81" s="15"/>
      <c r="RV81" s="39"/>
      <c r="RZ81" s="7"/>
      <c r="SA81" s="8"/>
      <c r="SE81" s="7"/>
      <c r="SF81" s="8"/>
      <c r="SJ81" s="7"/>
      <c r="SK81" s="8"/>
      <c r="SP81" s="8"/>
      <c r="SR81" s="4"/>
      <c r="SS81" s="4"/>
      <c r="SU81" s="8"/>
      <c r="SW81" s="4"/>
      <c r="SX81" s="4"/>
      <c r="SY81" s="15"/>
      <c r="SZ81" s="39"/>
      <c r="TE81" s="39"/>
      <c r="TG81" s="14"/>
      <c r="TH81" s="14"/>
      <c r="TI81" s="22"/>
      <c r="TJ81" s="40"/>
      <c r="TN81" s="7"/>
      <c r="TO81" s="8"/>
      <c r="TT81" s="8"/>
      <c r="TV81" s="4"/>
      <c r="TW81" s="4"/>
      <c r="TX81" s="15"/>
      <c r="TY81" s="39"/>
      <c r="UC81" s="7"/>
      <c r="UD81" s="8"/>
      <c r="UH81" s="7"/>
      <c r="UI81" s="8"/>
      <c r="UN81" s="8"/>
      <c r="UP81" s="4"/>
      <c r="UQ81" s="4"/>
      <c r="UR81" s="15"/>
      <c r="US81" s="39"/>
      <c r="UW81" s="7"/>
      <c r="UX81" s="8"/>
      <c r="VB81" s="7"/>
      <c r="VC81" s="8"/>
      <c r="VG81" s="7"/>
      <c r="VH81" s="8"/>
      <c r="VM81" s="8"/>
      <c r="VO81" s="4"/>
      <c r="VP81" s="4"/>
      <c r="VQ81" s="15"/>
      <c r="VR81" s="39"/>
      <c r="VV81" s="7"/>
      <c r="VW81" s="8"/>
      <c r="WA81" s="7"/>
      <c r="WB81" s="8"/>
      <c r="WF81" s="7"/>
      <c r="WG81" s="8"/>
      <c r="WK81" s="7"/>
      <c r="WL81" s="8"/>
      <c r="WQ81" s="8"/>
      <c r="WS81" s="4"/>
      <c r="WT81" s="4"/>
      <c r="WU81" s="15"/>
      <c r="WV81" s="39"/>
      <c r="WZ81" s="7"/>
      <c r="XA81" s="8"/>
      <c r="XE81" s="7"/>
      <c r="XF81" s="8"/>
      <c r="XJ81" s="7"/>
      <c r="XK81" s="8"/>
      <c r="XO81" s="7"/>
      <c r="XP81" s="8"/>
      <c r="XT81" s="7"/>
      <c r="XU81" s="8"/>
      <c r="XY81" s="7"/>
      <c r="XZ81" s="8"/>
      <c r="YD81" s="7"/>
      <c r="YE81" s="8"/>
      <c r="YI81" s="7"/>
      <c r="YJ81" s="8"/>
    </row>
    <row r="82" spans="2:660" x14ac:dyDescent="0.2">
      <c r="B82" s="242"/>
      <c r="C82" s="163"/>
      <c r="D82"/>
      <c r="J82"/>
      <c r="K82"/>
      <c r="L82"/>
      <c r="M82"/>
      <c r="AI82" s="8"/>
      <c r="AK82" s="4"/>
      <c r="AL82" s="9"/>
      <c r="AN82" s="8"/>
      <c r="AP82" s="4"/>
      <c r="AQ82" s="9"/>
      <c r="AS82" s="8"/>
      <c r="AU82" s="4"/>
      <c r="AV82" s="9"/>
      <c r="AX82" s="17"/>
      <c r="AZ82" s="13"/>
      <c r="BA82" s="16"/>
      <c r="BM82" s="39"/>
      <c r="BO82" s="14"/>
      <c r="BP82" s="18"/>
      <c r="BR82" s="39"/>
      <c r="BT82" s="14"/>
      <c r="BU82" s="18"/>
      <c r="BW82" s="39"/>
      <c r="BY82" s="14"/>
      <c r="BZ82" s="18"/>
      <c r="CA82" s="22"/>
      <c r="CB82" s="40"/>
      <c r="CG82" s="40"/>
      <c r="CI82" s="21"/>
      <c r="CJ82" s="21"/>
      <c r="CL82" s="40"/>
      <c r="CN82" s="21"/>
      <c r="CO82" s="21"/>
      <c r="CQ82" s="40"/>
      <c r="CS82" s="21"/>
      <c r="CT82" s="21"/>
      <c r="CV82" s="40"/>
      <c r="CX82" s="21"/>
      <c r="CY82" s="21"/>
      <c r="CZ82" s="26"/>
      <c r="DA82" s="41"/>
      <c r="DF82" s="41"/>
      <c r="DH82" s="25"/>
      <c r="DI82" s="25"/>
      <c r="DK82" s="41"/>
      <c r="DM82" s="25"/>
      <c r="DN82" s="25"/>
      <c r="DP82" s="41"/>
      <c r="DR82" s="25"/>
      <c r="DS82" s="25"/>
      <c r="DT82" s="30"/>
      <c r="DU82" s="42"/>
      <c r="DZ82" s="42"/>
      <c r="EB82" s="29"/>
      <c r="EC82" s="29"/>
      <c r="EE82" s="42"/>
      <c r="EG82" s="29"/>
      <c r="EH82" s="29"/>
      <c r="EI82" s="34"/>
      <c r="EJ82" s="43"/>
      <c r="EO82" s="43"/>
      <c r="EQ82" s="33"/>
      <c r="ER82" s="33"/>
      <c r="ES82" s="38"/>
      <c r="ET82" s="44"/>
      <c r="EX82" s="7"/>
      <c r="EY82" s="8"/>
      <c r="FD82" s="8"/>
      <c r="FF82" s="4"/>
      <c r="FG82" s="4"/>
      <c r="FI82" s="8"/>
      <c r="FK82" s="4"/>
      <c r="FL82" s="4"/>
      <c r="FN82" s="8"/>
      <c r="FP82" s="4"/>
      <c r="FQ82" s="4"/>
      <c r="FS82" s="8"/>
      <c r="FU82" s="4"/>
      <c r="FV82" s="4"/>
      <c r="FW82" s="15"/>
      <c r="FX82" s="39"/>
      <c r="GC82" s="39"/>
      <c r="GE82" s="14"/>
      <c r="GF82" s="14"/>
      <c r="GH82" s="39"/>
      <c r="GJ82" s="14"/>
      <c r="GK82" s="14"/>
      <c r="GM82" s="39"/>
      <c r="GO82" s="14"/>
      <c r="GP82" s="14"/>
      <c r="GQ82" s="22"/>
      <c r="GR82" s="40"/>
      <c r="GW82" s="40"/>
      <c r="GY82" s="21"/>
      <c r="GZ82" s="21"/>
      <c r="HB82" s="40"/>
      <c r="HD82" s="21"/>
      <c r="HE82" s="21"/>
      <c r="HF82" s="26"/>
      <c r="HG82" s="41"/>
      <c r="HL82" s="41"/>
      <c r="HN82" s="25"/>
      <c r="HO82" s="25"/>
      <c r="HP82" s="30"/>
      <c r="HQ82" s="42"/>
      <c r="HU82" s="7"/>
      <c r="HV82" s="8"/>
      <c r="IA82" s="8"/>
      <c r="IC82" s="4"/>
      <c r="ID82" s="4"/>
      <c r="IF82" s="8"/>
      <c r="IH82" s="4"/>
      <c r="II82" s="4"/>
      <c r="IK82" s="8"/>
      <c r="IM82" s="4"/>
      <c r="IN82" s="4"/>
      <c r="IO82" s="15"/>
      <c r="IP82" s="39"/>
      <c r="IU82" s="39"/>
      <c r="IW82" s="14"/>
      <c r="IX82" s="14"/>
      <c r="IZ82" s="39"/>
      <c r="JB82" s="14"/>
      <c r="JC82" s="14"/>
      <c r="JD82" s="22"/>
      <c r="JE82" s="40"/>
      <c r="JJ82" s="40"/>
      <c r="JL82" s="21"/>
      <c r="JM82" s="21"/>
      <c r="JN82" s="26"/>
      <c r="JO82" s="41"/>
      <c r="JS82" s="7"/>
      <c r="JT82" s="8"/>
      <c r="JY82" s="8"/>
      <c r="KA82" s="4"/>
      <c r="KB82" s="4"/>
      <c r="KD82" s="8"/>
      <c r="KF82" s="4"/>
      <c r="KG82" s="4"/>
      <c r="KH82" s="15"/>
      <c r="KI82" s="39"/>
      <c r="KN82" s="39"/>
      <c r="KP82" s="14"/>
      <c r="KQ82" s="14"/>
      <c r="KR82" s="22"/>
      <c r="KS82" s="40"/>
      <c r="KX82" s="6"/>
      <c r="KZ82" s="5"/>
      <c r="LA82" s="5"/>
      <c r="LG82" s="15"/>
      <c r="LH82" s="39"/>
      <c r="LM82" s="6"/>
      <c r="LO82" s="5"/>
      <c r="LP82" s="5"/>
      <c r="LQ82" s="7"/>
      <c r="LR82" s="8"/>
      <c r="LW82" s="8"/>
      <c r="LY82" s="4"/>
      <c r="LZ82" s="4"/>
      <c r="MB82" s="8"/>
      <c r="MD82" s="4"/>
      <c r="ME82" s="4"/>
      <c r="MG82" s="8"/>
      <c r="MI82" s="4"/>
      <c r="MJ82" s="4"/>
      <c r="MK82" s="15"/>
      <c r="ML82" s="39"/>
      <c r="MQ82" s="39"/>
      <c r="MS82" s="14"/>
      <c r="MT82" s="14"/>
      <c r="MV82" s="39"/>
      <c r="MX82" s="14"/>
      <c r="MY82" s="14"/>
      <c r="MZ82" s="22"/>
      <c r="NA82" s="40"/>
      <c r="NF82" s="40"/>
      <c r="NH82" s="21"/>
      <c r="NI82" s="21"/>
      <c r="NJ82" s="26"/>
      <c r="NK82" s="41"/>
      <c r="NO82" s="7"/>
      <c r="NP82" s="8"/>
      <c r="NU82" s="8"/>
      <c r="NW82" s="4"/>
      <c r="NX82" s="4"/>
      <c r="NZ82" s="8"/>
      <c r="OB82" s="4"/>
      <c r="OC82" s="4"/>
      <c r="OD82" s="15"/>
      <c r="OE82" s="39"/>
      <c r="OJ82" s="39"/>
      <c r="OL82" s="14"/>
      <c r="OM82" s="14"/>
      <c r="ON82" s="22"/>
      <c r="OO82" s="40"/>
      <c r="OS82" s="7"/>
      <c r="OT82" s="8"/>
      <c r="OY82" s="8"/>
      <c r="PA82" s="4"/>
      <c r="PB82" s="4"/>
      <c r="PC82" s="15"/>
      <c r="PD82" s="39"/>
      <c r="PH82" s="7"/>
      <c r="PI82" s="8"/>
      <c r="PM82" s="7"/>
      <c r="PN82" s="8"/>
      <c r="PS82" s="8"/>
      <c r="PU82" s="4"/>
      <c r="PV82" s="4"/>
      <c r="PX82" s="8"/>
      <c r="PZ82" s="4"/>
      <c r="QA82" s="4"/>
      <c r="QB82" s="15"/>
      <c r="QC82" s="39"/>
      <c r="QH82" s="39"/>
      <c r="QJ82" s="14"/>
      <c r="QK82" s="14"/>
      <c r="QL82" s="22"/>
      <c r="QM82" s="40"/>
      <c r="QQ82" s="7"/>
      <c r="QR82" s="8"/>
      <c r="QW82" s="8"/>
      <c r="QY82" s="4"/>
      <c r="QZ82" s="4"/>
      <c r="RA82" s="15"/>
      <c r="RB82" s="39"/>
      <c r="RF82" s="7"/>
      <c r="RG82" s="8"/>
      <c r="RK82" s="7"/>
      <c r="RL82" s="8"/>
      <c r="RQ82" s="8"/>
      <c r="RS82" s="4"/>
      <c r="RT82" s="4"/>
      <c r="RU82" s="15"/>
      <c r="RV82" s="39"/>
      <c r="RZ82" s="7"/>
      <c r="SA82" s="8"/>
      <c r="SE82" s="7"/>
      <c r="SF82" s="8"/>
      <c r="SJ82" s="7"/>
      <c r="SK82" s="8"/>
      <c r="SP82" s="8"/>
      <c r="SR82" s="4"/>
      <c r="SS82" s="4"/>
      <c r="SU82" s="8"/>
      <c r="SW82" s="4"/>
      <c r="SX82" s="4"/>
      <c r="SY82" s="15"/>
      <c r="SZ82" s="39"/>
      <c r="TE82" s="39"/>
      <c r="TG82" s="14"/>
      <c r="TH82" s="14"/>
      <c r="TI82" s="22"/>
      <c r="TJ82" s="40"/>
      <c r="TN82" s="7"/>
      <c r="TO82" s="8"/>
      <c r="TT82" s="8"/>
      <c r="TV82" s="4"/>
      <c r="TW82" s="4"/>
      <c r="TX82" s="15"/>
      <c r="TY82" s="39"/>
      <c r="UC82" s="7"/>
      <c r="UD82" s="8"/>
      <c r="UH82" s="7"/>
      <c r="UI82" s="8"/>
      <c r="UN82" s="8"/>
      <c r="UP82" s="4"/>
      <c r="UQ82" s="4"/>
      <c r="UR82" s="15"/>
      <c r="US82" s="39"/>
      <c r="UW82" s="7"/>
      <c r="UX82" s="8"/>
      <c r="VB82" s="7"/>
      <c r="VC82" s="8"/>
      <c r="VG82" s="7"/>
      <c r="VH82" s="8"/>
      <c r="VM82" s="8"/>
      <c r="VO82" s="4"/>
      <c r="VP82" s="4"/>
      <c r="VQ82" s="15"/>
      <c r="VR82" s="39"/>
      <c r="VV82" s="7"/>
      <c r="VW82" s="8"/>
      <c r="WA82" s="7"/>
      <c r="WB82" s="8"/>
      <c r="WF82" s="7"/>
      <c r="WG82" s="8"/>
      <c r="WK82" s="7"/>
      <c r="WL82" s="8"/>
      <c r="WQ82" s="8"/>
      <c r="WS82" s="4"/>
      <c r="WT82" s="4"/>
      <c r="WU82" s="15"/>
      <c r="WV82" s="39"/>
      <c r="WZ82" s="7"/>
      <c r="XA82" s="8"/>
      <c r="XE82" s="7"/>
      <c r="XF82" s="8"/>
      <c r="XJ82" s="7"/>
      <c r="XK82" s="8"/>
      <c r="XO82" s="7"/>
      <c r="XP82" s="8"/>
      <c r="XT82" s="7"/>
      <c r="XU82" s="8"/>
      <c r="XY82" s="7"/>
      <c r="XZ82" s="8"/>
      <c r="YD82" s="7"/>
      <c r="YE82" s="8"/>
      <c r="YI82" s="7"/>
      <c r="YJ82" s="8"/>
    </row>
    <row r="83" spans="2:660" x14ac:dyDescent="0.2">
      <c r="B83" s="242"/>
      <c r="C83" s="163"/>
      <c r="D83"/>
      <c r="J83"/>
      <c r="K83"/>
      <c r="L83"/>
      <c r="M83"/>
      <c r="AI83" s="8"/>
      <c r="AK83" s="4"/>
      <c r="AL83" s="9"/>
      <c r="AN83" s="8"/>
      <c r="AP83" s="4"/>
      <c r="AQ83" s="9"/>
      <c r="AS83" s="8"/>
      <c r="AU83" s="4"/>
      <c r="AV83" s="9"/>
      <c r="AX83" s="17"/>
      <c r="AZ83" s="13"/>
      <c r="BA83" s="16"/>
      <c r="BM83" s="39"/>
      <c r="BO83" s="14"/>
      <c r="BP83" s="18"/>
      <c r="BR83" s="39"/>
      <c r="BT83" s="14"/>
      <c r="BU83" s="18"/>
      <c r="BW83" s="39"/>
      <c r="BY83" s="14"/>
      <c r="BZ83" s="18"/>
      <c r="CA83" s="22"/>
      <c r="CB83" s="40"/>
      <c r="CG83" s="40"/>
      <c r="CI83" s="21"/>
      <c r="CJ83" s="21"/>
      <c r="CL83" s="40"/>
      <c r="CN83" s="21"/>
      <c r="CO83" s="21"/>
      <c r="CQ83" s="40"/>
      <c r="CS83" s="21"/>
      <c r="CT83" s="21"/>
      <c r="CV83" s="40"/>
      <c r="CX83" s="21"/>
      <c r="CY83" s="21"/>
      <c r="CZ83" s="26"/>
      <c r="DA83" s="41"/>
      <c r="DF83" s="41"/>
      <c r="DH83" s="25"/>
      <c r="DI83" s="25"/>
      <c r="DK83" s="41"/>
      <c r="DM83" s="25"/>
      <c r="DN83" s="25"/>
      <c r="DP83" s="41"/>
      <c r="DR83" s="25"/>
      <c r="DS83" s="25"/>
      <c r="DT83" s="30"/>
      <c r="DU83" s="42"/>
      <c r="DZ83" s="42"/>
      <c r="EB83" s="29"/>
      <c r="EC83" s="29"/>
      <c r="EE83" s="42"/>
      <c r="EG83" s="29"/>
      <c r="EH83" s="29"/>
      <c r="EI83" s="34"/>
      <c r="EJ83" s="43"/>
      <c r="EO83" s="43"/>
      <c r="EQ83" s="33"/>
      <c r="ER83" s="33"/>
      <c r="ES83" s="38"/>
      <c r="ET83" s="44"/>
      <c r="EX83" s="7"/>
      <c r="EY83" s="8"/>
      <c r="FD83" s="8"/>
      <c r="FF83" s="4"/>
      <c r="FG83" s="4"/>
      <c r="FI83" s="8"/>
      <c r="FK83" s="4"/>
      <c r="FL83" s="4"/>
      <c r="FN83" s="8"/>
      <c r="FP83" s="4"/>
      <c r="FQ83" s="4"/>
      <c r="FS83" s="8"/>
      <c r="FU83" s="4"/>
      <c r="FV83" s="4"/>
      <c r="FW83" s="15"/>
      <c r="FX83" s="39"/>
      <c r="GC83" s="39"/>
      <c r="GE83" s="14"/>
      <c r="GF83" s="14"/>
      <c r="GH83" s="39"/>
      <c r="GJ83" s="14"/>
      <c r="GK83" s="14"/>
      <c r="GM83" s="39"/>
      <c r="GO83" s="14"/>
      <c r="GP83" s="14"/>
      <c r="GQ83" s="22"/>
      <c r="GR83" s="40"/>
      <c r="GW83" s="40"/>
      <c r="GY83" s="21"/>
      <c r="GZ83" s="21"/>
      <c r="HB83" s="40"/>
      <c r="HD83" s="21"/>
      <c r="HE83" s="21"/>
      <c r="HF83" s="26"/>
      <c r="HG83" s="41"/>
      <c r="HL83" s="41"/>
      <c r="HN83" s="25"/>
      <c r="HO83" s="25"/>
      <c r="HP83" s="30"/>
      <c r="HQ83" s="42"/>
      <c r="HU83" s="7"/>
      <c r="HV83" s="8"/>
      <c r="IA83" s="8"/>
      <c r="IC83" s="4"/>
      <c r="ID83" s="4"/>
      <c r="IF83" s="8"/>
      <c r="IH83" s="4"/>
      <c r="II83" s="4"/>
      <c r="IK83" s="8"/>
      <c r="IM83" s="4"/>
      <c r="IN83" s="4"/>
      <c r="IO83" s="15"/>
      <c r="IP83" s="39"/>
      <c r="IU83" s="39"/>
      <c r="IW83" s="14"/>
      <c r="IX83" s="14"/>
      <c r="IZ83" s="39"/>
      <c r="JB83" s="14"/>
      <c r="JC83" s="14"/>
      <c r="JD83" s="22"/>
      <c r="JE83" s="40"/>
      <c r="JJ83" s="40"/>
      <c r="JL83" s="21"/>
      <c r="JM83" s="21"/>
      <c r="JN83" s="26"/>
      <c r="JO83" s="41"/>
      <c r="JS83" s="7"/>
      <c r="JT83" s="8"/>
      <c r="JY83" s="8"/>
      <c r="KA83" s="4"/>
      <c r="KB83" s="4"/>
      <c r="KD83" s="8"/>
      <c r="KF83" s="4"/>
      <c r="KG83" s="4"/>
      <c r="KH83" s="15"/>
      <c r="KI83" s="39"/>
      <c r="KN83" s="39"/>
      <c r="KP83" s="14"/>
      <c r="KQ83" s="14"/>
      <c r="KR83" s="22"/>
      <c r="KS83" s="40"/>
      <c r="KX83" s="6"/>
      <c r="KZ83" s="5"/>
      <c r="LA83" s="5"/>
      <c r="LG83" s="15"/>
      <c r="LH83" s="39"/>
      <c r="LM83" s="6"/>
      <c r="LO83" s="5"/>
      <c r="LP83" s="5"/>
      <c r="LQ83" s="7"/>
      <c r="LR83" s="8"/>
      <c r="LW83" s="8"/>
      <c r="LY83" s="4"/>
      <c r="LZ83" s="4"/>
      <c r="MB83" s="8"/>
      <c r="MD83" s="4"/>
      <c r="ME83" s="4"/>
      <c r="MG83" s="8"/>
      <c r="MI83" s="4"/>
      <c r="MJ83" s="4"/>
      <c r="MK83" s="15"/>
      <c r="ML83" s="39"/>
      <c r="MQ83" s="39"/>
      <c r="MS83" s="14"/>
      <c r="MT83" s="14"/>
      <c r="MV83" s="39"/>
      <c r="MX83" s="14"/>
      <c r="MY83" s="14"/>
      <c r="MZ83" s="22"/>
      <c r="NA83" s="40"/>
      <c r="NF83" s="40"/>
      <c r="NH83" s="21"/>
      <c r="NI83" s="21"/>
      <c r="NJ83" s="26"/>
      <c r="NK83" s="41"/>
      <c r="NO83" s="7"/>
      <c r="NP83" s="8"/>
      <c r="NU83" s="8"/>
      <c r="NW83" s="4"/>
      <c r="NX83" s="4"/>
      <c r="NZ83" s="8"/>
      <c r="OB83" s="4"/>
      <c r="OC83" s="4"/>
      <c r="OD83" s="15"/>
      <c r="OE83" s="39"/>
      <c r="OJ83" s="39"/>
      <c r="OL83" s="14"/>
      <c r="OM83" s="14"/>
      <c r="ON83" s="22"/>
      <c r="OO83" s="40"/>
      <c r="OS83" s="7"/>
      <c r="OT83" s="8"/>
      <c r="OY83" s="8"/>
      <c r="PA83" s="4"/>
      <c r="PB83" s="4"/>
      <c r="PC83" s="15"/>
      <c r="PD83" s="39"/>
      <c r="PH83" s="7"/>
      <c r="PI83" s="8"/>
      <c r="PM83" s="7"/>
      <c r="PN83" s="8"/>
      <c r="PS83" s="8"/>
      <c r="PU83" s="4"/>
      <c r="PV83" s="4"/>
      <c r="PX83" s="8"/>
      <c r="PZ83" s="4"/>
      <c r="QA83" s="4"/>
      <c r="QB83" s="15"/>
      <c r="QC83" s="39"/>
      <c r="QH83" s="39"/>
      <c r="QJ83" s="14"/>
      <c r="QK83" s="14"/>
      <c r="QL83" s="22"/>
      <c r="QM83" s="40"/>
      <c r="QQ83" s="7"/>
      <c r="QR83" s="8"/>
      <c r="QW83" s="8"/>
      <c r="QY83" s="4"/>
      <c r="QZ83" s="4"/>
      <c r="RA83" s="15"/>
      <c r="RB83" s="39"/>
      <c r="RF83" s="7"/>
      <c r="RG83" s="8"/>
      <c r="RK83" s="7"/>
      <c r="RL83" s="8"/>
      <c r="RQ83" s="8"/>
      <c r="RS83" s="4"/>
      <c r="RT83" s="4"/>
      <c r="RU83" s="15"/>
      <c r="RV83" s="39"/>
      <c r="RZ83" s="7"/>
      <c r="SA83" s="8"/>
      <c r="SE83" s="7"/>
      <c r="SF83" s="8"/>
      <c r="SJ83" s="7"/>
      <c r="SK83" s="8"/>
      <c r="SP83" s="8"/>
      <c r="SR83" s="4"/>
      <c r="SS83" s="4"/>
      <c r="SU83" s="8"/>
      <c r="SW83" s="4"/>
      <c r="SX83" s="4"/>
      <c r="SY83" s="15"/>
      <c r="SZ83" s="39"/>
      <c r="TE83" s="39"/>
      <c r="TG83" s="14"/>
      <c r="TH83" s="14"/>
      <c r="TI83" s="22"/>
      <c r="TJ83" s="40"/>
      <c r="TN83" s="7"/>
      <c r="TO83" s="8"/>
      <c r="TT83" s="8"/>
      <c r="TV83" s="4"/>
      <c r="TW83" s="4"/>
      <c r="TX83" s="15"/>
      <c r="TY83" s="39"/>
      <c r="UC83" s="7"/>
      <c r="UD83" s="8"/>
      <c r="UH83" s="7"/>
      <c r="UI83" s="8"/>
      <c r="UN83" s="8"/>
      <c r="UP83" s="4"/>
      <c r="UQ83" s="4"/>
      <c r="UR83" s="15"/>
      <c r="US83" s="39"/>
      <c r="UW83" s="7"/>
      <c r="UX83" s="8"/>
      <c r="VB83" s="7"/>
      <c r="VC83" s="8"/>
      <c r="VG83" s="7"/>
      <c r="VH83" s="8"/>
      <c r="VM83" s="8"/>
      <c r="VO83" s="4"/>
      <c r="VP83" s="4"/>
      <c r="VQ83" s="15"/>
      <c r="VR83" s="39"/>
      <c r="VV83" s="7"/>
      <c r="VW83" s="8"/>
      <c r="WA83" s="7"/>
      <c r="WB83" s="8"/>
      <c r="WF83" s="7"/>
      <c r="WG83" s="8"/>
      <c r="WK83" s="7"/>
      <c r="WL83" s="8"/>
      <c r="WQ83" s="8"/>
      <c r="WS83" s="4"/>
      <c r="WT83" s="4"/>
      <c r="WU83" s="15"/>
      <c r="WV83" s="39"/>
      <c r="WZ83" s="7"/>
      <c r="XA83" s="8"/>
      <c r="XE83" s="7"/>
      <c r="XF83" s="8"/>
      <c r="XJ83" s="7"/>
      <c r="XK83" s="8"/>
      <c r="XO83" s="7"/>
      <c r="XP83" s="8"/>
      <c r="XT83" s="7"/>
      <c r="XU83" s="8"/>
      <c r="XY83" s="7"/>
      <c r="XZ83" s="8"/>
      <c r="YD83" s="7"/>
      <c r="YE83" s="8"/>
      <c r="YI83" s="7"/>
      <c r="YJ83" s="8"/>
    </row>
    <row r="84" spans="2:660" x14ac:dyDescent="0.2">
      <c r="B84" s="242"/>
      <c r="C84" s="163"/>
      <c r="D84"/>
      <c r="J84"/>
      <c r="K84"/>
      <c r="L84"/>
      <c r="M84"/>
      <c r="AI84" s="8"/>
      <c r="AK84" s="4"/>
      <c r="AL84" s="9"/>
      <c r="AN84" s="8"/>
      <c r="AP84" s="4"/>
      <c r="AQ84" s="9"/>
      <c r="AS84" s="8"/>
      <c r="AU84" s="4"/>
      <c r="AV84" s="9"/>
      <c r="AX84" s="17"/>
      <c r="AZ84" s="13"/>
      <c r="BA84" s="16"/>
      <c r="BM84" s="39"/>
      <c r="BO84" s="14"/>
      <c r="BP84" s="18"/>
      <c r="BR84" s="39"/>
      <c r="BT84" s="14"/>
      <c r="BU84" s="18"/>
      <c r="BW84" s="39"/>
      <c r="BY84" s="14"/>
      <c r="BZ84" s="18"/>
      <c r="CA84" s="22"/>
      <c r="CB84" s="40"/>
      <c r="CG84" s="40"/>
      <c r="CI84" s="21"/>
      <c r="CJ84" s="21"/>
      <c r="CL84" s="40"/>
      <c r="CN84" s="21"/>
      <c r="CO84" s="21"/>
      <c r="CQ84" s="40"/>
      <c r="CS84" s="21"/>
      <c r="CT84" s="21"/>
      <c r="CV84" s="40"/>
      <c r="CX84" s="21"/>
      <c r="CY84" s="21"/>
      <c r="CZ84" s="26"/>
      <c r="DA84" s="41"/>
      <c r="DF84" s="41"/>
      <c r="DH84" s="25"/>
      <c r="DI84" s="25"/>
      <c r="DK84" s="41"/>
      <c r="DM84" s="25"/>
      <c r="DN84" s="25"/>
      <c r="DP84" s="41"/>
      <c r="DR84" s="25"/>
      <c r="DS84" s="25"/>
      <c r="DT84" s="30"/>
      <c r="DU84" s="42"/>
      <c r="DZ84" s="42"/>
      <c r="EB84" s="29"/>
      <c r="EC84" s="29"/>
      <c r="EE84" s="42"/>
      <c r="EG84" s="29"/>
      <c r="EH84" s="29"/>
      <c r="EI84" s="34"/>
      <c r="EJ84" s="43"/>
      <c r="EO84" s="43"/>
      <c r="EQ84" s="33"/>
      <c r="ER84" s="33"/>
      <c r="ES84" s="38"/>
      <c r="ET84" s="44"/>
      <c r="EX84" s="7"/>
      <c r="EY84" s="8"/>
      <c r="FD84" s="8"/>
      <c r="FF84" s="4"/>
      <c r="FG84" s="4"/>
      <c r="FI84" s="8"/>
      <c r="FK84" s="4"/>
      <c r="FL84" s="4"/>
      <c r="FN84" s="8"/>
      <c r="FP84" s="4"/>
      <c r="FQ84" s="4"/>
      <c r="FS84" s="8"/>
      <c r="FU84" s="4"/>
      <c r="FV84" s="4"/>
      <c r="FW84" s="15"/>
      <c r="FX84" s="39"/>
      <c r="GC84" s="39"/>
      <c r="GE84" s="14"/>
      <c r="GF84" s="14"/>
      <c r="GH84" s="39"/>
      <c r="GJ84" s="14"/>
      <c r="GK84" s="14"/>
      <c r="GM84" s="39"/>
      <c r="GO84" s="14"/>
      <c r="GP84" s="14"/>
      <c r="GQ84" s="22"/>
      <c r="GR84" s="40"/>
      <c r="GW84" s="40"/>
      <c r="GY84" s="21"/>
      <c r="GZ84" s="21"/>
      <c r="HB84" s="40"/>
      <c r="HD84" s="21"/>
      <c r="HE84" s="21"/>
      <c r="HF84" s="26"/>
      <c r="HG84" s="41"/>
      <c r="HL84" s="41"/>
      <c r="HN84" s="25"/>
      <c r="HO84" s="25"/>
      <c r="HP84" s="30"/>
      <c r="HQ84" s="42"/>
      <c r="HU84" s="7"/>
      <c r="HV84" s="8"/>
      <c r="IA84" s="8"/>
      <c r="IC84" s="4"/>
      <c r="ID84" s="4"/>
      <c r="IF84" s="8"/>
      <c r="IH84" s="4"/>
      <c r="II84" s="4"/>
      <c r="IK84" s="8"/>
      <c r="IM84" s="4"/>
      <c r="IN84" s="4"/>
      <c r="IO84" s="15"/>
      <c r="IP84" s="39"/>
      <c r="IU84" s="39"/>
      <c r="IW84" s="14"/>
      <c r="IX84" s="14"/>
      <c r="IZ84" s="39"/>
      <c r="JB84" s="14"/>
      <c r="JC84" s="14"/>
      <c r="JD84" s="22"/>
      <c r="JE84" s="40"/>
      <c r="JJ84" s="40"/>
      <c r="JL84" s="21"/>
      <c r="JM84" s="21"/>
      <c r="JN84" s="26"/>
      <c r="JO84" s="41"/>
      <c r="JS84" s="7"/>
      <c r="JT84" s="8"/>
      <c r="JY84" s="8"/>
      <c r="KA84" s="4"/>
      <c r="KB84" s="4"/>
      <c r="KD84" s="8"/>
      <c r="KF84" s="4"/>
      <c r="KG84" s="4"/>
      <c r="KH84" s="15"/>
      <c r="KI84" s="39"/>
      <c r="KN84" s="39"/>
      <c r="KP84" s="14"/>
      <c r="KQ84" s="14"/>
      <c r="KR84" s="22"/>
      <c r="KS84" s="40"/>
      <c r="KX84" s="6"/>
      <c r="KZ84" s="5"/>
      <c r="LA84" s="5"/>
      <c r="LG84" s="15"/>
      <c r="LH84" s="39"/>
      <c r="LM84" s="6"/>
      <c r="LO84" s="5"/>
      <c r="LP84" s="5"/>
      <c r="LQ84" s="7"/>
      <c r="LR84" s="8"/>
      <c r="LW84" s="8"/>
      <c r="LY84" s="4"/>
      <c r="LZ84" s="4"/>
      <c r="MB84" s="8"/>
      <c r="MD84" s="4"/>
      <c r="ME84" s="4"/>
      <c r="MG84" s="8"/>
      <c r="MI84" s="4"/>
      <c r="MJ84" s="4"/>
      <c r="MK84" s="15"/>
      <c r="ML84" s="39"/>
      <c r="MQ84" s="39"/>
      <c r="MS84" s="14"/>
      <c r="MT84" s="14"/>
      <c r="MV84" s="39"/>
      <c r="MX84" s="14"/>
      <c r="MY84" s="14"/>
      <c r="MZ84" s="22"/>
      <c r="NA84" s="40"/>
      <c r="NF84" s="40"/>
      <c r="NH84" s="21"/>
      <c r="NI84" s="21"/>
      <c r="NJ84" s="26"/>
      <c r="NK84" s="41"/>
      <c r="NO84" s="7"/>
      <c r="NP84" s="8"/>
      <c r="NU84" s="8"/>
      <c r="NW84" s="4"/>
      <c r="NX84" s="4"/>
      <c r="NZ84" s="8"/>
      <c r="OB84" s="4"/>
      <c r="OC84" s="4"/>
      <c r="OD84" s="15"/>
      <c r="OE84" s="39"/>
      <c r="OJ84" s="39"/>
      <c r="OL84" s="14"/>
      <c r="OM84" s="14"/>
      <c r="ON84" s="22"/>
      <c r="OO84" s="40"/>
      <c r="OS84" s="7"/>
      <c r="OT84" s="8"/>
      <c r="OY84" s="8"/>
      <c r="PA84" s="4"/>
      <c r="PB84" s="4"/>
      <c r="PC84" s="15"/>
      <c r="PD84" s="39"/>
      <c r="PH84" s="7"/>
      <c r="PI84" s="8"/>
      <c r="PM84" s="7"/>
      <c r="PN84" s="8"/>
      <c r="PS84" s="8"/>
      <c r="PU84" s="4"/>
      <c r="PV84" s="4"/>
      <c r="PX84" s="8"/>
      <c r="PZ84" s="4"/>
      <c r="QA84" s="4"/>
      <c r="QB84" s="15"/>
      <c r="QC84" s="39"/>
      <c r="QH84" s="39"/>
      <c r="QJ84" s="14"/>
      <c r="QK84" s="14"/>
      <c r="QL84" s="22"/>
      <c r="QM84" s="40"/>
      <c r="QQ84" s="7"/>
      <c r="QR84" s="8"/>
      <c r="QW84" s="8"/>
      <c r="QY84" s="4"/>
      <c r="QZ84" s="4"/>
      <c r="RA84" s="15"/>
      <c r="RB84" s="39"/>
      <c r="RF84" s="7"/>
      <c r="RG84" s="8"/>
      <c r="RK84" s="7"/>
      <c r="RL84" s="8"/>
      <c r="RQ84" s="8"/>
      <c r="RS84" s="4"/>
      <c r="RT84" s="4"/>
      <c r="RU84" s="15"/>
      <c r="RV84" s="39"/>
      <c r="RZ84" s="7"/>
      <c r="SA84" s="8"/>
      <c r="SE84" s="7"/>
      <c r="SF84" s="8"/>
      <c r="SJ84" s="7"/>
      <c r="SK84" s="8"/>
      <c r="SP84" s="8"/>
      <c r="SR84" s="4"/>
      <c r="SS84" s="4"/>
      <c r="SU84" s="8"/>
      <c r="SW84" s="4"/>
      <c r="SX84" s="4"/>
      <c r="SY84" s="15"/>
      <c r="SZ84" s="39"/>
      <c r="TE84" s="39"/>
      <c r="TG84" s="14"/>
      <c r="TH84" s="14"/>
      <c r="TI84" s="22"/>
      <c r="TJ84" s="40"/>
      <c r="TN84" s="7"/>
      <c r="TO84" s="8"/>
      <c r="TT84" s="8"/>
      <c r="TV84" s="4"/>
      <c r="TW84" s="4"/>
      <c r="TX84" s="15"/>
      <c r="TY84" s="39"/>
      <c r="UC84" s="7"/>
      <c r="UD84" s="8"/>
      <c r="UH84" s="7"/>
      <c r="UI84" s="8"/>
      <c r="UN84" s="8"/>
      <c r="UP84" s="4"/>
      <c r="UQ84" s="4"/>
      <c r="UR84" s="15"/>
      <c r="US84" s="39"/>
      <c r="UW84" s="7"/>
      <c r="UX84" s="8"/>
      <c r="VB84" s="7"/>
      <c r="VC84" s="8"/>
      <c r="VG84" s="7"/>
      <c r="VH84" s="8"/>
      <c r="VM84" s="8"/>
      <c r="VO84" s="4"/>
      <c r="VP84" s="4"/>
      <c r="VQ84" s="15"/>
      <c r="VR84" s="39"/>
      <c r="VV84" s="7"/>
      <c r="VW84" s="8"/>
      <c r="WA84" s="7"/>
      <c r="WB84" s="8"/>
      <c r="WF84" s="7"/>
      <c r="WG84" s="8"/>
      <c r="WK84" s="7"/>
      <c r="WL84" s="8"/>
      <c r="WQ84" s="8"/>
      <c r="WS84" s="4"/>
      <c r="WT84" s="4"/>
      <c r="WU84" s="15"/>
      <c r="WV84" s="39"/>
      <c r="WZ84" s="7"/>
      <c r="XA84" s="8"/>
      <c r="XE84" s="7"/>
      <c r="XF84" s="8"/>
      <c r="XJ84" s="7"/>
      <c r="XK84" s="8"/>
      <c r="XO84" s="7"/>
      <c r="XP84" s="8"/>
      <c r="XT84" s="7"/>
      <c r="XU84" s="8"/>
      <c r="XY84" s="7"/>
      <c r="XZ84" s="8"/>
      <c r="YD84" s="7"/>
      <c r="YE84" s="8"/>
      <c r="YI84" s="7"/>
      <c r="YJ84" s="8"/>
    </row>
    <row r="85" spans="2:660" x14ac:dyDescent="0.2">
      <c r="B85" s="242"/>
      <c r="C85" s="163"/>
      <c r="D85"/>
      <c r="J85"/>
      <c r="K85"/>
      <c r="L85"/>
      <c r="M85"/>
      <c r="AI85" s="8"/>
      <c r="AK85" s="4"/>
      <c r="AL85" s="9"/>
      <c r="AN85" s="8"/>
      <c r="AP85" s="4"/>
      <c r="AQ85" s="9"/>
      <c r="AS85" s="8"/>
      <c r="AU85" s="4"/>
      <c r="AV85" s="9"/>
      <c r="AX85" s="17"/>
      <c r="AZ85" s="13"/>
      <c r="BA85" s="16"/>
      <c r="BM85" s="39"/>
      <c r="BO85" s="14"/>
      <c r="BP85" s="18"/>
      <c r="BR85" s="39"/>
      <c r="BT85" s="14"/>
      <c r="BU85" s="18"/>
      <c r="BW85" s="39"/>
      <c r="BY85" s="14"/>
      <c r="BZ85" s="18"/>
      <c r="CA85" s="22"/>
      <c r="CB85" s="40"/>
      <c r="CG85" s="40"/>
      <c r="CI85" s="21"/>
      <c r="CJ85" s="21"/>
      <c r="CL85" s="40"/>
      <c r="CN85" s="21"/>
      <c r="CO85" s="21"/>
      <c r="CQ85" s="40"/>
      <c r="CS85" s="21"/>
      <c r="CT85" s="21"/>
      <c r="CV85" s="40"/>
      <c r="CX85" s="21"/>
      <c r="CY85" s="21"/>
      <c r="CZ85" s="26"/>
      <c r="DA85" s="41"/>
      <c r="DF85" s="41"/>
      <c r="DH85" s="25"/>
      <c r="DI85" s="25"/>
      <c r="DK85" s="41"/>
      <c r="DM85" s="25"/>
      <c r="DN85" s="25"/>
      <c r="DP85" s="41"/>
      <c r="DR85" s="25"/>
      <c r="DS85" s="25"/>
      <c r="DT85" s="30"/>
      <c r="DU85" s="42"/>
      <c r="DZ85" s="42"/>
      <c r="EB85" s="29"/>
      <c r="EC85" s="29"/>
      <c r="EE85" s="42"/>
      <c r="EG85" s="29"/>
      <c r="EH85" s="29"/>
      <c r="EI85" s="34"/>
      <c r="EJ85" s="43"/>
      <c r="EO85" s="43"/>
      <c r="EQ85" s="33"/>
      <c r="ER85" s="33"/>
      <c r="ES85" s="38"/>
      <c r="ET85" s="44"/>
      <c r="EX85" s="7"/>
      <c r="EY85" s="8"/>
      <c r="FD85" s="8"/>
      <c r="FF85" s="4"/>
      <c r="FG85" s="4"/>
      <c r="FI85" s="8"/>
      <c r="FK85" s="4"/>
      <c r="FL85" s="4"/>
      <c r="FN85" s="8"/>
      <c r="FP85" s="4"/>
      <c r="FQ85" s="4"/>
      <c r="FS85" s="8"/>
      <c r="FU85" s="4"/>
      <c r="FV85" s="4"/>
      <c r="FW85" s="15"/>
      <c r="FX85" s="39"/>
      <c r="GC85" s="39"/>
      <c r="GE85" s="14"/>
      <c r="GF85" s="14"/>
      <c r="GH85" s="39"/>
      <c r="GJ85" s="14"/>
      <c r="GK85" s="14"/>
      <c r="GM85" s="39"/>
      <c r="GO85" s="14"/>
      <c r="GP85" s="14"/>
      <c r="GQ85" s="22"/>
      <c r="GR85" s="40"/>
      <c r="GW85" s="40"/>
      <c r="GY85" s="21"/>
      <c r="GZ85" s="21"/>
      <c r="HB85" s="40"/>
      <c r="HD85" s="21"/>
      <c r="HE85" s="21"/>
      <c r="HF85" s="26"/>
      <c r="HG85" s="41"/>
      <c r="HL85" s="41"/>
      <c r="HN85" s="25"/>
      <c r="HO85" s="25"/>
      <c r="HP85" s="30"/>
      <c r="HQ85" s="42"/>
      <c r="HU85" s="7"/>
      <c r="HV85" s="8"/>
      <c r="IA85" s="8"/>
      <c r="IC85" s="4"/>
      <c r="ID85" s="4"/>
      <c r="IF85" s="8"/>
      <c r="IH85" s="4"/>
      <c r="II85" s="4"/>
      <c r="IK85" s="8"/>
      <c r="IM85" s="4"/>
      <c r="IN85" s="4"/>
      <c r="IO85" s="15"/>
      <c r="IP85" s="39"/>
      <c r="IU85" s="39"/>
      <c r="IW85" s="14"/>
      <c r="IX85" s="14"/>
      <c r="IZ85" s="39"/>
      <c r="JB85" s="14"/>
      <c r="JC85" s="14"/>
      <c r="JD85" s="22"/>
      <c r="JE85" s="40"/>
      <c r="JJ85" s="40"/>
      <c r="JL85" s="21"/>
      <c r="JM85" s="21"/>
      <c r="JN85" s="26"/>
      <c r="JO85" s="41"/>
      <c r="JS85" s="7"/>
      <c r="JT85" s="8"/>
      <c r="JY85" s="8"/>
      <c r="KA85" s="4"/>
      <c r="KB85" s="4"/>
      <c r="KD85" s="8"/>
      <c r="KF85" s="4"/>
      <c r="KG85" s="4"/>
      <c r="KH85" s="15"/>
      <c r="KI85" s="39"/>
      <c r="KN85" s="39"/>
      <c r="KP85" s="14"/>
      <c r="KQ85" s="14"/>
      <c r="KR85" s="22"/>
      <c r="KS85" s="40"/>
      <c r="KX85" s="6"/>
      <c r="KZ85" s="5"/>
      <c r="LA85" s="5"/>
      <c r="LG85" s="15"/>
      <c r="LH85" s="39"/>
      <c r="LM85" s="6"/>
      <c r="LO85" s="5"/>
      <c r="LP85" s="5"/>
      <c r="LQ85" s="7"/>
      <c r="LR85" s="8"/>
      <c r="LW85" s="8"/>
      <c r="LY85" s="4"/>
      <c r="LZ85" s="4"/>
      <c r="MB85" s="8"/>
      <c r="MD85" s="4"/>
      <c r="ME85" s="4"/>
      <c r="MG85" s="8"/>
      <c r="MI85" s="4"/>
      <c r="MJ85" s="4"/>
      <c r="MK85" s="15"/>
      <c r="ML85" s="39"/>
      <c r="MQ85" s="39"/>
      <c r="MS85" s="14"/>
      <c r="MT85" s="14"/>
      <c r="MV85" s="39"/>
      <c r="MX85" s="14"/>
      <c r="MY85" s="14"/>
      <c r="MZ85" s="22"/>
      <c r="NA85" s="40"/>
      <c r="NF85" s="40"/>
      <c r="NH85" s="21"/>
      <c r="NI85" s="21"/>
      <c r="NJ85" s="26"/>
      <c r="NK85" s="41"/>
      <c r="NO85" s="7"/>
      <c r="NP85" s="8"/>
      <c r="NU85" s="8"/>
      <c r="NW85" s="4"/>
      <c r="NX85" s="4"/>
      <c r="NZ85" s="8"/>
      <c r="OB85" s="4"/>
      <c r="OC85" s="4"/>
      <c r="OD85" s="15"/>
      <c r="OE85" s="39"/>
      <c r="OJ85" s="39"/>
      <c r="OL85" s="14"/>
      <c r="OM85" s="14"/>
      <c r="ON85" s="22"/>
      <c r="OO85" s="40"/>
      <c r="OS85" s="7"/>
      <c r="OT85" s="8"/>
      <c r="OY85" s="8"/>
      <c r="PA85" s="4"/>
      <c r="PB85" s="4"/>
      <c r="PC85" s="15"/>
      <c r="PD85" s="39"/>
      <c r="PH85" s="7"/>
      <c r="PI85" s="8"/>
      <c r="PM85" s="7"/>
      <c r="PN85" s="8"/>
      <c r="PS85" s="8"/>
      <c r="PU85" s="4"/>
      <c r="PV85" s="4"/>
      <c r="PX85" s="8"/>
      <c r="PZ85" s="4"/>
      <c r="QA85" s="4"/>
      <c r="QB85" s="15"/>
      <c r="QC85" s="39"/>
      <c r="QH85" s="39"/>
      <c r="QJ85" s="14"/>
      <c r="QK85" s="14"/>
      <c r="QL85" s="22"/>
      <c r="QM85" s="40"/>
      <c r="QQ85" s="7"/>
      <c r="QR85" s="8"/>
      <c r="QW85" s="8"/>
      <c r="QY85" s="4"/>
      <c r="QZ85" s="4"/>
      <c r="RA85" s="15"/>
      <c r="RB85" s="39"/>
      <c r="RF85" s="7"/>
      <c r="RG85" s="8"/>
      <c r="RK85" s="7"/>
      <c r="RL85" s="8"/>
      <c r="RQ85" s="8"/>
      <c r="RS85" s="4"/>
      <c r="RT85" s="4"/>
      <c r="RU85" s="15"/>
      <c r="RV85" s="39"/>
      <c r="RZ85" s="7"/>
      <c r="SA85" s="8"/>
      <c r="SE85" s="7"/>
      <c r="SF85" s="8"/>
      <c r="SJ85" s="7"/>
      <c r="SK85" s="8"/>
      <c r="SP85" s="8"/>
      <c r="SR85" s="4"/>
      <c r="SS85" s="4"/>
      <c r="SU85" s="8"/>
      <c r="SW85" s="4"/>
      <c r="SX85" s="4"/>
      <c r="SY85" s="15"/>
      <c r="SZ85" s="39"/>
      <c r="TE85" s="39"/>
      <c r="TG85" s="14"/>
      <c r="TH85" s="14"/>
      <c r="TI85" s="22"/>
      <c r="TJ85" s="40"/>
      <c r="TN85" s="7"/>
      <c r="TO85" s="8"/>
      <c r="TT85" s="8"/>
      <c r="TV85" s="4"/>
      <c r="TW85" s="4"/>
      <c r="TX85" s="15"/>
      <c r="TY85" s="39"/>
      <c r="UC85" s="7"/>
      <c r="UD85" s="8"/>
      <c r="UH85" s="7"/>
      <c r="UI85" s="8"/>
      <c r="UN85" s="8"/>
      <c r="UP85" s="4"/>
      <c r="UQ85" s="4"/>
      <c r="UR85" s="15"/>
      <c r="US85" s="39"/>
      <c r="UW85" s="7"/>
      <c r="UX85" s="8"/>
      <c r="VB85" s="7"/>
      <c r="VC85" s="8"/>
      <c r="VG85" s="7"/>
      <c r="VH85" s="8"/>
      <c r="VM85" s="8"/>
      <c r="VO85" s="4"/>
      <c r="VP85" s="4"/>
      <c r="VQ85" s="15"/>
      <c r="VR85" s="39"/>
      <c r="VV85" s="7"/>
      <c r="VW85" s="8"/>
      <c r="WA85" s="7"/>
      <c r="WB85" s="8"/>
      <c r="WF85" s="7"/>
      <c r="WG85" s="8"/>
      <c r="WK85" s="7"/>
      <c r="WL85" s="8"/>
      <c r="WQ85" s="8"/>
      <c r="WS85" s="4"/>
      <c r="WT85" s="4"/>
      <c r="WU85" s="15"/>
      <c r="WV85" s="39"/>
      <c r="WZ85" s="7"/>
      <c r="XA85" s="8"/>
      <c r="XE85" s="7"/>
      <c r="XF85" s="8"/>
      <c r="XJ85" s="7"/>
      <c r="XK85" s="8"/>
      <c r="XO85" s="7"/>
      <c r="XP85" s="8"/>
      <c r="XT85" s="7"/>
      <c r="XU85" s="8"/>
      <c r="XY85" s="7"/>
      <c r="XZ85" s="8"/>
      <c r="YD85" s="7"/>
      <c r="YE85" s="8"/>
      <c r="YI85" s="7"/>
      <c r="YJ85" s="8"/>
    </row>
    <row r="86" spans="2:660" x14ac:dyDescent="0.2">
      <c r="B86" s="242"/>
      <c r="C86" s="163"/>
      <c r="D86"/>
      <c r="J86"/>
      <c r="K86"/>
      <c r="L86"/>
      <c r="M86"/>
      <c r="AI86" s="8"/>
      <c r="AK86" s="4"/>
      <c r="AL86" s="9"/>
      <c r="AN86" s="8"/>
      <c r="AP86" s="4"/>
      <c r="AQ86" s="9"/>
      <c r="AS86" s="8"/>
      <c r="AU86" s="4"/>
      <c r="AV86" s="9"/>
      <c r="AX86" s="17"/>
      <c r="AZ86" s="13"/>
      <c r="BA86" s="16"/>
      <c r="BM86" s="39"/>
      <c r="BO86" s="14"/>
      <c r="BP86" s="18"/>
      <c r="BR86" s="39"/>
      <c r="BT86" s="14"/>
      <c r="BU86" s="18"/>
      <c r="BW86" s="39"/>
      <c r="BY86" s="14"/>
      <c r="BZ86" s="18"/>
      <c r="CA86" s="22"/>
      <c r="CB86" s="40"/>
      <c r="CG86" s="40"/>
      <c r="CI86" s="21"/>
      <c r="CJ86" s="21"/>
      <c r="CL86" s="40"/>
      <c r="CN86" s="21"/>
      <c r="CO86" s="21"/>
      <c r="CQ86" s="40"/>
      <c r="CS86" s="21"/>
      <c r="CT86" s="21"/>
      <c r="CV86" s="40"/>
      <c r="CX86" s="21"/>
      <c r="CY86" s="21"/>
      <c r="CZ86" s="26"/>
      <c r="DA86" s="41"/>
      <c r="DF86" s="41"/>
      <c r="DH86" s="25"/>
      <c r="DI86" s="25"/>
      <c r="DK86" s="41"/>
      <c r="DM86" s="25"/>
      <c r="DN86" s="25"/>
      <c r="DP86" s="41"/>
      <c r="DR86" s="25"/>
      <c r="DS86" s="25"/>
      <c r="DT86" s="30"/>
      <c r="DU86" s="42"/>
      <c r="DZ86" s="42"/>
      <c r="EB86" s="29"/>
      <c r="EC86" s="29"/>
      <c r="EE86" s="42"/>
      <c r="EG86" s="29"/>
      <c r="EH86" s="29"/>
      <c r="EI86" s="34"/>
      <c r="EJ86" s="43"/>
      <c r="EO86" s="43"/>
      <c r="EQ86" s="33"/>
      <c r="ER86" s="33"/>
      <c r="ES86" s="38"/>
      <c r="ET86" s="44"/>
      <c r="EX86" s="7"/>
      <c r="EY86" s="8"/>
      <c r="FD86" s="8"/>
      <c r="FF86" s="4"/>
      <c r="FG86" s="4"/>
      <c r="FI86" s="8"/>
      <c r="FK86" s="4"/>
      <c r="FL86" s="4"/>
      <c r="FN86" s="8"/>
      <c r="FP86" s="4"/>
      <c r="FQ86" s="4"/>
      <c r="FS86" s="8"/>
      <c r="FU86" s="4"/>
      <c r="FV86" s="4"/>
      <c r="FW86" s="15"/>
      <c r="FX86" s="39"/>
      <c r="GC86" s="39"/>
      <c r="GE86" s="14"/>
      <c r="GF86" s="14"/>
      <c r="GH86" s="39"/>
      <c r="GJ86" s="14"/>
      <c r="GK86" s="14"/>
      <c r="GM86" s="39"/>
      <c r="GO86" s="14"/>
      <c r="GP86" s="14"/>
      <c r="GQ86" s="22"/>
      <c r="GR86" s="40"/>
      <c r="GW86" s="40"/>
      <c r="GY86" s="21"/>
      <c r="GZ86" s="21"/>
      <c r="HB86" s="40"/>
      <c r="HD86" s="21"/>
      <c r="HE86" s="21"/>
      <c r="HF86" s="26"/>
      <c r="HG86" s="41"/>
      <c r="HL86" s="41"/>
      <c r="HN86" s="25"/>
      <c r="HO86" s="25"/>
      <c r="HP86" s="30"/>
      <c r="HQ86" s="42"/>
      <c r="HU86" s="7"/>
      <c r="HV86" s="8"/>
      <c r="IA86" s="8"/>
      <c r="IC86" s="4"/>
      <c r="ID86" s="4"/>
      <c r="IF86" s="8"/>
      <c r="IH86" s="4"/>
      <c r="II86" s="4"/>
      <c r="IK86" s="8"/>
      <c r="IM86" s="4"/>
      <c r="IN86" s="4"/>
      <c r="IO86" s="15"/>
      <c r="IP86" s="39"/>
      <c r="IU86" s="39"/>
      <c r="IW86" s="14"/>
      <c r="IX86" s="14"/>
      <c r="IZ86" s="39"/>
      <c r="JB86" s="14"/>
      <c r="JC86" s="14"/>
      <c r="JD86" s="22"/>
      <c r="JE86" s="40"/>
      <c r="JJ86" s="40"/>
      <c r="JL86" s="21"/>
      <c r="JM86" s="21"/>
      <c r="JN86" s="26"/>
      <c r="JO86" s="41"/>
      <c r="JS86" s="7"/>
      <c r="JT86" s="8"/>
      <c r="JY86" s="8"/>
      <c r="KA86" s="4"/>
      <c r="KB86" s="4"/>
      <c r="KD86" s="8"/>
      <c r="KF86" s="4"/>
      <c r="KG86" s="4"/>
      <c r="KH86" s="15"/>
      <c r="KI86" s="39"/>
      <c r="KN86" s="39"/>
      <c r="KP86" s="14"/>
      <c r="KQ86" s="14"/>
      <c r="KR86" s="22"/>
      <c r="KS86" s="40"/>
      <c r="KX86" s="6"/>
      <c r="KZ86" s="5"/>
      <c r="LA86" s="5"/>
      <c r="LG86" s="15"/>
      <c r="LH86" s="39"/>
      <c r="LM86" s="6"/>
      <c r="LO86" s="5"/>
      <c r="LP86" s="5"/>
      <c r="LQ86" s="7"/>
      <c r="LR86" s="8"/>
      <c r="LW86" s="8"/>
      <c r="LY86" s="4"/>
      <c r="LZ86" s="4"/>
      <c r="MB86" s="8"/>
      <c r="MD86" s="4"/>
      <c r="ME86" s="4"/>
      <c r="MG86" s="8"/>
      <c r="MI86" s="4"/>
      <c r="MJ86" s="4"/>
      <c r="MK86" s="15"/>
      <c r="ML86" s="39"/>
      <c r="MQ86" s="39"/>
      <c r="MS86" s="14"/>
      <c r="MT86" s="14"/>
      <c r="MV86" s="39"/>
      <c r="MX86" s="14"/>
      <c r="MY86" s="14"/>
      <c r="MZ86" s="22"/>
      <c r="NA86" s="40"/>
      <c r="NF86" s="40"/>
      <c r="NH86" s="21"/>
      <c r="NI86" s="21"/>
      <c r="NJ86" s="26"/>
      <c r="NK86" s="41"/>
      <c r="NO86" s="7"/>
      <c r="NP86" s="8"/>
      <c r="NU86" s="8"/>
      <c r="NW86" s="4"/>
      <c r="NX86" s="4"/>
      <c r="NZ86" s="8"/>
      <c r="OB86" s="4"/>
      <c r="OC86" s="4"/>
      <c r="OD86" s="15"/>
      <c r="OE86" s="39"/>
      <c r="OJ86" s="39"/>
      <c r="OL86" s="14"/>
      <c r="OM86" s="14"/>
      <c r="ON86" s="22"/>
      <c r="OO86" s="40"/>
      <c r="OS86" s="7"/>
      <c r="OT86" s="8"/>
      <c r="OY86" s="8"/>
      <c r="PA86" s="4"/>
      <c r="PB86" s="4"/>
      <c r="PC86" s="15"/>
      <c r="PD86" s="39"/>
      <c r="PH86" s="7"/>
      <c r="PI86" s="8"/>
      <c r="PM86" s="7"/>
      <c r="PN86" s="8"/>
      <c r="PS86" s="8"/>
      <c r="PU86" s="4"/>
      <c r="PV86" s="4"/>
      <c r="PX86" s="8"/>
      <c r="PZ86" s="4"/>
      <c r="QA86" s="4"/>
      <c r="QB86" s="15"/>
      <c r="QC86" s="39"/>
      <c r="QH86" s="39"/>
      <c r="QJ86" s="14"/>
      <c r="QK86" s="14"/>
      <c r="QL86" s="22"/>
      <c r="QM86" s="40"/>
      <c r="QQ86" s="7"/>
      <c r="QR86" s="8"/>
      <c r="QW86" s="8"/>
      <c r="QY86" s="4"/>
      <c r="QZ86" s="4"/>
      <c r="RA86" s="15"/>
      <c r="RB86" s="39"/>
      <c r="RF86" s="7"/>
      <c r="RG86" s="8"/>
      <c r="RK86" s="7"/>
      <c r="RL86" s="8"/>
      <c r="RQ86" s="8"/>
      <c r="RS86" s="4"/>
      <c r="RT86" s="4"/>
      <c r="RU86" s="15"/>
      <c r="RV86" s="39"/>
      <c r="RZ86" s="7"/>
      <c r="SA86" s="8"/>
      <c r="SE86" s="7"/>
      <c r="SF86" s="8"/>
      <c r="SJ86" s="7"/>
      <c r="SK86" s="8"/>
      <c r="SP86" s="8"/>
      <c r="SR86" s="4"/>
      <c r="SS86" s="4"/>
      <c r="SU86" s="8"/>
      <c r="SW86" s="4"/>
      <c r="SX86" s="4"/>
      <c r="SY86" s="15"/>
      <c r="SZ86" s="39"/>
      <c r="TE86" s="39"/>
      <c r="TG86" s="14"/>
      <c r="TH86" s="14"/>
      <c r="TI86" s="22"/>
      <c r="TJ86" s="40"/>
      <c r="TN86" s="7"/>
      <c r="TO86" s="8"/>
      <c r="TT86" s="8"/>
      <c r="TV86" s="4"/>
      <c r="TW86" s="4"/>
      <c r="TX86" s="15"/>
      <c r="TY86" s="39"/>
      <c r="UC86" s="7"/>
      <c r="UD86" s="8"/>
      <c r="UH86" s="7"/>
      <c r="UI86" s="8"/>
      <c r="UN86" s="8"/>
      <c r="UP86" s="4"/>
      <c r="UQ86" s="4"/>
      <c r="UR86" s="15"/>
      <c r="US86" s="39"/>
      <c r="UW86" s="7"/>
      <c r="UX86" s="8"/>
      <c r="VB86" s="7"/>
      <c r="VC86" s="8"/>
      <c r="VG86" s="7"/>
      <c r="VH86" s="8"/>
      <c r="VM86" s="8"/>
      <c r="VO86" s="4"/>
      <c r="VP86" s="4"/>
      <c r="VQ86" s="15"/>
      <c r="VR86" s="39"/>
      <c r="VV86" s="7"/>
      <c r="VW86" s="8"/>
      <c r="WA86" s="7"/>
      <c r="WB86" s="8"/>
      <c r="WF86" s="7"/>
      <c r="WG86" s="8"/>
      <c r="WK86" s="7"/>
      <c r="WL86" s="8"/>
      <c r="WQ86" s="8"/>
      <c r="WS86" s="4"/>
      <c r="WT86" s="4"/>
      <c r="WU86" s="15"/>
      <c r="WV86" s="39"/>
      <c r="WZ86" s="7"/>
      <c r="XA86" s="8"/>
      <c r="XE86" s="7"/>
      <c r="XF86" s="8"/>
      <c r="XJ86" s="7"/>
      <c r="XK86" s="8"/>
      <c r="XO86" s="7"/>
      <c r="XP86" s="8"/>
      <c r="XT86" s="7"/>
      <c r="XU86" s="8"/>
      <c r="XY86" s="7"/>
      <c r="XZ86" s="8"/>
      <c r="YD86" s="7"/>
      <c r="YE86" s="8"/>
      <c r="YI86" s="7"/>
      <c r="YJ86" s="8"/>
    </row>
    <row r="87" spans="2:660" x14ac:dyDescent="0.2">
      <c r="B87" s="242"/>
      <c r="C87" s="163"/>
      <c r="D87"/>
      <c r="J87"/>
      <c r="K87"/>
      <c r="L87"/>
      <c r="M87"/>
      <c r="AI87" s="8"/>
      <c r="AK87" s="4"/>
      <c r="AL87" s="9"/>
      <c r="AN87" s="8"/>
      <c r="AP87" s="4"/>
      <c r="AQ87" s="9"/>
      <c r="AS87" s="8"/>
      <c r="AU87" s="4"/>
      <c r="AV87" s="9"/>
      <c r="AX87" s="17"/>
      <c r="AZ87" s="13"/>
      <c r="BA87" s="16"/>
      <c r="BM87" s="39"/>
      <c r="BO87" s="14"/>
      <c r="BP87" s="18"/>
      <c r="BR87" s="39"/>
      <c r="BT87" s="14"/>
      <c r="BU87" s="18"/>
      <c r="BW87" s="39"/>
      <c r="BY87" s="14"/>
      <c r="BZ87" s="18"/>
      <c r="CA87" s="22"/>
      <c r="CB87" s="40"/>
      <c r="CG87" s="40"/>
      <c r="CI87" s="21"/>
      <c r="CJ87" s="21"/>
      <c r="CL87" s="40"/>
      <c r="CN87" s="21"/>
      <c r="CO87" s="21"/>
      <c r="CQ87" s="40"/>
      <c r="CS87" s="21"/>
      <c r="CT87" s="21"/>
      <c r="CV87" s="40"/>
      <c r="CX87" s="21"/>
      <c r="CY87" s="21"/>
      <c r="CZ87" s="26"/>
      <c r="DA87" s="41"/>
      <c r="DF87" s="41"/>
      <c r="DH87" s="25"/>
      <c r="DI87" s="25"/>
      <c r="DK87" s="41"/>
      <c r="DM87" s="25"/>
      <c r="DN87" s="25"/>
      <c r="DP87" s="41"/>
      <c r="DR87" s="25"/>
      <c r="DS87" s="25"/>
      <c r="DT87" s="30"/>
      <c r="DU87" s="42"/>
      <c r="DZ87" s="42"/>
      <c r="EB87" s="29"/>
      <c r="EC87" s="29"/>
      <c r="EE87" s="42"/>
      <c r="EG87" s="29"/>
      <c r="EH87" s="29"/>
      <c r="EI87" s="34"/>
      <c r="EJ87" s="43"/>
      <c r="EO87" s="43"/>
      <c r="EQ87" s="33"/>
      <c r="ER87" s="33"/>
      <c r="ES87" s="38"/>
      <c r="ET87" s="44"/>
      <c r="EX87" s="7"/>
      <c r="EY87" s="8"/>
      <c r="FD87" s="8"/>
      <c r="FF87" s="4"/>
      <c r="FG87" s="4"/>
      <c r="FI87" s="8"/>
      <c r="FK87" s="4"/>
      <c r="FL87" s="4"/>
      <c r="FN87" s="8"/>
      <c r="FP87" s="4"/>
      <c r="FQ87" s="4"/>
      <c r="FS87" s="8"/>
      <c r="FU87" s="4"/>
      <c r="FV87" s="4"/>
      <c r="FW87" s="15"/>
      <c r="FX87" s="39"/>
      <c r="GC87" s="39"/>
      <c r="GE87" s="14"/>
      <c r="GF87" s="14"/>
      <c r="GH87" s="39"/>
      <c r="GJ87" s="14"/>
      <c r="GK87" s="14"/>
      <c r="GM87" s="39"/>
      <c r="GO87" s="14"/>
      <c r="GP87" s="14"/>
      <c r="GQ87" s="22"/>
      <c r="GR87" s="40"/>
      <c r="GW87" s="40"/>
      <c r="GY87" s="21"/>
      <c r="GZ87" s="21"/>
      <c r="HB87" s="40"/>
      <c r="HD87" s="21"/>
      <c r="HE87" s="21"/>
      <c r="HF87" s="26"/>
      <c r="HG87" s="41"/>
      <c r="HL87" s="41"/>
      <c r="HN87" s="25"/>
      <c r="HO87" s="25"/>
      <c r="HP87" s="30"/>
      <c r="HQ87" s="42"/>
      <c r="HU87" s="7"/>
      <c r="HV87" s="8"/>
      <c r="IA87" s="8"/>
      <c r="IC87" s="4"/>
      <c r="ID87" s="4"/>
      <c r="IF87" s="8"/>
      <c r="IH87" s="4"/>
      <c r="II87" s="4"/>
      <c r="IK87" s="8"/>
      <c r="IM87" s="4"/>
      <c r="IN87" s="4"/>
      <c r="IO87" s="15"/>
      <c r="IP87" s="39"/>
      <c r="IU87" s="39"/>
      <c r="IW87" s="14"/>
      <c r="IX87" s="14"/>
      <c r="IZ87" s="39"/>
      <c r="JB87" s="14"/>
      <c r="JC87" s="14"/>
      <c r="JD87" s="22"/>
      <c r="JE87" s="40"/>
      <c r="JJ87" s="40"/>
      <c r="JL87" s="21"/>
      <c r="JM87" s="21"/>
      <c r="JN87" s="26"/>
      <c r="JO87" s="41"/>
      <c r="JS87" s="7"/>
      <c r="JT87" s="8"/>
      <c r="JY87" s="8"/>
      <c r="KA87" s="4"/>
      <c r="KB87" s="4"/>
      <c r="KD87" s="8"/>
      <c r="KF87" s="4"/>
      <c r="KG87" s="4"/>
      <c r="KH87" s="15"/>
      <c r="KI87" s="39"/>
      <c r="KN87" s="39"/>
      <c r="KP87" s="14"/>
      <c r="KQ87" s="14"/>
      <c r="KR87" s="22"/>
      <c r="KS87" s="40"/>
      <c r="KX87" s="6"/>
      <c r="KZ87" s="5"/>
      <c r="LA87" s="5"/>
      <c r="LG87" s="15"/>
      <c r="LH87" s="39"/>
      <c r="LM87" s="6"/>
      <c r="LO87" s="5"/>
      <c r="LP87" s="5"/>
      <c r="LQ87" s="7"/>
      <c r="LR87" s="8"/>
      <c r="LW87" s="8"/>
      <c r="LY87" s="4"/>
      <c r="LZ87" s="4"/>
      <c r="MB87" s="8"/>
      <c r="MD87" s="4"/>
      <c r="ME87" s="4"/>
      <c r="MG87" s="8"/>
      <c r="MI87" s="4"/>
      <c r="MJ87" s="4"/>
      <c r="MK87" s="15"/>
      <c r="ML87" s="39"/>
      <c r="MQ87" s="39"/>
      <c r="MS87" s="14"/>
      <c r="MT87" s="14"/>
      <c r="MV87" s="39"/>
      <c r="MX87" s="14"/>
      <c r="MY87" s="14"/>
      <c r="MZ87" s="22"/>
      <c r="NA87" s="40"/>
      <c r="NF87" s="40"/>
      <c r="NH87" s="21"/>
      <c r="NI87" s="21"/>
      <c r="NJ87" s="26"/>
      <c r="NK87" s="41"/>
      <c r="NO87" s="7"/>
      <c r="NP87" s="8"/>
      <c r="NU87" s="8"/>
      <c r="NW87" s="4"/>
      <c r="NX87" s="4"/>
      <c r="NZ87" s="8"/>
      <c r="OB87" s="4"/>
      <c r="OC87" s="4"/>
      <c r="OD87" s="15"/>
      <c r="OE87" s="39"/>
      <c r="OJ87" s="39"/>
      <c r="OL87" s="14"/>
      <c r="OM87" s="14"/>
      <c r="ON87" s="22"/>
      <c r="OO87" s="40"/>
      <c r="OS87" s="7"/>
      <c r="OT87" s="8"/>
      <c r="OY87" s="8"/>
      <c r="PA87" s="4"/>
      <c r="PB87" s="4"/>
      <c r="PC87" s="15"/>
      <c r="PD87" s="39"/>
      <c r="PH87" s="7"/>
      <c r="PI87" s="8"/>
      <c r="PM87" s="7"/>
      <c r="PN87" s="8"/>
      <c r="PS87" s="8"/>
      <c r="PU87" s="4"/>
      <c r="PV87" s="4"/>
      <c r="PX87" s="8"/>
      <c r="PZ87" s="4"/>
      <c r="QA87" s="4"/>
      <c r="QB87" s="15"/>
      <c r="QC87" s="39"/>
      <c r="QH87" s="39"/>
      <c r="QJ87" s="14"/>
      <c r="QK87" s="14"/>
      <c r="QL87" s="22"/>
      <c r="QM87" s="40"/>
      <c r="QQ87" s="7"/>
      <c r="QR87" s="8"/>
      <c r="QW87" s="8"/>
      <c r="QY87" s="4"/>
      <c r="QZ87" s="4"/>
      <c r="RA87" s="15"/>
      <c r="RB87" s="39"/>
      <c r="RF87" s="7"/>
      <c r="RG87" s="8"/>
      <c r="RK87" s="7"/>
      <c r="RL87" s="8"/>
      <c r="RQ87" s="8"/>
      <c r="RS87" s="4"/>
      <c r="RT87" s="4"/>
      <c r="RU87" s="15"/>
      <c r="RV87" s="39"/>
      <c r="RZ87" s="7"/>
      <c r="SA87" s="8"/>
      <c r="SE87" s="7"/>
      <c r="SF87" s="8"/>
      <c r="SJ87" s="7"/>
      <c r="SK87" s="8"/>
      <c r="SP87" s="8"/>
      <c r="SR87" s="4"/>
      <c r="SS87" s="4"/>
      <c r="SU87" s="8"/>
      <c r="SW87" s="4"/>
      <c r="SX87" s="4"/>
      <c r="SY87" s="15"/>
      <c r="SZ87" s="39"/>
      <c r="TE87" s="39"/>
      <c r="TG87" s="14"/>
      <c r="TH87" s="14"/>
      <c r="TI87" s="22"/>
      <c r="TJ87" s="40"/>
      <c r="TN87" s="7"/>
      <c r="TO87" s="8"/>
      <c r="TT87" s="8"/>
      <c r="TV87" s="4"/>
      <c r="TW87" s="4"/>
      <c r="TX87" s="15"/>
      <c r="TY87" s="39"/>
      <c r="UC87" s="7"/>
      <c r="UD87" s="8"/>
      <c r="UH87" s="7"/>
      <c r="UI87" s="8"/>
      <c r="UN87" s="8"/>
      <c r="UP87" s="4"/>
      <c r="UQ87" s="4"/>
      <c r="UR87" s="15"/>
      <c r="US87" s="39"/>
      <c r="UW87" s="7"/>
      <c r="UX87" s="8"/>
      <c r="VB87" s="7"/>
      <c r="VC87" s="8"/>
      <c r="VG87" s="7"/>
      <c r="VH87" s="8"/>
      <c r="VM87" s="8"/>
      <c r="VO87" s="4"/>
      <c r="VP87" s="4"/>
      <c r="VQ87" s="15"/>
      <c r="VR87" s="39"/>
      <c r="VV87" s="7"/>
      <c r="VW87" s="8"/>
      <c r="WA87" s="7"/>
      <c r="WB87" s="8"/>
      <c r="WF87" s="7"/>
      <c r="WG87" s="8"/>
      <c r="WK87" s="7"/>
      <c r="WL87" s="8"/>
      <c r="WQ87" s="8"/>
      <c r="WS87" s="4"/>
      <c r="WT87" s="4"/>
      <c r="WU87" s="15"/>
      <c r="WV87" s="39"/>
      <c r="WZ87" s="7"/>
      <c r="XA87" s="8"/>
      <c r="XE87" s="7"/>
      <c r="XF87" s="8"/>
      <c r="XJ87" s="7"/>
      <c r="XK87" s="8"/>
      <c r="XO87" s="7"/>
      <c r="XP87" s="8"/>
      <c r="XT87" s="7"/>
      <c r="XU87" s="8"/>
      <c r="XY87" s="7"/>
      <c r="XZ87" s="8"/>
      <c r="YD87" s="7"/>
      <c r="YE87" s="8"/>
      <c r="YI87" s="7"/>
      <c r="YJ87" s="8"/>
    </row>
    <row r="88" spans="2:660" x14ac:dyDescent="0.2">
      <c r="B88" s="242"/>
      <c r="C88" s="163"/>
      <c r="D88"/>
      <c r="J88"/>
      <c r="K88"/>
      <c r="L88"/>
      <c r="M88"/>
      <c r="AI88" s="8"/>
      <c r="AK88" s="4"/>
      <c r="AL88" s="9"/>
      <c r="AN88" s="8"/>
      <c r="AP88" s="4"/>
      <c r="AQ88" s="9"/>
      <c r="AS88" s="8"/>
      <c r="AU88" s="4"/>
      <c r="AV88" s="9"/>
      <c r="AX88" s="17"/>
      <c r="AZ88" s="13"/>
      <c r="BA88" s="16"/>
      <c r="BM88" s="39"/>
      <c r="BO88" s="14"/>
      <c r="BP88" s="18"/>
      <c r="BR88" s="39"/>
      <c r="BT88" s="14"/>
      <c r="BU88" s="18"/>
      <c r="BW88" s="39"/>
      <c r="BY88" s="14"/>
      <c r="BZ88" s="18"/>
      <c r="CA88" s="22"/>
      <c r="CB88" s="40"/>
      <c r="CG88" s="40"/>
      <c r="CI88" s="21"/>
      <c r="CJ88" s="21"/>
      <c r="CL88" s="40"/>
      <c r="CN88" s="21"/>
      <c r="CO88" s="21"/>
      <c r="CQ88" s="40"/>
      <c r="CS88" s="21"/>
      <c r="CT88" s="21"/>
      <c r="CV88" s="40"/>
      <c r="CX88" s="21"/>
      <c r="CY88" s="21"/>
      <c r="CZ88" s="26"/>
      <c r="DA88" s="41"/>
      <c r="DF88" s="41"/>
      <c r="DH88" s="25"/>
      <c r="DI88" s="25"/>
      <c r="DK88" s="41"/>
      <c r="DM88" s="25"/>
      <c r="DN88" s="25"/>
      <c r="DP88" s="41"/>
      <c r="DR88" s="25"/>
      <c r="DS88" s="25"/>
      <c r="DT88" s="30"/>
      <c r="DU88" s="42"/>
      <c r="DZ88" s="42"/>
      <c r="EB88" s="29"/>
      <c r="EC88" s="29"/>
      <c r="EE88" s="42"/>
      <c r="EG88" s="29"/>
      <c r="EH88" s="29"/>
      <c r="EI88" s="34"/>
      <c r="EJ88" s="43"/>
      <c r="EO88" s="43"/>
      <c r="EQ88" s="33"/>
      <c r="ER88" s="33"/>
      <c r="ES88" s="38"/>
      <c r="ET88" s="44"/>
      <c r="EX88" s="7"/>
      <c r="EY88" s="8"/>
      <c r="FD88" s="8"/>
      <c r="FF88" s="4"/>
      <c r="FG88" s="4"/>
      <c r="FI88" s="8"/>
      <c r="FK88" s="4"/>
      <c r="FL88" s="4"/>
      <c r="FN88" s="8"/>
      <c r="FP88" s="4"/>
      <c r="FQ88" s="4"/>
      <c r="FS88" s="8"/>
      <c r="FU88" s="4"/>
      <c r="FV88" s="4"/>
      <c r="FW88" s="15"/>
      <c r="FX88" s="39"/>
      <c r="GC88" s="39"/>
      <c r="GE88" s="14"/>
      <c r="GF88" s="14"/>
      <c r="GH88" s="39"/>
      <c r="GJ88" s="14"/>
      <c r="GK88" s="14"/>
      <c r="GM88" s="39"/>
      <c r="GO88" s="14"/>
      <c r="GP88" s="14"/>
      <c r="GQ88" s="22"/>
      <c r="GR88" s="40"/>
      <c r="GW88" s="40"/>
      <c r="GY88" s="21"/>
      <c r="GZ88" s="21"/>
      <c r="HB88" s="40"/>
      <c r="HD88" s="21"/>
      <c r="HE88" s="21"/>
      <c r="HF88" s="26"/>
      <c r="HG88" s="41"/>
      <c r="HL88" s="41"/>
      <c r="HN88" s="25"/>
      <c r="HO88" s="25"/>
      <c r="HP88" s="30"/>
      <c r="HQ88" s="42"/>
      <c r="HU88" s="7"/>
      <c r="HV88" s="8"/>
      <c r="IA88" s="8"/>
      <c r="IC88" s="4"/>
      <c r="ID88" s="4"/>
      <c r="IF88" s="8"/>
      <c r="IH88" s="4"/>
      <c r="II88" s="4"/>
      <c r="IK88" s="8"/>
      <c r="IM88" s="4"/>
      <c r="IN88" s="4"/>
      <c r="IO88" s="15"/>
      <c r="IP88" s="39"/>
      <c r="IU88" s="39"/>
      <c r="IW88" s="14"/>
      <c r="IX88" s="14"/>
      <c r="IZ88" s="39"/>
      <c r="JB88" s="14"/>
      <c r="JC88" s="14"/>
      <c r="JD88" s="22"/>
      <c r="JE88" s="40"/>
      <c r="JJ88" s="40"/>
      <c r="JL88" s="21"/>
      <c r="JM88" s="21"/>
      <c r="JN88" s="26"/>
      <c r="JO88" s="41"/>
      <c r="JS88" s="7"/>
      <c r="JT88" s="8"/>
      <c r="JY88" s="8"/>
      <c r="KA88" s="4"/>
      <c r="KB88" s="4"/>
      <c r="KD88" s="8"/>
      <c r="KF88" s="4"/>
      <c r="KG88" s="4"/>
      <c r="KH88" s="15"/>
      <c r="KI88" s="39"/>
      <c r="KN88" s="39"/>
      <c r="KP88" s="14"/>
      <c r="KQ88" s="14"/>
      <c r="KR88" s="22"/>
      <c r="KS88" s="40"/>
      <c r="KX88" s="6"/>
      <c r="KZ88" s="5"/>
      <c r="LA88" s="5"/>
      <c r="LG88" s="15"/>
      <c r="LH88" s="39"/>
      <c r="LM88" s="6"/>
      <c r="LO88" s="5"/>
      <c r="LP88" s="5"/>
      <c r="LQ88" s="7"/>
      <c r="LR88" s="8"/>
      <c r="LW88" s="8"/>
      <c r="LY88" s="4"/>
      <c r="LZ88" s="4"/>
      <c r="MB88" s="8"/>
      <c r="MD88" s="4"/>
      <c r="ME88" s="4"/>
      <c r="MG88" s="8"/>
      <c r="MI88" s="4"/>
      <c r="MJ88" s="4"/>
      <c r="MK88" s="15"/>
      <c r="ML88" s="39"/>
      <c r="MQ88" s="39"/>
      <c r="MS88" s="14"/>
      <c r="MT88" s="14"/>
      <c r="MV88" s="39"/>
      <c r="MX88" s="14"/>
      <c r="MY88" s="14"/>
      <c r="MZ88" s="22"/>
      <c r="NA88" s="40"/>
      <c r="NF88" s="40"/>
      <c r="NH88" s="21"/>
      <c r="NI88" s="21"/>
      <c r="NJ88" s="26"/>
      <c r="NK88" s="41"/>
      <c r="NO88" s="7"/>
      <c r="NP88" s="8"/>
      <c r="NU88" s="8"/>
      <c r="NW88" s="4"/>
      <c r="NX88" s="4"/>
      <c r="NZ88" s="8"/>
      <c r="OB88" s="4"/>
      <c r="OC88" s="4"/>
      <c r="OD88" s="15"/>
      <c r="OE88" s="39"/>
      <c r="OJ88" s="39"/>
      <c r="OL88" s="14"/>
      <c r="OM88" s="14"/>
      <c r="ON88" s="22"/>
      <c r="OO88" s="40"/>
      <c r="OS88" s="7"/>
      <c r="OT88" s="8"/>
      <c r="OY88" s="8"/>
      <c r="PA88" s="4"/>
      <c r="PB88" s="4"/>
      <c r="PC88" s="15"/>
      <c r="PD88" s="39"/>
      <c r="PH88" s="7"/>
      <c r="PI88" s="8"/>
      <c r="PM88" s="7"/>
      <c r="PN88" s="8"/>
      <c r="PS88" s="8"/>
      <c r="PU88" s="4"/>
      <c r="PV88" s="4"/>
      <c r="PX88" s="8"/>
      <c r="PZ88" s="4"/>
      <c r="QA88" s="4"/>
      <c r="QB88" s="15"/>
      <c r="QC88" s="39"/>
      <c r="QH88" s="39"/>
      <c r="QJ88" s="14"/>
      <c r="QK88" s="14"/>
      <c r="QL88" s="22"/>
      <c r="QM88" s="40"/>
      <c r="QQ88" s="7"/>
      <c r="QR88" s="8"/>
      <c r="QW88" s="8"/>
      <c r="QY88" s="4"/>
      <c r="QZ88" s="4"/>
      <c r="RA88" s="15"/>
      <c r="RB88" s="39"/>
      <c r="RF88" s="7"/>
      <c r="RG88" s="8"/>
      <c r="RK88" s="7"/>
      <c r="RL88" s="8"/>
      <c r="RQ88" s="8"/>
      <c r="RS88" s="4"/>
      <c r="RT88" s="4"/>
      <c r="RU88" s="15"/>
      <c r="RV88" s="39"/>
      <c r="RZ88" s="7"/>
      <c r="SA88" s="8"/>
      <c r="SE88" s="7"/>
      <c r="SF88" s="8"/>
      <c r="SJ88" s="7"/>
      <c r="SK88" s="8"/>
      <c r="SP88" s="8"/>
      <c r="SR88" s="4"/>
      <c r="SS88" s="4"/>
      <c r="SU88" s="8"/>
      <c r="SW88" s="4"/>
      <c r="SX88" s="4"/>
      <c r="SY88" s="15"/>
      <c r="SZ88" s="39"/>
      <c r="TE88" s="39"/>
      <c r="TG88" s="14"/>
      <c r="TH88" s="14"/>
      <c r="TI88" s="22"/>
      <c r="TJ88" s="40"/>
      <c r="TN88" s="7"/>
      <c r="TO88" s="8"/>
      <c r="TT88" s="8"/>
      <c r="TV88" s="4"/>
      <c r="TW88" s="4"/>
      <c r="TX88" s="15"/>
      <c r="TY88" s="39"/>
      <c r="UC88" s="7"/>
      <c r="UD88" s="8"/>
      <c r="UH88" s="7"/>
      <c r="UI88" s="8"/>
      <c r="UN88" s="8"/>
      <c r="UP88" s="4"/>
      <c r="UQ88" s="4"/>
      <c r="UR88" s="15"/>
      <c r="US88" s="39"/>
      <c r="UW88" s="7"/>
      <c r="UX88" s="8"/>
      <c r="VB88" s="7"/>
      <c r="VC88" s="8"/>
      <c r="VG88" s="7"/>
      <c r="VH88" s="8"/>
      <c r="VM88" s="8"/>
      <c r="VO88" s="4"/>
      <c r="VP88" s="4"/>
      <c r="VQ88" s="15"/>
      <c r="VR88" s="39"/>
      <c r="VV88" s="7"/>
      <c r="VW88" s="8"/>
      <c r="WA88" s="7"/>
      <c r="WB88" s="8"/>
      <c r="WF88" s="7"/>
      <c r="WG88" s="8"/>
      <c r="WK88" s="7"/>
      <c r="WL88" s="8"/>
      <c r="WQ88" s="8"/>
      <c r="WS88" s="4"/>
      <c r="WT88" s="4"/>
      <c r="WU88" s="15"/>
      <c r="WV88" s="39"/>
      <c r="WZ88" s="7"/>
      <c r="XA88" s="8"/>
      <c r="XE88" s="7"/>
      <c r="XF88" s="8"/>
      <c r="XJ88" s="7"/>
      <c r="XK88" s="8"/>
      <c r="XO88" s="7"/>
      <c r="XP88" s="8"/>
      <c r="XT88" s="7"/>
      <c r="XU88" s="8"/>
      <c r="XY88" s="7"/>
      <c r="XZ88" s="8"/>
      <c r="YD88" s="7"/>
      <c r="YE88" s="8"/>
      <c r="YI88" s="7"/>
      <c r="YJ88" s="8"/>
    </row>
    <row r="89" spans="2:660" x14ac:dyDescent="0.2">
      <c r="B89" s="242"/>
      <c r="C89" s="163"/>
      <c r="D89"/>
      <c r="J89"/>
      <c r="K89"/>
      <c r="L89"/>
      <c r="M89"/>
      <c r="AI89" s="8"/>
      <c r="AK89" s="4"/>
      <c r="AL89" s="9"/>
      <c r="AN89" s="8"/>
      <c r="AP89" s="4"/>
      <c r="AQ89" s="9"/>
      <c r="AS89" s="8"/>
      <c r="AU89" s="4"/>
      <c r="AV89" s="9"/>
      <c r="AX89" s="17"/>
      <c r="AZ89" s="13"/>
      <c r="BA89" s="16"/>
      <c r="BM89" s="39"/>
      <c r="BO89" s="14"/>
      <c r="BP89" s="18"/>
      <c r="BR89" s="39"/>
      <c r="BT89" s="14"/>
      <c r="BU89" s="18"/>
      <c r="BW89" s="39"/>
      <c r="BY89" s="14"/>
      <c r="BZ89" s="18"/>
      <c r="CA89" s="22"/>
      <c r="CB89" s="40"/>
      <c r="CG89" s="40"/>
      <c r="CI89" s="21"/>
      <c r="CJ89" s="21"/>
      <c r="CL89" s="40"/>
      <c r="CN89" s="21"/>
      <c r="CO89" s="21"/>
      <c r="CQ89" s="40"/>
      <c r="CS89" s="21"/>
      <c r="CT89" s="21"/>
      <c r="CV89" s="40"/>
      <c r="CX89" s="21"/>
      <c r="CY89" s="21"/>
      <c r="CZ89" s="26"/>
      <c r="DA89" s="41"/>
      <c r="DF89" s="41"/>
      <c r="DH89" s="25"/>
      <c r="DI89" s="25"/>
      <c r="DK89" s="41"/>
      <c r="DM89" s="25"/>
      <c r="DN89" s="25"/>
      <c r="DP89" s="41"/>
      <c r="DR89" s="25"/>
      <c r="DS89" s="25"/>
      <c r="DT89" s="30"/>
      <c r="DU89" s="42"/>
      <c r="DZ89" s="42"/>
      <c r="EB89" s="29"/>
      <c r="EC89" s="29"/>
      <c r="EE89" s="42"/>
      <c r="EG89" s="29"/>
      <c r="EH89" s="29"/>
      <c r="EI89" s="34"/>
      <c r="EJ89" s="43"/>
      <c r="EO89" s="43"/>
      <c r="EQ89" s="33"/>
      <c r="ER89" s="33"/>
      <c r="ES89" s="38"/>
      <c r="ET89" s="44"/>
      <c r="EX89" s="7"/>
      <c r="EY89" s="8"/>
      <c r="FD89" s="8"/>
      <c r="FF89" s="4"/>
      <c r="FG89" s="4"/>
      <c r="FI89" s="8"/>
      <c r="FK89" s="4"/>
      <c r="FL89" s="4"/>
      <c r="FN89" s="8"/>
      <c r="FP89" s="4"/>
      <c r="FQ89" s="4"/>
      <c r="FS89" s="8"/>
      <c r="FU89" s="4"/>
      <c r="FV89" s="4"/>
      <c r="FW89" s="15"/>
      <c r="FX89" s="39"/>
      <c r="GC89" s="39"/>
      <c r="GE89" s="14"/>
      <c r="GF89" s="14"/>
      <c r="GH89" s="39"/>
      <c r="GJ89" s="14"/>
      <c r="GK89" s="14"/>
      <c r="GM89" s="39"/>
      <c r="GO89" s="14"/>
      <c r="GP89" s="14"/>
      <c r="GQ89" s="22"/>
      <c r="GR89" s="40"/>
      <c r="GW89" s="40"/>
      <c r="GY89" s="21"/>
      <c r="GZ89" s="21"/>
      <c r="HB89" s="40"/>
      <c r="HD89" s="21"/>
      <c r="HE89" s="21"/>
      <c r="HF89" s="26"/>
      <c r="HG89" s="41"/>
      <c r="HL89" s="41"/>
      <c r="HN89" s="25"/>
      <c r="HO89" s="25"/>
      <c r="HP89" s="30"/>
      <c r="HQ89" s="42"/>
      <c r="HU89" s="7"/>
      <c r="HV89" s="8"/>
      <c r="IA89" s="8"/>
      <c r="IC89" s="4"/>
      <c r="ID89" s="4"/>
      <c r="IF89" s="8"/>
      <c r="IH89" s="4"/>
      <c r="II89" s="4"/>
      <c r="IK89" s="8"/>
      <c r="IM89" s="4"/>
      <c r="IN89" s="4"/>
      <c r="IO89" s="15"/>
      <c r="IP89" s="39"/>
      <c r="IU89" s="39"/>
      <c r="IW89" s="14"/>
      <c r="IX89" s="14"/>
      <c r="IZ89" s="39"/>
      <c r="JB89" s="14"/>
      <c r="JC89" s="14"/>
      <c r="JD89" s="22"/>
      <c r="JE89" s="40"/>
      <c r="JJ89" s="40"/>
      <c r="JL89" s="21"/>
      <c r="JM89" s="21"/>
      <c r="JN89" s="26"/>
      <c r="JO89" s="41"/>
      <c r="JS89" s="7"/>
      <c r="JT89" s="8"/>
      <c r="JY89" s="8"/>
      <c r="KA89" s="4"/>
      <c r="KB89" s="4"/>
      <c r="KD89" s="8"/>
      <c r="KF89" s="4"/>
      <c r="KG89" s="4"/>
      <c r="KH89" s="15"/>
      <c r="KI89" s="39"/>
      <c r="KN89" s="39"/>
      <c r="KP89" s="14"/>
      <c r="KQ89" s="14"/>
      <c r="KR89" s="22"/>
      <c r="KS89" s="40"/>
      <c r="KX89" s="6"/>
      <c r="KZ89" s="5"/>
      <c r="LA89" s="5"/>
      <c r="LG89" s="15"/>
      <c r="LH89" s="39"/>
      <c r="LM89" s="6"/>
      <c r="LO89" s="5"/>
      <c r="LP89" s="5"/>
      <c r="LQ89" s="7"/>
      <c r="LR89" s="8"/>
      <c r="LW89" s="8"/>
      <c r="LY89" s="4"/>
      <c r="LZ89" s="4"/>
      <c r="MB89" s="8"/>
      <c r="MD89" s="4"/>
      <c r="ME89" s="4"/>
      <c r="MG89" s="8"/>
      <c r="MI89" s="4"/>
      <c r="MJ89" s="4"/>
      <c r="MK89" s="15"/>
      <c r="ML89" s="39"/>
      <c r="MQ89" s="39"/>
      <c r="MS89" s="14"/>
      <c r="MT89" s="14"/>
      <c r="MV89" s="39"/>
      <c r="MX89" s="14"/>
      <c r="MY89" s="14"/>
      <c r="MZ89" s="22"/>
      <c r="NA89" s="40"/>
      <c r="NF89" s="40"/>
      <c r="NH89" s="21"/>
      <c r="NI89" s="21"/>
      <c r="NJ89" s="26"/>
      <c r="NK89" s="41"/>
      <c r="NO89" s="7"/>
      <c r="NP89" s="8"/>
      <c r="NU89" s="8"/>
      <c r="NW89" s="4"/>
      <c r="NX89" s="4"/>
      <c r="NZ89" s="8"/>
      <c r="OB89" s="4"/>
      <c r="OC89" s="4"/>
      <c r="OD89" s="15"/>
      <c r="OE89" s="39"/>
      <c r="OJ89" s="39"/>
      <c r="OL89" s="14"/>
      <c r="OM89" s="14"/>
      <c r="ON89" s="22"/>
      <c r="OO89" s="40"/>
      <c r="OS89" s="7"/>
      <c r="OT89" s="8"/>
      <c r="OY89" s="8"/>
      <c r="PA89" s="4"/>
      <c r="PB89" s="4"/>
      <c r="PC89" s="15"/>
      <c r="PD89" s="39"/>
      <c r="PH89" s="7"/>
      <c r="PI89" s="8"/>
      <c r="PM89" s="7"/>
      <c r="PN89" s="8"/>
      <c r="PS89" s="8"/>
      <c r="PU89" s="4"/>
      <c r="PV89" s="4"/>
      <c r="PX89" s="8"/>
      <c r="PZ89" s="4"/>
      <c r="QA89" s="4"/>
      <c r="QB89" s="15"/>
      <c r="QC89" s="39"/>
      <c r="QH89" s="39"/>
      <c r="QJ89" s="14"/>
      <c r="QK89" s="14"/>
      <c r="QL89" s="22"/>
      <c r="QM89" s="40"/>
      <c r="QQ89" s="7"/>
      <c r="QR89" s="8"/>
      <c r="QW89" s="8"/>
      <c r="QY89" s="4"/>
      <c r="QZ89" s="4"/>
      <c r="RA89" s="15"/>
      <c r="RB89" s="39"/>
      <c r="RF89" s="7"/>
      <c r="RG89" s="8"/>
      <c r="RK89" s="7"/>
      <c r="RL89" s="8"/>
      <c r="RQ89" s="8"/>
      <c r="RS89" s="4"/>
      <c r="RT89" s="4"/>
      <c r="RU89" s="15"/>
      <c r="RV89" s="39"/>
      <c r="RZ89" s="7"/>
      <c r="SA89" s="8"/>
      <c r="SE89" s="7"/>
      <c r="SF89" s="8"/>
      <c r="SJ89" s="7"/>
      <c r="SK89" s="8"/>
      <c r="SP89" s="8"/>
      <c r="SR89" s="4"/>
      <c r="SS89" s="4"/>
      <c r="SU89" s="8"/>
      <c r="SW89" s="4"/>
      <c r="SX89" s="4"/>
      <c r="SY89" s="15"/>
      <c r="SZ89" s="39"/>
      <c r="TE89" s="39"/>
      <c r="TG89" s="14"/>
      <c r="TH89" s="14"/>
      <c r="TI89" s="22"/>
      <c r="TJ89" s="40"/>
      <c r="TN89" s="7"/>
      <c r="TO89" s="8"/>
      <c r="TT89" s="8"/>
      <c r="TV89" s="4"/>
      <c r="TW89" s="4"/>
      <c r="TX89" s="15"/>
      <c r="TY89" s="39"/>
      <c r="UC89" s="7"/>
      <c r="UD89" s="8"/>
      <c r="UH89" s="7"/>
      <c r="UI89" s="8"/>
      <c r="UN89" s="8"/>
      <c r="UP89" s="4"/>
      <c r="UQ89" s="4"/>
      <c r="UR89" s="15"/>
      <c r="US89" s="39"/>
      <c r="UW89" s="7"/>
      <c r="UX89" s="8"/>
      <c r="VB89" s="7"/>
      <c r="VC89" s="8"/>
      <c r="VG89" s="7"/>
      <c r="VH89" s="8"/>
      <c r="VM89" s="8"/>
      <c r="VO89" s="4"/>
      <c r="VP89" s="4"/>
      <c r="VQ89" s="15"/>
      <c r="VR89" s="39"/>
      <c r="VV89" s="7"/>
      <c r="VW89" s="8"/>
      <c r="WA89" s="7"/>
      <c r="WB89" s="8"/>
      <c r="WF89" s="7"/>
      <c r="WG89" s="8"/>
      <c r="WK89" s="7"/>
      <c r="WL89" s="8"/>
      <c r="WQ89" s="8"/>
      <c r="WS89" s="4"/>
      <c r="WT89" s="4"/>
      <c r="WU89" s="15"/>
      <c r="WV89" s="39"/>
      <c r="WZ89" s="7"/>
      <c r="XA89" s="8"/>
      <c r="XE89" s="7"/>
      <c r="XF89" s="8"/>
      <c r="XJ89" s="7"/>
      <c r="XK89" s="8"/>
      <c r="XO89" s="7"/>
      <c r="XP89" s="8"/>
      <c r="XT89" s="7"/>
      <c r="XU89" s="8"/>
      <c r="XY89" s="7"/>
      <c r="XZ89" s="8"/>
      <c r="YD89" s="7"/>
      <c r="YE89" s="8"/>
      <c r="YI89" s="7"/>
      <c r="YJ89" s="8"/>
    </row>
    <row r="90" spans="2:660" x14ac:dyDescent="0.2">
      <c r="B90" s="242"/>
      <c r="C90" s="163"/>
      <c r="D90"/>
      <c r="J90"/>
      <c r="K90"/>
      <c r="L90"/>
      <c r="M90"/>
      <c r="AI90" s="8"/>
      <c r="AK90" s="4"/>
      <c r="AL90" s="9"/>
      <c r="AN90" s="8"/>
      <c r="AP90" s="4"/>
      <c r="AQ90" s="9"/>
      <c r="AS90" s="8"/>
      <c r="AU90" s="4"/>
      <c r="AV90" s="9"/>
      <c r="AX90" s="17"/>
      <c r="AZ90" s="13"/>
      <c r="BA90" s="16"/>
      <c r="BM90" s="39"/>
      <c r="BO90" s="14"/>
      <c r="BP90" s="18"/>
      <c r="BR90" s="39"/>
      <c r="BT90" s="14"/>
      <c r="BU90" s="18"/>
      <c r="BW90" s="39"/>
      <c r="BY90" s="14"/>
      <c r="BZ90" s="18"/>
      <c r="CA90" s="22"/>
      <c r="CB90" s="40"/>
      <c r="CG90" s="40"/>
      <c r="CI90" s="21"/>
      <c r="CJ90" s="21"/>
      <c r="CL90" s="40"/>
      <c r="CN90" s="21"/>
      <c r="CO90" s="21"/>
      <c r="CQ90" s="40"/>
      <c r="CS90" s="21"/>
      <c r="CT90" s="21"/>
      <c r="CV90" s="40"/>
      <c r="CX90" s="21"/>
      <c r="CY90" s="21"/>
      <c r="CZ90" s="26"/>
      <c r="DA90" s="41"/>
      <c r="DF90" s="41"/>
      <c r="DH90" s="25"/>
      <c r="DI90" s="25"/>
      <c r="DK90" s="41"/>
      <c r="DM90" s="25"/>
      <c r="DN90" s="25"/>
      <c r="DP90" s="41"/>
      <c r="DR90" s="25"/>
      <c r="DS90" s="25"/>
      <c r="DT90" s="30"/>
      <c r="DU90" s="42"/>
      <c r="DZ90" s="42"/>
      <c r="EB90" s="29"/>
      <c r="EC90" s="29"/>
      <c r="EE90" s="42"/>
      <c r="EG90" s="29"/>
      <c r="EH90" s="29"/>
      <c r="EI90" s="34"/>
      <c r="EJ90" s="43"/>
      <c r="EO90" s="43"/>
      <c r="EQ90" s="33"/>
      <c r="ER90" s="33"/>
      <c r="ES90" s="38"/>
      <c r="ET90" s="44"/>
      <c r="EX90" s="7"/>
      <c r="EY90" s="8"/>
      <c r="FD90" s="8"/>
      <c r="FF90" s="4"/>
      <c r="FG90" s="4"/>
      <c r="FI90" s="8"/>
      <c r="FK90" s="4"/>
      <c r="FL90" s="4"/>
      <c r="FN90" s="8"/>
      <c r="FP90" s="4"/>
      <c r="FQ90" s="4"/>
      <c r="FS90" s="8"/>
      <c r="FU90" s="4"/>
      <c r="FV90" s="4"/>
      <c r="FW90" s="15"/>
      <c r="FX90" s="39"/>
      <c r="GC90" s="39"/>
      <c r="GE90" s="14"/>
      <c r="GF90" s="14"/>
      <c r="GH90" s="39"/>
      <c r="GJ90" s="14"/>
      <c r="GK90" s="14"/>
      <c r="GM90" s="39"/>
      <c r="GO90" s="14"/>
      <c r="GP90" s="14"/>
      <c r="GQ90" s="22"/>
      <c r="GR90" s="40"/>
      <c r="GW90" s="40"/>
      <c r="GY90" s="21"/>
      <c r="GZ90" s="21"/>
      <c r="HB90" s="40"/>
      <c r="HD90" s="21"/>
      <c r="HE90" s="21"/>
      <c r="HF90" s="26"/>
      <c r="HG90" s="41"/>
      <c r="HL90" s="41"/>
      <c r="HN90" s="25"/>
      <c r="HO90" s="25"/>
      <c r="HP90" s="30"/>
      <c r="HQ90" s="42"/>
      <c r="HU90" s="7"/>
      <c r="HV90" s="8"/>
      <c r="IA90" s="8"/>
      <c r="IC90" s="4"/>
      <c r="ID90" s="4"/>
      <c r="IF90" s="8"/>
      <c r="IH90" s="4"/>
      <c r="II90" s="4"/>
      <c r="IK90" s="8"/>
      <c r="IM90" s="4"/>
      <c r="IN90" s="4"/>
      <c r="IO90" s="15"/>
      <c r="IP90" s="39"/>
      <c r="IU90" s="39"/>
      <c r="IW90" s="14"/>
      <c r="IX90" s="14"/>
      <c r="IZ90" s="39"/>
      <c r="JB90" s="14"/>
      <c r="JC90" s="14"/>
      <c r="JD90" s="22"/>
      <c r="JE90" s="40"/>
      <c r="JJ90" s="40"/>
      <c r="JL90" s="21"/>
      <c r="JM90" s="21"/>
      <c r="JN90" s="26"/>
      <c r="JO90" s="41"/>
      <c r="JS90" s="7"/>
      <c r="JT90" s="8"/>
      <c r="JY90" s="8"/>
      <c r="KA90" s="4"/>
      <c r="KB90" s="4"/>
      <c r="KD90" s="8"/>
      <c r="KF90" s="4"/>
      <c r="KG90" s="4"/>
      <c r="KH90" s="15"/>
      <c r="KI90" s="39"/>
      <c r="KN90" s="39"/>
      <c r="KP90" s="14"/>
      <c r="KQ90" s="14"/>
      <c r="KR90" s="22"/>
      <c r="KS90" s="40"/>
      <c r="KX90" s="6"/>
      <c r="KZ90" s="5"/>
      <c r="LA90" s="5"/>
      <c r="LG90" s="15"/>
      <c r="LH90" s="39"/>
      <c r="LM90" s="6"/>
      <c r="LO90" s="5"/>
      <c r="LP90" s="5"/>
      <c r="LQ90" s="7"/>
      <c r="LR90" s="8"/>
      <c r="LW90" s="8"/>
      <c r="LY90" s="4"/>
      <c r="LZ90" s="4"/>
      <c r="MB90" s="8"/>
      <c r="MD90" s="4"/>
      <c r="ME90" s="4"/>
      <c r="MG90" s="8"/>
      <c r="MI90" s="4"/>
      <c r="MJ90" s="4"/>
      <c r="MK90" s="15"/>
      <c r="ML90" s="39"/>
      <c r="MQ90" s="39"/>
      <c r="MS90" s="14"/>
      <c r="MT90" s="14"/>
      <c r="MV90" s="39"/>
      <c r="MX90" s="14"/>
      <c r="MY90" s="14"/>
      <c r="MZ90" s="22"/>
      <c r="NA90" s="40"/>
      <c r="NF90" s="40"/>
      <c r="NH90" s="21"/>
      <c r="NI90" s="21"/>
      <c r="NJ90" s="26"/>
      <c r="NK90" s="41"/>
      <c r="NO90" s="7"/>
      <c r="NP90" s="8"/>
      <c r="NU90" s="8"/>
      <c r="NW90" s="4"/>
      <c r="NX90" s="4"/>
      <c r="NZ90" s="8"/>
      <c r="OB90" s="4"/>
      <c r="OC90" s="4"/>
      <c r="OD90" s="15"/>
      <c r="OE90" s="39"/>
      <c r="OJ90" s="39"/>
      <c r="OL90" s="14"/>
      <c r="OM90" s="14"/>
      <c r="ON90" s="22"/>
      <c r="OO90" s="40"/>
      <c r="OS90" s="7"/>
      <c r="OT90" s="8"/>
      <c r="OY90" s="8"/>
      <c r="PA90" s="4"/>
      <c r="PB90" s="4"/>
      <c r="PC90" s="15"/>
      <c r="PD90" s="39"/>
      <c r="PH90" s="7"/>
      <c r="PI90" s="8"/>
      <c r="PM90" s="7"/>
      <c r="PN90" s="8"/>
      <c r="PS90" s="8"/>
      <c r="PU90" s="4"/>
      <c r="PV90" s="4"/>
      <c r="PX90" s="8"/>
      <c r="PZ90" s="4"/>
      <c r="QA90" s="4"/>
      <c r="QB90" s="15"/>
      <c r="QC90" s="39"/>
      <c r="QH90" s="39"/>
      <c r="QJ90" s="14"/>
      <c r="QK90" s="14"/>
      <c r="QL90" s="22"/>
      <c r="QM90" s="40"/>
      <c r="QQ90" s="7"/>
      <c r="QR90" s="8"/>
      <c r="QW90" s="8"/>
      <c r="QY90" s="4"/>
      <c r="QZ90" s="4"/>
      <c r="RA90" s="15"/>
      <c r="RB90" s="39"/>
      <c r="RF90" s="7"/>
      <c r="RG90" s="8"/>
      <c r="RK90" s="7"/>
      <c r="RL90" s="8"/>
      <c r="RQ90" s="8"/>
      <c r="RS90" s="4"/>
      <c r="RT90" s="4"/>
      <c r="RU90" s="15"/>
      <c r="RV90" s="39"/>
      <c r="RZ90" s="7"/>
      <c r="SA90" s="8"/>
      <c r="SE90" s="7"/>
      <c r="SF90" s="8"/>
      <c r="SJ90" s="7"/>
      <c r="SK90" s="8"/>
      <c r="SP90" s="8"/>
      <c r="SR90" s="4"/>
      <c r="SS90" s="4"/>
      <c r="SU90" s="8"/>
      <c r="SW90" s="4"/>
      <c r="SX90" s="4"/>
      <c r="SY90" s="15"/>
      <c r="SZ90" s="39"/>
      <c r="TE90" s="39"/>
      <c r="TG90" s="14"/>
      <c r="TH90" s="14"/>
      <c r="TI90" s="22"/>
      <c r="TJ90" s="40"/>
      <c r="TN90" s="7"/>
      <c r="TO90" s="8"/>
      <c r="TT90" s="8"/>
      <c r="TV90" s="4"/>
      <c r="TW90" s="4"/>
      <c r="TX90" s="15"/>
      <c r="TY90" s="39"/>
      <c r="UC90" s="7"/>
      <c r="UD90" s="8"/>
      <c r="UH90" s="7"/>
      <c r="UI90" s="8"/>
      <c r="UN90" s="8"/>
      <c r="UP90" s="4"/>
      <c r="UQ90" s="4"/>
      <c r="UR90" s="15"/>
      <c r="US90" s="39"/>
      <c r="UW90" s="7"/>
      <c r="UX90" s="8"/>
      <c r="VB90" s="7"/>
      <c r="VC90" s="8"/>
      <c r="VG90" s="7"/>
      <c r="VH90" s="8"/>
      <c r="VM90" s="8"/>
      <c r="VO90" s="4"/>
      <c r="VP90" s="4"/>
      <c r="VQ90" s="15"/>
      <c r="VR90" s="39"/>
      <c r="VV90" s="7"/>
      <c r="VW90" s="8"/>
      <c r="WA90" s="7"/>
      <c r="WB90" s="8"/>
      <c r="WF90" s="7"/>
      <c r="WG90" s="8"/>
      <c r="WK90" s="7"/>
      <c r="WL90" s="8"/>
      <c r="WQ90" s="8"/>
      <c r="WS90" s="4"/>
      <c r="WT90" s="4"/>
      <c r="WU90" s="15"/>
      <c r="WV90" s="39"/>
      <c r="WZ90" s="7"/>
      <c r="XA90" s="8"/>
      <c r="XE90" s="7"/>
      <c r="XF90" s="8"/>
      <c r="XJ90" s="7"/>
      <c r="XK90" s="8"/>
      <c r="XO90" s="7"/>
      <c r="XP90" s="8"/>
      <c r="XT90" s="7"/>
      <c r="XU90" s="8"/>
      <c r="XY90" s="7"/>
      <c r="XZ90" s="8"/>
      <c r="YD90" s="7"/>
      <c r="YE90" s="8"/>
      <c r="YI90" s="7"/>
      <c r="YJ90" s="8"/>
    </row>
    <row r="91" spans="2:660" x14ac:dyDescent="0.2">
      <c r="B91" s="242"/>
      <c r="C91" s="163"/>
      <c r="D91"/>
      <c r="J91"/>
      <c r="K91"/>
      <c r="L91"/>
      <c r="M91"/>
      <c r="AI91" s="8"/>
      <c r="AK91" s="4"/>
      <c r="AL91" s="9"/>
      <c r="AN91" s="8"/>
      <c r="AP91" s="4"/>
      <c r="AQ91" s="9"/>
      <c r="AS91" s="8"/>
      <c r="AU91" s="4"/>
      <c r="AV91" s="9"/>
      <c r="AX91" s="17"/>
      <c r="AZ91" s="13"/>
      <c r="BA91" s="16"/>
      <c r="BM91" s="39"/>
      <c r="BO91" s="14"/>
      <c r="BP91" s="18"/>
      <c r="BR91" s="39"/>
      <c r="BT91" s="14"/>
      <c r="BU91" s="18"/>
      <c r="BW91" s="39"/>
      <c r="BY91" s="14"/>
      <c r="BZ91" s="18"/>
      <c r="CA91" s="22"/>
      <c r="CB91" s="40"/>
      <c r="CG91" s="40"/>
      <c r="CI91" s="21"/>
      <c r="CJ91" s="21"/>
      <c r="CL91" s="40"/>
      <c r="CN91" s="21"/>
      <c r="CO91" s="21"/>
      <c r="CQ91" s="40"/>
      <c r="CS91" s="21"/>
      <c r="CT91" s="21"/>
      <c r="CV91" s="40"/>
      <c r="CX91" s="21"/>
      <c r="CY91" s="21"/>
      <c r="CZ91" s="26"/>
      <c r="DA91" s="41"/>
      <c r="DF91" s="41"/>
      <c r="DH91" s="25"/>
      <c r="DI91" s="25"/>
      <c r="DK91" s="41"/>
      <c r="DM91" s="25"/>
      <c r="DN91" s="25"/>
      <c r="DP91" s="41"/>
      <c r="DR91" s="25"/>
      <c r="DS91" s="25"/>
      <c r="DT91" s="30"/>
      <c r="DU91" s="42"/>
      <c r="DZ91" s="42"/>
      <c r="EB91" s="29"/>
      <c r="EC91" s="29"/>
      <c r="EE91" s="42"/>
      <c r="EG91" s="29"/>
      <c r="EH91" s="29"/>
      <c r="EI91" s="34"/>
      <c r="EJ91" s="43"/>
      <c r="EO91" s="43"/>
      <c r="EQ91" s="33"/>
      <c r="ER91" s="33"/>
      <c r="ES91" s="38"/>
      <c r="ET91" s="44"/>
      <c r="EX91" s="7"/>
      <c r="EY91" s="8"/>
      <c r="FD91" s="8"/>
      <c r="FF91" s="4"/>
      <c r="FG91" s="4"/>
      <c r="FI91" s="8"/>
      <c r="FK91" s="4"/>
      <c r="FL91" s="4"/>
      <c r="FN91" s="8"/>
      <c r="FP91" s="4"/>
      <c r="FQ91" s="4"/>
      <c r="FS91" s="8"/>
      <c r="FU91" s="4"/>
      <c r="FV91" s="4"/>
      <c r="FW91" s="15"/>
      <c r="FX91" s="39"/>
      <c r="GC91" s="39"/>
      <c r="GE91" s="14"/>
      <c r="GF91" s="14"/>
      <c r="GH91" s="39"/>
      <c r="GJ91" s="14"/>
      <c r="GK91" s="14"/>
      <c r="GM91" s="39"/>
      <c r="GO91" s="14"/>
      <c r="GP91" s="14"/>
      <c r="GQ91" s="22"/>
      <c r="GR91" s="40"/>
      <c r="GW91" s="40"/>
      <c r="GY91" s="21"/>
      <c r="GZ91" s="21"/>
      <c r="HB91" s="40"/>
      <c r="HD91" s="21"/>
      <c r="HE91" s="21"/>
      <c r="HF91" s="26"/>
      <c r="HG91" s="41"/>
      <c r="HL91" s="41"/>
      <c r="HN91" s="25"/>
      <c r="HO91" s="25"/>
      <c r="HP91" s="30"/>
      <c r="HQ91" s="42"/>
      <c r="HU91" s="7"/>
      <c r="HV91" s="8"/>
      <c r="IA91" s="8"/>
      <c r="IC91" s="4"/>
      <c r="ID91" s="4"/>
      <c r="IF91" s="8"/>
      <c r="IH91" s="4"/>
      <c r="II91" s="4"/>
      <c r="IK91" s="8"/>
      <c r="IM91" s="4"/>
      <c r="IN91" s="4"/>
      <c r="IO91" s="15"/>
      <c r="IP91" s="39"/>
      <c r="IU91" s="39"/>
      <c r="IW91" s="14"/>
      <c r="IX91" s="14"/>
      <c r="IZ91" s="39"/>
      <c r="JB91" s="14"/>
      <c r="JC91" s="14"/>
      <c r="JD91" s="22"/>
      <c r="JE91" s="40"/>
      <c r="JJ91" s="40"/>
      <c r="JL91" s="21"/>
      <c r="JM91" s="21"/>
      <c r="JN91" s="26"/>
      <c r="JO91" s="41"/>
      <c r="JS91" s="7"/>
      <c r="JT91" s="8"/>
      <c r="JY91" s="8"/>
      <c r="KA91" s="4"/>
      <c r="KB91" s="4"/>
      <c r="KD91" s="8"/>
      <c r="KF91" s="4"/>
      <c r="KG91" s="4"/>
      <c r="KH91" s="15"/>
      <c r="KI91" s="39"/>
      <c r="KN91" s="39"/>
      <c r="KP91" s="14"/>
      <c r="KQ91" s="14"/>
      <c r="KR91" s="22"/>
      <c r="KS91" s="40"/>
      <c r="KX91" s="6"/>
      <c r="KZ91" s="5"/>
      <c r="LA91" s="5"/>
      <c r="LG91" s="15"/>
      <c r="LH91" s="39"/>
      <c r="LM91" s="6"/>
      <c r="LO91" s="5"/>
      <c r="LP91" s="5"/>
      <c r="LQ91" s="7"/>
      <c r="LR91" s="8"/>
      <c r="LW91" s="8"/>
      <c r="LY91" s="4"/>
      <c r="LZ91" s="4"/>
      <c r="MB91" s="8"/>
      <c r="MD91" s="4"/>
      <c r="ME91" s="4"/>
      <c r="MG91" s="8"/>
      <c r="MI91" s="4"/>
      <c r="MJ91" s="4"/>
      <c r="MK91" s="15"/>
      <c r="ML91" s="39"/>
      <c r="MQ91" s="39"/>
      <c r="MS91" s="14"/>
      <c r="MT91" s="14"/>
      <c r="MV91" s="39"/>
      <c r="MX91" s="14"/>
      <c r="MY91" s="14"/>
      <c r="MZ91" s="22"/>
      <c r="NA91" s="40"/>
      <c r="NF91" s="40"/>
      <c r="NH91" s="21"/>
      <c r="NI91" s="21"/>
      <c r="NJ91" s="26"/>
      <c r="NK91" s="41"/>
      <c r="NO91" s="7"/>
      <c r="NP91" s="8"/>
      <c r="NU91" s="8"/>
      <c r="NW91" s="4"/>
      <c r="NX91" s="4"/>
      <c r="NZ91" s="8"/>
      <c r="OB91" s="4"/>
      <c r="OC91" s="4"/>
      <c r="OD91" s="15"/>
      <c r="OE91" s="39"/>
      <c r="OJ91" s="39"/>
      <c r="OL91" s="14"/>
      <c r="OM91" s="14"/>
      <c r="ON91" s="22"/>
      <c r="OO91" s="40"/>
      <c r="OS91" s="7"/>
      <c r="OT91" s="8"/>
      <c r="OY91" s="8"/>
      <c r="PA91" s="4"/>
      <c r="PB91" s="4"/>
      <c r="PC91" s="15"/>
      <c r="PD91" s="39"/>
      <c r="PH91" s="7"/>
      <c r="PI91" s="8"/>
      <c r="PM91" s="7"/>
      <c r="PN91" s="8"/>
      <c r="PS91" s="8"/>
      <c r="PU91" s="4"/>
      <c r="PV91" s="4"/>
      <c r="PX91" s="8"/>
      <c r="PZ91" s="4"/>
      <c r="QA91" s="4"/>
      <c r="QB91" s="15"/>
      <c r="QC91" s="39"/>
      <c r="QH91" s="39"/>
      <c r="QJ91" s="14"/>
      <c r="QK91" s="14"/>
      <c r="QL91" s="22"/>
      <c r="QM91" s="40"/>
      <c r="QQ91" s="7"/>
      <c r="QR91" s="8"/>
      <c r="QW91" s="8"/>
      <c r="QY91" s="4"/>
      <c r="QZ91" s="4"/>
      <c r="RA91" s="15"/>
      <c r="RB91" s="39"/>
      <c r="RF91" s="7"/>
      <c r="RG91" s="8"/>
      <c r="RK91" s="7"/>
      <c r="RL91" s="8"/>
      <c r="RQ91" s="8"/>
      <c r="RS91" s="4"/>
      <c r="RT91" s="4"/>
      <c r="RU91" s="15"/>
      <c r="RV91" s="39"/>
      <c r="RZ91" s="7"/>
      <c r="SA91" s="8"/>
      <c r="SE91" s="7"/>
      <c r="SF91" s="8"/>
      <c r="SJ91" s="7"/>
      <c r="SK91" s="8"/>
      <c r="SP91" s="8"/>
      <c r="SR91" s="4"/>
      <c r="SS91" s="4"/>
      <c r="SU91" s="8"/>
      <c r="SW91" s="4"/>
      <c r="SX91" s="4"/>
      <c r="SY91" s="15"/>
      <c r="SZ91" s="39"/>
      <c r="TE91" s="39"/>
      <c r="TG91" s="14"/>
      <c r="TH91" s="14"/>
      <c r="TI91" s="22"/>
      <c r="TJ91" s="40"/>
      <c r="TN91" s="7"/>
      <c r="TO91" s="8"/>
      <c r="TT91" s="8"/>
      <c r="TV91" s="4"/>
      <c r="TW91" s="4"/>
      <c r="TX91" s="15"/>
      <c r="TY91" s="39"/>
      <c r="UC91" s="7"/>
      <c r="UD91" s="8"/>
      <c r="UH91" s="7"/>
      <c r="UI91" s="8"/>
      <c r="UN91" s="8"/>
      <c r="UP91" s="4"/>
      <c r="UQ91" s="4"/>
      <c r="UR91" s="15"/>
      <c r="US91" s="39"/>
      <c r="UW91" s="7"/>
      <c r="UX91" s="8"/>
      <c r="VB91" s="7"/>
      <c r="VC91" s="8"/>
      <c r="VG91" s="7"/>
      <c r="VH91" s="8"/>
      <c r="VM91" s="8"/>
      <c r="VO91" s="4"/>
      <c r="VP91" s="4"/>
      <c r="VQ91" s="15"/>
      <c r="VR91" s="39"/>
      <c r="VV91" s="7"/>
      <c r="VW91" s="8"/>
      <c r="WA91" s="7"/>
      <c r="WB91" s="8"/>
      <c r="WF91" s="7"/>
      <c r="WG91" s="8"/>
      <c r="WK91" s="7"/>
      <c r="WL91" s="8"/>
      <c r="WQ91" s="8"/>
      <c r="WS91" s="4"/>
      <c r="WT91" s="4"/>
      <c r="WU91" s="15"/>
      <c r="WV91" s="39"/>
      <c r="WZ91" s="7"/>
      <c r="XA91" s="8"/>
      <c r="XE91" s="7"/>
      <c r="XF91" s="8"/>
      <c r="XJ91" s="7"/>
      <c r="XK91" s="8"/>
      <c r="XO91" s="7"/>
      <c r="XP91" s="8"/>
      <c r="XT91" s="7"/>
      <c r="XU91" s="8"/>
      <c r="XY91" s="7"/>
      <c r="XZ91" s="8"/>
      <c r="YD91" s="7"/>
      <c r="YE91" s="8"/>
      <c r="YI91" s="7"/>
      <c r="YJ91" s="8"/>
    </row>
    <row r="92" spans="2:660" x14ac:dyDescent="0.2">
      <c r="B92" s="242"/>
      <c r="C92" s="163"/>
      <c r="D92"/>
      <c r="J92"/>
      <c r="K92"/>
      <c r="L92"/>
      <c r="M92"/>
      <c r="AI92" s="8"/>
      <c r="AK92" s="4"/>
      <c r="AL92" s="9"/>
      <c r="AN92" s="8"/>
      <c r="AP92" s="4"/>
      <c r="AQ92" s="9"/>
      <c r="AS92" s="8"/>
      <c r="AU92" s="4"/>
      <c r="AV92" s="9"/>
      <c r="AX92" s="17"/>
      <c r="AZ92" s="13"/>
      <c r="BA92" s="16"/>
      <c r="BM92" s="39"/>
      <c r="BO92" s="14"/>
      <c r="BP92" s="18"/>
      <c r="BR92" s="39"/>
      <c r="BT92" s="14"/>
      <c r="BU92" s="18"/>
      <c r="BW92" s="39"/>
      <c r="BY92" s="14"/>
      <c r="BZ92" s="18"/>
      <c r="CA92" s="22"/>
      <c r="CB92" s="40"/>
      <c r="CG92" s="40"/>
      <c r="CI92" s="21"/>
      <c r="CJ92" s="21"/>
      <c r="CL92" s="40"/>
      <c r="CN92" s="21"/>
      <c r="CO92" s="21"/>
      <c r="CQ92" s="40"/>
      <c r="CS92" s="21"/>
      <c r="CT92" s="21"/>
      <c r="CV92" s="40"/>
      <c r="CX92" s="21"/>
      <c r="CY92" s="21"/>
      <c r="CZ92" s="26"/>
      <c r="DA92" s="41"/>
      <c r="DF92" s="41"/>
      <c r="DH92" s="25"/>
      <c r="DI92" s="25"/>
      <c r="DK92" s="41"/>
      <c r="DM92" s="25"/>
      <c r="DN92" s="25"/>
      <c r="DP92" s="41"/>
      <c r="DR92" s="25"/>
      <c r="DS92" s="25"/>
      <c r="DT92" s="30"/>
      <c r="DU92" s="42"/>
      <c r="DZ92" s="42"/>
      <c r="EB92" s="29"/>
      <c r="EC92" s="29"/>
      <c r="EE92" s="42"/>
      <c r="EG92" s="29"/>
      <c r="EH92" s="29"/>
      <c r="EI92" s="34"/>
      <c r="EJ92" s="43"/>
      <c r="EO92" s="43"/>
      <c r="EQ92" s="33"/>
      <c r="ER92" s="33"/>
      <c r="ES92" s="38"/>
      <c r="ET92" s="44"/>
      <c r="EX92" s="7"/>
      <c r="EY92" s="8"/>
      <c r="FD92" s="8"/>
      <c r="FF92" s="4"/>
      <c r="FG92" s="4"/>
      <c r="FI92" s="8"/>
      <c r="FK92" s="4"/>
      <c r="FL92" s="4"/>
      <c r="FN92" s="8"/>
      <c r="FP92" s="4"/>
      <c r="FQ92" s="4"/>
      <c r="FS92" s="8"/>
      <c r="FU92" s="4"/>
      <c r="FV92" s="4"/>
      <c r="FW92" s="15"/>
      <c r="FX92" s="39"/>
      <c r="GC92" s="39"/>
      <c r="GE92" s="14"/>
      <c r="GF92" s="14"/>
      <c r="GH92" s="39"/>
      <c r="GJ92" s="14"/>
      <c r="GK92" s="14"/>
      <c r="GM92" s="39"/>
      <c r="GO92" s="14"/>
      <c r="GP92" s="14"/>
      <c r="GQ92" s="22"/>
      <c r="GR92" s="40"/>
      <c r="GW92" s="40"/>
      <c r="GY92" s="21"/>
      <c r="GZ92" s="21"/>
      <c r="HB92" s="40"/>
      <c r="HD92" s="21"/>
      <c r="HE92" s="21"/>
      <c r="HF92" s="26"/>
      <c r="HG92" s="41"/>
      <c r="HL92" s="41"/>
      <c r="HN92" s="25"/>
      <c r="HO92" s="25"/>
      <c r="HP92" s="30"/>
      <c r="HQ92" s="42"/>
      <c r="HU92" s="7"/>
      <c r="HV92" s="8"/>
      <c r="IA92" s="8"/>
      <c r="IC92" s="4"/>
      <c r="ID92" s="4"/>
      <c r="IF92" s="8"/>
      <c r="IH92" s="4"/>
      <c r="II92" s="4"/>
      <c r="IK92" s="8"/>
      <c r="IM92" s="4"/>
      <c r="IN92" s="4"/>
      <c r="IO92" s="15"/>
      <c r="IP92" s="39"/>
      <c r="IU92" s="39"/>
      <c r="IW92" s="14"/>
      <c r="IX92" s="14"/>
      <c r="IZ92" s="39"/>
      <c r="JB92" s="14"/>
      <c r="JC92" s="14"/>
      <c r="JD92" s="22"/>
      <c r="JE92" s="40"/>
      <c r="JJ92" s="40"/>
      <c r="JL92" s="21"/>
      <c r="JM92" s="21"/>
      <c r="JN92" s="26"/>
      <c r="JO92" s="41"/>
      <c r="JS92" s="7"/>
      <c r="JT92" s="8"/>
      <c r="JY92" s="8"/>
      <c r="KA92" s="4"/>
      <c r="KB92" s="4"/>
      <c r="KD92" s="8"/>
      <c r="KF92" s="4"/>
      <c r="KG92" s="4"/>
      <c r="KH92" s="15"/>
      <c r="KI92" s="39"/>
      <c r="KN92" s="39"/>
      <c r="KP92" s="14"/>
      <c r="KQ92" s="14"/>
      <c r="KR92" s="22"/>
      <c r="KS92" s="40"/>
      <c r="KX92" s="6"/>
      <c r="KZ92" s="5"/>
      <c r="LA92" s="5"/>
      <c r="LG92" s="15"/>
      <c r="LH92" s="39"/>
      <c r="LM92" s="6"/>
      <c r="LO92" s="5"/>
      <c r="LP92" s="5"/>
      <c r="LQ92" s="7"/>
      <c r="LR92" s="8"/>
      <c r="LW92" s="8"/>
      <c r="LY92" s="4"/>
      <c r="LZ92" s="4"/>
      <c r="MB92" s="8"/>
      <c r="MD92" s="4"/>
      <c r="ME92" s="4"/>
      <c r="MG92" s="8"/>
      <c r="MI92" s="4"/>
      <c r="MJ92" s="4"/>
      <c r="MK92" s="15"/>
      <c r="ML92" s="39"/>
      <c r="MQ92" s="39"/>
      <c r="MS92" s="14"/>
      <c r="MT92" s="14"/>
      <c r="MV92" s="39"/>
      <c r="MX92" s="14"/>
      <c r="MY92" s="14"/>
      <c r="MZ92" s="22"/>
      <c r="NA92" s="40"/>
      <c r="NF92" s="40"/>
      <c r="NH92" s="21"/>
      <c r="NI92" s="21"/>
      <c r="NJ92" s="26"/>
      <c r="NK92" s="41"/>
      <c r="NO92" s="7"/>
      <c r="NP92" s="8"/>
      <c r="NU92" s="8"/>
      <c r="NW92" s="4"/>
      <c r="NX92" s="4"/>
      <c r="NZ92" s="8"/>
      <c r="OB92" s="4"/>
      <c r="OC92" s="4"/>
      <c r="OD92" s="15"/>
      <c r="OE92" s="39"/>
      <c r="OJ92" s="39"/>
      <c r="OL92" s="14"/>
      <c r="OM92" s="14"/>
      <c r="ON92" s="22"/>
      <c r="OO92" s="40"/>
      <c r="OS92" s="7"/>
      <c r="OT92" s="8"/>
      <c r="OY92" s="8"/>
      <c r="PA92" s="4"/>
      <c r="PB92" s="4"/>
      <c r="PC92" s="15"/>
      <c r="PD92" s="39"/>
      <c r="PH92" s="7"/>
      <c r="PI92" s="8"/>
      <c r="PM92" s="7"/>
      <c r="PN92" s="8"/>
      <c r="PS92" s="8"/>
      <c r="PU92" s="4"/>
      <c r="PV92" s="4"/>
      <c r="PX92" s="8"/>
      <c r="PZ92" s="4"/>
      <c r="QA92" s="4"/>
      <c r="QB92" s="15"/>
      <c r="QC92" s="39"/>
      <c r="QH92" s="39"/>
      <c r="QJ92" s="14"/>
      <c r="QK92" s="14"/>
      <c r="QL92" s="22"/>
      <c r="QM92" s="40"/>
      <c r="QQ92" s="7"/>
      <c r="QR92" s="8"/>
      <c r="QW92" s="8"/>
      <c r="QY92" s="4"/>
      <c r="QZ92" s="4"/>
      <c r="RA92" s="15"/>
      <c r="RB92" s="39"/>
      <c r="RF92" s="7"/>
      <c r="RG92" s="8"/>
      <c r="RK92" s="7"/>
      <c r="RL92" s="8"/>
      <c r="RQ92" s="8"/>
      <c r="RS92" s="4"/>
      <c r="RT92" s="4"/>
      <c r="RU92" s="15"/>
      <c r="RV92" s="39"/>
      <c r="RZ92" s="7"/>
      <c r="SA92" s="8"/>
      <c r="SE92" s="7"/>
      <c r="SF92" s="8"/>
      <c r="SJ92" s="7"/>
      <c r="SK92" s="8"/>
      <c r="SP92" s="8"/>
      <c r="SR92" s="4"/>
      <c r="SS92" s="4"/>
      <c r="SU92" s="8"/>
      <c r="SW92" s="4"/>
      <c r="SX92" s="4"/>
      <c r="SY92" s="15"/>
      <c r="SZ92" s="39"/>
      <c r="TE92" s="39"/>
      <c r="TG92" s="14"/>
      <c r="TH92" s="14"/>
      <c r="TI92" s="22"/>
      <c r="TJ92" s="40"/>
      <c r="TN92" s="7"/>
      <c r="TO92" s="8"/>
      <c r="TT92" s="8"/>
      <c r="TV92" s="4"/>
      <c r="TW92" s="4"/>
      <c r="TX92" s="15"/>
      <c r="TY92" s="39"/>
      <c r="UC92" s="7"/>
      <c r="UD92" s="8"/>
      <c r="UH92" s="7"/>
      <c r="UI92" s="8"/>
      <c r="UN92" s="8"/>
      <c r="UP92" s="4"/>
      <c r="UQ92" s="4"/>
      <c r="UR92" s="15"/>
      <c r="US92" s="39"/>
      <c r="UW92" s="7"/>
      <c r="UX92" s="8"/>
      <c r="VB92" s="7"/>
      <c r="VC92" s="8"/>
      <c r="VG92" s="7"/>
      <c r="VH92" s="8"/>
      <c r="VM92" s="8"/>
      <c r="VO92" s="4"/>
      <c r="VP92" s="4"/>
      <c r="VQ92" s="15"/>
      <c r="VR92" s="39"/>
      <c r="VV92" s="7"/>
      <c r="VW92" s="8"/>
      <c r="WA92" s="7"/>
      <c r="WB92" s="8"/>
      <c r="WF92" s="7"/>
      <c r="WG92" s="8"/>
      <c r="WK92" s="7"/>
      <c r="WL92" s="8"/>
      <c r="WQ92" s="8"/>
      <c r="WS92" s="4"/>
      <c r="WT92" s="4"/>
      <c r="WU92" s="15"/>
      <c r="WV92" s="39"/>
      <c r="WZ92" s="7"/>
      <c r="XA92" s="8"/>
      <c r="XE92" s="7"/>
      <c r="XF92" s="8"/>
      <c r="XJ92" s="7"/>
      <c r="XK92" s="8"/>
      <c r="XO92" s="7"/>
      <c r="XP92" s="8"/>
      <c r="XT92" s="7"/>
      <c r="XU92" s="8"/>
      <c r="XY92" s="7"/>
      <c r="XZ92" s="8"/>
      <c r="YD92" s="7"/>
      <c r="YE92" s="8"/>
      <c r="YI92" s="7"/>
      <c r="YJ92" s="8"/>
    </row>
    <row r="93" spans="2:660" x14ac:dyDescent="0.2">
      <c r="B93" s="242"/>
      <c r="C93" s="163"/>
      <c r="D93"/>
      <c r="J93"/>
      <c r="K93"/>
      <c r="L93"/>
      <c r="M93"/>
      <c r="AI93" s="8"/>
      <c r="AK93" s="4"/>
      <c r="AL93" s="9"/>
      <c r="AN93" s="8"/>
      <c r="AP93" s="4"/>
      <c r="AQ93" s="9"/>
      <c r="AS93" s="8"/>
      <c r="AU93" s="4"/>
      <c r="AV93" s="9"/>
      <c r="AX93" s="17"/>
      <c r="AZ93" s="13"/>
      <c r="BA93" s="16"/>
      <c r="BM93" s="39"/>
      <c r="BO93" s="14"/>
      <c r="BP93" s="18"/>
      <c r="BR93" s="39"/>
      <c r="BT93" s="14"/>
      <c r="BU93" s="18"/>
      <c r="BW93" s="39"/>
      <c r="BY93" s="14"/>
      <c r="BZ93" s="18"/>
      <c r="CA93" s="22"/>
      <c r="CB93" s="40"/>
      <c r="CG93" s="40"/>
      <c r="CI93" s="21"/>
      <c r="CJ93" s="21"/>
      <c r="CL93" s="40"/>
      <c r="CN93" s="21"/>
      <c r="CO93" s="21"/>
      <c r="CQ93" s="40"/>
      <c r="CS93" s="21"/>
      <c r="CT93" s="21"/>
      <c r="CV93" s="40"/>
      <c r="CX93" s="21"/>
      <c r="CY93" s="21"/>
      <c r="CZ93" s="26"/>
      <c r="DA93" s="41"/>
      <c r="DF93" s="41"/>
      <c r="DH93" s="25"/>
      <c r="DI93" s="25"/>
      <c r="DK93" s="41"/>
      <c r="DM93" s="25"/>
      <c r="DN93" s="25"/>
      <c r="DP93" s="41"/>
      <c r="DR93" s="25"/>
      <c r="DS93" s="25"/>
      <c r="DT93" s="30"/>
      <c r="DU93" s="42"/>
      <c r="DZ93" s="42"/>
      <c r="EB93" s="29"/>
      <c r="EC93" s="29"/>
      <c r="EE93" s="42"/>
      <c r="EG93" s="29"/>
      <c r="EH93" s="29"/>
      <c r="EI93" s="34"/>
      <c r="EJ93" s="43"/>
      <c r="EO93" s="43"/>
      <c r="EQ93" s="33"/>
      <c r="ER93" s="33"/>
      <c r="ES93" s="38"/>
      <c r="ET93" s="44"/>
      <c r="EX93" s="7"/>
      <c r="EY93" s="8"/>
      <c r="FD93" s="8"/>
      <c r="FF93" s="4"/>
      <c r="FG93" s="4"/>
      <c r="FI93" s="8"/>
      <c r="FK93" s="4"/>
      <c r="FL93" s="4"/>
      <c r="FN93" s="8"/>
      <c r="FP93" s="4"/>
      <c r="FQ93" s="4"/>
      <c r="FS93" s="8"/>
      <c r="FU93" s="4"/>
      <c r="FV93" s="4"/>
      <c r="FW93" s="15"/>
      <c r="FX93" s="39"/>
      <c r="GC93" s="39"/>
      <c r="GE93" s="14"/>
      <c r="GF93" s="14"/>
      <c r="GH93" s="39"/>
      <c r="GJ93" s="14"/>
      <c r="GK93" s="14"/>
      <c r="GM93" s="39"/>
      <c r="GO93" s="14"/>
      <c r="GP93" s="14"/>
      <c r="GQ93" s="22"/>
      <c r="GR93" s="40"/>
      <c r="GW93" s="40"/>
      <c r="GY93" s="21"/>
      <c r="GZ93" s="21"/>
      <c r="HB93" s="40"/>
      <c r="HD93" s="21"/>
      <c r="HE93" s="21"/>
      <c r="HF93" s="26"/>
      <c r="HG93" s="41"/>
      <c r="HL93" s="41"/>
      <c r="HN93" s="25"/>
      <c r="HO93" s="25"/>
      <c r="HP93" s="30"/>
      <c r="HQ93" s="42"/>
      <c r="HU93" s="7"/>
      <c r="HV93" s="8"/>
      <c r="IA93" s="8"/>
      <c r="IC93" s="4"/>
      <c r="ID93" s="4"/>
      <c r="IF93" s="8"/>
      <c r="IH93" s="4"/>
      <c r="II93" s="4"/>
      <c r="IK93" s="8"/>
      <c r="IM93" s="4"/>
      <c r="IN93" s="4"/>
      <c r="IO93" s="15"/>
      <c r="IP93" s="39"/>
      <c r="IU93" s="39"/>
      <c r="IW93" s="14"/>
      <c r="IX93" s="14"/>
      <c r="IZ93" s="39"/>
      <c r="JB93" s="14"/>
      <c r="JC93" s="14"/>
      <c r="JD93" s="22"/>
      <c r="JE93" s="40"/>
      <c r="JJ93" s="40"/>
      <c r="JL93" s="21"/>
      <c r="JM93" s="21"/>
      <c r="JN93" s="26"/>
      <c r="JO93" s="41"/>
      <c r="JS93" s="7"/>
      <c r="JT93" s="8"/>
      <c r="JY93" s="8"/>
      <c r="KA93" s="4"/>
      <c r="KB93" s="4"/>
      <c r="KD93" s="8"/>
      <c r="KF93" s="4"/>
      <c r="KG93" s="4"/>
      <c r="KH93" s="15"/>
      <c r="KI93" s="39"/>
      <c r="KN93" s="39"/>
      <c r="KP93" s="14"/>
      <c r="KQ93" s="14"/>
      <c r="KR93" s="22"/>
      <c r="KS93" s="40"/>
      <c r="KX93" s="6"/>
      <c r="KZ93" s="5"/>
      <c r="LA93" s="5"/>
      <c r="LG93" s="15"/>
      <c r="LH93" s="39"/>
      <c r="LM93" s="6"/>
      <c r="LO93" s="5"/>
      <c r="LP93" s="5"/>
      <c r="LQ93" s="7"/>
      <c r="LR93" s="8"/>
      <c r="LW93" s="8"/>
      <c r="LY93" s="4"/>
      <c r="LZ93" s="4"/>
      <c r="MB93" s="8"/>
      <c r="MD93" s="4"/>
      <c r="ME93" s="4"/>
      <c r="MG93" s="8"/>
      <c r="MI93" s="4"/>
      <c r="MJ93" s="4"/>
      <c r="MK93" s="15"/>
      <c r="ML93" s="39"/>
      <c r="MQ93" s="39"/>
      <c r="MS93" s="14"/>
      <c r="MT93" s="14"/>
      <c r="MV93" s="39"/>
      <c r="MX93" s="14"/>
      <c r="MY93" s="14"/>
      <c r="MZ93" s="22"/>
      <c r="NA93" s="40"/>
      <c r="NF93" s="40"/>
      <c r="NH93" s="21"/>
      <c r="NI93" s="21"/>
      <c r="NJ93" s="26"/>
      <c r="NK93" s="41"/>
      <c r="NO93" s="7"/>
      <c r="NP93" s="8"/>
      <c r="NU93" s="8"/>
      <c r="NW93" s="4"/>
      <c r="NX93" s="4"/>
      <c r="NZ93" s="8"/>
      <c r="OB93" s="4"/>
      <c r="OC93" s="4"/>
      <c r="OD93" s="15"/>
      <c r="OE93" s="39"/>
      <c r="OJ93" s="39"/>
      <c r="OL93" s="14"/>
      <c r="OM93" s="14"/>
      <c r="ON93" s="22"/>
      <c r="OO93" s="40"/>
      <c r="OS93" s="7"/>
      <c r="OT93" s="8"/>
      <c r="OY93" s="8"/>
      <c r="PA93" s="4"/>
      <c r="PB93" s="4"/>
      <c r="PC93" s="15"/>
      <c r="PD93" s="39"/>
      <c r="PH93" s="7"/>
      <c r="PI93" s="8"/>
      <c r="PM93" s="7"/>
      <c r="PN93" s="8"/>
      <c r="PS93" s="8"/>
      <c r="PU93" s="4"/>
      <c r="PV93" s="4"/>
      <c r="PX93" s="8"/>
      <c r="PZ93" s="4"/>
      <c r="QA93" s="4"/>
      <c r="QB93" s="15"/>
      <c r="QC93" s="39"/>
      <c r="QH93" s="39"/>
      <c r="QJ93" s="14"/>
      <c r="QK93" s="14"/>
      <c r="QL93" s="22"/>
      <c r="QM93" s="40"/>
      <c r="QQ93" s="7"/>
      <c r="QR93" s="8"/>
      <c r="QW93" s="8"/>
      <c r="QY93" s="4"/>
      <c r="QZ93" s="4"/>
      <c r="RA93" s="15"/>
      <c r="RB93" s="39"/>
      <c r="RF93" s="7"/>
      <c r="RG93" s="8"/>
      <c r="RK93" s="7"/>
      <c r="RL93" s="8"/>
      <c r="RQ93" s="8"/>
      <c r="RS93" s="4"/>
      <c r="RT93" s="4"/>
      <c r="RU93" s="15"/>
      <c r="RV93" s="39"/>
      <c r="RZ93" s="7"/>
      <c r="SA93" s="8"/>
      <c r="SE93" s="7"/>
      <c r="SF93" s="8"/>
      <c r="SJ93" s="7"/>
      <c r="SK93" s="8"/>
      <c r="SP93" s="8"/>
      <c r="SR93" s="4"/>
      <c r="SS93" s="4"/>
      <c r="SU93" s="8"/>
      <c r="SW93" s="4"/>
      <c r="SX93" s="4"/>
      <c r="SY93" s="15"/>
      <c r="SZ93" s="39"/>
      <c r="TE93" s="39"/>
      <c r="TG93" s="14"/>
      <c r="TH93" s="14"/>
      <c r="TI93" s="22"/>
      <c r="TJ93" s="40"/>
      <c r="TN93" s="7"/>
      <c r="TO93" s="8"/>
      <c r="TT93" s="8"/>
      <c r="TV93" s="4"/>
      <c r="TW93" s="4"/>
      <c r="TX93" s="15"/>
      <c r="TY93" s="39"/>
      <c r="UC93" s="7"/>
      <c r="UD93" s="8"/>
      <c r="UH93" s="7"/>
      <c r="UI93" s="8"/>
      <c r="UN93" s="8"/>
      <c r="UP93" s="4"/>
      <c r="UQ93" s="4"/>
      <c r="UR93" s="15"/>
      <c r="US93" s="39"/>
      <c r="UW93" s="7"/>
      <c r="UX93" s="8"/>
      <c r="VB93" s="7"/>
      <c r="VC93" s="8"/>
      <c r="VG93" s="7"/>
      <c r="VH93" s="8"/>
      <c r="VM93" s="8"/>
      <c r="VO93" s="4"/>
      <c r="VP93" s="4"/>
      <c r="VQ93" s="15"/>
      <c r="VR93" s="39"/>
      <c r="VV93" s="7"/>
      <c r="VW93" s="8"/>
      <c r="WA93" s="7"/>
      <c r="WB93" s="8"/>
      <c r="WF93" s="7"/>
      <c r="WG93" s="8"/>
      <c r="WK93" s="7"/>
      <c r="WL93" s="8"/>
      <c r="WQ93" s="8"/>
      <c r="WS93" s="4"/>
      <c r="WT93" s="4"/>
      <c r="WU93" s="15"/>
      <c r="WV93" s="39"/>
      <c r="WZ93" s="7"/>
      <c r="XA93" s="8"/>
      <c r="XE93" s="7"/>
      <c r="XF93" s="8"/>
      <c r="XJ93" s="7"/>
      <c r="XK93" s="8"/>
      <c r="XO93" s="7"/>
      <c r="XP93" s="8"/>
      <c r="XT93" s="7"/>
      <c r="XU93" s="8"/>
      <c r="XY93" s="7"/>
      <c r="XZ93" s="8"/>
      <c r="YD93" s="7"/>
      <c r="YE93" s="8"/>
      <c r="YI93" s="7"/>
      <c r="YJ93" s="8"/>
    </row>
    <row r="94" spans="2:660" x14ac:dyDescent="0.2">
      <c r="B94" s="242"/>
      <c r="C94" s="163"/>
      <c r="D94"/>
      <c r="J94"/>
      <c r="K94"/>
      <c r="L94"/>
      <c r="M94"/>
      <c r="AI94" s="8"/>
      <c r="AK94" s="4"/>
      <c r="AL94" s="9"/>
      <c r="AN94" s="8"/>
      <c r="AP94" s="4"/>
      <c r="AQ94" s="9"/>
      <c r="AS94" s="8"/>
      <c r="AU94" s="4"/>
      <c r="AV94" s="9"/>
      <c r="AX94" s="17"/>
      <c r="AZ94" s="13"/>
      <c r="BA94" s="16"/>
      <c r="BM94" s="39"/>
      <c r="BO94" s="14"/>
      <c r="BP94" s="18"/>
      <c r="BR94" s="39"/>
      <c r="BT94" s="14"/>
      <c r="BU94" s="18"/>
      <c r="BW94" s="39"/>
      <c r="BY94" s="14"/>
      <c r="BZ94" s="18"/>
      <c r="CA94" s="22"/>
      <c r="CB94" s="40"/>
      <c r="CG94" s="40"/>
      <c r="CI94" s="21"/>
      <c r="CJ94" s="21"/>
      <c r="CL94" s="40"/>
      <c r="CN94" s="21"/>
      <c r="CO94" s="21"/>
      <c r="CQ94" s="40"/>
      <c r="CS94" s="21"/>
      <c r="CT94" s="21"/>
      <c r="CV94" s="40"/>
      <c r="CX94" s="21"/>
      <c r="CY94" s="21"/>
      <c r="CZ94" s="26"/>
      <c r="DA94" s="41"/>
      <c r="DF94" s="41"/>
      <c r="DH94" s="25"/>
      <c r="DI94" s="25"/>
      <c r="DK94" s="41"/>
      <c r="DM94" s="25"/>
      <c r="DN94" s="25"/>
      <c r="DP94" s="41"/>
      <c r="DR94" s="25"/>
      <c r="DS94" s="25"/>
      <c r="DT94" s="30"/>
      <c r="DU94" s="42"/>
      <c r="DZ94" s="42"/>
      <c r="EB94" s="29"/>
      <c r="EC94" s="29"/>
      <c r="EE94" s="42"/>
      <c r="EG94" s="29"/>
      <c r="EH94" s="29"/>
      <c r="EI94" s="34"/>
      <c r="EJ94" s="43"/>
      <c r="EO94" s="43"/>
      <c r="EQ94" s="33"/>
      <c r="ER94" s="33"/>
      <c r="ES94" s="38"/>
      <c r="ET94" s="44"/>
      <c r="EX94" s="7"/>
      <c r="EY94" s="8"/>
      <c r="FD94" s="8"/>
      <c r="FF94" s="4"/>
      <c r="FG94" s="4"/>
      <c r="FI94" s="8"/>
      <c r="FK94" s="4"/>
      <c r="FL94" s="4"/>
      <c r="FN94" s="8"/>
      <c r="FP94" s="4"/>
      <c r="FQ94" s="4"/>
      <c r="FS94" s="8"/>
      <c r="FU94" s="4"/>
      <c r="FV94" s="4"/>
      <c r="FW94" s="15"/>
      <c r="FX94" s="39"/>
      <c r="GC94" s="39"/>
      <c r="GE94" s="14"/>
      <c r="GF94" s="14"/>
      <c r="GH94" s="39"/>
      <c r="GJ94" s="14"/>
      <c r="GK94" s="14"/>
      <c r="GM94" s="39"/>
      <c r="GO94" s="14"/>
      <c r="GP94" s="14"/>
      <c r="GQ94" s="22"/>
      <c r="GR94" s="40"/>
      <c r="GW94" s="40"/>
      <c r="GY94" s="21"/>
      <c r="GZ94" s="21"/>
      <c r="HB94" s="40"/>
      <c r="HD94" s="21"/>
      <c r="HE94" s="21"/>
      <c r="HF94" s="26"/>
      <c r="HG94" s="41"/>
      <c r="HL94" s="41"/>
      <c r="HN94" s="25"/>
      <c r="HO94" s="25"/>
      <c r="HP94" s="30"/>
      <c r="HQ94" s="42"/>
      <c r="HU94" s="7"/>
      <c r="HV94" s="8"/>
      <c r="IA94" s="8"/>
      <c r="IC94" s="4"/>
      <c r="ID94" s="4"/>
      <c r="IF94" s="8"/>
      <c r="IH94" s="4"/>
      <c r="II94" s="4"/>
      <c r="IK94" s="8"/>
      <c r="IM94" s="4"/>
      <c r="IN94" s="4"/>
      <c r="IO94" s="15"/>
      <c r="IP94" s="39"/>
      <c r="IU94" s="39"/>
      <c r="IW94" s="14"/>
      <c r="IX94" s="14"/>
      <c r="IZ94" s="39"/>
      <c r="JB94" s="14"/>
      <c r="JC94" s="14"/>
      <c r="JD94" s="22"/>
      <c r="JE94" s="40"/>
      <c r="JJ94" s="40"/>
      <c r="JL94" s="21"/>
      <c r="JM94" s="21"/>
      <c r="JN94" s="26"/>
      <c r="JO94" s="41"/>
      <c r="JS94" s="7"/>
      <c r="JT94" s="8"/>
      <c r="JY94" s="8"/>
      <c r="KA94" s="4"/>
      <c r="KB94" s="4"/>
      <c r="KD94" s="8"/>
      <c r="KF94" s="4"/>
      <c r="KG94" s="4"/>
      <c r="KH94" s="15"/>
      <c r="KI94" s="39"/>
      <c r="KN94" s="39"/>
      <c r="KP94" s="14"/>
      <c r="KQ94" s="14"/>
      <c r="KR94" s="22"/>
      <c r="KS94" s="40"/>
      <c r="KX94" s="6"/>
      <c r="KZ94" s="5"/>
      <c r="LA94" s="5"/>
      <c r="LG94" s="15"/>
      <c r="LH94" s="39"/>
      <c r="LM94" s="6"/>
      <c r="LO94" s="5"/>
      <c r="LP94" s="5"/>
      <c r="LQ94" s="7"/>
      <c r="LR94" s="8"/>
      <c r="LW94" s="8"/>
      <c r="LY94" s="4"/>
      <c r="LZ94" s="4"/>
      <c r="MB94" s="8"/>
      <c r="MD94" s="4"/>
      <c r="ME94" s="4"/>
      <c r="MG94" s="8"/>
      <c r="MI94" s="4"/>
      <c r="MJ94" s="4"/>
      <c r="MK94" s="15"/>
      <c r="ML94" s="39"/>
      <c r="MQ94" s="39"/>
      <c r="MS94" s="14"/>
      <c r="MT94" s="14"/>
      <c r="MV94" s="39"/>
      <c r="MX94" s="14"/>
      <c r="MY94" s="14"/>
      <c r="MZ94" s="22"/>
      <c r="NA94" s="40"/>
      <c r="NF94" s="40"/>
      <c r="NH94" s="21"/>
      <c r="NI94" s="21"/>
      <c r="NJ94" s="26"/>
      <c r="NK94" s="41"/>
      <c r="NO94" s="7"/>
      <c r="NP94" s="8"/>
      <c r="NU94" s="8"/>
      <c r="NW94" s="4"/>
      <c r="NX94" s="4"/>
      <c r="NZ94" s="8"/>
      <c r="OB94" s="4"/>
      <c r="OC94" s="4"/>
      <c r="OD94" s="15"/>
      <c r="OE94" s="39"/>
      <c r="OJ94" s="39"/>
      <c r="OL94" s="14"/>
      <c r="OM94" s="14"/>
      <c r="ON94" s="22"/>
      <c r="OO94" s="40"/>
      <c r="OS94" s="7"/>
      <c r="OT94" s="8"/>
      <c r="OY94" s="8"/>
      <c r="PA94" s="4"/>
      <c r="PB94" s="4"/>
      <c r="PC94" s="15"/>
      <c r="PD94" s="39"/>
      <c r="PH94" s="7"/>
      <c r="PI94" s="8"/>
      <c r="PM94" s="7"/>
      <c r="PN94" s="8"/>
      <c r="PS94" s="8"/>
      <c r="PU94" s="4"/>
      <c r="PV94" s="4"/>
      <c r="PX94" s="8"/>
      <c r="PZ94" s="4"/>
      <c r="QA94" s="4"/>
      <c r="QB94" s="15"/>
      <c r="QC94" s="39"/>
      <c r="QH94" s="39"/>
      <c r="QJ94" s="14"/>
      <c r="QK94" s="14"/>
      <c r="QL94" s="22"/>
      <c r="QM94" s="40"/>
      <c r="QQ94" s="7"/>
      <c r="QR94" s="8"/>
      <c r="QW94" s="8"/>
      <c r="QY94" s="4"/>
      <c r="QZ94" s="4"/>
      <c r="RA94" s="15"/>
      <c r="RB94" s="39"/>
      <c r="RF94" s="7"/>
      <c r="RG94" s="8"/>
      <c r="RK94" s="7"/>
      <c r="RL94" s="8"/>
      <c r="RQ94" s="8"/>
      <c r="RS94" s="4"/>
      <c r="RT94" s="4"/>
      <c r="RU94" s="15"/>
      <c r="RV94" s="39"/>
      <c r="RZ94" s="7"/>
      <c r="SA94" s="8"/>
      <c r="SE94" s="7"/>
      <c r="SF94" s="8"/>
      <c r="SJ94" s="7"/>
      <c r="SK94" s="8"/>
      <c r="SP94" s="8"/>
      <c r="SR94" s="4"/>
      <c r="SS94" s="4"/>
      <c r="SU94" s="8"/>
      <c r="SW94" s="4"/>
      <c r="SX94" s="4"/>
      <c r="SY94" s="15"/>
      <c r="SZ94" s="39"/>
      <c r="TE94" s="39"/>
      <c r="TG94" s="14"/>
      <c r="TH94" s="14"/>
      <c r="TI94" s="22"/>
      <c r="TJ94" s="40"/>
      <c r="TN94" s="7"/>
      <c r="TO94" s="8"/>
      <c r="TT94" s="8"/>
      <c r="TV94" s="4"/>
      <c r="TW94" s="4"/>
      <c r="TX94" s="15"/>
      <c r="TY94" s="39"/>
      <c r="UC94" s="7"/>
      <c r="UD94" s="8"/>
      <c r="UH94" s="7"/>
      <c r="UI94" s="8"/>
      <c r="UN94" s="8"/>
      <c r="UP94" s="4"/>
      <c r="UQ94" s="4"/>
      <c r="UR94" s="15"/>
      <c r="US94" s="39"/>
      <c r="UW94" s="7"/>
      <c r="UX94" s="8"/>
      <c r="VB94" s="7"/>
      <c r="VC94" s="8"/>
      <c r="VG94" s="7"/>
      <c r="VH94" s="8"/>
      <c r="VM94" s="8"/>
      <c r="VO94" s="4"/>
      <c r="VP94" s="4"/>
      <c r="VQ94" s="15"/>
      <c r="VR94" s="39"/>
      <c r="VV94" s="7"/>
      <c r="VW94" s="8"/>
      <c r="WA94" s="7"/>
      <c r="WB94" s="8"/>
      <c r="WF94" s="7"/>
      <c r="WG94" s="8"/>
      <c r="WK94" s="7"/>
      <c r="WL94" s="8"/>
      <c r="WQ94" s="8"/>
      <c r="WS94" s="4"/>
      <c r="WT94" s="4"/>
      <c r="WU94" s="15"/>
      <c r="WV94" s="39"/>
      <c r="WZ94" s="7"/>
      <c r="XA94" s="8"/>
      <c r="XE94" s="7"/>
      <c r="XF94" s="8"/>
      <c r="XJ94" s="7"/>
      <c r="XK94" s="8"/>
      <c r="XO94" s="7"/>
      <c r="XP94" s="8"/>
      <c r="XT94" s="7"/>
      <c r="XU94" s="8"/>
      <c r="XY94" s="7"/>
      <c r="XZ94" s="8"/>
      <c r="YD94" s="7"/>
      <c r="YE94" s="8"/>
      <c r="YI94" s="7"/>
      <c r="YJ94" s="8"/>
    </row>
    <row r="95" spans="2:660" x14ac:dyDescent="0.2">
      <c r="B95" s="242"/>
      <c r="C95" s="163"/>
      <c r="D95"/>
      <c r="J95"/>
      <c r="K95"/>
      <c r="L95"/>
      <c r="M95"/>
      <c r="AI95" s="8"/>
      <c r="AK95" s="4"/>
      <c r="AL95" s="9"/>
      <c r="AN95" s="8"/>
      <c r="AP95" s="4"/>
      <c r="AQ95" s="9"/>
      <c r="AS95" s="8"/>
      <c r="AU95" s="4"/>
      <c r="AV95" s="9"/>
      <c r="AX95" s="17"/>
      <c r="AZ95" s="13"/>
      <c r="BA95" s="16"/>
      <c r="BM95" s="39"/>
      <c r="BO95" s="14"/>
      <c r="BP95" s="18"/>
      <c r="BR95" s="39"/>
      <c r="BT95" s="14"/>
      <c r="BU95" s="18"/>
      <c r="BW95" s="39"/>
      <c r="BY95" s="14"/>
      <c r="BZ95" s="18"/>
      <c r="CA95" s="22"/>
      <c r="CB95" s="40"/>
      <c r="CG95" s="40"/>
      <c r="CI95" s="21"/>
      <c r="CJ95" s="21"/>
      <c r="CL95" s="40"/>
      <c r="CN95" s="21"/>
      <c r="CO95" s="21"/>
      <c r="CQ95" s="40"/>
      <c r="CS95" s="21"/>
      <c r="CT95" s="21"/>
      <c r="CV95" s="40"/>
      <c r="CX95" s="21"/>
      <c r="CY95" s="21"/>
      <c r="CZ95" s="26"/>
      <c r="DA95" s="41"/>
      <c r="DF95" s="41"/>
      <c r="DH95" s="25"/>
      <c r="DI95" s="25"/>
      <c r="DK95" s="41"/>
      <c r="DM95" s="25"/>
      <c r="DN95" s="25"/>
      <c r="DP95" s="41"/>
      <c r="DR95" s="25"/>
      <c r="DS95" s="25"/>
      <c r="DT95" s="30"/>
      <c r="DU95" s="42"/>
      <c r="DZ95" s="42"/>
      <c r="EB95" s="29"/>
      <c r="EC95" s="29"/>
      <c r="EE95" s="42"/>
      <c r="EG95" s="29"/>
      <c r="EH95" s="29"/>
      <c r="EI95" s="34"/>
      <c r="EJ95" s="43"/>
      <c r="EO95" s="43"/>
      <c r="EQ95" s="33"/>
      <c r="ER95" s="33"/>
      <c r="ES95" s="38"/>
      <c r="ET95" s="44"/>
      <c r="EX95" s="7"/>
      <c r="EY95" s="8"/>
      <c r="FD95" s="8"/>
      <c r="FF95" s="4"/>
      <c r="FG95" s="4"/>
      <c r="FI95" s="8"/>
      <c r="FK95" s="4"/>
      <c r="FL95" s="4"/>
      <c r="FN95" s="8"/>
      <c r="FP95" s="4"/>
      <c r="FQ95" s="4"/>
      <c r="FS95" s="8"/>
      <c r="FU95" s="4"/>
      <c r="FV95" s="4"/>
      <c r="FW95" s="15"/>
      <c r="FX95" s="39"/>
      <c r="GC95" s="39"/>
      <c r="GE95" s="14"/>
      <c r="GF95" s="14"/>
      <c r="GH95" s="39"/>
      <c r="GJ95" s="14"/>
      <c r="GK95" s="14"/>
      <c r="GM95" s="39"/>
      <c r="GO95" s="14"/>
      <c r="GP95" s="14"/>
      <c r="GQ95" s="22"/>
      <c r="GR95" s="40"/>
      <c r="GW95" s="40"/>
      <c r="GY95" s="21"/>
      <c r="GZ95" s="21"/>
      <c r="HB95" s="40"/>
      <c r="HD95" s="21"/>
      <c r="HE95" s="21"/>
      <c r="HF95" s="26"/>
      <c r="HG95" s="41"/>
      <c r="HL95" s="41"/>
      <c r="HN95" s="25"/>
      <c r="HO95" s="25"/>
      <c r="HP95" s="30"/>
      <c r="HQ95" s="42"/>
      <c r="HU95" s="7"/>
      <c r="HV95" s="8"/>
      <c r="IA95" s="8"/>
      <c r="IC95" s="4"/>
      <c r="ID95" s="4"/>
      <c r="IF95" s="8"/>
      <c r="IH95" s="4"/>
      <c r="II95" s="4"/>
      <c r="IK95" s="8"/>
      <c r="IM95" s="4"/>
      <c r="IN95" s="4"/>
      <c r="IO95" s="15"/>
      <c r="IP95" s="39"/>
      <c r="IU95" s="39"/>
      <c r="IW95" s="14"/>
      <c r="IX95" s="14"/>
      <c r="IZ95" s="39"/>
      <c r="JB95" s="14"/>
      <c r="JC95" s="14"/>
      <c r="JD95" s="22"/>
      <c r="JE95" s="40"/>
      <c r="JJ95" s="40"/>
      <c r="JL95" s="21"/>
      <c r="JM95" s="21"/>
      <c r="JN95" s="26"/>
      <c r="JO95" s="41"/>
      <c r="JS95" s="7"/>
      <c r="JT95" s="8"/>
      <c r="JY95" s="8"/>
      <c r="KA95" s="4"/>
      <c r="KB95" s="4"/>
      <c r="KD95" s="8"/>
      <c r="KF95" s="4"/>
      <c r="KG95" s="4"/>
      <c r="KH95" s="15"/>
      <c r="KI95" s="39"/>
      <c r="KN95" s="39"/>
      <c r="KP95" s="14"/>
      <c r="KQ95" s="14"/>
      <c r="KR95" s="22"/>
      <c r="KS95" s="40"/>
      <c r="KX95" s="6"/>
      <c r="KZ95" s="5"/>
      <c r="LA95" s="5"/>
      <c r="LG95" s="15"/>
      <c r="LH95" s="39"/>
      <c r="LM95" s="6"/>
      <c r="LO95" s="5"/>
      <c r="LP95" s="5"/>
      <c r="LQ95" s="7"/>
      <c r="LR95" s="8"/>
      <c r="LW95" s="8"/>
      <c r="LY95" s="4"/>
      <c r="LZ95" s="4"/>
      <c r="MB95" s="8"/>
      <c r="MD95" s="4"/>
      <c r="ME95" s="4"/>
      <c r="MG95" s="8"/>
      <c r="MI95" s="4"/>
      <c r="MJ95" s="4"/>
      <c r="MK95" s="15"/>
      <c r="ML95" s="39"/>
      <c r="MQ95" s="39"/>
      <c r="MS95" s="14"/>
      <c r="MT95" s="14"/>
      <c r="MV95" s="39"/>
      <c r="MX95" s="14"/>
      <c r="MY95" s="14"/>
      <c r="MZ95" s="22"/>
      <c r="NA95" s="40"/>
      <c r="NF95" s="40"/>
      <c r="NH95" s="21"/>
      <c r="NI95" s="21"/>
      <c r="NJ95" s="26"/>
      <c r="NK95" s="41"/>
      <c r="NO95" s="7"/>
      <c r="NP95" s="8"/>
      <c r="NU95" s="8"/>
      <c r="NW95" s="4"/>
      <c r="NX95" s="4"/>
      <c r="NZ95" s="8"/>
      <c r="OB95" s="4"/>
      <c r="OC95" s="4"/>
      <c r="OD95" s="15"/>
      <c r="OE95" s="39"/>
      <c r="OJ95" s="39"/>
      <c r="OL95" s="14"/>
      <c r="OM95" s="14"/>
      <c r="ON95" s="22"/>
      <c r="OO95" s="40"/>
      <c r="OS95" s="7"/>
      <c r="OT95" s="8"/>
      <c r="OY95" s="8"/>
      <c r="PA95" s="4"/>
      <c r="PB95" s="4"/>
      <c r="PC95" s="15"/>
      <c r="PD95" s="39"/>
      <c r="PH95" s="7"/>
      <c r="PI95" s="8"/>
      <c r="PM95" s="7"/>
      <c r="PN95" s="8"/>
      <c r="PS95" s="8"/>
      <c r="PU95" s="4"/>
      <c r="PV95" s="4"/>
      <c r="PX95" s="8"/>
      <c r="PZ95" s="4"/>
      <c r="QA95" s="4"/>
      <c r="QB95" s="15"/>
      <c r="QC95" s="39"/>
      <c r="QH95" s="39"/>
      <c r="QJ95" s="14"/>
      <c r="QK95" s="14"/>
      <c r="QL95" s="22"/>
      <c r="QM95" s="40"/>
      <c r="QQ95" s="7"/>
      <c r="QR95" s="8"/>
      <c r="QW95" s="8"/>
      <c r="QY95" s="4"/>
      <c r="QZ95" s="4"/>
      <c r="RA95" s="15"/>
      <c r="RB95" s="39"/>
      <c r="RF95" s="7"/>
      <c r="RG95" s="8"/>
      <c r="RK95" s="7"/>
      <c r="RL95" s="8"/>
      <c r="RQ95" s="8"/>
      <c r="RS95" s="4"/>
      <c r="RT95" s="4"/>
      <c r="RU95" s="15"/>
      <c r="RV95" s="39"/>
      <c r="RZ95" s="7"/>
      <c r="SA95" s="8"/>
      <c r="SE95" s="7"/>
      <c r="SF95" s="8"/>
      <c r="SJ95" s="7"/>
      <c r="SK95" s="8"/>
      <c r="SP95" s="8"/>
      <c r="SR95" s="4"/>
      <c r="SS95" s="4"/>
      <c r="SU95" s="8"/>
      <c r="SW95" s="4"/>
      <c r="SX95" s="4"/>
      <c r="SY95" s="15"/>
      <c r="SZ95" s="39"/>
      <c r="TE95" s="39"/>
      <c r="TG95" s="14"/>
      <c r="TH95" s="14"/>
      <c r="TI95" s="22"/>
      <c r="TJ95" s="40"/>
      <c r="TN95" s="7"/>
      <c r="TO95" s="8"/>
      <c r="TT95" s="8"/>
      <c r="TV95" s="4"/>
      <c r="TW95" s="4"/>
      <c r="TX95" s="15"/>
      <c r="TY95" s="39"/>
      <c r="UC95" s="7"/>
      <c r="UD95" s="8"/>
      <c r="UH95" s="7"/>
      <c r="UI95" s="8"/>
      <c r="UN95" s="8"/>
      <c r="UP95" s="4"/>
      <c r="UQ95" s="4"/>
      <c r="UR95" s="15"/>
      <c r="US95" s="39"/>
      <c r="UW95" s="7"/>
      <c r="UX95" s="8"/>
      <c r="VB95" s="7"/>
      <c r="VC95" s="8"/>
      <c r="VG95" s="7"/>
      <c r="VH95" s="8"/>
      <c r="VM95" s="8"/>
      <c r="VO95" s="4"/>
      <c r="VP95" s="4"/>
      <c r="VQ95" s="15"/>
      <c r="VR95" s="39"/>
      <c r="VV95" s="7"/>
      <c r="VW95" s="8"/>
      <c r="WA95" s="7"/>
      <c r="WB95" s="8"/>
      <c r="WF95" s="7"/>
      <c r="WG95" s="8"/>
      <c r="WK95" s="7"/>
      <c r="WL95" s="8"/>
      <c r="WQ95" s="8"/>
      <c r="WS95" s="4"/>
      <c r="WT95" s="4"/>
      <c r="WU95" s="15"/>
      <c r="WV95" s="39"/>
      <c r="WZ95" s="7"/>
      <c r="XA95" s="8"/>
      <c r="XE95" s="7"/>
      <c r="XF95" s="8"/>
      <c r="XJ95" s="7"/>
      <c r="XK95" s="8"/>
      <c r="XO95" s="7"/>
      <c r="XP95" s="8"/>
      <c r="XT95" s="7"/>
      <c r="XU95" s="8"/>
      <c r="XY95" s="7"/>
      <c r="XZ95" s="8"/>
      <c r="YD95" s="7"/>
      <c r="YE95" s="8"/>
      <c r="YI95" s="7"/>
      <c r="YJ95" s="8"/>
    </row>
    <row r="96" spans="2:660" x14ac:dyDescent="0.2">
      <c r="B96" s="242"/>
      <c r="C96" s="163"/>
      <c r="D96"/>
      <c r="J96"/>
      <c r="K96"/>
      <c r="L96"/>
      <c r="M96"/>
      <c r="AI96" s="8"/>
      <c r="AK96" s="4"/>
      <c r="AL96" s="9"/>
      <c r="AN96" s="8"/>
      <c r="AP96" s="4"/>
      <c r="AQ96" s="9"/>
      <c r="AS96" s="8"/>
      <c r="AU96" s="4"/>
      <c r="AV96" s="9"/>
      <c r="AX96" s="17"/>
      <c r="AZ96" s="13"/>
      <c r="BA96" s="16"/>
      <c r="BM96" s="39"/>
      <c r="BO96" s="14"/>
      <c r="BP96" s="18"/>
      <c r="BR96" s="39"/>
      <c r="BT96" s="14"/>
      <c r="BU96" s="18"/>
      <c r="BW96" s="39"/>
      <c r="BY96" s="14"/>
      <c r="BZ96" s="18"/>
      <c r="CA96" s="22"/>
      <c r="CB96" s="40"/>
      <c r="CG96" s="40"/>
      <c r="CI96" s="21"/>
      <c r="CJ96" s="21"/>
      <c r="CL96" s="40"/>
      <c r="CN96" s="21"/>
      <c r="CO96" s="21"/>
      <c r="CQ96" s="40"/>
      <c r="CS96" s="21"/>
      <c r="CT96" s="21"/>
      <c r="CV96" s="40"/>
      <c r="CX96" s="21"/>
      <c r="CY96" s="21"/>
      <c r="CZ96" s="26"/>
      <c r="DA96" s="41"/>
      <c r="DF96" s="41"/>
      <c r="DH96" s="25"/>
      <c r="DI96" s="25"/>
      <c r="DK96" s="41"/>
      <c r="DM96" s="25"/>
      <c r="DN96" s="25"/>
      <c r="DP96" s="41"/>
      <c r="DR96" s="25"/>
      <c r="DS96" s="25"/>
      <c r="DT96" s="30"/>
      <c r="DU96" s="42"/>
      <c r="DZ96" s="42"/>
      <c r="EB96" s="29"/>
      <c r="EC96" s="29"/>
      <c r="EE96" s="42"/>
      <c r="EG96" s="29"/>
      <c r="EH96" s="29"/>
      <c r="EI96" s="34"/>
      <c r="EJ96" s="43"/>
      <c r="EO96" s="43"/>
      <c r="EQ96" s="33"/>
      <c r="ER96" s="33"/>
      <c r="ES96" s="38"/>
      <c r="ET96" s="44"/>
      <c r="EX96" s="7"/>
      <c r="EY96" s="8"/>
      <c r="FD96" s="8"/>
      <c r="FF96" s="4"/>
      <c r="FG96" s="4"/>
      <c r="FI96" s="8"/>
      <c r="FK96" s="4"/>
      <c r="FL96" s="4"/>
      <c r="FN96" s="8"/>
      <c r="FP96" s="4"/>
      <c r="FQ96" s="4"/>
      <c r="FS96" s="8"/>
      <c r="FU96" s="4"/>
      <c r="FV96" s="4"/>
      <c r="FW96" s="15"/>
      <c r="FX96" s="39"/>
      <c r="GC96" s="39"/>
      <c r="GE96" s="14"/>
      <c r="GF96" s="14"/>
      <c r="GH96" s="39"/>
      <c r="GJ96" s="14"/>
      <c r="GK96" s="14"/>
      <c r="GM96" s="39"/>
      <c r="GO96" s="14"/>
      <c r="GP96" s="14"/>
      <c r="GQ96" s="22"/>
      <c r="GR96" s="40"/>
      <c r="GW96" s="40"/>
      <c r="GY96" s="21"/>
      <c r="GZ96" s="21"/>
      <c r="HB96" s="40"/>
      <c r="HD96" s="21"/>
      <c r="HE96" s="21"/>
      <c r="HF96" s="26"/>
      <c r="HG96" s="41"/>
      <c r="HL96" s="41"/>
      <c r="HN96" s="25"/>
      <c r="HO96" s="25"/>
      <c r="HP96" s="30"/>
      <c r="HQ96" s="42"/>
      <c r="HU96" s="7"/>
      <c r="HV96" s="8"/>
      <c r="IA96" s="8"/>
      <c r="IC96" s="4"/>
      <c r="ID96" s="4"/>
      <c r="IF96" s="8"/>
      <c r="IH96" s="4"/>
      <c r="II96" s="4"/>
      <c r="IK96" s="8"/>
      <c r="IM96" s="4"/>
      <c r="IN96" s="4"/>
      <c r="IO96" s="15"/>
      <c r="IP96" s="39"/>
      <c r="IU96" s="39"/>
      <c r="IW96" s="14"/>
      <c r="IX96" s="14"/>
      <c r="IZ96" s="39"/>
      <c r="JB96" s="14"/>
      <c r="JC96" s="14"/>
      <c r="JD96" s="22"/>
      <c r="JE96" s="40"/>
      <c r="JJ96" s="40"/>
      <c r="JL96" s="21"/>
      <c r="JM96" s="21"/>
      <c r="JN96" s="26"/>
      <c r="JO96" s="41"/>
      <c r="JS96" s="7"/>
      <c r="JT96" s="8"/>
      <c r="JY96" s="8"/>
      <c r="KA96" s="4"/>
      <c r="KB96" s="4"/>
      <c r="KD96" s="8"/>
      <c r="KF96" s="4"/>
      <c r="KG96" s="4"/>
      <c r="KH96" s="15"/>
      <c r="KI96" s="39"/>
      <c r="KN96" s="39"/>
      <c r="KP96" s="14"/>
      <c r="KQ96" s="14"/>
      <c r="KR96" s="22"/>
      <c r="KS96" s="40"/>
      <c r="KX96" s="6"/>
      <c r="KZ96" s="5"/>
      <c r="LA96" s="5"/>
      <c r="LG96" s="15"/>
      <c r="LH96" s="39"/>
      <c r="LM96" s="6"/>
      <c r="LO96" s="5"/>
      <c r="LP96" s="5"/>
      <c r="LQ96" s="7"/>
      <c r="LR96" s="8"/>
      <c r="LW96" s="8"/>
      <c r="LY96" s="4"/>
      <c r="LZ96" s="4"/>
      <c r="MB96" s="8"/>
      <c r="MD96" s="4"/>
      <c r="ME96" s="4"/>
      <c r="MG96" s="8"/>
      <c r="MI96" s="4"/>
      <c r="MJ96" s="4"/>
      <c r="MK96" s="15"/>
      <c r="ML96" s="39"/>
      <c r="MQ96" s="39"/>
      <c r="MS96" s="14"/>
      <c r="MT96" s="14"/>
      <c r="MV96" s="39"/>
      <c r="MX96" s="14"/>
      <c r="MY96" s="14"/>
      <c r="MZ96" s="22"/>
      <c r="NA96" s="40"/>
      <c r="NF96" s="40"/>
      <c r="NH96" s="21"/>
      <c r="NI96" s="21"/>
      <c r="NJ96" s="26"/>
      <c r="NK96" s="41"/>
      <c r="NO96" s="7"/>
      <c r="NP96" s="8"/>
      <c r="NU96" s="8"/>
      <c r="NW96" s="4"/>
      <c r="NX96" s="4"/>
      <c r="NZ96" s="8"/>
      <c r="OB96" s="4"/>
      <c r="OC96" s="4"/>
      <c r="OD96" s="15"/>
      <c r="OE96" s="39"/>
      <c r="OJ96" s="39"/>
      <c r="OL96" s="14"/>
      <c r="OM96" s="14"/>
      <c r="ON96" s="22"/>
      <c r="OO96" s="40"/>
      <c r="OS96" s="7"/>
      <c r="OT96" s="8"/>
      <c r="OY96" s="8"/>
      <c r="PA96" s="4"/>
      <c r="PB96" s="4"/>
      <c r="PC96" s="15"/>
      <c r="PD96" s="39"/>
      <c r="PH96" s="7"/>
      <c r="PI96" s="8"/>
      <c r="PM96" s="7"/>
      <c r="PN96" s="8"/>
      <c r="PS96" s="8"/>
      <c r="PU96" s="4"/>
      <c r="PV96" s="4"/>
      <c r="PX96" s="8"/>
      <c r="PZ96" s="4"/>
      <c r="QA96" s="4"/>
      <c r="QB96" s="15"/>
      <c r="QC96" s="39"/>
      <c r="QH96" s="39"/>
      <c r="QJ96" s="14"/>
      <c r="QK96" s="14"/>
      <c r="QL96" s="22"/>
      <c r="QM96" s="40"/>
      <c r="QQ96" s="7"/>
      <c r="QR96" s="8"/>
      <c r="QW96" s="8"/>
      <c r="QY96" s="4"/>
      <c r="QZ96" s="4"/>
      <c r="RA96" s="15"/>
      <c r="RB96" s="39"/>
      <c r="RF96" s="7"/>
      <c r="RG96" s="8"/>
      <c r="RK96" s="7"/>
      <c r="RL96" s="8"/>
      <c r="RQ96" s="8"/>
      <c r="RS96" s="4"/>
      <c r="RT96" s="4"/>
      <c r="RU96" s="15"/>
      <c r="RV96" s="39"/>
      <c r="RZ96" s="7"/>
      <c r="SA96" s="8"/>
      <c r="SE96" s="7"/>
      <c r="SF96" s="8"/>
      <c r="SJ96" s="7"/>
      <c r="SK96" s="8"/>
      <c r="SP96" s="8"/>
      <c r="SR96" s="4"/>
      <c r="SS96" s="4"/>
      <c r="SU96" s="8"/>
      <c r="SW96" s="4"/>
      <c r="SX96" s="4"/>
      <c r="SY96" s="15"/>
      <c r="SZ96" s="39"/>
      <c r="TE96" s="39"/>
      <c r="TG96" s="14"/>
      <c r="TH96" s="14"/>
      <c r="TI96" s="22"/>
      <c r="TJ96" s="40"/>
      <c r="TN96" s="7"/>
      <c r="TO96" s="8"/>
      <c r="TT96" s="8"/>
      <c r="TV96" s="4"/>
      <c r="TW96" s="4"/>
      <c r="TX96" s="15"/>
      <c r="TY96" s="39"/>
      <c r="UC96" s="7"/>
      <c r="UD96" s="8"/>
      <c r="UH96" s="7"/>
      <c r="UI96" s="8"/>
      <c r="UN96" s="8"/>
      <c r="UP96" s="4"/>
      <c r="UQ96" s="4"/>
      <c r="UR96" s="15"/>
      <c r="US96" s="39"/>
      <c r="UW96" s="7"/>
      <c r="UX96" s="8"/>
      <c r="VB96" s="7"/>
      <c r="VC96" s="8"/>
      <c r="VG96" s="7"/>
      <c r="VH96" s="8"/>
      <c r="VM96" s="8"/>
      <c r="VO96" s="4"/>
      <c r="VP96" s="4"/>
      <c r="VQ96" s="15"/>
      <c r="VR96" s="39"/>
      <c r="VV96" s="7"/>
      <c r="VW96" s="8"/>
      <c r="WA96" s="7"/>
      <c r="WB96" s="8"/>
      <c r="WF96" s="7"/>
      <c r="WG96" s="8"/>
      <c r="WK96" s="7"/>
      <c r="WL96" s="8"/>
      <c r="WQ96" s="8"/>
      <c r="WS96" s="4"/>
      <c r="WT96" s="4"/>
      <c r="WU96" s="15"/>
      <c r="WV96" s="39"/>
      <c r="WZ96" s="7"/>
      <c r="XA96" s="8"/>
      <c r="XE96" s="7"/>
      <c r="XF96" s="8"/>
      <c r="XJ96" s="7"/>
      <c r="XK96" s="8"/>
      <c r="XO96" s="7"/>
      <c r="XP96" s="8"/>
      <c r="XT96" s="7"/>
      <c r="XU96" s="8"/>
      <c r="XY96" s="7"/>
      <c r="XZ96" s="8"/>
      <c r="YD96" s="7"/>
      <c r="YE96" s="8"/>
      <c r="YI96" s="7"/>
      <c r="YJ96" s="8"/>
    </row>
    <row r="97" spans="2:660" x14ac:dyDescent="0.2">
      <c r="B97" s="242"/>
      <c r="C97" s="163"/>
      <c r="D97"/>
      <c r="J97"/>
      <c r="K97"/>
      <c r="L97"/>
      <c r="M97"/>
      <c r="AI97" s="8"/>
      <c r="AK97" s="4"/>
      <c r="AL97" s="9"/>
      <c r="AN97" s="8"/>
      <c r="AP97" s="4"/>
      <c r="AQ97" s="9"/>
      <c r="AS97" s="8"/>
      <c r="AU97" s="4"/>
      <c r="AV97" s="9"/>
      <c r="AX97" s="17"/>
      <c r="AZ97" s="13"/>
      <c r="BA97" s="16"/>
      <c r="BM97" s="39"/>
      <c r="BO97" s="14"/>
      <c r="BP97" s="18"/>
      <c r="BR97" s="39"/>
      <c r="BT97" s="14"/>
      <c r="BU97" s="18"/>
      <c r="BW97" s="39"/>
      <c r="BY97" s="14"/>
      <c r="BZ97" s="18"/>
      <c r="CA97" s="22"/>
      <c r="CB97" s="40"/>
      <c r="CG97" s="40"/>
      <c r="CI97" s="21"/>
      <c r="CJ97" s="21"/>
      <c r="CL97" s="40"/>
      <c r="CN97" s="21"/>
      <c r="CO97" s="21"/>
      <c r="CQ97" s="40"/>
      <c r="CS97" s="21"/>
      <c r="CT97" s="21"/>
      <c r="CV97" s="40"/>
      <c r="CX97" s="21"/>
      <c r="CY97" s="21"/>
      <c r="CZ97" s="26"/>
      <c r="DA97" s="41"/>
      <c r="DF97" s="41"/>
      <c r="DH97" s="25"/>
      <c r="DI97" s="25"/>
      <c r="DK97" s="41"/>
      <c r="DM97" s="25"/>
      <c r="DN97" s="25"/>
      <c r="DP97" s="41"/>
      <c r="DR97" s="25"/>
      <c r="DS97" s="25"/>
      <c r="DT97" s="30"/>
      <c r="DU97" s="42"/>
      <c r="DZ97" s="42"/>
      <c r="EB97" s="29"/>
      <c r="EC97" s="29"/>
      <c r="EE97" s="42"/>
      <c r="EG97" s="29"/>
      <c r="EH97" s="29"/>
      <c r="EI97" s="34"/>
      <c r="EJ97" s="43"/>
      <c r="EO97" s="43"/>
      <c r="EQ97" s="33"/>
      <c r="ER97" s="33"/>
      <c r="ES97" s="38"/>
      <c r="ET97" s="44"/>
      <c r="EX97" s="7"/>
      <c r="EY97" s="8"/>
      <c r="FD97" s="8"/>
      <c r="FF97" s="4"/>
      <c r="FG97" s="4"/>
      <c r="FI97" s="8"/>
      <c r="FK97" s="4"/>
      <c r="FL97" s="4"/>
      <c r="FN97" s="8"/>
      <c r="FP97" s="4"/>
      <c r="FQ97" s="4"/>
      <c r="FS97" s="8"/>
      <c r="FU97" s="4"/>
      <c r="FV97" s="4"/>
      <c r="FW97" s="15"/>
      <c r="FX97" s="39"/>
      <c r="GC97" s="39"/>
      <c r="GE97" s="14"/>
      <c r="GF97" s="14"/>
      <c r="GH97" s="39"/>
      <c r="GJ97" s="14"/>
      <c r="GK97" s="14"/>
      <c r="GM97" s="39"/>
      <c r="GO97" s="14"/>
      <c r="GP97" s="14"/>
      <c r="GQ97" s="22"/>
      <c r="GR97" s="40"/>
      <c r="GW97" s="40"/>
      <c r="GY97" s="21"/>
      <c r="GZ97" s="21"/>
      <c r="HB97" s="40"/>
      <c r="HD97" s="21"/>
      <c r="HE97" s="21"/>
      <c r="HF97" s="26"/>
      <c r="HG97" s="41"/>
      <c r="HL97" s="41"/>
      <c r="HN97" s="25"/>
      <c r="HO97" s="25"/>
      <c r="HP97" s="30"/>
      <c r="HQ97" s="42"/>
      <c r="HU97" s="7"/>
      <c r="HV97" s="8"/>
      <c r="IA97" s="8"/>
      <c r="IC97" s="4"/>
      <c r="ID97" s="4"/>
      <c r="IF97" s="8"/>
      <c r="IH97" s="4"/>
      <c r="II97" s="4"/>
      <c r="IK97" s="8"/>
      <c r="IM97" s="4"/>
      <c r="IN97" s="4"/>
      <c r="IO97" s="15"/>
      <c r="IP97" s="39"/>
      <c r="IU97" s="39"/>
      <c r="IW97" s="14"/>
      <c r="IX97" s="14"/>
      <c r="IZ97" s="39"/>
      <c r="JB97" s="14"/>
      <c r="JC97" s="14"/>
      <c r="JD97" s="22"/>
      <c r="JE97" s="40"/>
      <c r="JJ97" s="40"/>
      <c r="JL97" s="21"/>
      <c r="JM97" s="21"/>
      <c r="JN97" s="26"/>
      <c r="JO97" s="41"/>
      <c r="JS97" s="7"/>
      <c r="JT97" s="8"/>
      <c r="JY97" s="8"/>
      <c r="KA97" s="4"/>
      <c r="KB97" s="4"/>
      <c r="KD97" s="8"/>
      <c r="KF97" s="4"/>
      <c r="KG97" s="4"/>
      <c r="KH97" s="15"/>
      <c r="KI97" s="39"/>
      <c r="KN97" s="39"/>
      <c r="KP97" s="14"/>
      <c r="KQ97" s="14"/>
      <c r="KR97" s="22"/>
      <c r="KS97" s="40"/>
      <c r="KX97" s="6"/>
      <c r="KZ97" s="5"/>
      <c r="LA97" s="5"/>
      <c r="LG97" s="15"/>
      <c r="LH97" s="39"/>
      <c r="LM97" s="6"/>
      <c r="LO97" s="5"/>
      <c r="LP97" s="5"/>
      <c r="LQ97" s="7"/>
      <c r="LR97" s="8"/>
      <c r="LW97" s="8"/>
      <c r="LY97" s="4"/>
      <c r="LZ97" s="4"/>
      <c r="MB97" s="8"/>
      <c r="MD97" s="4"/>
      <c r="ME97" s="4"/>
      <c r="MG97" s="8"/>
      <c r="MI97" s="4"/>
      <c r="MJ97" s="4"/>
      <c r="MK97" s="15"/>
      <c r="ML97" s="39"/>
      <c r="MQ97" s="39"/>
      <c r="MS97" s="14"/>
      <c r="MT97" s="14"/>
      <c r="MV97" s="39"/>
      <c r="MX97" s="14"/>
      <c r="MY97" s="14"/>
      <c r="MZ97" s="22"/>
      <c r="NA97" s="40"/>
      <c r="NF97" s="40"/>
      <c r="NH97" s="21"/>
      <c r="NI97" s="21"/>
      <c r="NJ97" s="26"/>
      <c r="NK97" s="41"/>
      <c r="NO97" s="7"/>
      <c r="NP97" s="8"/>
      <c r="NU97" s="8"/>
      <c r="NW97" s="4"/>
      <c r="NX97" s="4"/>
      <c r="NZ97" s="8"/>
      <c r="OB97" s="4"/>
      <c r="OC97" s="4"/>
      <c r="OD97" s="15"/>
      <c r="OE97" s="39"/>
      <c r="OJ97" s="39"/>
      <c r="OL97" s="14"/>
      <c r="OM97" s="14"/>
      <c r="ON97" s="22"/>
      <c r="OO97" s="40"/>
      <c r="OS97" s="7"/>
      <c r="OT97" s="8"/>
      <c r="OY97" s="8"/>
      <c r="PA97" s="4"/>
      <c r="PB97" s="4"/>
      <c r="PC97" s="15"/>
      <c r="PD97" s="39"/>
      <c r="PH97" s="7"/>
      <c r="PI97" s="8"/>
      <c r="PM97" s="7"/>
      <c r="PN97" s="8"/>
      <c r="PS97" s="8"/>
      <c r="PU97" s="4"/>
      <c r="PV97" s="4"/>
      <c r="PX97" s="8"/>
      <c r="PZ97" s="4"/>
      <c r="QA97" s="4"/>
      <c r="QB97" s="15"/>
      <c r="QC97" s="39"/>
      <c r="QH97" s="39"/>
      <c r="QJ97" s="14"/>
      <c r="QK97" s="14"/>
      <c r="QL97" s="22"/>
      <c r="QM97" s="40"/>
      <c r="QQ97" s="7"/>
      <c r="QR97" s="8"/>
      <c r="QW97" s="8"/>
      <c r="QY97" s="4"/>
      <c r="QZ97" s="4"/>
      <c r="RA97" s="15"/>
      <c r="RB97" s="39"/>
      <c r="RF97" s="7"/>
      <c r="RG97" s="8"/>
      <c r="RK97" s="7"/>
      <c r="RL97" s="8"/>
      <c r="RQ97" s="8"/>
      <c r="RS97" s="4"/>
      <c r="RT97" s="4"/>
      <c r="RU97" s="15"/>
      <c r="RV97" s="39"/>
      <c r="RZ97" s="7"/>
      <c r="SA97" s="8"/>
      <c r="SE97" s="7"/>
      <c r="SF97" s="8"/>
      <c r="SJ97" s="7"/>
      <c r="SK97" s="8"/>
      <c r="SP97" s="8"/>
      <c r="SR97" s="4"/>
      <c r="SS97" s="4"/>
      <c r="SU97" s="8"/>
      <c r="SW97" s="4"/>
      <c r="SX97" s="4"/>
      <c r="SY97" s="15"/>
      <c r="SZ97" s="39"/>
      <c r="TE97" s="39"/>
      <c r="TG97" s="14"/>
      <c r="TH97" s="14"/>
      <c r="TI97" s="22"/>
      <c r="TJ97" s="40"/>
      <c r="TN97" s="7"/>
      <c r="TO97" s="8"/>
      <c r="TT97" s="8"/>
      <c r="TV97" s="4"/>
      <c r="TW97" s="4"/>
      <c r="TX97" s="15"/>
      <c r="TY97" s="39"/>
      <c r="UC97" s="7"/>
      <c r="UD97" s="8"/>
      <c r="UH97" s="7"/>
      <c r="UI97" s="8"/>
      <c r="UN97" s="8"/>
      <c r="UP97" s="4"/>
      <c r="UQ97" s="4"/>
      <c r="UR97" s="15"/>
      <c r="US97" s="39"/>
      <c r="UW97" s="7"/>
      <c r="UX97" s="8"/>
      <c r="VB97" s="7"/>
      <c r="VC97" s="8"/>
      <c r="VG97" s="7"/>
      <c r="VH97" s="8"/>
      <c r="VM97" s="8"/>
      <c r="VO97" s="4"/>
      <c r="VP97" s="4"/>
      <c r="VQ97" s="15"/>
      <c r="VR97" s="39"/>
      <c r="VV97" s="7"/>
      <c r="VW97" s="8"/>
      <c r="WA97" s="7"/>
      <c r="WB97" s="8"/>
      <c r="WF97" s="7"/>
      <c r="WG97" s="8"/>
      <c r="WK97" s="7"/>
      <c r="WL97" s="8"/>
      <c r="WQ97" s="8"/>
      <c r="WS97" s="4"/>
      <c r="WT97" s="4"/>
      <c r="WU97" s="15"/>
      <c r="WV97" s="39"/>
      <c r="WZ97" s="7"/>
      <c r="XA97" s="8"/>
      <c r="XE97" s="7"/>
      <c r="XF97" s="8"/>
      <c r="XJ97" s="7"/>
      <c r="XK97" s="8"/>
      <c r="XO97" s="7"/>
      <c r="XP97" s="8"/>
      <c r="XT97" s="7"/>
      <c r="XU97" s="8"/>
      <c r="XY97" s="7"/>
      <c r="XZ97" s="8"/>
      <c r="YD97" s="7"/>
      <c r="YE97" s="8"/>
      <c r="YI97" s="7"/>
      <c r="YJ97" s="8"/>
    </row>
    <row r="98" spans="2:660" x14ac:dyDescent="0.2">
      <c r="B98" s="242"/>
      <c r="C98" s="163"/>
      <c r="D98"/>
      <c r="J98"/>
      <c r="K98"/>
      <c r="L98"/>
      <c r="M98"/>
      <c r="AI98" s="8"/>
      <c r="AK98" s="4"/>
      <c r="AL98" s="9"/>
      <c r="AN98" s="8"/>
      <c r="AP98" s="4"/>
      <c r="AQ98" s="9"/>
      <c r="AS98" s="8"/>
      <c r="AU98" s="4"/>
      <c r="AV98" s="9"/>
      <c r="AX98" s="17"/>
      <c r="AZ98" s="13"/>
      <c r="BA98" s="16"/>
      <c r="BM98" s="39"/>
      <c r="BO98" s="14"/>
      <c r="BP98" s="18"/>
      <c r="BR98" s="39"/>
      <c r="BT98" s="14"/>
      <c r="BU98" s="18"/>
      <c r="BW98" s="39"/>
      <c r="BY98" s="14"/>
      <c r="BZ98" s="18"/>
      <c r="CA98" s="22"/>
      <c r="CB98" s="40"/>
      <c r="CG98" s="40"/>
      <c r="CI98" s="21"/>
      <c r="CJ98" s="21"/>
      <c r="CL98" s="40"/>
      <c r="CN98" s="21"/>
      <c r="CO98" s="21"/>
      <c r="CQ98" s="40"/>
      <c r="CS98" s="21"/>
      <c r="CT98" s="21"/>
      <c r="CV98" s="40"/>
      <c r="CX98" s="21"/>
      <c r="CY98" s="21"/>
      <c r="CZ98" s="26"/>
      <c r="DA98" s="41"/>
      <c r="DF98" s="41"/>
      <c r="DH98" s="25"/>
      <c r="DI98" s="25"/>
      <c r="DK98" s="41"/>
      <c r="DM98" s="25"/>
      <c r="DN98" s="25"/>
      <c r="DP98" s="41"/>
      <c r="DR98" s="25"/>
      <c r="DS98" s="25"/>
      <c r="DT98" s="30"/>
      <c r="DU98" s="42"/>
      <c r="DZ98" s="42"/>
      <c r="EB98" s="29"/>
      <c r="EC98" s="29"/>
      <c r="EE98" s="42"/>
      <c r="EG98" s="29"/>
      <c r="EH98" s="29"/>
      <c r="EI98" s="34"/>
      <c r="EJ98" s="43"/>
      <c r="EO98" s="43"/>
      <c r="EQ98" s="33"/>
      <c r="ER98" s="33"/>
      <c r="ES98" s="38"/>
      <c r="ET98" s="44"/>
      <c r="EX98" s="7"/>
      <c r="EY98" s="8"/>
      <c r="FD98" s="8"/>
      <c r="FF98" s="4"/>
      <c r="FG98" s="4"/>
      <c r="FI98" s="8"/>
      <c r="FK98" s="4"/>
      <c r="FL98" s="4"/>
      <c r="FN98" s="8"/>
      <c r="FP98" s="4"/>
      <c r="FQ98" s="4"/>
      <c r="FS98" s="8"/>
      <c r="FU98" s="4"/>
      <c r="FV98" s="4"/>
      <c r="FW98" s="15"/>
      <c r="FX98" s="39"/>
      <c r="GC98" s="39"/>
      <c r="GE98" s="14"/>
      <c r="GF98" s="14"/>
      <c r="GH98" s="39"/>
      <c r="GJ98" s="14"/>
      <c r="GK98" s="14"/>
      <c r="GM98" s="39"/>
      <c r="GO98" s="14"/>
      <c r="GP98" s="14"/>
      <c r="GQ98" s="22"/>
      <c r="GR98" s="40"/>
      <c r="GW98" s="40"/>
      <c r="GY98" s="21"/>
      <c r="GZ98" s="21"/>
      <c r="HB98" s="40"/>
      <c r="HD98" s="21"/>
      <c r="HE98" s="21"/>
      <c r="HF98" s="26"/>
      <c r="HG98" s="41"/>
      <c r="HL98" s="41"/>
      <c r="HN98" s="25"/>
      <c r="HO98" s="25"/>
      <c r="HP98" s="30"/>
      <c r="HQ98" s="42"/>
      <c r="HU98" s="7"/>
      <c r="HV98" s="8"/>
      <c r="IA98" s="8"/>
      <c r="IC98" s="4"/>
      <c r="ID98" s="4"/>
      <c r="IF98" s="8"/>
      <c r="IH98" s="4"/>
      <c r="II98" s="4"/>
      <c r="IK98" s="8"/>
      <c r="IM98" s="4"/>
      <c r="IN98" s="4"/>
      <c r="IO98" s="15"/>
      <c r="IP98" s="39"/>
      <c r="IU98" s="39"/>
      <c r="IW98" s="14"/>
      <c r="IX98" s="14"/>
      <c r="IZ98" s="39"/>
      <c r="JB98" s="14"/>
      <c r="JC98" s="14"/>
      <c r="JD98" s="22"/>
      <c r="JE98" s="40"/>
      <c r="JJ98" s="40"/>
      <c r="JL98" s="21"/>
      <c r="JM98" s="21"/>
      <c r="JN98" s="26"/>
      <c r="JO98" s="41"/>
      <c r="JS98" s="7"/>
      <c r="JT98" s="8"/>
      <c r="JY98" s="8"/>
      <c r="KA98" s="4"/>
      <c r="KB98" s="4"/>
      <c r="KD98" s="8"/>
      <c r="KF98" s="4"/>
      <c r="KG98" s="4"/>
      <c r="KH98" s="15"/>
      <c r="KI98" s="39"/>
      <c r="KN98" s="39"/>
      <c r="KP98" s="14"/>
      <c r="KQ98" s="14"/>
      <c r="KR98" s="22"/>
      <c r="KS98" s="40"/>
      <c r="KX98" s="6"/>
      <c r="KZ98" s="5"/>
      <c r="LA98" s="5"/>
      <c r="LG98" s="15"/>
      <c r="LH98" s="39"/>
      <c r="LM98" s="6"/>
      <c r="LO98" s="5"/>
      <c r="LP98" s="5"/>
      <c r="LQ98" s="7"/>
      <c r="LR98" s="8"/>
      <c r="LW98" s="8"/>
      <c r="LY98" s="4"/>
      <c r="LZ98" s="4"/>
      <c r="MB98" s="8"/>
      <c r="MD98" s="4"/>
      <c r="ME98" s="4"/>
      <c r="MG98" s="8"/>
      <c r="MI98" s="4"/>
      <c r="MJ98" s="4"/>
      <c r="MK98" s="15"/>
      <c r="ML98" s="39"/>
      <c r="MQ98" s="39"/>
      <c r="MS98" s="14"/>
      <c r="MT98" s="14"/>
      <c r="MV98" s="39"/>
      <c r="MX98" s="14"/>
      <c r="MY98" s="14"/>
      <c r="MZ98" s="22"/>
      <c r="NA98" s="40"/>
      <c r="NF98" s="40"/>
      <c r="NH98" s="21"/>
      <c r="NI98" s="21"/>
      <c r="NJ98" s="26"/>
      <c r="NK98" s="41"/>
      <c r="NO98" s="7"/>
      <c r="NP98" s="8"/>
      <c r="NU98" s="8"/>
      <c r="NW98" s="4"/>
      <c r="NX98" s="4"/>
      <c r="NZ98" s="8"/>
      <c r="OB98" s="4"/>
      <c r="OC98" s="4"/>
      <c r="OD98" s="15"/>
      <c r="OE98" s="39"/>
      <c r="OJ98" s="39"/>
      <c r="OL98" s="14"/>
      <c r="OM98" s="14"/>
      <c r="ON98" s="22"/>
      <c r="OO98" s="40"/>
      <c r="OS98" s="7"/>
      <c r="OT98" s="8"/>
      <c r="OY98" s="8"/>
      <c r="PA98" s="4"/>
      <c r="PB98" s="4"/>
      <c r="PC98" s="15"/>
      <c r="PD98" s="39"/>
      <c r="PH98" s="7"/>
      <c r="PI98" s="8"/>
      <c r="PM98" s="7"/>
      <c r="PN98" s="8"/>
      <c r="PS98" s="8"/>
      <c r="PU98" s="4"/>
      <c r="PV98" s="4"/>
      <c r="PX98" s="8"/>
      <c r="PZ98" s="4"/>
      <c r="QA98" s="4"/>
      <c r="QB98" s="15"/>
      <c r="QC98" s="39"/>
      <c r="QH98" s="39"/>
      <c r="QJ98" s="14"/>
      <c r="QK98" s="14"/>
      <c r="QL98" s="22"/>
      <c r="QM98" s="40"/>
      <c r="QQ98" s="7"/>
      <c r="QR98" s="8"/>
      <c r="QW98" s="8"/>
      <c r="QY98" s="4"/>
      <c r="QZ98" s="4"/>
      <c r="RA98" s="15"/>
      <c r="RB98" s="39"/>
      <c r="RF98" s="7"/>
      <c r="RG98" s="8"/>
      <c r="RK98" s="7"/>
      <c r="RL98" s="8"/>
      <c r="RQ98" s="8"/>
      <c r="RS98" s="4"/>
      <c r="RT98" s="4"/>
      <c r="RU98" s="15"/>
      <c r="RV98" s="39"/>
      <c r="RZ98" s="7"/>
      <c r="SA98" s="8"/>
      <c r="SE98" s="7"/>
      <c r="SF98" s="8"/>
      <c r="SJ98" s="7"/>
      <c r="SK98" s="8"/>
      <c r="SP98" s="8"/>
      <c r="SR98" s="4"/>
      <c r="SS98" s="4"/>
      <c r="SU98" s="8"/>
      <c r="SW98" s="4"/>
      <c r="SX98" s="4"/>
      <c r="SY98" s="15"/>
      <c r="SZ98" s="39"/>
      <c r="TE98" s="39"/>
      <c r="TG98" s="14"/>
      <c r="TH98" s="14"/>
      <c r="TI98" s="22"/>
      <c r="TJ98" s="40"/>
      <c r="TN98" s="7"/>
      <c r="TO98" s="8"/>
      <c r="TT98" s="8"/>
      <c r="TV98" s="4"/>
      <c r="TW98" s="4"/>
      <c r="TX98" s="15"/>
      <c r="TY98" s="39"/>
      <c r="UC98" s="7"/>
      <c r="UD98" s="8"/>
      <c r="UH98" s="7"/>
      <c r="UI98" s="8"/>
      <c r="UN98" s="8"/>
      <c r="UP98" s="4"/>
      <c r="UQ98" s="4"/>
      <c r="UR98" s="15"/>
      <c r="US98" s="39"/>
      <c r="UW98" s="7"/>
      <c r="UX98" s="8"/>
      <c r="VB98" s="7"/>
      <c r="VC98" s="8"/>
      <c r="VG98" s="7"/>
      <c r="VH98" s="8"/>
      <c r="VM98" s="8"/>
      <c r="VO98" s="4"/>
      <c r="VP98" s="4"/>
      <c r="VQ98" s="15"/>
      <c r="VR98" s="39"/>
      <c r="VV98" s="7"/>
      <c r="VW98" s="8"/>
      <c r="WA98" s="7"/>
      <c r="WB98" s="8"/>
      <c r="WF98" s="7"/>
      <c r="WG98" s="8"/>
      <c r="WK98" s="7"/>
      <c r="WL98" s="8"/>
      <c r="WQ98" s="8"/>
      <c r="WS98" s="4"/>
      <c r="WT98" s="4"/>
      <c r="WU98" s="15"/>
      <c r="WV98" s="39"/>
      <c r="WZ98" s="7"/>
      <c r="XA98" s="8"/>
      <c r="XE98" s="7"/>
      <c r="XF98" s="8"/>
      <c r="XJ98" s="7"/>
      <c r="XK98" s="8"/>
      <c r="XO98" s="7"/>
      <c r="XP98" s="8"/>
      <c r="XT98" s="7"/>
      <c r="XU98" s="8"/>
      <c r="XY98" s="7"/>
      <c r="XZ98" s="8"/>
      <c r="YD98" s="7"/>
      <c r="YE98" s="8"/>
      <c r="YI98" s="7"/>
      <c r="YJ98" s="8"/>
    </row>
    <row r="99" spans="2:660" x14ac:dyDescent="0.2">
      <c r="B99" s="242"/>
      <c r="C99" s="163"/>
      <c r="D99"/>
      <c r="J99"/>
      <c r="K99"/>
      <c r="L99"/>
      <c r="M99"/>
      <c r="AI99" s="8"/>
      <c r="AK99" s="4"/>
      <c r="AL99" s="9"/>
      <c r="AN99" s="8"/>
      <c r="AP99" s="4"/>
      <c r="AQ99" s="9"/>
      <c r="AS99" s="8"/>
      <c r="AU99" s="4"/>
      <c r="AV99" s="9"/>
      <c r="AX99" s="17"/>
      <c r="AZ99" s="13"/>
      <c r="BA99" s="16"/>
      <c r="BM99" s="39"/>
      <c r="BO99" s="14"/>
      <c r="BP99" s="18"/>
      <c r="BR99" s="39"/>
      <c r="BT99" s="14"/>
      <c r="BU99" s="18"/>
      <c r="BW99" s="39"/>
      <c r="BY99" s="14"/>
      <c r="BZ99" s="18"/>
      <c r="CA99" s="22"/>
      <c r="CB99" s="40"/>
      <c r="CG99" s="40"/>
      <c r="CI99" s="21"/>
      <c r="CJ99" s="21"/>
      <c r="CL99" s="40"/>
      <c r="CN99" s="21"/>
      <c r="CO99" s="21"/>
      <c r="CQ99" s="40"/>
      <c r="CS99" s="21"/>
      <c r="CT99" s="21"/>
      <c r="CV99" s="40"/>
      <c r="CX99" s="21"/>
      <c r="CY99" s="21"/>
      <c r="CZ99" s="26"/>
      <c r="DA99" s="41"/>
      <c r="DF99" s="41"/>
      <c r="DH99" s="25"/>
      <c r="DI99" s="25"/>
      <c r="DK99" s="41"/>
      <c r="DM99" s="25"/>
      <c r="DN99" s="25"/>
      <c r="DP99" s="41"/>
      <c r="DR99" s="25"/>
      <c r="DS99" s="25"/>
      <c r="DT99" s="30"/>
      <c r="DU99" s="42"/>
      <c r="DZ99" s="42"/>
      <c r="EB99" s="29"/>
      <c r="EC99" s="29"/>
      <c r="EE99" s="42"/>
      <c r="EG99" s="29"/>
      <c r="EH99" s="29"/>
      <c r="EI99" s="34"/>
      <c r="EJ99" s="43"/>
      <c r="EO99" s="43"/>
      <c r="EQ99" s="33"/>
      <c r="ER99" s="33"/>
      <c r="ES99" s="38"/>
      <c r="ET99" s="44"/>
      <c r="EX99" s="7"/>
      <c r="EY99" s="8"/>
      <c r="FD99" s="8"/>
      <c r="FF99" s="4"/>
      <c r="FG99" s="4"/>
      <c r="FI99" s="8"/>
      <c r="FK99" s="4"/>
      <c r="FL99" s="4"/>
      <c r="FN99" s="8"/>
      <c r="FP99" s="4"/>
      <c r="FQ99" s="4"/>
      <c r="FS99" s="8"/>
      <c r="FU99" s="4"/>
      <c r="FV99" s="4"/>
      <c r="FW99" s="15"/>
      <c r="FX99" s="39"/>
      <c r="GC99" s="39"/>
      <c r="GE99" s="14"/>
      <c r="GF99" s="14"/>
      <c r="GH99" s="39"/>
      <c r="GJ99" s="14"/>
      <c r="GK99" s="14"/>
      <c r="GM99" s="39"/>
      <c r="GO99" s="14"/>
      <c r="GP99" s="14"/>
      <c r="GQ99" s="22"/>
      <c r="GR99" s="40"/>
      <c r="GW99" s="40"/>
      <c r="GY99" s="21"/>
      <c r="GZ99" s="21"/>
      <c r="HB99" s="40"/>
      <c r="HD99" s="21"/>
      <c r="HE99" s="21"/>
      <c r="HF99" s="26"/>
      <c r="HG99" s="41"/>
      <c r="HL99" s="41"/>
      <c r="HN99" s="25"/>
      <c r="HO99" s="25"/>
      <c r="HP99" s="30"/>
      <c r="HQ99" s="42"/>
      <c r="HU99" s="7"/>
      <c r="HV99" s="8"/>
      <c r="IA99" s="8"/>
      <c r="IC99" s="4"/>
      <c r="ID99" s="4"/>
      <c r="IF99" s="8"/>
      <c r="IH99" s="4"/>
      <c r="II99" s="4"/>
      <c r="IK99" s="8"/>
      <c r="IM99" s="4"/>
      <c r="IN99" s="4"/>
      <c r="IO99" s="15"/>
      <c r="IP99" s="39"/>
      <c r="IU99" s="39"/>
      <c r="IW99" s="14"/>
      <c r="IX99" s="14"/>
      <c r="IZ99" s="39"/>
      <c r="JB99" s="14"/>
      <c r="JC99" s="14"/>
      <c r="JD99" s="22"/>
      <c r="JE99" s="40"/>
      <c r="JJ99" s="40"/>
      <c r="JL99" s="21"/>
      <c r="JM99" s="21"/>
      <c r="JN99" s="26"/>
      <c r="JO99" s="41"/>
      <c r="JS99" s="7"/>
      <c r="JT99" s="8"/>
      <c r="JY99" s="8"/>
      <c r="KA99" s="4"/>
      <c r="KB99" s="4"/>
      <c r="KD99" s="8"/>
      <c r="KF99" s="4"/>
      <c r="KG99" s="4"/>
      <c r="KH99" s="15"/>
      <c r="KI99" s="39"/>
      <c r="KN99" s="39"/>
      <c r="KP99" s="14"/>
      <c r="KQ99" s="14"/>
      <c r="KR99" s="22"/>
      <c r="KS99" s="40"/>
      <c r="KX99" s="6"/>
      <c r="KZ99" s="5"/>
      <c r="LA99" s="5"/>
      <c r="LG99" s="15"/>
      <c r="LH99" s="39"/>
      <c r="LM99" s="6"/>
      <c r="LO99" s="5"/>
      <c r="LP99" s="5"/>
      <c r="LQ99" s="7"/>
      <c r="LR99" s="8"/>
      <c r="LW99" s="8"/>
      <c r="LY99" s="4"/>
      <c r="LZ99" s="4"/>
      <c r="MB99" s="8"/>
      <c r="MD99" s="4"/>
      <c r="ME99" s="4"/>
      <c r="MG99" s="8"/>
      <c r="MI99" s="4"/>
      <c r="MJ99" s="4"/>
      <c r="MK99" s="15"/>
      <c r="ML99" s="39"/>
      <c r="MQ99" s="39"/>
      <c r="MS99" s="14"/>
      <c r="MT99" s="14"/>
      <c r="MV99" s="39"/>
      <c r="MX99" s="14"/>
      <c r="MY99" s="14"/>
      <c r="MZ99" s="22"/>
      <c r="NA99" s="40"/>
      <c r="NF99" s="40"/>
      <c r="NH99" s="21"/>
      <c r="NI99" s="21"/>
      <c r="NJ99" s="26"/>
      <c r="NK99" s="41"/>
      <c r="NO99" s="7"/>
      <c r="NP99" s="8"/>
      <c r="NU99" s="8"/>
      <c r="NW99" s="4"/>
      <c r="NX99" s="4"/>
      <c r="NZ99" s="8"/>
      <c r="OB99" s="4"/>
      <c r="OC99" s="4"/>
      <c r="OD99" s="15"/>
      <c r="OE99" s="39"/>
      <c r="OJ99" s="39"/>
      <c r="OL99" s="14"/>
      <c r="OM99" s="14"/>
      <c r="ON99" s="22"/>
      <c r="OO99" s="40"/>
      <c r="OS99" s="7"/>
      <c r="OT99" s="8"/>
      <c r="OY99" s="8"/>
      <c r="PA99" s="4"/>
      <c r="PB99" s="4"/>
      <c r="PC99" s="15"/>
      <c r="PD99" s="39"/>
      <c r="PH99" s="7"/>
      <c r="PI99" s="8"/>
      <c r="PM99" s="7"/>
      <c r="PN99" s="8"/>
      <c r="PS99" s="8"/>
      <c r="PU99" s="4"/>
      <c r="PV99" s="4"/>
      <c r="PX99" s="8"/>
      <c r="PZ99" s="4"/>
      <c r="QA99" s="4"/>
      <c r="QB99" s="15"/>
      <c r="QC99" s="39"/>
      <c r="QH99" s="39"/>
      <c r="QJ99" s="14"/>
      <c r="QK99" s="14"/>
      <c r="QL99" s="22"/>
      <c r="QM99" s="40"/>
      <c r="QQ99" s="7"/>
      <c r="QR99" s="8"/>
      <c r="QW99" s="8"/>
      <c r="QY99" s="4"/>
      <c r="QZ99" s="4"/>
      <c r="RA99" s="15"/>
      <c r="RB99" s="39"/>
      <c r="RF99" s="7"/>
      <c r="RG99" s="8"/>
      <c r="RK99" s="7"/>
      <c r="RL99" s="8"/>
      <c r="RQ99" s="8"/>
      <c r="RS99" s="4"/>
      <c r="RT99" s="4"/>
      <c r="RU99" s="15"/>
      <c r="RV99" s="39"/>
      <c r="RZ99" s="7"/>
      <c r="SA99" s="8"/>
      <c r="SE99" s="7"/>
      <c r="SF99" s="8"/>
      <c r="SJ99" s="7"/>
      <c r="SK99" s="8"/>
      <c r="SP99" s="8"/>
      <c r="SR99" s="4"/>
      <c r="SS99" s="4"/>
      <c r="SU99" s="8"/>
      <c r="SW99" s="4"/>
      <c r="SX99" s="4"/>
      <c r="SY99" s="15"/>
      <c r="SZ99" s="39"/>
      <c r="TE99" s="39"/>
      <c r="TG99" s="14"/>
      <c r="TH99" s="14"/>
      <c r="TI99" s="22"/>
      <c r="TJ99" s="40"/>
      <c r="TN99" s="7"/>
      <c r="TO99" s="8"/>
      <c r="TT99" s="8"/>
      <c r="TV99" s="4"/>
      <c r="TW99" s="4"/>
      <c r="TX99" s="15"/>
      <c r="TY99" s="39"/>
      <c r="UC99" s="7"/>
      <c r="UD99" s="8"/>
      <c r="UH99" s="7"/>
      <c r="UI99" s="8"/>
      <c r="UN99" s="8"/>
      <c r="UP99" s="4"/>
      <c r="UQ99" s="4"/>
      <c r="UR99" s="15"/>
      <c r="US99" s="39"/>
      <c r="UW99" s="7"/>
      <c r="UX99" s="8"/>
      <c r="VB99" s="7"/>
      <c r="VC99" s="8"/>
      <c r="VG99" s="7"/>
      <c r="VH99" s="8"/>
      <c r="VM99" s="8"/>
      <c r="VO99" s="4"/>
      <c r="VP99" s="4"/>
      <c r="VQ99" s="15"/>
      <c r="VR99" s="39"/>
      <c r="VV99" s="7"/>
      <c r="VW99" s="8"/>
      <c r="WA99" s="7"/>
      <c r="WB99" s="8"/>
      <c r="WF99" s="7"/>
      <c r="WG99" s="8"/>
      <c r="WK99" s="7"/>
      <c r="WL99" s="8"/>
      <c r="WQ99" s="8"/>
      <c r="WS99" s="4"/>
      <c r="WT99" s="4"/>
      <c r="WU99" s="15"/>
      <c r="WV99" s="39"/>
      <c r="WZ99" s="7"/>
      <c r="XA99" s="8"/>
      <c r="XE99" s="7"/>
      <c r="XF99" s="8"/>
      <c r="XJ99" s="7"/>
      <c r="XK99" s="8"/>
      <c r="XO99" s="7"/>
      <c r="XP99" s="8"/>
      <c r="XT99" s="7"/>
      <c r="XU99" s="8"/>
      <c r="XY99" s="7"/>
      <c r="XZ99" s="8"/>
      <c r="YD99" s="7"/>
      <c r="YE99" s="8"/>
      <c r="YI99" s="7"/>
      <c r="YJ99" s="8"/>
    </row>
    <row r="100" spans="2:660" x14ac:dyDescent="0.2">
      <c r="B100" s="242"/>
      <c r="C100" s="163"/>
      <c r="D100"/>
      <c r="J100"/>
      <c r="K100"/>
      <c r="L100"/>
      <c r="M100"/>
      <c r="AI100" s="8"/>
      <c r="AK100" s="4"/>
      <c r="AL100" s="9"/>
      <c r="AN100" s="8"/>
      <c r="AP100" s="4"/>
      <c r="AQ100" s="9"/>
      <c r="AS100" s="8"/>
      <c r="AU100" s="4"/>
      <c r="AV100" s="9"/>
      <c r="AX100" s="17"/>
      <c r="AZ100" s="13"/>
      <c r="BA100" s="16"/>
      <c r="BM100" s="39"/>
      <c r="BO100" s="14"/>
      <c r="BP100" s="18"/>
      <c r="BR100" s="39"/>
      <c r="BT100" s="14"/>
      <c r="BU100" s="18"/>
      <c r="BW100" s="39"/>
      <c r="BY100" s="14"/>
      <c r="BZ100" s="18"/>
      <c r="CA100" s="22"/>
      <c r="CB100" s="40"/>
      <c r="CG100" s="40"/>
      <c r="CI100" s="21"/>
      <c r="CJ100" s="21"/>
      <c r="CL100" s="40"/>
      <c r="CN100" s="21"/>
      <c r="CO100" s="21"/>
      <c r="CQ100" s="40"/>
      <c r="CS100" s="21"/>
      <c r="CT100" s="21"/>
      <c r="CV100" s="40"/>
      <c r="CX100" s="21"/>
      <c r="CY100" s="21"/>
      <c r="CZ100" s="26"/>
      <c r="DA100" s="41"/>
      <c r="DF100" s="41"/>
      <c r="DH100" s="25"/>
      <c r="DI100" s="25"/>
      <c r="DK100" s="41"/>
      <c r="DM100" s="25"/>
      <c r="DN100" s="25"/>
      <c r="DP100" s="41"/>
      <c r="DR100" s="25"/>
      <c r="DS100" s="25"/>
      <c r="DT100" s="30"/>
      <c r="DU100" s="42"/>
      <c r="DZ100" s="42"/>
      <c r="EB100" s="29"/>
      <c r="EC100" s="29"/>
      <c r="EE100" s="42"/>
      <c r="EG100" s="29"/>
      <c r="EH100" s="29"/>
      <c r="EI100" s="34"/>
      <c r="EJ100" s="43"/>
      <c r="EO100" s="43"/>
      <c r="EQ100" s="33"/>
      <c r="ER100" s="33"/>
      <c r="ES100" s="38"/>
      <c r="ET100" s="44"/>
      <c r="EX100" s="7"/>
      <c r="EY100" s="8"/>
      <c r="FD100" s="8"/>
      <c r="FF100" s="4"/>
      <c r="FG100" s="4"/>
      <c r="FI100" s="8"/>
      <c r="FK100" s="4"/>
      <c r="FL100" s="4"/>
      <c r="FN100" s="8"/>
      <c r="FP100" s="4"/>
      <c r="FQ100" s="4"/>
      <c r="FS100" s="8"/>
      <c r="FU100" s="4"/>
      <c r="FV100" s="4"/>
      <c r="FW100" s="15"/>
      <c r="FX100" s="39"/>
      <c r="GC100" s="39"/>
      <c r="GE100" s="14"/>
      <c r="GF100" s="14"/>
      <c r="GH100" s="39"/>
      <c r="GJ100" s="14"/>
      <c r="GK100" s="14"/>
      <c r="GM100" s="39"/>
      <c r="GO100" s="14"/>
      <c r="GP100" s="14"/>
      <c r="GQ100" s="22"/>
      <c r="GR100" s="40"/>
      <c r="GW100" s="40"/>
      <c r="GY100" s="21"/>
      <c r="GZ100" s="21"/>
      <c r="HB100" s="40"/>
      <c r="HD100" s="21"/>
      <c r="HE100" s="21"/>
      <c r="HF100" s="26"/>
      <c r="HG100" s="41"/>
      <c r="HL100" s="41"/>
      <c r="HN100" s="25"/>
      <c r="HO100" s="25"/>
      <c r="HP100" s="30"/>
      <c r="HQ100" s="42"/>
      <c r="HU100" s="7"/>
      <c r="HV100" s="8"/>
      <c r="IA100" s="8"/>
      <c r="IC100" s="4"/>
      <c r="ID100" s="4"/>
      <c r="IF100" s="8"/>
      <c r="IH100" s="4"/>
      <c r="II100" s="4"/>
      <c r="IK100" s="8"/>
      <c r="IM100" s="4"/>
      <c r="IN100" s="4"/>
      <c r="IO100" s="15"/>
      <c r="IP100" s="39"/>
      <c r="IU100" s="39"/>
      <c r="IW100" s="14"/>
      <c r="IX100" s="14"/>
      <c r="IZ100" s="39"/>
      <c r="JB100" s="14"/>
      <c r="JC100" s="14"/>
      <c r="JD100" s="22"/>
      <c r="JE100" s="40"/>
      <c r="JJ100" s="40"/>
      <c r="JL100" s="21"/>
      <c r="JM100" s="21"/>
      <c r="JN100" s="26"/>
      <c r="JO100" s="41"/>
      <c r="JS100" s="7"/>
      <c r="JT100" s="8"/>
      <c r="JY100" s="8"/>
      <c r="KA100" s="4"/>
      <c r="KB100" s="4"/>
      <c r="KD100" s="8"/>
      <c r="KF100" s="4"/>
      <c r="KG100" s="4"/>
      <c r="KH100" s="15"/>
      <c r="KI100" s="39"/>
      <c r="KN100" s="39"/>
      <c r="KP100" s="14"/>
      <c r="KQ100" s="14"/>
      <c r="KR100" s="22"/>
      <c r="KS100" s="40"/>
      <c r="KX100" s="6"/>
      <c r="KZ100" s="5"/>
      <c r="LA100" s="5"/>
      <c r="LG100" s="15"/>
      <c r="LH100" s="39"/>
      <c r="LM100" s="6"/>
      <c r="LO100" s="5"/>
      <c r="LP100" s="5"/>
      <c r="LQ100" s="7"/>
      <c r="LR100" s="8"/>
      <c r="LW100" s="8"/>
      <c r="LY100" s="4"/>
      <c r="LZ100" s="4"/>
      <c r="MB100" s="8"/>
      <c r="MD100" s="4"/>
      <c r="ME100" s="4"/>
      <c r="MG100" s="8"/>
      <c r="MI100" s="4"/>
      <c r="MJ100" s="4"/>
      <c r="MK100" s="15"/>
      <c r="ML100" s="39"/>
      <c r="MQ100" s="39"/>
      <c r="MS100" s="14"/>
      <c r="MT100" s="14"/>
      <c r="MV100" s="39"/>
      <c r="MX100" s="14"/>
      <c r="MY100" s="14"/>
      <c r="MZ100" s="22"/>
      <c r="NA100" s="40"/>
      <c r="NF100" s="40"/>
      <c r="NH100" s="21"/>
      <c r="NI100" s="21"/>
      <c r="NJ100" s="26"/>
      <c r="NK100" s="41"/>
      <c r="NO100" s="7"/>
      <c r="NP100" s="8"/>
      <c r="NU100" s="8"/>
      <c r="NW100" s="4"/>
      <c r="NX100" s="4"/>
      <c r="NZ100" s="8"/>
      <c r="OB100" s="4"/>
      <c r="OC100" s="4"/>
      <c r="OD100" s="15"/>
      <c r="OE100" s="39"/>
      <c r="OJ100" s="39"/>
      <c r="OL100" s="14"/>
      <c r="OM100" s="14"/>
      <c r="ON100" s="22"/>
      <c r="OO100" s="40"/>
      <c r="OS100" s="7"/>
      <c r="OT100" s="8"/>
      <c r="OY100" s="8"/>
      <c r="PA100" s="4"/>
      <c r="PB100" s="4"/>
      <c r="PC100" s="15"/>
      <c r="PD100" s="39"/>
      <c r="PH100" s="7"/>
      <c r="PI100" s="8"/>
      <c r="PM100" s="7"/>
      <c r="PN100" s="8"/>
      <c r="PS100" s="8"/>
      <c r="PU100" s="4"/>
      <c r="PV100" s="4"/>
      <c r="PX100" s="8"/>
      <c r="PZ100" s="4"/>
      <c r="QA100" s="4"/>
      <c r="QB100" s="15"/>
      <c r="QC100" s="39"/>
      <c r="QH100" s="39"/>
      <c r="QJ100" s="14"/>
      <c r="QK100" s="14"/>
      <c r="QL100" s="22"/>
      <c r="QM100" s="40"/>
      <c r="QQ100" s="7"/>
      <c r="QR100" s="8"/>
      <c r="QW100" s="8"/>
      <c r="QY100" s="4"/>
      <c r="QZ100" s="4"/>
      <c r="RA100" s="15"/>
      <c r="RB100" s="39"/>
      <c r="RF100" s="7"/>
      <c r="RG100" s="8"/>
      <c r="RK100" s="7"/>
      <c r="RL100" s="8"/>
      <c r="RQ100" s="8"/>
      <c r="RS100" s="4"/>
      <c r="RT100" s="4"/>
      <c r="RU100" s="15"/>
      <c r="RV100" s="39"/>
      <c r="RZ100" s="7"/>
      <c r="SA100" s="8"/>
      <c r="SE100" s="7"/>
      <c r="SF100" s="8"/>
      <c r="SJ100" s="7"/>
      <c r="SK100" s="8"/>
      <c r="SP100" s="8"/>
      <c r="SR100" s="4"/>
      <c r="SS100" s="4"/>
      <c r="SU100" s="8"/>
      <c r="SW100" s="4"/>
      <c r="SX100" s="4"/>
      <c r="SY100" s="15"/>
      <c r="SZ100" s="39"/>
      <c r="TE100" s="39"/>
      <c r="TG100" s="14"/>
      <c r="TH100" s="14"/>
      <c r="TI100" s="22"/>
      <c r="TJ100" s="40"/>
      <c r="TN100" s="7"/>
      <c r="TO100" s="8"/>
      <c r="TT100" s="8"/>
      <c r="TV100" s="4"/>
      <c r="TW100" s="4"/>
      <c r="TX100" s="15"/>
      <c r="TY100" s="39"/>
      <c r="UC100" s="7"/>
      <c r="UD100" s="8"/>
      <c r="UH100" s="7"/>
      <c r="UI100" s="8"/>
      <c r="UN100" s="8"/>
      <c r="UP100" s="4"/>
      <c r="UQ100" s="4"/>
      <c r="UR100" s="15"/>
      <c r="US100" s="39"/>
      <c r="UW100" s="7"/>
      <c r="UX100" s="8"/>
      <c r="VB100" s="7"/>
      <c r="VC100" s="8"/>
      <c r="VG100" s="7"/>
      <c r="VH100" s="8"/>
      <c r="VM100" s="8"/>
      <c r="VO100" s="4"/>
      <c r="VP100" s="4"/>
      <c r="VQ100" s="15"/>
      <c r="VR100" s="39"/>
      <c r="VV100" s="7"/>
      <c r="VW100" s="8"/>
      <c r="WA100" s="7"/>
      <c r="WB100" s="8"/>
      <c r="WF100" s="7"/>
      <c r="WG100" s="8"/>
      <c r="WK100" s="7"/>
      <c r="WL100" s="8"/>
      <c r="WQ100" s="8"/>
      <c r="WS100" s="4"/>
      <c r="WT100" s="4"/>
      <c r="WU100" s="15"/>
      <c r="WV100" s="39"/>
      <c r="WZ100" s="7"/>
      <c r="XA100" s="8"/>
      <c r="XE100" s="7"/>
      <c r="XF100" s="8"/>
      <c r="XJ100" s="7"/>
      <c r="XK100" s="8"/>
      <c r="XO100" s="7"/>
      <c r="XP100" s="8"/>
      <c r="XT100" s="7"/>
      <c r="XU100" s="8"/>
      <c r="XY100" s="7"/>
      <c r="XZ100" s="8"/>
      <c r="YD100" s="7"/>
      <c r="YE100" s="8"/>
      <c r="YI100" s="7"/>
      <c r="YJ100" s="8"/>
    </row>
    <row r="101" spans="2:660" x14ac:dyDescent="0.2">
      <c r="B101" s="242"/>
      <c r="C101" s="163"/>
      <c r="D101"/>
      <c r="J101"/>
      <c r="K101"/>
      <c r="L101"/>
      <c r="M101"/>
      <c r="AI101" s="8"/>
      <c r="AK101" s="4"/>
      <c r="AL101" s="9"/>
      <c r="AN101" s="8"/>
      <c r="AP101" s="4"/>
      <c r="AQ101" s="9"/>
      <c r="AS101" s="8"/>
      <c r="AU101" s="4"/>
      <c r="AV101" s="9"/>
      <c r="AX101" s="17"/>
      <c r="AZ101" s="13"/>
      <c r="BA101" s="16"/>
      <c r="BM101" s="39"/>
      <c r="BO101" s="14"/>
      <c r="BP101" s="18"/>
      <c r="BR101" s="39"/>
      <c r="BT101" s="14"/>
      <c r="BU101" s="18"/>
      <c r="BW101" s="39"/>
      <c r="BY101" s="14"/>
      <c r="BZ101" s="18"/>
      <c r="CA101" s="22"/>
      <c r="CB101" s="40"/>
      <c r="CG101" s="40"/>
      <c r="CI101" s="21"/>
      <c r="CJ101" s="21"/>
      <c r="CL101" s="40"/>
      <c r="CN101" s="21"/>
      <c r="CO101" s="21"/>
      <c r="CQ101" s="40"/>
      <c r="CS101" s="21"/>
      <c r="CT101" s="21"/>
      <c r="CV101" s="40"/>
      <c r="CX101" s="21"/>
      <c r="CY101" s="21"/>
      <c r="CZ101" s="26"/>
      <c r="DA101" s="41"/>
      <c r="DF101" s="41"/>
      <c r="DH101" s="25"/>
      <c r="DI101" s="25"/>
      <c r="DK101" s="41"/>
      <c r="DM101" s="25"/>
      <c r="DN101" s="25"/>
      <c r="DP101" s="41"/>
      <c r="DR101" s="25"/>
      <c r="DS101" s="25"/>
      <c r="DT101" s="30"/>
      <c r="DU101" s="42"/>
      <c r="DZ101" s="42"/>
      <c r="EB101" s="29"/>
      <c r="EC101" s="29"/>
      <c r="EE101" s="42"/>
      <c r="EG101" s="29"/>
      <c r="EH101" s="29"/>
      <c r="EI101" s="34"/>
      <c r="EJ101" s="43"/>
      <c r="EO101" s="43"/>
      <c r="EQ101" s="33"/>
      <c r="ER101" s="33"/>
      <c r="ES101" s="38"/>
      <c r="ET101" s="44"/>
      <c r="EX101" s="7"/>
      <c r="EY101" s="8"/>
      <c r="FD101" s="8"/>
      <c r="FF101" s="4"/>
      <c r="FG101" s="4"/>
      <c r="FI101" s="8"/>
      <c r="FK101" s="4"/>
      <c r="FL101" s="4"/>
      <c r="FN101" s="8"/>
      <c r="FP101" s="4"/>
      <c r="FQ101" s="4"/>
      <c r="FS101" s="8"/>
      <c r="FU101" s="4"/>
      <c r="FV101" s="4"/>
      <c r="FW101" s="15"/>
      <c r="FX101" s="39"/>
      <c r="GC101" s="39"/>
      <c r="GE101" s="14"/>
      <c r="GF101" s="14"/>
      <c r="GH101" s="39"/>
      <c r="GJ101" s="14"/>
      <c r="GK101" s="14"/>
      <c r="GM101" s="39"/>
      <c r="GO101" s="14"/>
      <c r="GP101" s="14"/>
      <c r="GQ101" s="22"/>
      <c r="GR101" s="40"/>
      <c r="GW101" s="40"/>
      <c r="GY101" s="21"/>
      <c r="GZ101" s="21"/>
      <c r="HB101" s="40"/>
      <c r="HD101" s="21"/>
      <c r="HE101" s="21"/>
      <c r="HF101" s="26"/>
      <c r="HG101" s="41"/>
      <c r="HL101" s="41"/>
      <c r="HN101" s="25"/>
      <c r="HO101" s="25"/>
      <c r="HP101" s="30"/>
      <c r="HQ101" s="42"/>
      <c r="HU101" s="7"/>
      <c r="HV101" s="8"/>
      <c r="IA101" s="8"/>
      <c r="IC101" s="4"/>
      <c r="ID101" s="4"/>
      <c r="IF101" s="8"/>
      <c r="IH101" s="4"/>
      <c r="II101" s="4"/>
      <c r="IK101" s="8"/>
      <c r="IM101" s="4"/>
      <c r="IN101" s="4"/>
      <c r="IO101" s="15"/>
      <c r="IP101" s="39"/>
      <c r="IU101" s="39"/>
      <c r="IW101" s="14"/>
      <c r="IX101" s="14"/>
      <c r="IZ101" s="39"/>
      <c r="JB101" s="14"/>
      <c r="JC101" s="14"/>
      <c r="JD101" s="22"/>
      <c r="JE101" s="40"/>
      <c r="JJ101" s="40"/>
      <c r="JL101" s="21"/>
      <c r="JM101" s="21"/>
      <c r="JN101" s="26"/>
      <c r="JO101" s="41"/>
      <c r="JS101" s="7"/>
      <c r="JT101" s="8"/>
      <c r="JY101" s="8"/>
      <c r="KA101" s="4"/>
      <c r="KB101" s="4"/>
      <c r="KD101" s="8"/>
      <c r="KF101" s="4"/>
      <c r="KG101" s="4"/>
      <c r="KH101" s="15"/>
      <c r="KI101" s="39"/>
      <c r="KN101" s="39"/>
      <c r="KP101" s="14"/>
      <c r="KQ101" s="14"/>
      <c r="KR101" s="22"/>
      <c r="KS101" s="40"/>
      <c r="KX101" s="6"/>
      <c r="KZ101" s="5"/>
      <c r="LA101" s="5"/>
      <c r="LG101" s="15"/>
      <c r="LH101" s="39"/>
      <c r="LM101" s="6"/>
      <c r="LO101" s="5"/>
      <c r="LP101" s="5"/>
      <c r="LQ101" s="7"/>
      <c r="LR101" s="8"/>
      <c r="LW101" s="8"/>
      <c r="LY101" s="4"/>
      <c r="LZ101" s="4"/>
      <c r="MB101" s="8"/>
      <c r="MD101" s="4"/>
      <c r="ME101" s="4"/>
      <c r="MG101" s="8"/>
      <c r="MI101" s="4"/>
      <c r="MJ101" s="4"/>
      <c r="MK101" s="15"/>
      <c r="ML101" s="39"/>
      <c r="MQ101" s="39"/>
      <c r="MS101" s="14"/>
      <c r="MT101" s="14"/>
      <c r="MV101" s="39"/>
      <c r="MX101" s="14"/>
      <c r="MY101" s="14"/>
      <c r="MZ101" s="22"/>
      <c r="NA101" s="40"/>
      <c r="NF101" s="40"/>
      <c r="NH101" s="21"/>
      <c r="NI101" s="21"/>
      <c r="NJ101" s="26"/>
      <c r="NK101" s="41"/>
      <c r="NO101" s="7"/>
      <c r="NP101" s="8"/>
      <c r="NU101" s="8"/>
      <c r="NW101" s="4"/>
      <c r="NX101" s="4"/>
      <c r="NZ101" s="8"/>
      <c r="OB101" s="4"/>
      <c r="OC101" s="4"/>
      <c r="OD101" s="15"/>
      <c r="OE101" s="39"/>
      <c r="OJ101" s="39"/>
      <c r="OL101" s="14"/>
      <c r="OM101" s="14"/>
      <c r="ON101" s="22"/>
      <c r="OO101" s="40"/>
      <c r="OS101" s="7"/>
      <c r="OT101" s="8"/>
      <c r="OY101" s="8"/>
      <c r="PA101" s="4"/>
      <c r="PB101" s="4"/>
      <c r="PC101" s="15"/>
      <c r="PD101" s="39"/>
      <c r="PH101" s="7"/>
      <c r="PI101" s="8"/>
      <c r="PM101" s="7"/>
      <c r="PN101" s="8"/>
      <c r="PS101" s="8"/>
      <c r="PU101" s="4"/>
      <c r="PV101" s="4"/>
      <c r="PX101" s="8"/>
      <c r="PZ101" s="4"/>
      <c r="QA101" s="4"/>
      <c r="QB101" s="15"/>
      <c r="QC101" s="39"/>
      <c r="QH101" s="39"/>
      <c r="QJ101" s="14"/>
      <c r="QK101" s="14"/>
      <c r="QL101" s="22"/>
      <c r="QM101" s="40"/>
      <c r="QQ101" s="7"/>
      <c r="QR101" s="8"/>
      <c r="QW101" s="8"/>
      <c r="QY101" s="4"/>
      <c r="QZ101" s="4"/>
      <c r="RA101" s="15"/>
      <c r="RB101" s="39"/>
      <c r="RF101" s="7"/>
      <c r="RG101" s="8"/>
      <c r="RK101" s="7"/>
      <c r="RL101" s="8"/>
      <c r="RQ101" s="8"/>
      <c r="RS101" s="4"/>
      <c r="RT101" s="4"/>
      <c r="RU101" s="15"/>
      <c r="RV101" s="39"/>
      <c r="RZ101" s="7"/>
      <c r="SA101" s="8"/>
      <c r="SE101" s="7"/>
      <c r="SF101" s="8"/>
      <c r="SJ101" s="7"/>
      <c r="SK101" s="8"/>
      <c r="SP101" s="8"/>
      <c r="SR101" s="4"/>
      <c r="SS101" s="4"/>
      <c r="SU101" s="8"/>
      <c r="SW101" s="4"/>
      <c r="SX101" s="4"/>
      <c r="SY101" s="15"/>
      <c r="SZ101" s="39"/>
      <c r="TE101" s="39"/>
      <c r="TG101" s="14"/>
      <c r="TH101" s="14"/>
      <c r="TI101" s="22"/>
      <c r="TJ101" s="40"/>
      <c r="TN101" s="7"/>
      <c r="TO101" s="8"/>
      <c r="TT101" s="8"/>
      <c r="TV101" s="4"/>
      <c r="TW101" s="4"/>
      <c r="TX101" s="15"/>
      <c r="TY101" s="39"/>
      <c r="UC101" s="7"/>
      <c r="UD101" s="8"/>
      <c r="UH101" s="7"/>
      <c r="UI101" s="8"/>
      <c r="UN101" s="8"/>
      <c r="UP101" s="4"/>
      <c r="UQ101" s="4"/>
      <c r="UR101" s="15"/>
      <c r="US101" s="39"/>
      <c r="UW101" s="7"/>
      <c r="UX101" s="8"/>
      <c r="VB101" s="7"/>
      <c r="VC101" s="8"/>
      <c r="VG101" s="7"/>
      <c r="VH101" s="8"/>
      <c r="VM101" s="8"/>
      <c r="VO101" s="4"/>
      <c r="VP101" s="4"/>
      <c r="VQ101" s="15"/>
      <c r="VR101" s="39"/>
      <c r="VV101" s="7"/>
      <c r="VW101" s="8"/>
      <c r="WA101" s="7"/>
      <c r="WB101" s="8"/>
      <c r="WF101" s="7"/>
      <c r="WG101" s="8"/>
      <c r="WK101" s="7"/>
      <c r="WL101" s="8"/>
      <c r="WQ101" s="8"/>
      <c r="WS101" s="4"/>
      <c r="WT101" s="4"/>
      <c r="WU101" s="15"/>
      <c r="WV101" s="39"/>
      <c r="WZ101" s="7"/>
      <c r="XA101" s="8"/>
      <c r="XE101" s="7"/>
      <c r="XF101" s="8"/>
      <c r="XJ101" s="7"/>
      <c r="XK101" s="8"/>
      <c r="XO101" s="7"/>
      <c r="XP101" s="8"/>
      <c r="XT101" s="7"/>
      <c r="XU101" s="8"/>
      <c r="XY101" s="7"/>
      <c r="XZ101" s="8"/>
      <c r="YD101" s="7"/>
      <c r="YE101" s="8"/>
      <c r="YI101" s="7"/>
      <c r="YJ101" s="8"/>
    </row>
    <row r="102" spans="2:660" x14ac:dyDescent="0.2">
      <c r="B102" s="242"/>
      <c r="C102" s="163"/>
      <c r="D102"/>
      <c r="J102"/>
      <c r="K102"/>
      <c r="L102"/>
      <c r="M102"/>
      <c r="AI102" s="8"/>
      <c r="AK102" s="4"/>
      <c r="AL102" s="9"/>
      <c r="AN102" s="8"/>
      <c r="AP102" s="4"/>
      <c r="AQ102" s="9"/>
      <c r="AS102" s="8"/>
      <c r="AU102" s="4"/>
      <c r="AV102" s="9"/>
      <c r="AX102" s="17"/>
      <c r="AZ102" s="13"/>
      <c r="BA102" s="16"/>
      <c r="BM102" s="39"/>
      <c r="BO102" s="14"/>
      <c r="BP102" s="18"/>
      <c r="BR102" s="39"/>
      <c r="BT102" s="14"/>
      <c r="BU102" s="18"/>
      <c r="BW102" s="39"/>
      <c r="BY102" s="14"/>
      <c r="BZ102" s="18"/>
      <c r="CA102" s="22"/>
      <c r="CB102" s="40"/>
      <c r="CG102" s="40"/>
      <c r="CI102" s="21"/>
      <c r="CJ102" s="21"/>
      <c r="CL102" s="40"/>
      <c r="CN102" s="21"/>
      <c r="CO102" s="21"/>
      <c r="CQ102" s="40"/>
      <c r="CS102" s="21"/>
      <c r="CT102" s="21"/>
      <c r="CV102" s="40"/>
      <c r="CX102" s="21"/>
      <c r="CY102" s="21"/>
      <c r="CZ102" s="26"/>
      <c r="DA102" s="41"/>
      <c r="DF102" s="41"/>
      <c r="DH102" s="25"/>
      <c r="DI102" s="25"/>
      <c r="DK102" s="41"/>
      <c r="DM102" s="25"/>
      <c r="DN102" s="25"/>
      <c r="DP102" s="41"/>
      <c r="DR102" s="25"/>
      <c r="DS102" s="25"/>
      <c r="DT102" s="30"/>
      <c r="DU102" s="42"/>
      <c r="DZ102" s="42"/>
      <c r="EB102" s="29"/>
      <c r="EC102" s="29"/>
      <c r="EE102" s="42"/>
      <c r="EG102" s="29"/>
      <c r="EH102" s="29"/>
      <c r="EI102" s="34"/>
      <c r="EJ102" s="43"/>
      <c r="EO102" s="43"/>
      <c r="EQ102" s="33"/>
      <c r="ER102" s="33"/>
      <c r="ES102" s="38"/>
      <c r="ET102" s="44"/>
      <c r="EX102" s="7"/>
      <c r="EY102" s="8"/>
      <c r="FD102" s="8"/>
      <c r="FF102" s="4"/>
      <c r="FG102" s="4"/>
      <c r="FI102" s="8"/>
      <c r="FK102" s="4"/>
      <c r="FL102" s="4"/>
      <c r="FN102" s="8"/>
      <c r="FP102" s="4"/>
      <c r="FQ102" s="4"/>
      <c r="FS102" s="8"/>
      <c r="FU102" s="4"/>
      <c r="FV102" s="4"/>
      <c r="FW102" s="15"/>
      <c r="FX102" s="39"/>
      <c r="GC102" s="39"/>
      <c r="GE102" s="14"/>
      <c r="GF102" s="14"/>
      <c r="GH102" s="39"/>
      <c r="GJ102" s="14"/>
      <c r="GK102" s="14"/>
      <c r="GM102" s="39"/>
      <c r="GO102" s="14"/>
      <c r="GP102" s="14"/>
      <c r="GQ102" s="22"/>
      <c r="GR102" s="40"/>
      <c r="GW102" s="40"/>
      <c r="GY102" s="21"/>
      <c r="GZ102" s="21"/>
      <c r="HB102" s="40"/>
      <c r="HD102" s="21"/>
      <c r="HE102" s="21"/>
      <c r="HF102" s="26"/>
      <c r="HG102" s="41"/>
      <c r="HL102" s="41"/>
      <c r="HN102" s="25"/>
      <c r="HO102" s="25"/>
      <c r="HP102" s="30"/>
      <c r="HQ102" s="42"/>
      <c r="HU102" s="7"/>
      <c r="HV102" s="8"/>
      <c r="IA102" s="8"/>
      <c r="IC102" s="4"/>
      <c r="ID102" s="4"/>
      <c r="IF102" s="8"/>
      <c r="IH102" s="4"/>
      <c r="II102" s="4"/>
      <c r="IK102" s="8"/>
      <c r="IM102" s="4"/>
      <c r="IN102" s="4"/>
      <c r="IO102" s="15"/>
      <c r="IP102" s="39"/>
      <c r="IU102" s="39"/>
      <c r="IW102" s="14"/>
      <c r="IX102" s="14"/>
      <c r="IZ102" s="39"/>
      <c r="JB102" s="14"/>
      <c r="JC102" s="14"/>
      <c r="JD102" s="22"/>
      <c r="JE102" s="40"/>
      <c r="JJ102" s="40"/>
      <c r="JL102" s="21"/>
      <c r="JM102" s="21"/>
      <c r="JN102" s="26"/>
      <c r="JO102" s="41"/>
      <c r="JS102" s="7"/>
      <c r="JT102" s="8"/>
      <c r="JY102" s="8"/>
      <c r="KA102" s="4"/>
      <c r="KB102" s="4"/>
      <c r="KD102" s="8"/>
      <c r="KF102" s="4"/>
      <c r="KG102" s="4"/>
      <c r="KH102" s="15"/>
      <c r="KI102" s="39"/>
      <c r="KN102" s="39"/>
      <c r="KP102" s="14"/>
      <c r="KQ102" s="14"/>
      <c r="KR102" s="22"/>
      <c r="KS102" s="40"/>
      <c r="KX102" s="6"/>
      <c r="KZ102" s="5"/>
      <c r="LA102" s="5"/>
      <c r="LG102" s="15"/>
      <c r="LH102" s="39"/>
      <c r="LM102" s="6"/>
      <c r="LO102" s="5"/>
      <c r="LP102" s="5"/>
      <c r="LQ102" s="7"/>
      <c r="LR102" s="8"/>
      <c r="LW102" s="8"/>
      <c r="LY102" s="4"/>
      <c r="LZ102" s="4"/>
      <c r="MB102" s="8"/>
      <c r="MD102" s="4"/>
      <c r="ME102" s="4"/>
      <c r="MG102" s="8"/>
      <c r="MI102" s="4"/>
      <c r="MJ102" s="4"/>
      <c r="MK102" s="15"/>
      <c r="ML102" s="39"/>
      <c r="MQ102" s="39"/>
      <c r="MS102" s="14"/>
      <c r="MT102" s="14"/>
      <c r="MV102" s="39"/>
      <c r="MX102" s="14"/>
      <c r="MY102" s="14"/>
      <c r="MZ102" s="22"/>
      <c r="NA102" s="40"/>
      <c r="NF102" s="40"/>
      <c r="NH102" s="21"/>
      <c r="NI102" s="21"/>
      <c r="NJ102" s="26"/>
      <c r="NK102" s="41"/>
      <c r="NO102" s="7"/>
      <c r="NP102" s="8"/>
      <c r="NU102" s="8"/>
      <c r="NW102" s="4"/>
      <c r="NX102" s="4"/>
      <c r="NZ102" s="8"/>
      <c r="OB102" s="4"/>
      <c r="OC102" s="4"/>
      <c r="OD102" s="15"/>
      <c r="OE102" s="39"/>
      <c r="OJ102" s="39"/>
      <c r="OL102" s="14"/>
      <c r="OM102" s="14"/>
      <c r="ON102" s="22"/>
      <c r="OO102" s="40"/>
      <c r="OS102" s="7"/>
      <c r="OT102" s="8"/>
      <c r="OY102" s="8"/>
      <c r="PA102" s="4"/>
      <c r="PB102" s="4"/>
      <c r="PC102" s="15"/>
      <c r="PD102" s="39"/>
      <c r="PH102" s="7"/>
      <c r="PI102" s="8"/>
      <c r="PM102" s="7"/>
      <c r="PN102" s="8"/>
      <c r="PS102" s="8"/>
      <c r="PU102" s="4"/>
      <c r="PV102" s="4"/>
      <c r="PX102" s="8"/>
      <c r="PZ102" s="4"/>
      <c r="QA102" s="4"/>
      <c r="QB102" s="15"/>
      <c r="QC102" s="39"/>
      <c r="QH102" s="39"/>
      <c r="QJ102" s="14"/>
      <c r="QK102" s="14"/>
      <c r="QL102" s="22"/>
      <c r="QM102" s="40"/>
      <c r="QQ102" s="7"/>
      <c r="QR102" s="8"/>
      <c r="QW102" s="8"/>
      <c r="QY102" s="4"/>
      <c r="QZ102" s="4"/>
      <c r="RA102" s="15"/>
      <c r="RB102" s="39"/>
      <c r="RF102" s="7"/>
      <c r="RG102" s="8"/>
      <c r="RK102" s="7"/>
      <c r="RL102" s="8"/>
      <c r="RQ102" s="8"/>
      <c r="RS102" s="4"/>
      <c r="RT102" s="4"/>
      <c r="RU102" s="15"/>
      <c r="RV102" s="39"/>
      <c r="RZ102" s="7"/>
      <c r="SA102" s="8"/>
      <c r="SE102" s="7"/>
      <c r="SF102" s="8"/>
      <c r="SJ102" s="7"/>
      <c r="SK102" s="8"/>
      <c r="SP102" s="8"/>
      <c r="SR102" s="4"/>
      <c r="SS102" s="4"/>
      <c r="SU102" s="8"/>
      <c r="SW102" s="4"/>
      <c r="SX102" s="4"/>
      <c r="SY102" s="15"/>
      <c r="SZ102" s="39"/>
      <c r="TE102" s="39"/>
      <c r="TG102" s="14"/>
      <c r="TH102" s="14"/>
      <c r="TI102" s="22"/>
      <c r="TJ102" s="40"/>
      <c r="TN102" s="7"/>
      <c r="TO102" s="8"/>
      <c r="TT102" s="8"/>
      <c r="TV102" s="4"/>
      <c r="TW102" s="4"/>
      <c r="TX102" s="15"/>
      <c r="TY102" s="39"/>
      <c r="UC102" s="7"/>
      <c r="UD102" s="8"/>
      <c r="UH102" s="7"/>
      <c r="UI102" s="8"/>
      <c r="UN102" s="8"/>
      <c r="UP102" s="4"/>
      <c r="UQ102" s="4"/>
      <c r="UR102" s="15"/>
      <c r="US102" s="39"/>
      <c r="UW102" s="7"/>
      <c r="UX102" s="8"/>
      <c r="VB102" s="7"/>
      <c r="VC102" s="8"/>
      <c r="VG102" s="7"/>
      <c r="VH102" s="8"/>
      <c r="VM102" s="8"/>
      <c r="VO102" s="4"/>
      <c r="VP102" s="4"/>
      <c r="VQ102" s="15"/>
      <c r="VR102" s="39"/>
      <c r="VV102" s="7"/>
      <c r="VW102" s="8"/>
      <c r="WA102" s="7"/>
      <c r="WB102" s="8"/>
      <c r="WF102" s="7"/>
      <c r="WG102" s="8"/>
      <c r="WK102" s="7"/>
      <c r="WL102" s="8"/>
      <c r="WQ102" s="8"/>
      <c r="WS102" s="4"/>
      <c r="WT102" s="4"/>
      <c r="WU102" s="15"/>
      <c r="WV102" s="39"/>
      <c r="WZ102" s="7"/>
      <c r="XA102" s="8"/>
      <c r="XE102" s="7"/>
      <c r="XF102" s="8"/>
      <c r="XJ102" s="7"/>
      <c r="XK102" s="8"/>
      <c r="XO102" s="7"/>
      <c r="XP102" s="8"/>
      <c r="XT102" s="7"/>
      <c r="XU102" s="8"/>
      <c r="XY102" s="7"/>
      <c r="XZ102" s="8"/>
      <c r="YD102" s="7"/>
      <c r="YE102" s="8"/>
      <c r="YI102" s="7"/>
      <c r="YJ102" s="8"/>
    </row>
    <row r="103" spans="2:660" x14ac:dyDescent="0.2">
      <c r="B103" s="242"/>
      <c r="C103" s="163"/>
      <c r="D103"/>
      <c r="J103"/>
      <c r="K103"/>
      <c r="L103"/>
      <c r="M103"/>
      <c r="AI103" s="8"/>
      <c r="AK103" s="4"/>
      <c r="AL103" s="9"/>
      <c r="AN103" s="8"/>
      <c r="AP103" s="4"/>
      <c r="AQ103" s="9"/>
      <c r="AS103" s="8"/>
      <c r="AU103" s="4"/>
      <c r="AV103" s="9"/>
      <c r="AX103" s="17"/>
      <c r="AZ103" s="13"/>
      <c r="BA103" s="16"/>
      <c r="BM103" s="39"/>
      <c r="BO103" s="14"/>
      <c r="BP103" s="18"/>
      <c r="BR103" s="39"/>
      <c r="BT103" s="14"/>
      <c r="BU103" s="18"/>
      <c r="BW103" s="39"/>
      <c r="BY103" s="14"/>
      <c r="BZ103" s="18"/>
      <c r="CA103" s="22"/>
      <c r="CB103" s="40"/>
      <c r="CG103" s="40"/>
      <c r="CI103" s="21"/>
      <c r="CJ103" s="21"/>
      <c r="CL103" s="40"/>
      <c r="CN103" s="21"/>
      <c r="CO103" s="21"/>
      <c r="CQ103" s="40"/>
      <c r="CS103" s="21"/>
      <c r="CT103" s="21"/>
      <c r="CV103" s="40"/>
      <c r="CX103" s="21"/>
      <c r="CY103" s="21"/>
      <c r="CZ103" s="26"/>
      <c r="DA103" s="41"/>
      <c r="DF103" s="41"/>
      <c r="DH103" s="25"/>
      <c r="DI103" s="25"/>
      <c r="DK103" s="41"/>
      <c r="DM103" s="25"/>
      <c r="DN103" s="25"/>
      <c r="DP103" s="41"/>
      <c r="DR103" s="25"/>
      <c r="DS103" s="25"/>
      <c r="DT103" s="30"/>
      <c r="DU103" s="42"/>
      <c r="DZ103" s="42"/>
      <c r="EB103" s="29"/>
      <c r="EC103" s="29"/>
      <c r="EE103" s="42"/>
      <c r="EG103" s="29"/>
      <c r="EH103" s="29"/>
      <c r="EI103" s="34"/>
      <c r="EJ103" s="43"/>
      <c r="EO103" s="43"/>
      <c r="EQ103" s="33"/>
      <c r="ER103" s="33"/>
      <c r="ES103" s="38"/>
      <c r="ET103" s="44"/>
      <c r="EX103" s="7"/>
      <c r="EY103" s="8"/>
      <c r="FD103" s="8"/>
      <c r="FF103" s="4"/>
      <c r="FG103" s="4"/>
      <c r="FI103" s="8"/>
      <c r="FK103" s="4"/>
      <c r="FL103" s="4"/>
      <c r="FN103" s="8"/>
      <c r="FP103" s="4"/>
      <c r="FQ103" s="4"/>
      <c r="FS103" s="8"/>
      <c r="FU103" s="4"/>
      <c r="FV103" s="4"/>
      <c r="FW103" s="15"/>
      <c r="FX103" s="39"/>
      <c r="GC103" s="39"/>
      <c r="GE103" s="14"/>
      <c r="GF103" s="14"/>
      <c r="GH103" s="39"/>
      <c r="GJ103" s="14"/>
      <c r="GK103" s="14"/>
      <c r="GM103" s="39"/>
      <c r="GO103" s="14"/>
      <c r="GP103" s="14"/>
      <c r="GQ103" s="22"/>
      <c r="GR103" s="40"/>
      <c r="GW103" s="40"/>
      <c r="GY103" s="21"/>
      <c r="GZ103" s="21"/>
      <c r="HB103" s="40"/>
      <c r="HD103" s="21"/>
      <c r="HE103" s="21"/>
      <c r="HF103" s="26"/>
      <c r="HG103" s="41"/>
      <c r="HL103" s="41"/>
      <c r="HN103" s="25"/>
      <c r="HO103" s="25"/>
      <c r="HP103" s="30"/>
      <c r="HQ103" s="42"/>
      <c r="HU103" s="7"/>
      <c r="HV103" s="8"/>
      <c r="IA103" s="8"/>
      <c r="IC103" s="4"/>
      <c r="ID103" s="4"/>
      <c r="IF103" s="8"/>
      <c r="IH103" s="4"/>
      <c r="II103" s="4"/>
      <c r="IK103" s="8"/>
      <c r="IM103" s="4"/>
      <c r="IN103" s="4"/>
      <c r="IO103" s="15"/>
      <c r="IP103" s="39"/>
      <c r="IU103" s="39"/>
      <c r="IW103" s="14"/>
      <c r="IX103" s="14"/>
      <c r="IZ103" s="39"/>
      <c r="JB103" s="14"/>
      <c r="JC103" s="14"/>
      <c r="JD103" s="22"/>
      <c r="JE103" s="40"/>
      <c r="JJ103" s="40"/>
      <c r="JL103" s="21"/>
      <c r="JM103" s="21"/>
      <c r="JN103" s="26"/>
      <c r="JO103" s="41"/>
      <c r="JS103" s="7"/>
      <c r="JT103" s="8"/>
      <c r="JY103" s="8"/>
      <c r="KA103" s="4"/>
      <c r="KB103" s="4"/>
      <c r="KD103" s="8"/>
      <c r="KF103" s="4"/>
      <c r="KG103" s="4"/>
      <c r="KH103" s="15"/>
      <c r="KI103" s="39"/>
      <c r="KN103" s="39"/>
      <c r="KP103" s="14"/>
      <c r="KQ103" s="14"/>
      <c r="KR103" s="22"/>
      <c r="KS103" s="40"/>
      <c r="KX103" s="6"/>
      <c r="KZ103" s="5"/>
      <c r="LA103" s="5"/>
      <c r="LG103" s="15"/>
      <c r="LH103" s="39"/>
      <c r="LM103" s="6"/>
      <c r="LO103" s="5"/>
      <c r="LP103" s="5"/>
      <c r="LQ103" s="7"/>
      <c r="LR103" s="8"/>
      <c r="LW103" s="8"/>
      <c r="LY103" s="4"/>
      <c r="LZ103" s="4"/>
      <c r="MB103" s="8"/>
      <c r="MD103" s="4"/>
      <c r="ME103" s="4"/>
      <c r="MG103" s="8"/>
      <c r="MI103" s="4"/>
      <c r="MJ103" s="4"/>
      <c r="MK103" s="15"/>
      <c r="ML103" s="39"/>
      <c r="MQ103" s="39"/>
      <c r="MS103" s="14"/>
      <c r="MT103" s="14"/>
      <c r="MV103" s="39"/>
      <c r="MX103" s="14"/>
      <c r="MY103" s="14"/>
      <c r="MZ103" s="22"/>
      <c r="NA103" s="40"/>
      <c r="NF103" s="40"/>
      <c r="NH103" s="21"/>
      <c r="NI103" s="21"/>
      <c r="NJ103" s="26"/>
      <c r="NK103" s="41"/>
      <c r="NO103" s="7"/>
      <c r="NP103" s="8"/>
      <c r="NU103" s="8"/>
      <c r="NW103" s="4"/>
      <c r="NX103" s="4"/>
      <c r="NZ103" s="8"/>
      <c r="OB103" s="4"/>
      <c r="OC103" s="4"/>
      <c r="OD103" s="15"/>
      <c r="OE103" s="39"/>
      <c r="OJ103" s="39"/>
      <c r="OL103" s="14"/>
      <c r="OM103" s="14"/>
      <c r="ON103" s="22"/>
      <c r="OO103" s="40"/>
      <c r="OS103" s="7"/>
      <c r="OT103" s="8"/>
      <c r="OY103" s="8"/>
      <c r="PA103" s="4"/>
      <c r="PB103" s="4"/>
      <c r="PC103" s="15"/>
      <c r="PD103" s="39"/>
      <c r="PH103" s="7"/>
      <c r="PI103" s="8"/>
      <c r="PM103" s="7"/>
      <c r="PN103" s="8"/>
      <c r="PS103" s="8"/>
      <c r="PU103" s="4"/>
      <c r="PV103" s="4"/>
      <c r="PX103" s="8"/>
      <c r="PZ103" s="4"/>
      <c r="QA103" s="4"/>
      <c r="QB103" s="15"/>
      <c r="QC103" s="39"/>
      <c r="QH103" s="39"/>
      <c r="QJ103" s="14"/>
      <c r="QK103" s="14"/>
      <c r="QL103" s="22"/>
      <c r="QM103" s="40"/>
      <c r="QQ103" s="7"/>
      <c r="QR103" s="8"/>
      <c r="QW103" s="8"/>
      <c r="QY103" s="4"/>
      <c r="QZ103" s="4"/>
      <c r="RA103" s="15"/>
      <c r="RB103" s="39"/>
      <c r="RF103" s="7"/>
      <c r="RG103" s="8"/>
      <c r="RK103" s="7"/>
      <c r="RL103" s="8"/>
      <c r="RQ103" s="8"/>
      <c r="RS103" s="4"/>
      <c r="RT103" s="4"/>
      <c r="RU103" s="15"/>
      <c r="RV103" s="39"/>
      <c r="RZ103" s="7"/>
      <c r="SA103" s="8"/>
      <c r="SE103" s="7"/>
      <c r="SF103" s="8"/>
      <c r="SJ103" s="7"/>
      <c r="SK103" s="8"/>
      <c r="SP103" s="8"/>
      <c r="SR103" s="4"/>
      <c r="SS103" s="4"/>
      <c r="SU103" s="8"/>
      <c r="SW103" s="4"/>
      <c r="SX103" s="4"/>
      <c r="SY103" s="15"/>
      <c r="SZ103" s="39"/>
      <c r="TE103" s="39"/>
      <c r="TG103" s="14"/>
      <c r="TH103" s="14"/>
      <c r="TI103" s="22"/>
      <c r="TJ103" s="40"/>
      <c r="TN103" s="7"/>
      <c r="TO103" s="8"/>
      <c r="TT103" s="8"/>
      <c r="TV103" s="4"/>
      <c r="TW103" s="4"/>
      <c r="TX103" s="15"/>
      <c r="TY103" s="39"/>
      <c r="UC103" s="7"/>
      <c r="UD103" s="8"/>
      <c r="UH103" s="7"/>
      <c r="UI103" s="8"/>
      <c r="UN103" s="8"/>
      <c r="UP103" s="4"/>
      <c r="UQ103" s="4"/>
      <c r="UR103" s="15"/>
      <c r="US103" s="39"/>
      <c r="UW103" s="7"/>
      <c r="UX103" s="8"/>
      <c r="VB103" s="7"/>
      <c r="VC103" s="8"/>
      <c r="VG103" s="7"/>
      <c r="VH103" s="8"/>
      <c r="VM103" s="8"/>
      <c r="VO103" s="4"/>
      <c r="VP103" s="4"/>
      <c r="VQ103" s="15"/>
      <c r="VR103" s="39"/>
      <c r="VV103" s="7"/>
      <c r="VW103" s="8"/>
      <c r="WA103" s="7"/>
      <c r="WB103" s="8"/>
      <c r="WF103" s="7"/>
      <c r="WG103" s="8"/>
      <c r="WK103" s="7"/>
      <c r="WL103" s="8"/>
      <c r="WQ103" s="8"/>
      <c r="WS103" s="4"/>
      <c r="WT103" s="4"/>
      <c r="WU103" s="15"/>
      <c r="WV103" s="39"/>
      <c r="WZ103" s="7"/>
      <c r="XA103" s="8"/>
      <c r="XE103" s="7"/>
      <c r="XF103" s="8"/>
      <c r="XJ103" s="7"/>
      <c r="XK103" s="8"/>
      <c r="XO103" s="7"/>
      <c r="XP103" s="8"/>
      <c r="XT103" s="7"/>
      <c r="XU103" s="8"/>
      <c r="XY103" s="7"/>
      <c r="XZ103" s="8"/>
      <c r="YD103" s="7"/>
      <c r="YE103" s="8"/>
      <c r="YI103" s="7"/>
      <c r="YJ103" s="8"/>
    </row>
    <row r="104" spans="2:660" x14ac:dyDescent="0.2">
      <c r="B104" s="242"/>
      <c r="C104" s="163"/>
      <c r="D104"/>
      <c r="J104"/>
      <c r="K104"/>
      <c r="L104"/>
      <c r="M104"/>
      <c r="AI104" s="8"/>
      <c r="AK104" s="4"/>
      <c r="AL104" s="9"/>
      <c r="AN104" s="8"/>
      <c r="AP104" s="4"/>
      <c r="AQ104" s="9"/>
      <c r="AS104" s="8"/>
      <c r="AU104" s="4"/>
      <c r="AV104" s="9"/>
      <c r="AX104" s="17"/>
      <c r="AZ104" s="13"/>
      <c r="BA104" s="16"/>
      <c r="BM104" s="39"/>
      <c r="BO104" s="14"/>
      <c r="BP104" s="18"/>
      <c r="BR104" s="39"/>
      <c r="BT104" s="14"/>
      <c r="BU104" s="18"/>
      <c r="BW104" s="39"/>
      <c r="BY104" s="14"/>
      <c r="BZ104" s="18"/>
      <c r="CA104" s="22"/>
      <c r="CB104" s="40"/>
      <c r="CG104" s="40"/>
      <c r="CI104" s="21"/>
      <c r="CJ104" s="21"/>
      <c r="CL104" s="40"/>
      <c r="CN104" s="21"/>
      <c r="CO104" s="21"/>
      <c r="CQ104" s="40"/>
      <c r="CS104" s="21"/>
      <c r="CT104" s="21"/>
      <c r="CV104" s="40"/>
      <c r="CX104" s="21"/>
      <c r="CY104" s="21"/>
      <c r="CZ104" s="26"/>
      <c r="DA104" s="41"/>
      <c r="DF104" s="41"/>
      <c r="DH104" s="25"/>
      <c r="DI104" s="25"/>
      <c r="DK104" s="41"/>
      <c r="DM104" s="25"/>
      <c r="DN104" s="25"/>
      <c r="DP104" s="41"/>
      <c r="DR104" s="25"/>
      <c r="DS104" s="25"/>
      <c r="DT104" s="30"/>
      <c r="DU104" s="42"/>
      <c r="DZ104" s="42"/>
      <c r="EB104" s="29"/>
      <c r="EC104" s="29"/>
      <c r="EE104" s="42"/>
      <c r="EG104" s="29"/>
      <c r="EH104" s="29"/>
      <c r="EI104" s="34"/>
      <c r="EJ104" s="43"/>
      <c r="EO104" s="43"/>
      <c r="EQ104" s="33"/>
      <c r="ER104" s="33"/>
      <c r="ES104" s="38"/>
      <c r="ET104" s="44"/>
      <c r="EX104" s="7"/>
      <c r="EY104" s="8"/>
      <c r="FD104" s="8"/>
      <c r="FF104" s="4"/>
      <c r="FG104" s="4"/>
      <c r="FI104" s="8"/>
      <c r="FK104" s="4"/>
      <c r="FL104" s="4"/>
      <c r="FN104" s="8"/>
      <c r="FP104" s="4"/>
      <c r="FQ104" s="4"/>
      <c r="FS104" s="8"/>
      <c r="FU104" s="4"/>
      <c r="FV104" s="4"/>
      <c r="FW104" s="15"/>
      <c r="FX104" s="39"/>
      <c r="GC104" s="39"/>
      <c r="GE104" s="14"/>
      <c r="GF104" s="14"/>
      <c r="GH104" s="39"/>
      <c r="GJ104" s="14"/>
      <c r="GK104" s="14"/>
      <c r="GM104" s="39"/>
      <c r="GO104" s="14"/>
      <c r="GP104" s="14"/>
      <c r="GQ104" s="22"/>
      <c r="GR104" s="40"/>
      <c r="GW104" s="40"/>
      <c r="GY104" s="21"/>
      <c r="GZ104" s="21"/>
      <c r="HB104" s="40"/>
      <c r="HD104" s="21"/>
      <c r="HE104" s="21"/>
      <c r="HF104" s="26"/>
      <c r="HG104" s="41"/>
      <c r="HL104" s="41"/>
      <c r="HN104" s="25"/>
      <c r="HO104" s="25"/>
      <c r="HP104" s="30"/>
      <c r="HQ104" s="42"/>
      <c r="HU104" s="7"/>
      <c r="HV104" s="8"/>
      <c r="IA104" s="8"/>
      <c r="IC104" s="4"/>
      <c r="ID104" s="4"/>
      <c r="IF104" s="8"/>
      <c r="IH104" s="4"/>
      <c r="II104" s="4"/>
      <c r="IK104" s="8"/>
      <c r="IM104" s="4"/>
      <c r="IN104" s="4"/>
      <c r="IO104" s="15"/>
      <c r="IP104" s="39"/>
      <c r="IU104" s="39"/>
      <c r="IW104" s="14"/>
      <c r="IX104" s="14"/>
      <c r="IZ104" s="39"/>
      <c r="JB104" s="14"/>
      <c r="JC104" s="14"/>
      <c r="JD104" s="22"/>
      <c r="JE104" s="40"/>
      <c r="JJ104" s="40"/>
      <c r="JL104" s="21"/>
      <c r="JM104" s="21"/>
      <c r="JN104" s="26"/>
      <c r="JO104" s="41"/>
      <c r="JS104" s="7"/>
      <c r="JT104" s="8"/>
      <c r="JY104" s="8"/>
      <c r="KA104" s="4"/>
      <c r="KB104" s="4"/>
      <c r="KD104" s="8"/>
      <c r="KF104" s="4"/>
      <c r="KG104" s="4"/>
      <c r="KH104" s="15"/>
      <c r="KI104" s="39"/>
      <c r="KN104" s="39"/>
      <c r="KP104" s="14"/>
      <c r="KQ104" s="14"/>
      <c r="KR104" s="22"/>
      <c r="KS104" s="40"/>
      <c r="KX104" s="6"/>
      <c r="KZ104" s="5"/>
      <c r="LA104" s="5"/>
      <c r="LG104" s="15"/>
      <c r="LH104" s="39"/>
      <c r="LM104" s="6"/>
      <c r="LO104" s="5"/>
      <c r="LP104" s="5"/>
      <c r="LQ104" s="7"/>
      <c r="LR104" s="8"/>
      <c r="LW104" s="8"/>
      <c r="LY104" s="4"/>
      <c r="LZ104" s="4"/>
      <c r="MB104" s="8"/>
      <c r="MD104" s="4"/>
      <c r="ME104" s="4"/>
      <c r="MG104" s="8"/>
      <c r="MI104" s="4"/>
      <c r="MJ104" s="4"/>
      <c r="MK104" s="15"/>
      <c r="ML104" s="39"/>
      <c r="MQ104" s="39"/>
      <c r="MS104" s="14"/>
      <c r="MT104" s="14"/>
      <c r="MV104" s="39"/>
      <c r="MX104" s="14"/>
      <c r="MY104" s="14"/>
      <c r="MZ104" s="22"/>
      <c r="NA104" s="40"/>
      <c r="NF104" s="40"/>
      <c r="NH104" s="21"/>
      <c r="NI104" s="21"/>
      <c r="NJ104" s="26"/>
      <c r="NK104" s="41"/>
      <c r="NO104" s="7"/>
      <c r="NP104" s="8"/>
      <c r="NU104" s="8"/>
      <c r="NW104" s="4"/>
      <c r="NX104" s="4"/>
      <c r="NZ104" s="8"/>
      <c r="OB104" s="4"/>
      <c r="OC104" s="4"/>
      <c r="OD104" s="15"/>
      <c r="OE104" s="39"/>
      <c r="OJ104" s="39"/>
      <c r="OL104" s="14"/>
      <c r="OM104" s="14"/>
      <c r="ON104" s="22"/>
      <c r="OO104" s="40"/>
      <c r="OS104" s="7"/>
      <c r="OT104" s="8"/>
      <c r="OY104" s="8"/>
      <c r="PA104" s="4"/>
      <c r="PB104" s="4"/>
      <c r="PC104" s="15"/>
      <c r="PD104" s="39"/>
      <c r="PH104" s="7"/>
      <c r="PI104" s="8"/>
      <c r="PM104" s="7"/>
      <c r="PN104" s="8"/>
      <c r="PS104" s="8"/>
      <c r="PU104" s="4"/>
      <c r="PV104" s="4"/>
      <c r="PX104" s="8"/>
      <c r="PZ104" s="4"/>
      <c r="QA104" s="4"/>
      <c r="QB104" s="15"/>
      <c r="QC104" s="39"/>
      <c r="QH104" s="39"/>
      <c r="QJ104" s="14"/>
      <c r="QK104" s="14"/>
      <c r="QL104" s="22"/>
      <c r="QM104" s="40"/>
      <c r="QQ104" s="7"/>
      <c r="QR104" s="8"/>
      <c r="QW104" s="8"/>
      <c r="QY104" s="4"/>
      <c r="QZ104" s="4"/>
      <c r="RA104" s="15"/>
      <c r="RB104" s="39"/>
      <c r="RF104" s="7"/>
      <c r="RG104" s="8"/>
      <c r="RK104" s="7"/>
      <c r="RL104" s="8"/>
      <c r="RQ104" s="8"/>
      <c r="RS104" s="4"/>
      <c r="RT104" s="4"/>
      <c r="RU104" s="15"/>
      <c r="RV104" s="39"/>
      <c r="RZ104" s="7"/>
      <c r="SA104" s="8"/>
      <c r="SE104" s="7"/>
      <c r="SF104" s="8"/>
      <c r="SJ104" s="7"/>
      <c r="SK104" s="8"/>
      <c r="SP104" s="8"/>
      <c r="SR104" s="4"/>
      <c r="SS104" s="4"/>
      <c r="SU104" s="8"/>
      <c r="SW104" s="4"/>
      <c r="SX104" s="4"/>
      <c r="SY104" s="15"/>
      <c r="SZ104" s="39"/>
      <c r="TE104" s="39"/>
      <c r="TG104" s="14"/>
      <c r="TH104" s="14"/>
      <c r="TI104" s="22"/>
      <c r="TJ104" s="40"/>
      <c r="TN104" s="7"/>
      <c r="TO104" s="8"/>
      <c r="TT104" s="8"/>
      <c r="TV104" s="4"/>
      <c r="TW104" s="4"/>
      <c r="TX104" s="15"/>
      <c r="TY104" s="39"/>
      <c r="UC104" s="7"/>
      <c r="UD104" s="8"/>
      <c r="UH104" s="7"/>
      <c r="UI104" s="8"/>
      <c r="UN104" s="8"/>
      <c r="UP104" s="4"/>
      <c r="UQ104" s="4"/>
      <c r="UR104" s="15"/>
      <c r="US104" s="39"/>
      <c r="UW104" s="7"/>
      <c r="UX104" s="8"/>
      <c r="VB104" s="7"/>
      <c r="VC104" s="8"/>
      <c r="VG104" s="7"/>
      <c r="VH104" s="8"/>
      <c r="VM104" s="8"/>
      <c r="VO104" s="4"/>
      <c r="VP104" s="4"/>
      <c r="VQ104" s="15"/>
      <c r="VR104" s="39"/>
      <c r="VV104" s="7"/>
      <c r="VW104" s="8"/>
      <c r="WA104" s="7"/>
      <c r="WB104" s="8"/>
      <c r="WF104" s="7"/>
      <c r="WG104" s="8"/>
      <c r="WK104" s="7"/>
      <c r="WL104" s="8"/>
      <c r="WQ104" s="8"/>
      <c r="WS104" s="4"/>
      <c r="WT104" s="4"/>
      <c r="WU104" s="15"/>
      <c r="WV104" s="39"/>
      <c r="WZ104" s="7"/>
      <c r="XA104" s="8"/>
      <c r="XE104" s="7"/>
      <c r="XF104" s="8"/>
      <c r="XJ104" s="7"/>
      <c r="XK104" s="8"/>
      <c r="XO104" s="7"/>
      <c r="XP104" s="8"/>
      <c r="XT104" s="7"/>
      <c r="XU104" s="8"/>
      <c r="XY104" s="7"/>
      <c r="XZ104" s="8"/>
      <c r="YD104" s="7"/>
      <c r="YE104" s="8"/>
      <c r="YI104" s="7"/>
      <c r="YJ104" s="8"/>
    </row>
    <row r="105" spans="2:660" x14ac:dyDescent="0.2">
      <c r="B105" s="242"/>
      <c r="C105" s="163"/>
      <c r="D105"/>
      <c r="J105"/>
      <c r="K105"/>
      <c r="L105"/>
      <c r="M105"/>
      <c r="AI105" s="8"/>
      <c r="AK105" s="4"/>
      <c r="AL105" s="9"/>
      <c r="AN105" s="8"/>
      <c r="AP105" s="4"/>
      <c r="AQ105" s="9"/>
      <c r="AS105" s="8"/>
      <c r="AU105" s="4"/>
      <c r="AV105" s="9"/>
      <c r="AX105" s="17"/>
      <c r="AZ105" s="13"/>
      <c r="BA105" s="16"/>
      <c r="BM105" s="39"/>
      <c r="BO105" s="14"/>
      <c r="BP105" s="18"/>
      <c r="BR105" s="39"/>
      <c r="BT105" s="14"/>
      <c r="BU105" s="18"/>
      <c r="BW105" s="39"/>
      <c r="BY105" s="14"/>
      <c r="BZ105" s="18"/>
      <c r="CA105" s="22"/>
      <c r="CB105" s="40"/>
      <c r="CG105" s="40"/>
      <c r="CI105" s="21"/>
      <c r="CJ105" s="21"/>
      <c r="CL105" s="40"/>
      <c r="CN105" s="21"/>
      <c r="CO105" s="21"/>
      <c r="CQ105" s="40"/>
      <c r="CS105" s="21"/>
      <c r="CT105" s="21"/>
      <c r="CV105" s="40"/>
      <c r="CX105" s="21"/>
      <c r="CY105" s="21"/>
      <c r="CZ105" s="26"/>
      <c r="DA105" s="41"/>
      <c r="DF105" s="41"/>
      <c r="DH105" s="25"/>
      <c r="DI105" s="25"/>
      <c r="DK105" s="41"/>
      <c r="DM105" s="25"/>
      <c r="DN105" s="25"/>
      <c r="DP105" s="41"/>
      <c r="DR105" s="25"/>
      <c r="DS105" s="25"/>
      <c r="DT105" s="30"/>
      <c r="DU105" s="42"/>
      <c r="DZ105" s="42"/>
      <c r="EB105" s="29"/>
      <c r="EC105" s="29"/>
      <c r="EE105" s="42"/>
      <c r="EG105" s="29"/>
      <c r="EH105" s="29"/>
      <c r="EI105" s="34"/>
      <c r="EJ105" s="43"/>
      <c r="EO105" s="43"/>
      <c r="EQ105" s="33"/>
      <c r="ER105" s="33"/>
      <c r="ES105" s="38"/>
      <c r="ET105" s="44"/>
      <c r="EX105" s="7"/>
      <c r="EY105" s="8"/>
      <c r="FD105" s="8"/>
      <c r="FF105" s="4"/>
      <c r="FG105" s="4"/>
      <c r="FI105" s="8"/>
      <c r="FK105" s="4"/>
      <c r="FL105" s="4"/>
      <c r="FN105" s="8"/>
      <c r="FP105" s="4"/>
      <c r="FQ105" s="4"/>
      <c r="FS105" s="8"/>
      <c r="FU105" s="4"/>
      <c r="FV105" s="4"/>
      <c r="FW105" s="15"/>
      <c r="FX105" s="39"/>
      <c r="GC105" s="39"/>
      <c r="GE105" s="14"/>
      <c r="GF105" s="14"/>
      <c r="GH105" s="39"/>
      <c r="GJ105" s="14"/>
      <c r="GK105" s="14"/>
      <c r="GM105" s="39"/>
      <c r="GO105" s="14"/>
      <c r="GP105" s="14"/>
      <c r="GQ105" s="22"/>
      <c r="GR105" s="40"/>
      <c r="GW105" s="40"/>
      <c r="GY105" s="21"/>
      <c r="GZ105" s="21"/>
      <c r="HB105" s="40"/>
      <c r="HD105" s="21"/>
      <c r="HE105" s="21"/>
      <c r="HF105" s="26"/>
      <c r="HG105" s="41"/>
      <c r="HL105" s="41"/>
      <c r="HN105" s="25"/>
      <c r="HO105" s="25"/>
      <c r="HP105" s="30"/>
      <c r="HQ105" s="42"/>
      <c r="HU105" s="7"/>
      <c r="HV105" s="8"/>
      <c r="IA105" s="8"/>
      <c r="IC105" s="4"/>
      <c r="ID105" s="4"/>
      <c r="IF105" s="8"/>
      <c r="IH105" s="4"/>
      <c r="II105" s="4"/>
      <c r="IK105" s="8"/>
      <c r="IM105" s="4"/>
      <c r="IN105" s="4"/>
      <c r="IO105" s="15"/>
      <c r="IP105" s="39"/>
      <c r="IU105" s="39"/>
      <c r="IW105" s="14"/>
      <c r="IX105" s="14"/>
      <c r="IZ105" s="39"/>
      <c r="JB105" s="14"/>
      <c r="JC105" s="14"/>
      <c r="JD105" s="22"/>
      <c r="JE105" s="40"/>
      <c r="JJ105" s="40"/>
      <c r="JL105" s="21"/>
      <c r="JM105" s="21"/>
      <c r="JN105" s="26"/>
      <c r="JO105" s="41"/>
      <c r="JS105" s="7"/>
      <c r="JT105" s="8"/>
      <c r="JY105" s="8"/>
      <c r="KA105" s="4"/>
      <c r="KB105" s="4"/>
      <c r="KD105" s="8"/>
      <c r="KF105" s="4"/>
      <c r="KG105" s="4"/>
      <c r="KH105" s="15"/>
      <c r="KI105" s="39"/>
      <c r="KN105" s="39"/>
      <c r="KP105" s="14"/>
      <c r="KQ105" s="14"/>
      <c r="KR105" s="22"/>
      <c r="KS105" s="40"/>
      <c r="KX105" s="6"/>
      <c r="KZ105" s="5"/>
      <c r="LA105" s="5"/>
      <c r="LG105" s="15"/>
      <c r="LH105" s="39"/>
      <c r="LM105" s="6"/>
      <c r="LO105" s="5"/>
      <c r="LP105" s="5"/>
      <c r="LQ105" s="7"/>
      <c r="LR105" s="8"/>
      <c r="LW105" s="8"/>
      <c r="LY105" s="4"/>
      <c r="LZ105" s="4"/>
      <c r="MB105" s="8"/>
      <c r="MD105" s="4"/>
      <c r="ME105" s="4"/>
      <c r="MG105" s="8"/>
      <c r="MI105" s="4"/>
      <c r="MJ105" s="4"/>
      <c r="MK105" s="15"/>
      <c r="ML105" s="39"/>
      <c r="MQ105" s="39"/>
      <c r="MS105" s="14"/>
      <c r="MT105" s="14"/>
      <c r="MV105" s="39"/>
      <c r="MX105" s="14"/>
      <c r="MY105" s="14"/>
      <c r="MZ105" s="22"/>
      <c r="NA105" s="40"/>
      <c r="NF105" s="40"/>
      <c r="NH105" s="21"/>
      <c r="NI105" s="21"/>
      <c r="NJ105" s="26"/>
      <c r="NK105" s="41"/>
      <c r="NO105" s="7"/>
      <c r="NP105" s="8"/>
      <c r="NU105" s="8"/>
      <c r="NW105" s="4"/>
      <c r="NX105" s="4"/>
      <c r="NZ105" s="8"/>
      <c r="OB105" s="4"/>
      <c r="OC105" s="4"/>
      <c r="OD105" s="15"/>
      <c r="OE105" s="39"/>
      <c r="OJ105" s="39"/>
      <c r="OL105" s="14"/>
      <c r="OM105" s="14"/>
      <c r="ON105" s="22"/>
      <c r="OO105" s="40"/>
      <c r="OS105" s="7"/>
      <c r="OT105" s="8"/>
      <c r="OY105" s="8"/>
      <c r="PA105" s="4"/>
      <c r="PB105" s="4"/>
      <c r="PC105" s="15"/>
      <c r="PD105" s="39"/>
      <c r="PH105" s="7"/>
      <c r="PI105" s="8"/>
      <c r="PM105" s="7"/>
      <c r="PN105" s="8"/>
      <c r="PS105" s="8"/>
      <c r="PU105" s="4"/>
      <c r="PV105" s="4"/>
      <c r="PX105" s="8"/>
      <c r="PZ105" s="4"/>
      <c r="QA105" s="4"/>
      <c r="QB105" s="15"/>
      <c r="QC105" s="39"/>
      <c r="QH105" s="39"/>
      <c r="QJ105" s="14"/>
      <c r="QK105" s="14"/>
      <c r="QL105" s="22"/>
      <c r="QM105" s="40"/>
      <c r="QQ105" s="7"/>
      <c r="QR105" s="8"/>
      <c r="QW105" s="8"/>
      <c r="QY105" s="4"/>
      <c r="QZ105" s="4"/>
      <c r="RA105" s="15"/>
      <c r="RB105" s="39"/>
      <c r="RF105" s="7"/>
      <c r="RG105" s="8"/>
      <c r="RK105" s="7"/>
      <c r="RL105" s="8"/>
      <c r="RQ105" s="8"/>
      <c r="RS105" s="4"/>
      <c r="RT105" s="4"/>
      <c r="RU105" s="15"/>
      <c r="RV105" s="39"/>
      <c r="RZ105" s="7"/>
      <c r="SA105" s="8"/>
      <c r="SE105" s="7"/>
      <c r="SF105" s="8"/>
      <c r="SJ105" s="7"/>
      <c r="SK105" s="8"/>
      <c r="SP105" s="8"/>
      <c r="SR105" s="4"/>
      <c r="SS105" s="4"/>
      <c r="SU105" s="8"/>
      <c r="SW105" s="4"/>
      <c r="SX105" s="4"/>
      <c r="SY105" s="15"/>
      <c r="SZ105" s="39"/>
      <c r="TE105" s="39"/>
      <c r="TG105" s="14"/>
      <c r="TH105" s="14"/>
      <c r="TI105" s="22"/>
      <c r="TJ105" s="40"/>
      <c r="TN105" s="7"/>
      <c r="TO105" s="8"/>
      <c r="TT105" s="8"/>
      <c r="TV105" s="4"/>
      <c r="TW105" s="4"/>
      <c r="TX105" s="15"/>
      <c r="TY105" s="39"/>
      <c r="UC105" s="7"/>
      <c r="UD105" s="8"/>
      <c r="UH105" s="7"/>
      <c r="UI105" s="8"/>
      <c r="UN105" s="8"/>
      <c r="UP105" s="4"/>
      <c r="UQ105" s="4"/>
      <c r="UR105" s="15"/>
      <c r="US105" s="39"/>
      <c r="UW105" s="7"/>
      <c r="UX105" s="8"/>
      <c r="VB105" s="7"/>
      <c r="VC105" s="8"/>
      <c r="VG105" s="7"/>
      <c r="VH105" s="8"/>
      <c r="VM105" s="8"/>
      <c r="VO105" s="4"/>
      <c r="VP105" s="4"/>
      <c r="VQ105" s="15"/>
      <c r="VR105" s="39"/>
      <c r="VV105" s="7"/>
      <c r="VW105" s="8"/>
      <c r="WA105" s="7"/>
      <c r="WB105" s="8"/>
      <c r="WF105" s="7"/>
      <c r="WG105" s="8"/>
      <c r="WK105" s="7"/>
      <c r="WL105" s="8"/>
      <c r="WQ105" s="8"/>
      <c r="WS105" s="4"/>
      <c r="WT105" s="4"/>
      <c r="WU105" s="15"/>
      <c r="WV105" s="39"/>
      <c r="WZ105" s="7"/>
      <c r="XA105" s="8"/>
      <c r="XE105" s="7"/>
      <c r="XF105" s="8"/>
      <c r="XJ105" s="7"/>
      <c r="XK105" s="8"/>
      <c r="XO105" s="7"/>
      <c r="XP105" s="8"/>
      <c r="XT105" s="7"/>
      <c r="XU105" s="8"/>
      <c r="XY105" s="7"/>
      <c r="XZ105" s="8"/>
      <c r="YD105" s="7"/>
      <c r="YE105" s="8"/>
      <c r="YI105" s="7"/>
      <c r="YJ105" s="8"/>
    </row>
    <row r="106" spans="2:660" x14ac:dyDescent="0.2">
      <c r="B106" s="242"/>
      <c r="C106" s="163"/>
      <c r="D106"/>
      <c r="J106"/>
      <c r="K106"/>
      <c r="L106"/>
      <c r="M106"/>
      <c r="AI106" s="8"/>
      <c r="AK106" s="4"/>
      <c r="AL106" s="9"/>
      <c r="AN106" s="8"/>
      <c r="AP106" s="4"/>
      <c r="AQ106" s="9"/>
      <c r="AS106" s="8"/>
      <c r="AU106" s="4"/>
      <c r="AV106" s="9"/>
      <c r="AX106" s="17"/>
      <c r="AZ106" s="13"/>
      <c r="BA106" s="16"/>
      <c r="BM106" s="39"/>
      <c r="BO106" s="14"/>
      <c r="BP106" s="18"/>
      <c r="BR106" s="39"/>
      <c r="BT106" s="14"/>
      <c r="BU106" s="18"/>
      <c r="BW106" s="39"/>
      <c r="BY106" s="14"/>
      <c r="BZ106" s="18"/>
      <c r="CA106" s="22"/>
      <c r="CB106" s="40"/>
      <c r="CG106" s="40"/>
      <c r="CI106" s="21"/>
      <c r="CJ106" s="21"/>
      <c r="CL106" s="40"/>
      <c r="CN106" s="21"/>
      <c r="CO106" s="21"/>
      <c r="CQ106" s="40"/>
      <c r="CS106" s="21"/>
      <c r="CT106" s="21"/>
      <c r="CV106" s="40"/>
      <c r="CX106" s="21"/>
      <c r="CY106" s="21"/>
      <c r="CZ106" s="26"/>
      <c r="DA106" s="41"/>
      <c r="DF106" s="41"/>
      <c r="DH106" s="25"/>
      <c r="DI106" s="25"/>
      <c r="DK106" s="41"/>
      <c r="DM106" s="25"/>
      <c r="DN106" s="25"/>
      <c r="DP106" s="41"/>
      <c r="DR106" s="25"/>
      <c r="DS106" s="25"/>
      <c r="DT106" s="30"/>
      <c r="DU106" s="42"/>
      <c r="DZ106" s="42"/>
      <c r="EB106" s="29"/>
      <c r="EC106" s="29"/>
      <c r="EE106" s="42"/>
      <c r="EG106" s="29"/>
      <c r="EH106" s="29"/>
      <c r="EI106" s="34"/>
      <c r="EJ106" s="43"/>
      <c r="EO106" s="43"/>
      <c r="EQ106" s="33"/>
      <c r="ER106" s="33"/>
      <c r="ES106" s="38"/>
      <c r="ET106" s="44"/>
      <c r="EX106" s="7"/>
      <c r="EY106" s="8"/>
      <c r="FD106" s="8"/>
      <c r="FF106" s="4"/>
      <c r="FG106" s="4"/>
      <c r="FI106" s="8"/>
      <c r="FK106" s="4"/>
      <c r="FL106" s="4"/>
      <c r="FN106" s="8"/>
      <c r="FP106" s="4"/>
      <c r="FQ106" s="4"/>
      <c r="FS106" s="8"/>
      <c r="FU106" s="4"/>
      <c r="FV106" s="4"/>
      <c r="FW106" s="15"/>
      <c r="FX106" s="39"/>
      <c r="GC106" s="39"/>
      <c r="GE106" s="14"/>
      <c r="GF106" s="14"/>
      <c r="GH106" s="39"/>
      <c r="GJ106" s="14"/>
      <c r="GK106" s="14"/>
      <c r="GM106" s="39"/>
      <c r="GO106" s="14"/>
      <c r="GP106" s="14"/>
      <c r="GQ106" s="22"/>
      <c r="GR106" s="40"/>
      <c r="GW106" s="40"/>
      <c r="GY106" s="21"/>
      <c r="GZ106" s="21"/>
      <c r="HB106" s="40"/>
      <c r="HD106" s="21"/>
      <c r="HE106" s="21"/>
      <c r="HF106" s="26"/>
      <c r="HG106" s="41"/>
      <c r="HL106" s="41"/>
      <c r="HN106" s="25"/>
      <c r="HO106" s="25"/>
      <c r="HP106" s="30"/>
      <c r="HQ106" s="42"/>
      <c r="HU106" s="7"/>
      <c r="HV106" s="8"/>
      <c r="IA106" s="8"/>
      <c r="IC106" s="4"/>
      <c r="ID106" s="4"/>
      <c r="IF106" s="8"/>
      <c r="IH106" s="4"/>
      <c r="II106" s="4"/>
      <c r="IK106" s="8"/>
      <c r="IM106" s="4"/>
      <c r="IN106" s="4"/>
      <c r="IO106" s="15"/>
      <c r="IP106" s="39"/>
      <c r="IU106" s="39"/>
      <c r="IW106" s="14"/>
      <c r="IX106" s="14"/>
      <c r="IZ106" s="39"/>
      <c r="JB106" s="14"/>
      <c r="JC106" s="14"/>
      <c r="JD106" s="22"/>
      <c r="JE106" s="40"/>
      <c r="JJ106" s="40"/>
      <c r="JL106" s="21"/>
      <c r="JM106" s="21"/>
      <c r="JN106" s="26"/>
      <c r="JO106" s="41"/>
      <c r="JS106" s="7"/>
      <c r="JT106" s="8"/>
      <c r="JY106" s="8"/>
      <c r="KA106" s="4"/>
      <c r="KB106" s="4"/>
      <c r="KD106" s="8"/>
      <c r="KF106" s="4"/>
      <c r="KG106" s="4"/>
      <c r="KH106" s="15"/>
      <c r="KI106" s="39"/>
      <c r="KN106" s="39"/>
      <c r="KP106" s="14"/>
      <c r="KQ106" s="14"/>
      <c r="KR106" s="22"/>
      <c r="KS106" s="40"/>
      <c r="KX106" s="6"/>
      <c r="KZ106" s="5"/>
      <c r="LA106" s="5"/>
      <c r="LG106" s="15"/>
      <c r="LH106" s="39"/>
      <c r="LM106" s="6"/>
      <c r="LO106" s="5"/>
      <c r="LP106" s="5"/>
      <c r="LQ106" s="7"/>
      <c r="LR106" s="8"/>
      <c r="LW106" s="8"/>
      <c r="LY106" s="4"/>
      <c r="LZ106" s="4"/>
      <c r="MB106" s="8"/>
      <c r="MD106" s="4"/>
      <c r="ME106" s="4"/>
      <c r="MG106" s="8"/>
      <c r="MI106" s="4"/>
      <c r="MJ106" s="4"/>
      <c r="MK106" s="15"/>
      <c r="ML106" s="39"/>
      <c r="MQ106" s="39"/>
      <c r="MS106" s="14"/>
      <c r="MT106" s="14"/>
      <c r="MV106" s="39"/>
      <c r="MX106" s="14"/>
      <c r="MY106" s="14"/>
      <c r="MZ106" s="22"/>
      <c r="NA106" s="40"/>
      <c r="NF106" s="40"/>
      <c r="NH106" s="21"/>
      <c r="NI106" s="21"/>
      <c r="NJ106" s="26"/>
      <c r="NK106" s="41"/>
      <c r="NO106" s="7"/>
      <c r="NP106" s="8"/>
      <c r="NU106" s="8"/>
      <c r="NW106" s="4"/>
      <c r="NX106" s="4"/>
      <c r="NZ106" s="8"/>
      <c r="OB106" s="4"/>
      <c r="OC106" s="4"/>
      <c r="OD106" s="15"/>
      <c r="OE106" s="39"/>
      <c r="OJ106" s="39"/>
      <c r="OL106" s="14"/>
      <c r="OM106" s="14"/>
      <c r="ON106" s="22"/>
      <c r="OO106" s="40"/>
      <c r="OS106" s="7"/>
      <c r="OT106" s="8"/>
      <c r="OY106" s="8"/>
      <c r="PA106" s="4"/>
      <c r="PB106" s="4"/>
      <c r="PC106" s="15"/>
      <c r="PD106" s="39"/>
      <c r="PH106" s="7"/>
      <c r="PI106" s="8"/>
      <c r="PM106" s="7"/>
      <c r="PN106" s="8"/>
      <c r="PS106" s="8"/>
      <c r="PU106" s="4"/>
      <c r="PV106" s="4"/>
      <c r="PX106" s="8"/>
      <c r="PZ106" s="4"/>
      <c r="QA106" s="4"/>
      <c r="QB106" s="15"/>
      <c r="QC106" s="39"/>
      <c r="QH106" s="39"/>
      <c r="QJ106" s="14"/>
      <c r="QK106" s="14"/>
      <c r="QL106" s="22"/>
      <c r="QM106" s="40"/>
      <c r="QQ106" s="7"/>
      <c r="QR106" s="8"/>
      <c r="QW106" s="8"/>
      <c r="QY106" s="4"/>
      <c r="QZ106" s="4"/>
      <c r="RA106" s="15"/>
      <c r="RB106" s="39"/>
      <c r="RF106" s="7"/>
      <c r="RG106" s="8"/>
      <c r="RK106" s="7"/>
      <c r="RL106" s="8"/>
      <c r="RQ106" s="8"/>
      <c r="RS106" s="4"/>
      <c r="RT106" s="4"/>
      <c r="RU106" s="15"/>
      <c r="RV106" s="39"/>
      <c r="RZ106" s="7"/>
      <c r="SA106" s="8"/>
      <c r="SE106" s="7"/>
      <c r="SF106" s="8"/>
      <c r="SJ106" s="7"/>
      <c r="SK106" s="8"/>
      <c r="SP106" s="8"/>
      <c r="SR106" s="4"/>
      <c r="SS106" s="4"/>
      <c r="SU106" s="8"/>
      <c r="SW106" s="4"/>
      <c r="SX106" s="4"/>
      <c r="SY106" s="15"/>
      <c r="SZ106" s="39"/>
      <c r="TE106" s="39"/>
      <c r="TG106" s="14"/>
      <c r="TH106" s="14"/>
      <c r="TI106" s="22"/>
      <c r="TJ106" s="40"/>
      <c r="TN106" s="7"/>
      <c r="TO106" s="8"/>
      <c r="TT106" s="8"/>
      <c r="TV106" s="4"/>
      <c r="TW106" s="4"/>
      <c r="TX106" s="15"/>
      <c r="TY106" s="39"/>
      <c r="UC106" s="7"/>
      <c r="UD106" s="8"/>
      <c r="UH106" s="7"/>
      <c r="UI106" s="8"/>
      <c r="UN106" s="8"/>
      <c r="UP106" s="4"/>
      <c r="UQ106" s="4"/>
      <c r="UR106" s="15"/>
      <c r="US106" s="39"/>
      <c r="UW106" s="7"/>
      <c r="UX106" s="8"/>
      <c r="VB106" s="7"/>
      <c r="VC106" s="8"/>
      <c r="VG106" s="7"/>
      <c r="VH106" s="8"/>
      <c r="VM106" s="8"/>
      <c r="VO106" s="4"/>
      <c r="VP106" s="4"/>
      <c r="VQ106" s="15"/>
      <c r="VR106" s="39"/>
      <c r="VV106" s="7"/>
      <c r="VW106" s="8"/>
      <c r="WA106" s="7"/>
      <c r="WB106" s="8"/>
      <c r="WF106" s="7"/>
      <c r="WG106" s="8"/>
      <c r="WK106" s="7"/>
      <c r="WL106" s="8"/>
      <c r="WQ106" s="8"/>
      <c r="WS106" s="4"/>
      <c r="WT106" s="4"/>
      <c r="WU106" s="15"/>
      <c r="WV106" s="39"/>
      <c r="WZ106" s="7"/>
      <c r="XA106" s="8"/>
      <c r="XE106" s="7"/>
      <c r="XF106" s="8"/>
      <c r="XJ106" s="7"/>
      <c r="XK106" s="8"/>
      <c r="XO106" s="7"/>
      <c r="XP106" s="8"/>
      <c r="XT106" s="7"/>
      <c r="XU106" s="8"/>
      <c r="XY106" s="7"/>
      <c r="XZ106" s="8"/>
      <c r="YD106" s="7"/>
      <c r="YE106" s="8"/>
      <c r="YI106" s="7"/>
      <c r="YJ106" s="8"/>
    </row>
    <row r="107" spans="2:660" x14ac:dyDescent="0.2">
      <c r="B107" s="242"/>
      <c r="C107" s="163"/>
      <c r="D107"/>
      <c r="J107"/>
      <c r="K107"/>
      <c r="L107"/>
      <c r="M107"/>
      <c r="AI107" s="8"/>
      <c r="AK107" s="4"/>
      <c r="AL107" s="9"/>
      <c r="AN107" s="8"/>
      <c r="AP107" s="4"/>
      <c r="AQ107" s="9"/>
      <c r="AS107" s="8"/>
      <c r="AU107" s="4"/>
      <c r="AV107" s="9"/>
      <c r="AX107" s="17"/>
      <c r="AZ107" s="13"/>
      <c r="BA107" s="16"/>
      <c r="BM107" s="39"/>
      <c r="BO107" s="14"/>
      <c r="BP107" s="18"/>
      <c r="BR107" s="39"/>
      <c r="BT107" s="14"/>
      <c r="BU107" s="18"/>
      <c r="BW107" s="39"/>
      <c r="BY107" s="14"/>
      <c r="BZ107" s="18"/>
      <c r="CA107" s="22"/>
      <c r="CB107" s="40"/>
      <c r="CG107" s="40"/>
      <c r="CI107" s="21"/>
      <c r="CJ107" s="21"/>
      <c r="CL107" s="40"/>
      <c r="CN107" s="21"/>
      <c r="CO107" s="21"/>
      <c r="CQ107" s="40"/>
      <c r="CS107" s="21"/>
      <c r="CT107" s="21"/>
      <c r="CV107" s="40"/>
      <c r="CX107" s="21"/>
      <c r="CY107" s="21"/>
      <c r="CZ107" s="26"/>
      <c r="DA107" s="41"/>
      <c r="DF107" s="41"/>
      <c r="DH107" s="25"/>
      <c r="DI107" s="25"/>
      <c r="DK107" s="41"/>
      <c r="DM107" s="25"/>
      <c r="DN107" s="25"/>
      <c r="DP107" s="41"/>
      <c r="DR107" s="25"/>
      <c r="DS107" s="25"/>
      <c r="DT107" s="30"/>
      <c r="DU107" s="42"/>
      <c r="DZ107" s="42"/>
      <c r="EB107" s="29"/>
      <c r="EC107" s="29"/>
      <c r="EE107" s="42"/>
      <c r="EG107" s="29"/>
      <c r="EH107" s="29"/>
      <c r="EI107" s="34"/>
      <c r="EJ107" s="43"/>
      <c r="EO107" s="43"/>
      <c r="EQ107" s="33"/>
      <c r="ER107" s="33"/>
      <c r="ES107" s="38"/>
      <c r="ET107" s="44"/>
      <c r="EX107" s="7"/>
      <c r="EY107" s="8"/>
      <c r="FD107" s="8"/>
      <c r="FF107" s="4"/>
      <c r="FG107" s="4"/>
      <c r="FI107" s="8"/>
      <c r="FK107" s="4"/>
      <c r="FL107" s="4"/>
      <c r="FN107" s="8"/>
      <c r="FP107" s="4"/>
      <c r="FQ107" s="4"/>
      <c r="FS107" s="8"/>
      <c r="FU107" s="4"/>
      <c r="FV107" s="4"/>
      <c r="FW107" s="15"/>
      <c r="FX107" s="39"/>
      <c r="GC107" s="39"/>
      <c r="GE107" s="14"/>
      <c r="GF107" s="14"/>
      <c r="GH107" s="39"/>
      <c r="GJ107" s="14"/>
      <c r="GK107" s="14"/>
      <c r="GM107" s="39"/>
      <c r="GO107" s="14"/>
      <c r="GP107" s="14"/>
      <c r="GQ107" s="22"/>
      <c r="GR107" s="40"/>
      <c r="GW107" s="40"/>
      <c r="GY107" s="21"/>
      <c r="GZ107" s="21"/>
      <c r="HB107" s="40"/>
      <c r="HD107" s="21"/>
      <c r="HE107" s="21"/>
      <c r="HF107" s="26"/>
      <c r="HG107" s="41"/>
      <c r="HL107" s="41"/>
      <c r="HN107" s="25"/>
      <c r="HO107" s="25"/>
      <c r="HP107" s="30"/>
      <c r="HQ107" s="42"/>
      <c r="HU107" s="7"/>
      <c r="HV107" s="8"/>
      <c r="IA107" s="8"/>
      <c r="IC107" s="4"/>
      <c r="ID107" s="4"/>
      <c r="IF107" s="8"/>
      <c r="IH107" s="4"/>
      <c r="II107" s="4"/>
      <c r="IK107" s="8"/>
      <c r="IM107" s="4"/>
      <c r="IN107" s="4"/>
      <c r="IO107" s="15"/>
      <c r="IP107" s="39"/>
      <c r="IU107" s="39"/>
      <c r="IW107" s="14"/>
      <c r="IX107" s="14"/>
      <c r="IZ107" s="39"/>
      <c r="JB107" s="14"/>
      <c r="JC107" s="14"/>
      <c r="JD107" s="22"/>
      <c r="JE107" s="40"/>
      <c r="JJ107" s="40"/>
      <c r="JL107" s="21"/>
      <c r="JM107" s="21"/>
      <c r="JN107" s="26"/>
      <c r="JO107" s="41"/>
      <c r="JS107" s="7"/>
      <c r="JT107" s="8"/>
      <c r="JY107" s="8"/>
      <c r="KA107" s="4"/>
      <c r="KB107" s="4"/>
      <c r="KD107" s="8"/>
      <c r="KF107" s="4"/>
      <c r="KG107" s="4"/>
      <c r="KH107" s="15"/>
      <c r="KI107" s="39"/>
      <c r="KN107" s="39"/>
      <c r="KP107" s="14"/>
      <c r="KQ107" s="14"/>
      <c r="KR107" s="22"/>
      <c r="KS107" s="40"/>
      <c r="KX107" s="6"/>
      <c r="KZ107" s="5"/>
      <c r="LA107" s="5"/>
      <c r="LG107" s="15"/>
      <c r="LH107" s="39"/>
      <c r="LM107" s="6"/>
      <c r="LO107" s="5"/>
      <c r="LP107" s="5"/>
      <c r="LQ107" s="7"/>
      <c r="LR107" s="8"/>
      <c r="LW107" s="8"/>
      <c r="LY107" s="4"/>
      <c r="LZ107" s="4"/>
      <c r="MB107" s="8"/>
      <c r="MD107" s="4"/>
      <c r="ME107" s="4"/>
      <c r="MG107" s="8"/>
      <c r="MI107" s="4"/>
      <c r="MJ107" s="4"/>
      <c r="MK107" s="15"/>
      <c r="ML107" s="39"/>
      <c r="MQ107" s="39"/>
      <c r="MS107" s="14"/>
      <c r="MT107" s="14"/>
      <c r="MV107" s="39"/>
      <c r="MX107" s="14"/>
      <c r="MY107" s="14"/>
      <c r="MZ107" s="22"/>
      <c r="NA107" s="40"/>
      <c r="NF107" s="40"/>
      <c r="NH107" s="21"/>
      <c r="NI107" s="21"/>
      <c r="NJ107" s="26"/>
      <c r="NK107" s="41"/>
      <c r="NO107" s="7"/>
      <c r="NP107" s="8"/>
      <c r="NU107" s="8"/>
      <c r="NW107" s="4"/>
      <c r="NX107" s="4"/>
      <c r="NZ107" s="8"/>
      <c r="OB107" s="4"/>
      <c r="OC107" s="4"/>
      <c r="OD107" s="15"/>
      <c r="OE107" s="39"/>
      <c r="OJ107" s="39"/>
      <c r="OL107" s="14"/>
      <c r="OM107" s="14"/>
      <c r="ON107" s="22"/>
      <c r="OO107" s="40"/>
      <c r="OS107" s="7"/>
      <c r="OT107" s="8"/>
      <c r="OY107" s="8"/>
      <c r="PA107" s="4"/>
      <c r="PB107" s="4"/>
      <c r="PC107" s="15"/>
      <c r="PD107" s="39"/>
      <c r="PH107" s="7"/>
      <c r="PI107" s="8"/>
      <c r="PM107" s="7"/>
      <c r="PN107" s="8"/>
      <c r="PS107" s="8"/>
      <c r="PU107" s="4"/>
      <c r="PV107" s="4"/>
      <c r="PX107" s="8"/>
      <c r="PZ107" s="4"/>
      <c r="QA107" s="4"/>
      <c r="QB107" s="15"/>
      <c r="QC107" s="39"/>
      <c r="QH107" s="39"/>
      <c r="QJ107" s="14"/>
      <c r="QK107" s="14"/>
      <c r="QL107" s="22"/>
      <c r="QM107" s="40"/>
      <c r="QQ107" s="7"/>
      <c r="QR107" s="8"/>
      <c r="QW107" s="8"/>
      <c r="QY107" s="4"/>
      <c r="QZ107" s="4"/>
      <c r="RA107" s="15"/>
      <c r="RB107" s="39"/>
      <c r="RF107" s="7"/>
      <c r="RG107" s="8"/>
      <c r="RK107" s="7"/>
      <c r="RL107" s="8"/>
      <c r="RQ107" s="8"/>
      <c r="RS107" s="4"/>
      <c r="RT107" s="4"/>
      <c r="RU107" s="15"/>
      <c r="RV107" s="39"/>
      <c r="RZ107" s="7"/>
      <c r="SA107" s="8"/>
      <c r="SE107" s="7"/>
      <c r="SF107" s="8"/>
      <c r="SJ107" s="7"/>
      <c r="SK107" s="8"/>
      <c r="SP107" s="8"/>
      <c r="SR107" s="4"/>
      <c r="SS107" s="4"/>
      <c r="SU107" s="8"/>
      <c r="SW107" s="4"/>
      <c r="SX107" s="4"/>
      <c r="SY107" s="15"/>
      <c r="SZ107" s="39"/>
      <c r="TE107" s="39"/>
      <c r="TG107" s="14"/>
      <c r="TH107" s="14"/>
      <c r="TI107" s="22"/>
      <c r="TJ107" s="40"/>
      <c r="TN107" s="7"/>
      <c r="TO107" s="8"/>
      <c r="TT107" s="8"/>
      <c r="TV107" s="4"/>
      <c r="TW107" s="4"/>
      <c r="TX107" s="15"/>
      <c r="TY107" s="39"/>
      <c r="UC107" s="7"/>
      <c r="UD107" s="8"/>
      <c r="UH107" s="7"/>
      <c r="UI107" s="8"/>
      <c r="UN107" s="8"/>
      <c r="UP107" s="4"/>
      <c r="UQ107" s="4"/>
      <c r="UR107" s="15"/>
      <c r="US107" s="39"/>
      <c r="UW107" s="7"/>
      <c r="UX107" s="8"/>
      <c r="VB107" s="7"/>
      <c r="VC107" s="8"/>
      <c r="VG107" s="7"/>
      <c r="VH107" s="8"/>
      <c r="VM107" s="8"/>
      <c r="VO107" s="4"/>
      <c r="VP107" s="4"/>
      <c r="VQ107" s="15"/>
      <c r="VR107" s="39"/>
      <c r="VV107" s="7"/>
      <c r="VW107" s="8"/>
      <c r="WA107" s="7"/>
      <c r="WB107" s="8"/>
      <c r="WF107" s="7"/>
      <c r="WG107" s="8"/>
      <c r="WK107" s="7"/>
      <c r="WL107" s="8"/>
      <c r="WQ107" s="8"/>
      <c r="WS107" s="4"/>
      <c r="WT107" s="4"/>
      <c r="WU107" s="15"/>
      <c r="WV107" s="39"/>
      <c r="WZ107" s="7"/>
      <c r="XA107" s="8"/>
      <c r="XE107" s="7"/>
      <c r="XF107" s="8"/>
      <c r="XJ107" s="7"/>
      <c r="XK107" s="8"/>
      <c r="XO107" s="7"/>
      <c r="XP107" s="8"/>
      <c r="XT107" s="7"/>
      <c r="XU107" s="8"/>
      <c r="XY107" s="7"/>
      <c r="XZ107" s="8"/>
      <c r="YD107" s="7"/>
      <c r="YE107" s="8"/>
      <c r="YI107" s="7"/>
      <c r="YJ107" s="8"/>
    </row>
    <row r="108" spans="2:660" x14ac:dyDescent="0.2">
      <c r="B108" s="242"/>
      <c r="C108" s="163"/>
      <c r="D108"/>
      <c r="J108"/>
      <c r="K108"/>
      <c r="L108"/>
      <c r="M108"/>
      <c r="AI108" s="8"/>
      <c r="AK108" s="4"/>
      <c r="AL108" s="9"/>
      <c r="AN108" s="8"/>
      <c r="AP108" s="4"/>
      <c r="AQ108" s="9"/>
      <c r="AS108" s="8"/>
      <c r="AU108" s="4"/>
      <c r="AV108" s="9"/>
      <c r="AX108" s="17"/>
      <c r="AZ108" s="13"/>
      <c r="BA108" s="16"/>
      <c r="BM108" s="39"/>
      <c r="BO108" s="14"/>
      <c r="BP108" s="18"/>
      <c r="BR108" s="39"/>
      <c r="BT108" s="14"/>
      <c r="BU108" s="18"/>
      <c r="BW108" s="39"/>
      <c r="BY108" s="14"/>
      <c r="BZ108" s="18"/>
      <c r="CA108" s="22"/>
      <c r="CB108" s="40"/>
      <c r="CG108" s="40"/>
      <c r="CI108" s="21"/>
      <c r="CJ108" s="21"/>
      <c r="CL108" s="40"/>
      <c r="CN108" s="21"/>
      <c r="CO108" s="21"/>
      <c r="CQ108" s="40"/>
      <c r="CS108" s="21"/>
      <c r="CT108" s="21"/>
      <c r="CV108" s="40"/>
      <c r="CX108" s="21"/>
      <c r="CY108" s="21"/>
      <c r="CZ108" s="26"/>
      <c r="DA108" s="41"/>
      <c r="DF108" s="41"/>
      <c r="DH108" s="25"/>
      <c r="DI108" s="25"/>
      <c r="DK108" s="41"/>
      <c r="DM108" s="25"/>
      <c r="DN108" s="25"/>
      <c r="DP108" s="41"/>
      <c r="DR108" s="25"/>
      <c r="DS108" s="25"/>
      <c r="DT108" s="30"/>
      <c r="DU108" s="42"/>
      <c r="DZ108" s="42"/>
      <c r="EB108" s="29"/>
      <c r="EC108" s="29"/>
      <c r="EE108" s="42"/>
      <c r="EG108" s="29"/>
      <c r="EH108" s="29"/>
      <c r="EI108" s="34"/>
      <c r="EJ108" s="43"/>
      <c r="EO108" s="43"/>
      <c r="EQ108" s="33"/>
      <c r="ER108" s="33"/>
      <c r="ES108" s="38"/>
      <c r="ET108" s="44"/>
      <c r="EX108" s="7"/>
      <c r="EY108" s="8"/>
      <c r="FD108" s="8"/>
      <c r="FF108" s="4"/>
      <c r="FG108" s="4"/>
      <c r="FI108" s="8"/>
      <c r="FK108" s="4"/>
      <c r="FL108" s="4"/>
      <c r="FN108" s="8"/>
      <c r="FP108" s="4"/>
      <c r="FQ108" s="4"/>
      <c r="FS108" s="8"/>
      <c r="FU108" s="4"/>
      <c r="FV108" s="4"/>
      <c r="FW108" s="15"/>
      <c r="FX108" s="39"/>
      <c r="GC108" s="39"/>
      <c r="GE108" s="14"/>
      <c r="GF108" s="14"/>
      <c r="GH108" s="39"/>
      <c r="GJ108" s="14"/>
      <c r="GK108" s="14"/>
      <c r="GM108" s="39"/>
      <c r="GO108" s="14"/>
      <c r="GP108" s="14"/>
      <c r="GQ108" s="22"/>
      <c r="GR108" s="40"/>
      <c r="GW108" s="40"/>
      <c r="GY108" s="21"/>
      <c r="GZ108" s="21"/>
      <c r="HB108" s="40"/>
      <c r="HD108" s="21"/>
      <c r="HE108" s="21"/>
      <c r="HF108" s="26"/>
      <c r="HG108" s="41"/>
      <c r="HL108" s="41"/>
      <c r="HN108" s="25"/>
      <c r="HO108" s="25"/>
      <c r="HP108" s="30"/>
      <c r="HQ108" s="42"/>
      <c r="HU108" s="7"/>
      <c r="HV108" s="8"/>
      <c r="IA108" s="8"/>
      <c r="IC108" s="4"/>
      <c r="ID108" s="4"/>
      <c r="IF108" s="8"/>
      <c r="IH108" s="4"/>
      <c r="II108" s="4"/>
      <c r="IK108" s="8"/>
      <c r="IM108" s="4"/>
      <c r="IN108" s="4"/>
      <c r="IO108" s="15"/>
      <c r="IP108" s="39"/>
      <c r="IU108" s="39"/>
      <c r="IW108" s="14"/>
      <c r="IX108" s="14"/>
      <c r="IZ108" s="39"/>
      <c r="JB108" s="14"/>
      <c r="JC108" s="14"/>
      <c r="JD108" s="22"/>
      <c r="JE108" s="40"/>
      <c r="JJ108" s="40"/>
      <c r="JL108" s="21"/>
      <c r="JM108" s="21"/>
      <c r="JN108" s="26"/>
      <c r="JO108" s="41"/>
      <c r="JS108" s="7"/>
      <c r="JT108" s="8"/>
      <c r="JY108" s="8"/>
      <c r="KA108" s="4"/>
      <c r="KB108" s="4"/>
      <c r="KD108" s="8"/>
      <c r="KF108" s="4"/>
      <c r="KG108" s="4"/>
      <c r="KH108" s="15"/>
      <c r="KI108" s="39"/>
      <c r="KN108" s="39"/>
      <c r="KP108" s="14"/>
      <c r="KQ108" s="14"/>
      <c r="KR108" s="22"/>
      <c r="KS108" s="40"/>
      <c r="KX108" s="6"/>
      <c r="KZ108" s="5"/>
      <c r="LA108" s="5"/>
      <c r="LG108" s="15"/>
      <c r="LH108" s="39"/>
      <c r="LM108" s="6"/>
      <c r="LO108" s="5"/>
      <c r="LP108" s="5"/>
      <c r="LQ108" s="7"/>
      <c r="LR108" s="8"/>
      <c r="LW108" s="8"/>
      <c r="LY108" s="4"/>
      <c r="LZ108" s="4"/>
      <c r="MB108" s="8"/>
      <c r="MD108" s="4"/>
      <c r="ME108" s="4"/>
      <c r="MG108" s="8"/>
      <c r="MI108" s="4"/>
      <c r="MJ108" s="4"/>
      <c r="MK108" s="15"/>
      <c r="ML108" s="39"/>
      <c r="MQ108" s="39"/>
      <c r="MS108" s="14"/>
      <c r="MT108" s="14"/>
      <c r="MV108" s="39"/>
      <c r="MX108" s="14"/>
      <c r="MY108" s="14"/>
      <c r="MZ108" s="22"/>
      <c r="NA108" s="40"/>
      <c r="NF108" s="40"/>
      <c r="NH108" s="21"/>
      <c r="NI108" s="21"/>
      <c r="NJ108" s="26"/>
      <c r="NK108" s="41"/>
      <c r="NO108" s="7"/>
      <c r="NP108" s="8"/>
      <c r="NU108" s="8"/>
      <c r="NW108" s="4"/>
      <c r="NX108" s="4"/>
      <c r="NZ108" s="8"/>
      <c r="OB108" s="4"/>
      <c r="OC108" s="4"/>
      <c r="OD108" s="15"/>
      <c r="OE108" s="39"/>
      <c r="OJ108" s="39"/>
      <c r="OL108" s="14"/>
      <c r="OM108" s="14"/>
      <c r="ON108" s="22"/>
      <c r="OO108" s="40"/>
      <c r="OS108" s="7"/>
      <c r="OT108" s="8"/>
      <c r="OY108" s="8"/>
      <c r="PA108" s="4"/>
      <c r="PB108" s="4"/>
      <c r="PC108" s="15"/>
      <c r="PD108" s="39"/>
      <c r="PH108" s="7"/>
      <c r="PI108" s="8"/>
      <c r="PM108" s="7"/>
      <c r="PN108" s="8"/>
      <c r="PS108" s="8"/>
      <c r="PU108" s="4"/>
      <c r="PV108" s="4"/>
      <c r="PX108" s="8"/>
      <c r="PZ108" s="4"/>
      <c r="QA108" s="4"/>
      <c r="QB108" s="15"/>
      <c r="QC108" s="39"/>
      <c r="QH108" s="39"/>
      <c r="QJ108" s="14"/>
      <c r="QK108" s="14"/>
      <c r="QL108" s="22"/>
      <c r="QM108" s="40"/>
      <c r="QQ108" s="7"/>
      <c r="QR108" s="8"/>
      <c r="QW108" s="8"/>
      <c r="QY108" s="4"/>
      <c r="QZ108" s="4"/>
      <c r="RA108" s="15"/>
      <c r="RB108" s="39"/>
      <c r="RF108" s="7"/>
      <c r="RG108" s="8"/>
      <c r="RK108" s="7"/>
      <c r="RL108" s="8"/>
      <c r="RQ108" s="8"/>
      <c r="RS108" s="4"/>
      <c r="RT108" s="4"/>
      <c r="RU108" s="15"/>
      <c r="RV108" s="39"/>
      <c r="RZ108" s="7"/>
      <c r="SA108" s="8"/>
      <c r="SE108" s="7"/>
      <c r="SF108" s="8"/>
      <c r="SJ108" s="7"/>
      <c r="SK108" s="8"/>
      <c r="SP108" s="8"/>
      <c r="SR108" s="4"/>
      <c r="SS108" s="4"/>
      <c r="SU108" s="8"/>
      <c r="SW108" s="4"/>
      <c r="SX108" s="4"/>
      <c r="SY108" s="15"/>
      <c r="SZ108" s="39"/>
      <c r="TE108" s="39"/>
      <c r="TG108" s="14"/>
      <c r="TH108" s="14"/>
      <c r="TI108" s="22"/>
      <c r="TJ108" s="40"/>
      <c r="TN108" s="7"/>
      <c r="TO108" s="8"/>
      <c r="TT108" s="8"/>
      <c r="TV108" s="4"/>
      <c r="TW108" s="4"/>
      <c r="TX108" s="15"/>
      <c r="TY108" s="39"/>
      <c r="UC108" s="7"/>
      <c r="UD108" s="8"/>
      <c r="UH108" s="7"/>
      <c r="UI108" s="8"/>
      <c r="UN108" s="8"/>
      <c r="UP108" s="4"/>
      <c r="UQ108" s="4"/>
      <c r="UR108" s="15"/>
      <c r="US108" s="39"/>
      <c r="UW108" s="7"/>
      <c r="UX108" s="8"/>
      <c r="VB108" s="7"/>
      <c r="VC108" s="8"/>
      <c r="VG108" s="7"/>
      <c r="VH108" s="8"/>
      <c r="VM108" s="8"/>
      <c r="VO108" s="4"/>
      <c r="VP108" s="4"/>
      <c r="VQ108" s="15"/>
      <c r="VR108" s="39"/>
      <c r="VV108" s="7"/>
      <c r="VW108" s="8"/>
      <c r="WA108" s="7"/>
      <c r="WB108" s="8"/>
      <c r="WF108" s="7"/>
      <c r="WG108" s="8"/>
      <c r="WK108" s="7"/>
      <c r="WL108" s="8"/>
      <c r="WQ108" s="8"/>
      <c r="WS108" s="4"/>
      <c r="WT108" s="4"/>
      <c r="WU108" s="15"/>
      <c r="WV108" s="39"/>
      <c r="WZ108" s="7"/>
      <c r="XA108" s="8"/>
      <c r="XE108" s="7"/>
      <c r="XF108" s="8"/>
      <c r="XJ108" s="7"/>
      <c r="XK108" s="8"/>
      <c r="XO108" s="7"/>
      <c r="XP108" s="8"/>
      <c r="XT108" s="7"/>
      <c r="XU108" s="8"/>
      <c r="XY108" s="7"/>
      <c r="XZ108" s="8"/>
      <c r="YD108" s="7"/>
      <c r="YE108" s="8"/>
      <c r="YI108" s="7"/>
      <c r="YJ108" s="8"/>
    </row>
    <row r="109" spans="2:660" x14ac:dyDescent="0.2">
      <c r="B109" s="242"/>
      <c r="C109" s="163"/>
      <c r="D109"/>
      <c r="J109"/>
      <c r="K109"/>
      <c r="L109"/>
      <c r="M109"/>
      <c r="AI109" s="8"/>
      <c r="AK109" s="4"/>
      <c r="AL109" s="9"/>
      <c r="AN109" s="8"/>
      <c r="AP109" s="4"/>
      <c r="AQ109" s="9"/>
      <c r="AS109" s="8"/>
      <c r="AU109" s="4"/>
      <c r="AV109" s="9"/>
      <c r="AX109" s="17"/>
      <c r="AZ109" s="13"/>
      <c r="BA109" s="16"/>
      <c r="BM109" s="39"/>
      <c r="BO109" s="14"/>
      <c r="BP109" s="18"/>
      <c r="BR109" s="39"/>
      <c r="BT109" s="14"/>
      <c r="BU109" s="18"/>
      <c r="BW109" s="39"/>
      <c r="BY109" s="14"/>
      <c r="BZ109" s="18"/>
      <c r="CA109" s="22"/>
      <c r="CB109" s="40"/>
      <c r="CG109" s="40"/>
      <c r="CI109" s="21"/>
      <c r="CJ109" s="21"/>
      <c r="CL109" s="40"/>
      <c r="CN109" s="21"/>
      <c r="CO109" s="21"/>
      <c r="CQ109" s="40"/>
      <c r="CS109" s="21"/>
      <c r="CT109" s="21"/>
      <c r="CV109" s="40"/>
      <c r="CX109" s="21"/>
      <c r="CY109" s="21"/>
      <c r="CZ109" s="26"/>
      <c r="DA109" s="41"/>
      <c r="DF109" s="41"/>
      <c r="DH109" s="25"/>
      <c r="DI109" s="25"/>
      <c r="DK109" s="41"/>
      <c r="DM109" s="25"/>
      <c r="DN109" s="25"/>
      <c r="DP109" s="41"/>
      <c r="DR109" s="25"/>
      <c r="DS109" s="25"/>
      <c r="DT109" s="30"/>
      <c r="DU109" s="42"/>
      <c r="DZ109" s="42"/>
      <c r="EB109" s="29"/>
      <c r="EC109" s="29"/>
      <c r="EE109" s="42"/>
      <c r="EG109" s="29"/>
      <c r="EH109" s="29"/>
      <c r="EI109" s="34"/>
      <c r="EJ109" s="43"/>
      <c r="EO109" s="43"/>
      <c r="EQ109" s="33"/>
      <c r="ER109" s="33"/>
      <c r="ES109" s="38"/>
      <c r="ET109" s="44"/>
      <c r="EX109" s="7"/>
      <c r="EY109" s="8"/>
      <c r="FD109" s="8"/>
      <c r="FF109" s="4"/>
      <c r="FG109" s="4"/>
      <c r="FI109" s="8"/>
      <c r="FK109" s="4"/>
      <c r="FL109" s="4"/>
      <c r="FN109" s="8"/>
      <c r="FP109" s="4"/>
      <c r="FQ109" s="4"/>
      <c r="FS109" s="8"/>
      <c r="FU109" s="4"/>
      <c r="FV109" s="4"/>
      <c r="FW109" s="15"/>
      <c r="FX109" s="39"/>
      <c r="GC109" s="39"/>
      <c r="GE109" s="14"/>
      <c r="GF109" s="14"/>
      <c r="GH109" s="39"/>
      <c r="GJ109" s="14"/>
      <c r="GK109" s="14"/>
      <c r="GM109" s="39"/>
      <c r="GO109" s="14"/>
      <c r="GP109" s="14"/>
      <c r="GQ109" s="22"/>
      <c r="GR109" s="40"/>
      <c r="GW109" s="40"/>
      <c r="GY109" s="21"/>
      <c r="GZ109" s="21"/>
      <c r="HB109" s="40"/>
      <c r="HD109" s="21"/>
      <c r="HE109" s="21"/>
      <c r="HF109" s="26"/>
      <c r="HG109" s="41"/>
      <c r="HL109" s="41"/>
      <c r="HN109" s="25"/>
      <c r="HO109" s="25"/>
      <c r="HP109" s="30"/>
      <c r="HQ109" s="42"/>
      <c r="HU109" s="7"/>
      <c r="HV109" s="8"/>
      <c r="IA109" s="8"/>
      <c r="IC109" s="4"/>
      <c r="ID109" s="4"/>
      <c r="IF109" s="8"/>
      <c r="IH109" s="4"/>
      <c r="II109" s="4"/>
      <c r="IK109" s="8"/>
      <c r="IM109" s="4"/>
      <c r="IN109" s="4"/>
      <c r="IO109" s="15"/>
      <c r="IP109" s="39"/>
      <c r="IU109" s="39"/>
      <c r="IW109" s="14"/>
      <c r="IX109" s="14"/>
      <c r="IZ109" s="39"/>
      <c r="JB109" s="14"/>
      <c r="JC109" s="14"/>
      <c r="JD109" s="22"/>
      <c r="JE109" s="40"/>
      <c r="JJ109" s="40"/>
      <c r="JL109" s="21"/>
      <c r="JM109" s="21"/>
      <c r="JN109" s="26"/>
      <c r="JO109" s="41"/>
      <c r="JS109" s="7"/>
      <c r="JT109" s="8"/>
      <c r="JY109" s="8"/>
      <c r="KA109" s="4"/>
      <c r="KB109" s="4"/>
      <c r="KD109" s="8"/>
      <c r="KF109" s="4"/>
      <c r="KG109" s="4"/>
      <c r="KH109" s="15"/>
      <c r="KI109" s="39"/>
      <c r="KN109" s="39"/>
      <c r="KP109" s="14"/>
      <c r="KQ109" s="14"/>
      <c r="KR109" s="22"/>
      <c r="KS109" s="40"/>
      <c r="KX109" s="6"/>
      <c r="KZ109" s="5"/>
      <c r="LA109" s="5"/>
      <c r="LG109" s="15"/>
      <c r="LH109" s="39"/>
      <c r="LM109" s="6"/>
      <c r="LO109" s="5"/>
      <c r="LP109" s="5"/>
      <c r="LQ109" s="7"/>
      <c r="LR109" s="8"/>
      <c r="LW109" s="8"/>
      <c r="LY109" s="4"/>
      <c r="LZ109" s="4"/>
      <c r="MB109" s="8"/>
      <c r="MD109" s="4"/>
      <c r="ME109" s="4"/>
      <c r="MG109" s="8"/>
      <c r="MI109" s="4"/>
      <c r="MJ109" s="4"/>
      <c r="MK109" s="15"/>
      <c r="ML109" s="39"/>
      <c r="MQ109" s="39"/>
      <c r="MS109" s="14"/>
      <c r="MT109" s="14"/>
      <c r="MV109" s="39"/>
      <c r="MX109" s="14"/>
      <c r="MY109" s="14"/>
      <c r="MZ109" s="22"/>
      <c r="NA109" s="40"/>
      <c r="NF109" s="40"/>
      <c r="NH109" s="21"/>
      <c r="NI109" s="21"/>
      <c r="NJ109" s="26"/>
      <c r="NK109" s="41"/>
      <c r="NO109" s="7"/>
      <c r="NP109" s="8"/>
      <c r="NU109" s="8"/>
      <c r="NW109" s="4"/>
      <c r="NX109" s="4"/>
      <c r="NZ109" s="8"/>
      <c r="OB109" s="4"/>
      <c r="OC109" s="4"/>
      <c r="OD109" s="15"/>
      <c r="OE109" s="39"/>
      <c r="OJ109" s="39"/>
      <c r="OL109" s="14"/>
      <c r="OM109" s="14"/>
      <c r="ON109" s="22"/>
      <c r="OO109" s="40"/>
      <c r="OS109" s="7"/>
      <c r="OT109" s="8"/>
      <c r="OY109" s="8"/>
      <c r="PA109" s="4"/>
      <c r="PB109" s="4"/>
      <c r="PC109" s="15"/>
      <c r="PD109" s="39"/>
      <c r="PH109" s="7"/>
      <c r="PI109" s="8"/>
      <c r="PM109" s="7"/>
      <c r="PN109" s="8"/>
      <c r="PS109" s="8"/>
      <c r="PU109" s="4"/>
      <c r="PV109" s="4"/>
      <c r="PX109" s="8"/>
      <c r="PZ109" s="4"/>
      <c r="QA109" s="4"/>
      <c r="QB109" s="15"/>
      <c r="QC109" s="39"/>
      <c r="QH109" s="39"/>
      <c r="QJ109" s="14"/>
      <c r="QK109" s="14"/>
      <c r="QL109" s="22"/>
      <c r="QM109" s="40"/>
      <c r="QQ109" s="7"/>
      <c r="QR109" s="8"/>
      <c r="QW109" s="8"/>
      <c r="QY109" s="4"/>
      <c r="QZ109" s="4"/>
      <c r="RA109" s="15"/>
      <c r="RB109" s="39"/>
      <c r="RF109" s="7"/>
      <c r="RG109" s="8"/>
      <c r="RK109" s="7"/>
      <c r="RL109" s="8"/>
      <c r="RQ109" s="8"/>
      <c r="RS109" s="4"/>
      <c r="RT109" s="4"/>
      <c r="RU109" s="15"/>
      <c r="RV109" s="39"/>
      <c r="RZ109" s="7"/>
      <c r="SA109" s="8"/>
      <c r="SE109" s="7"/>
      <c r="SF109" s="8"/>
      <c r="SJ109" s="7"/>
      <c r="SK109" s="8"/>
      <c r="SP109" s="8"/>
      <c r="SR109" s="4"/>
      <c r="SS109" s="4"/>
      <c r="SU109" s="8"/>
      <c r="SW109" s="4"/>
      <c r="SX109" s="4"/>
      <c r="SY109" s="15"/>
      <c r="SZ109" s="39"/>
      <c r="TE109" s="39"/>
      <c r="TG109" s="14"/>
      <c r="TH109" s="14"/>
      <c r="TI109" s="22"/>
      <c r="TJ109" s="40"/>
      <c r="TN109" s="7"/>
      <c r="TO109" s="8"/>
      <c r="TT109" s="8"/>
      <c r="TV109" s="4"/>
      <c r="TW109" s="4"/>
      <c r="TX109" s="15"/>
      <c r="TY109" s="39"/>
      <c r="UC109" s="7"/>
      <c r="UD109" s="8"/>
      <c r="UH109" s="7"/>
      <c r="UI109" s="8"/>
      <c r="UN109" s="8"/>
      <c r="UP109" s="4"/>
      <c r="UQ109" s="4"/>
      <c r="UR109" s="15"/>
      <c r="US109" s="39"/>
      <c r="UW109" s="7"/>
      <c r="UX109" s="8"/>
      <c r="VB109" s="7"/>
      <c r="VC109" s="8"/>
      <c r="VG109" s="7"/>
      <c r="VH109" s="8"/>
      <c r="VM109" s="8"/>
      <c r="VO109" s="4"/>
      <c r="VP109" s="4"/>
      <c r="VQ109" s="15"/>
      <c r="VR109" s="39"/>
      <c r="VV109" s="7"/>
      <c r="VW109" s="8"/>
      <c r="WA109" s="7"/>
      <c r="WB109" s="8"/>
      <c r="WF109" s="7"/>
      <c r="WG109" s="8"/>
      <c r="WK109" s="7"/>
      <c r="WL109" s="8"/>
      <c r="WQ109" s="8"/>
      <c r="WS109" s="4"/>
      <c r="WT109" s="4"/>
      <c r="WU109" s="15"/>
      <c r="WV109" s="39"/>
      <c r="WZ109" s="7"/>
      <c r="XA109" s="8"/>
      <c r="XE109" s="7"/>
      <c r="XF109" s="8"/>
      <c r="XJ109" s="7"/>
      <c r="XK109" s="8"/>
      <c r="XO109" s="7"/>
      <c r="XP109" s="8"/>
      <c r="XT109" s="7"/>
      <c r="XU109" s="8"/>
      <c r="XY109" s="7"/>
      <c r="XZ109" s="8"/>
      <c r="YD109" s="7"/>
      <c r="YE109" s="8"/>
      <c r="YI109" s="7"/>
      <c r="YJ109" s="8"/>
    </row>
    <row r="110" spans="2:660" x14ac:dyDescent="0.2">
      <c r="B110" s="242"/>
      <c r="C110" s="163"/>
      <c r="D110"/>
      <c r="J110"/>
      <c r="K110"/>
      <c r="L110"/>
      <c r="M110"/>
      <c r="AI110" s="8"/>
      <c r="AK110" s="4"/>
      <c r="AL110" s="9"/>
      <c r="AN110" s="8"/>
      <c r="AP110" s="4"/>
      <c r="AQ110" s="9"/>
      <c r="AS110" s="8"/>
      <c r="AU110" s="4"/>
      <c r="AV110" s="9"/>
      <c r="AX110" s="17"/>
      <c r="AZ110" s="13"/>
      <c r="BA110" s="16"/>
      <c r="BM110" s="39"/>
      <c r="BO110" s="14"/>
      <c r="BP110" s="18"/>
      <c r="BR110" s="39"/>
      <c r="BT110" s="14"/>
      <c r="BU110" s="18"/>
      <c r="BW110" s="39"/>
      <c r="BY110" s="14"/>
      <c r="BZ110" s="18"/>
      <c r="CA110" s="22"/>
      <c r="CB110" s="40"/>
      <c r="CG110" s="40"/>
      <c r="CI110" s="21"/>
      <c r="CJ110" s="21"/>
      <c r="CL110" s="40"/>
      <c r="CN110" s="21"/>
      <c r="CO110" s="21"/>
      <c r="CQ110" s="40"/>
      <c r="CS110" s="21"/>
      <c r="CT110" s="21"/>
      <c r="CV110" s="40"/>
      <c r="CX110" s="21"/>
      <c r="CY110" s="21"/>
      <c r="CZ110" s="26"/>
      <c r="DA110" s="41"/>
      <c r="DF110" s="41"/>
      <c r="DH110" s="25"/>
      <c r="DI110" s="25"/>
      <c r="DK110" s="41"/>
      <c r="DM110" s="25"/>
      <c r="DN110" s="25"/>
      <c r="DP110" s="41"/>
      <c r="DR110" s="25"/>
      <c r="DS110" s="25"/>
      <c r="DT110" s="30"/>
      <c r="DU110" s="42"/>
      <c r="DZ110" s="42"/>
      <c r="EB110" s="29"/>
      <c r="EC110" s="29"/>
      <c r="EE110" s="42"/>
      <c r="EG110" s="29"/>
      <c r="EH110" s="29"/>
      <c r="EI110" s="34"/>
      <c r="EJ110" s="43"/>
      <c r="EO110" s="43"/>
      <c r="EQ110" s="33"/>
      <c r="ER110" s="33"/>
      <c r="ES110" s="38"/>
      <c r="ET110" s="44"/>
      <c r="EX110" s="7"/>
      <c r="EY110" s="8"/>
      <c r="FD110" s="8"/>
      <c r="FF110" s="4"/>
      <c r="FG110" s="4"/>
      <c r="FI110" s="8"/>
      <c r="FK110" s="4"/>
      <c r="FL110" s="4"/>
      <c r="FN110" s="8"/>
      <c r="FP110" s="4"/>
      <c r="FQ110" s="4"/>
      <c r="FS110" s="8"/>
      <c r="FU110" s="4"/>
      <c r="FV110" s="4"/>
      <c r="FW110" s="15"/>
      <c r="FX110" s="39"/>
      <c r="GC110" s="39"/>
      <c r="GE110" s="14"/>
      <c r="GF110" s="14"/>
      <c r="GH110" s="39"/>
      <c r="GJ110" s="14"/>
      <c r="GK110" s="14"/>
      <c r="GM110" s="39"/>
      <c r="GO110" s="14"/>
      <c r="GP110" s="14"/>
      <c r="GQ110" s="22"/>
      <c r="GR110" s="40"/>
      <c r="GW110" s="40"/>
      <c r="GY110" s="21"/>
      <c r="GZ110" s="21"/>
      <c r="HB110" s="40"/>
      <c r="HD110" s="21"/>
      <c r="HE110" s="21"/>
      <c r="HF110" s="26"/>
      <c r="HG110" s="41"/>
      <c r="HL110" s="41"/>
      <c r="HN110" s="25"/>
      <c r="HO110" s="25"/>
      <c r="HP110" s="30"/>
      <c r="HQ110" s="42"/>
      <c r="HU110" s="7"/>
      <c r="HV110" s="8"/>
      <c r="IA110" s="8"/>
      <c r="IC110" s="4"/>
      <c r="ID110" s="4"/>
      <c r="IF110" s="8"/>
      <c r="IH110" s="4"/>
      <c r="II110" s="4"/>
      <c r="IK110" s="8"/>
      <c r="IM110" s="4"/>
      <c r="IN110" s="4"/>
      <c r="IO110" s="15"/>
      <c r="IP110" s="39"/>
      <c r="IU110" s="39"/>
      <c r="IW110" s="14"/>
      <c r="IX110" s="14"/>
      <c r="IZ110" s="39"/>
      <c r="JB110" s="14"/>
      <c r="JC110" s="14"/>
      <c r="JD110" s="22"/>
      <c r="JE110" s="40"/>
      <c r="JJ110" s="40"/>
      <c r="JL110" s="21"/>
      <c r="JM110" s="21"/>
      <c r="JN110" s="26"/>
      <c r="JO110" s="41"/>
      <c r="JS110" s="7"/>
      <c r="JT110" s="8"/>
      <c r="JY110" s="8"/>
      <c r="KA110" s="4"/>
      <c r="KB110" s="4"/>
      <c r="KD110" s="8"/>
      <c r="KF110" s="4"/>
      <c r="KG110" s="4"/>
      <c r="KH110" s="15"/>
      <c r="KI110" s="39"/>
      <c r="KN110" s="39"/>
      <c r="KP110" s="14"/>
      <c r="KQ110" s="14"/>
      <c r="KR110" s="22"/>
      <c r="KS110" s="40"/>
      <c r="KX110" s="6"/>
      <c r="KZ110" s="5"/>
      <c r="LA110" s="5"/>
      <c r="LG110" s="15"/>
      <c r="LH110" s="39"/>
      <c r="LM110" s="6"/>
      <c r="LO110" s="5"/>
      <c r="LP110" s="5"/>
      <c r="LQ110" s="7"/>
      <c r="LR110" s="8"/>
      <c r="LW110" s="8"/>
      <c r="LY110" s="4"/>
      <c r="LZ110" s="4"/>
      <c r="MB110" s="8"/>
      <c r="MD110" s="4"/>
      <c r="ME110" s="4"/>
      <c r="MG110" s="8"/>
      <c r="MI110" s="4"/>
      <c r="MJ110" s="4"/>
      <c r="MK110" s="15"/>
      <c r="ML110" s="39"/>
      <c r="MQ110" s="39"/>
      <c r="MS110" s="14"/>
      <c r="MT110" s="14"/>
      <c r="MV110" s="39"/>
      <c r="MX110" s="14"/>
      <c r="MY110" s="14"/>
      <c r="MZ110" s="22"/>
      <c r="NA110" s="40"/>
      <c r="NF110" s="40"/>
      <c r="NH110" s="21"/>
      <c r="NI110" s="21"/>
      <c r="NJ110" s="26"/>
      <c r="NK110" s="41"/>
      <c r="NO110" s="7"/>
      <c r="NP110" s="8"/>
      <c r="NU110" s="8"/>
      <c r="NW110" s="4"/>
      <c r="NX110" s="4"/>
      <c r="NZ110" s="8"/>
      <c r="OB110" s="4"/>
      <c r="OC110" s="4"/>
      <c r="OD110" s="15"/>
      <c r="OE110" s="39"/>
      <c r="OJ110" s="39"/>
      <c r="OL110" s="14"/>
      <c r="OM110" s="14"/>
      <c r="ON110" s="22"/>
      <c r="OO110" s="40"/>
      <c r="OS110" s="7"/>
      <c r="OT110" s="8"/>
      <c r="OY110" s="8"/>
      <c r="PA110" s="4"/>
      <c r="PB110" s="4"/>
      <c r="PC110" s="15"/>
      <c r="PD110" s="39"/>
      <c r="PH110" s="7"/>
      <c r="PI110" s="8"/>
      <c r="PM110" s="7"/>
      <c r="PN110" s="8"/>
      <c r="PS110" s="8"/>
      <c r="PU110" s="4"/>
      <c r="PV110" s="4"/>
      <c r="PX110" s="8"/>
      <c r="PZ110" s="4"/>
      <c r="QA110" s="4"/>
      <c r="QB110" s="15"/>
      <c r="QC110" s="39"/>
      <c r="QH110" s="39"/>
      <c r="QJ110" s="14"/>
      <c r="QK110" s="14"/>
      <c r="QL110" s="22"/>
      <c r="QM110" s="40"/>
      <c r="QQ110" s="7"/>
      <c r="QR110" s="8"/>
      <c r="QW110" s="8"/>
      <c r="QY110" s="4"/>
      <c r="QZ110" s="4"/>
      <c r="RA110" s="15"/>
      <c r="RB110" s="39"/>
      <c r="RF110" s="7"/>
      <c r="RG110" s="8"/>
      <c r="RK110" s="7"/>
      <c r="RL110" s="8"/>
      <c r="RQ110" s="8"/>
      <c r="RS110" s="4"/>
      <c r="RT110" s="4"/>
      <c r="RU110" s="15"/>
      <c r="RV110" s="39"/>
      <c r="RZ110" s="7"/>
      <c r="SA110" s="8"/>
      <c r="SE110" s="7"/>
      <c r="SF110" s="8"/>
      <c r="SJ110" s="7"/>
      <c r="SK110" s="8"/>
      <c r="SP110" s="8"/>
      <c r="SR110" s="4"/>
      <c r="SS110" s="4"/>
      <c r="SU110" s="8"/>
      <c r="SW110" s="4"/>
      <c r="SX110" s="4"/>
      <c r="SY110" s="15"/>
      <c r="SZ110" s="39"/>
      <c r="TE110" s="39"/>
      <c r="TG110" s="14"/>
      <c r="TH110" s="14"/>
      <c r="TI110" s="22"/>
      <c r="TJ110" s="40"/>
      <c r="TN110" s="7"/>
      <c r="TO110" s="8"/>
      <c r="TT110" s="8"/>
      <c r="TV110" s="4"/>
      <c r="TW110" s="4"/>
      <c r="TX110" s="15"/>
      <c r="TY110" s="39"/>
      <c r="UC110" s="7"/>
      <c r="UD110" s="8"/>
      <c r="UH110" s="7"/>
      <c r="UI110" s="8"/>
      <c r="UN110" s="8"/>
      <c r="UP110" s="4"/>
      <c r="UQ110" s="4"/>
      <c r="UR110" s="15"/>
      <c r="US110" s="39"/>
      <c r="UW110" s="7"/>
      <c r="UX110" s="8"/>
      <c r="VB110" s="7"/>
      <c r="VC110" s="8"/>
      <c r="VG110" s="7"/>
      <c r="VH110" s="8"/>
      <c r="VM110" s="8"/>
      <c r="VO110" s="4"/>
      <c r="VP110" s="4"/>
      <c r="VQ110" s="15"/>
      <c r="VR110" s="39"/>
      <c r="VV110" s="7"/>
      <c r="VW110" s="8"/>
      <c r="WA110" s="7"/>
      <c r="WB110" s="8"/>
      <c r="WF110" s="7"/>
      <c r="WG110" s="8"/>
      <c r="WK110" s="7"/>
      <c r="WL110" s="8"/>
      <c r="WQ110" s="8"/>
      <c r="WS110" s="4"/>
      <c r="WT110" s="4"/>
      <c r="WU110" s="15"/>
      <c r="WV110" s="39"/>
      <c r="WZ110" s="7"/>
      <c r="XA110" s="8"/>
      <c r="XE110" s="7"/>
      <c r="XF110" s="8"/>
      <c r="XJ110" s="7"/>
      <c r="XK110" s="8"/>
      <c r="XO110" s="7"/>
      <c r="XP110" s="8"/>
      <c r="XT110" s="7"/>
      <c r="XU110" s="8"/>
      <c r="XY110" s="7"/>
      <c r="XZ110" s="8"/>
      <c r="YD110" s="7"/>
      <c r="YE110" s="8"/>
      <c r="YI110" s="7"/>
      <c r="YJ110" s="8"/>
    </row>
    <row r="111" spans="2:660" x14ac:dyDescent="0.2">
      <c r="B111" s="242"/>
      <c r="C111" s="163"/>
      <c r="D111"/>
      <c r="J111"/>
      <c r="K111"/>
      <c r="L111"/>
      <c r="M111"/>
      <c r="AI111" s="8"/>
      <c r="AK111" s="4"/>
      <c r="AL111" s="9"/>
      <c r="AN111" s="8"/>
      <c r="AP111" s="4"/>
      <c r="AQ111" s="9"/>
      <c r="AS111" s="8"/>
      <c r="AU111" s="4"/>
      <c r="AV111" s="9"/>
      <c r="AX111" s="17"/>
      <c r="AZ111" s="13"/>
      <c r="BA111" s="16"/>
      <c r="BM111" s="39"/>
      <c r="BO111" s="14"/>
      <c r="BP111" s="18"/>
      <c r="BR111" s="39"/>
      <c r="BT111" s="14"/>
      <c r="BU111" s="18"/>
      <c r="BW111" s="39"/>
      <c r="BY111" s="14"/>
      <c r="BZ111" s="18"/>
      <c r="CA111" s="22"/>
      <c r="CB111" s="40"/>
      <c r="CG111" s="40"/>
      <c r="CI111" s="21"/>
      <c r="CJ111" s="21"/>
      <c r="CL111" s="40"/>
      <c r="CN111" s="21"/>
      <c r="CO111" s="21"/>
      <c r="CQ111" s="40"/>
      <c r="CS111" s="21"/>
      <c r="CT111" s="21"/>
      <c r="CV111" s="40"/>
      <c r="CX111" s="21"/>
      <c r="CY111" s="21"/>
      <c r="CZ111" s="26"/>
      <c r="DA111" s="41"/>
      <c r="DF111" s="41"/>
      <c r="DH111" s="25"/>
      <c r="DI111" s="25"/>
      <c r="DK111" s="41"/>
      <c r="DM111" s="25"/>
      <c r="DN111" s="25"/>
      <c r="DP111" s="41"/>
      <c r="DR111" s="25"/>
      <c r="DS111" s="25"/>
      <c r="DT111" s="30"/>
      <c r="DU111" s="42"/>
      <c r="DZ111" s="42"/>
      <c r="EB111" s="29"/>
      <c r="EC111" s="29"/>
      <c r="EE111" s="42"/>
      <c r="EG111" s="29"/>
      <c r="EH111" s="29"/>
      <c r="EI111" s="34"/>
      <c r="EJ111" s="43"/>
      <c r="EO111" s="43"/>
      <c r="EQ111" s="33"/>
      <c r="ER111" s="33"/>
      <c r="ES111" s="38"/>
      <c r="ET111" s="44"/>
      <c r="EX111" s="7"/>
      <c r="EY111" s="8"/>
      <c r="FD111" s="8"/>
      <c r="FF111" s="4"/>
      <c r="FG111" s="4"/>
      <c r="FI111" s="8"/>
      <c r="FK111" s="4"/>
      <c r="FL111" s="4"/>
      <c r="FN111" s="8"/>
      <c r="FP111" s="4"/>
      <c r="FQ111" s="4"/>
      <c r="FS111" s="8"/>
      <c r="FU111" s="4"/>
      <c r="FV111" s="4"/>
      <c r="FW111" s="15"/>
      <c r="FX111" s="39"/>
      <c r="GC111" s="39"/>
      <c r="GE111" s="14"/>
      <c r="GF111" s="14"/>
      <c r="GH111" s="39"/>
      <c r="GJ111" s="14"/>
      <c r="GK111" s="14"/>
      <c r="GM111" s="39"/>
      <c r="GO111" s="14"/>
      <c r="GP111" s="14"/>
      <c r="GQ111" s="22"/>
      <c r="GR111" s="40"/>
      <c r="GW111" s="40"/>
      <c r="GY111" s="21"/>
      <c r="GZ111" s="21"/>
      <c r="HB111" s="40"/>
      <c r="HD111" s="21"/>
      <c r="HE111" s="21"/>
      <c r="HF111" s="26"/>
      <c r="HG111" s="41"/>
      <c r="HL111" s="41"/>
      <c r="HN111" s="25"/>
      <c r="HO111" s="25"/>
      <c r="HP111" s="30"/>
      <c r="HQ111" s="42"/>
      <c r="HU111" s="7"/>
      <c r="HV111" s="8"/>
      <c r="IA111" s="8"/>
      <c r="IC111" s="4"/>
      <c r="ID111" s="4"/>
      <c r="IF111" s="8"/>
      <c r="IH111" s="4"/>
      <c r="II111" s="4"/>
      <c r="IK111" s="8"/>
      <c r="IM111" s="4"/>
      <c r="IN111" s="4"/>
      <c r="IO111" s="15"/>
      <c r="IP111" s="39"/>
      <c r="IU111" s="39"/>
      <c r="IW111" s="14"/>
      <c r="IX111" s="14"/>
      <c r="IZ111" s="39"/>
      <c r="JB111" s="14"/>
      <c r="JC111" s="14"/>
      <c r="JD111" s="22"/>
      <c r="JE111" s="40"/>
      <c r="JJ111" s="40"/>
      <c r="JL111" s="21"/>
      <c r="JM111" s="21"/>
      <c r="JN111" s="26"/>
      <c r="JO111" s="41"/>
      <c r="JS111" s="7"/>
      <c r="JT111" s="8"/>
      <c r="JY111" s="8"/>
      <c r="KA111" s="4"/>
      <c r="KB111" s="4"/>
      <c r="KD111" s="8"/>
      <c r="KF111" s="4"/>
      <c r="KG111" s="4"/>
      <c r="KH111" s="15"/>
      <c r="KI111" s="39"/>
      <c r="KN111" s="39"/>
      <c r="KP111" s="14"/>
      <c r="KQ111" s="14"/>
      <c r="KR111" s="22"/>
      <c r="KS111" s="40"/>
      <c r="KX111" s="6"/>
      <c r="KZ111" s="5"/>
      <c r="LA111" s="5"/>
      <c r="LG111" s="15"/>
      <c r="LH111" s="39"/>
      <c r="LM111" s="6"/>
      <c r="LO111" s="5"/>
      <c r="LP111" s="5"/>
      <c r="LQ111" s="7"/>
      <c r="LR111" s="8"/>
      <c r="LW111" s="8"/>
      <c r="LY111" s="4"/>
      <c r="LZ111" s="4"/>
      <c r="MB111" s="8"/>
      <c r="MD111" s="4"/>
      <c r="ME111" s="4"/>
      <c r="MG111" s="8"/>
      <c r="MI111" s="4"/>
      <c r="MJ111" s="4"/>
      <c r="MK111" s="15"/>
      <c r="ML111" s="39"/>
      <c r="MQ111" s="39"/>
      <c r="MS111" s="14"/>
      <c r="MT111" s="14"/>
      <c r="MV111" s="39"/>
      <c r="MX111" s="14"/>
      <c r="MY111" s="14"/>
      <c r="MZ111" s="22"/>
      <c r="NA111" s="40"/>
      <c r="NF111" s="40"/>
      <c r="NH111" s="21"/>
      <c r="NI111" s="21"/>
      <c r="NJ111" s="26"/>
      <c r="NK111" s="41"/>
      <c r="NO111" s="7"/>
      <c r="NP111" s="8"/>
      <c r="NU111" s="8"/>
      <c r="NW111" s="4"/>
      <c r="NX111" s="4"/>
      <c r="NZ111" s="8"/>
      <c r="OB111" s="4"/>
      <c r="OC111" s="4"/>
      <c r="OD111" s="15"/>
      <c r="OE111" s="39"/>
      <c r="OJ111" s="39"/>
      <c r="OL111" s="14"/>
      <c r="OM111" s="14"/>
      <c r="ON111" s="22"/>
      <c r="OO111" s="40"/>
      <c r="OS111" s="7"/>
      <c r="OT111" s="8"/>
      <c r="OY111" s="8"/>
      <c r="PA111" s="4"/>
      <c r="PB111" s="4"/>
      <c r="PC111" s="15"/>
      <c r="PD111" s="39"/>
      <c r="PH111" s="7"/>
      <c r="PI111" s="8"/>
      <c r="PM111" s="7"/>
      <c r="PN111" s="8"/>
      <c r="PS111" s="8"/>
      <c r="PU111" s="4"/>
      <c r="PV111" s="4"/>
      <c r="PX111" s="8"/>
      <c r="PZ111" s="4"/>
      <c r="QA111" s="4"/>
      <c r="QB111" s="15"/>
      <c r="QC111" s="39"/>
      <c r="QH111" s="39"/>
      <c r="QJ111" s="14"/>
      <c r="QK111" s="14"/>
      <c r="QL111" s="22"/>
      <c r="QM111" s="40"/>
      <c r="QQ111" s="7"/>
      <c r="QR111" s="8"/>
      <c r="QW111" s="8"/>
      <c r="QY111" s="4"/>
      <c r="QZ111" s="4"/>
      <c r="RA111" s="15"/>
      <c r="RB111" s="39"/>
      <c r="RF111" s="7"/>
      <c r="RG111" s="8"/>
      <c r="RK111" s="7"/>
      <c r="RL111" s="8"/>
      <c r="RQ111" s="8"/>
      <c r="RS111" s="4"/>
      <c r="RT111" s="4"/>
      <c r="RU111" s="15"/>
      <c r="RV111" s="39"/>
      <c r="RZ111" s="7"/>
      <c r="SA111" s="8"/>
      <c r="SE111" s="7"/>
      <c r="SF111" s="8"/>
      <c r="SJ111" s="7"/>
      <c r="SK111" s="8"/>
      <c r="SP111" s="8"/>
      <c r="SR111" s="4"/>
      <c r="SS111" s="4"/>
      <c r="SU111" s="8"/>
      <c r="SW111" s="4"/>
      <c r="SX111" s="4"/>
      <c r="SY111" s="15"/>
      <c r="SZ111" s="39"/>
      <c r="TE111" s="39"/>
      <c r="TG111" s="14"/>
      <c r="TH111" s="14"/>
      <c r="TI111" s="22"/>
      <c r="TJ111" s="40"/>
      <c r="TN111" s="7"/>
      <c r="TO111" s="8"/>
      <c r="TT111" s="8"/>
      <c r="TV111" s="4"/>
      <c r="TW111" s="4"/>
      <c r="TX111" s="15"/>
      <c r="TY111" s="39"/>
      <c r="UC111" s="7"/>
      <c r="UD111" s="8"/>
      <c r="UH111" s="7"/>
      <c r="UI111" s="8"/>
      <c r="UN111" s="8"/>
      <c r="UP111" s="4"/>
      <c r="UQ111" s="4"/>
      <c r="UR111" s="15"/>
      <c r="US111" s="39"/>
      <c r="UW111" s="7"/>
      <c r="UX111" s="8"/>
      <c r="VB111" s="7"/>
      <c r="VC111" s="8"/>
      <c r="VG111" s="7"/>
      <c r="VH111" s="8"/>
      <c r="VM111" s="8"/>
      <c r="VO111" s="4"/>
      <c r="VP111" s="4"/>
      <c r="VQ111" s="15"/>
      <c r="VR111" s="39"/>
      <c r="VV111" s="7"/>
      <c r="VW111" s="8"/>
      <c r="WA111" s="7"/>
      <c r="WB111" s="8"/>
      <c r="WF111" s="7"/>
      <c r="WG111" s="8"/>
      <c r="WK111" s="7"/>
      <c r="WL111" s="8"/>
      <c r="WQ111" s="8"/>
      <c r="WS111" s="4"/>
      <c r="WT111" s="4"/>
      <c r="WU111" s="15"/>
      <c r="WV111" s="39"/>
      <c r="WZ111" s="7"/>
      <c r="XA111" s="8"/>
      <c r="XE111" s="7"/>
      <c r="XF111" s="8"/>
      <c r="XJ111" s="7"/>
      <c r="XK111" s="8"/>
      <c r="XO111" s="7"/>
      <c r="XP111" s="8"/>
      <c r="XT111" s="7"/>
      <c r="XU111" s="8"/>
      <c r="XY111" s="7"/>
      <c r="XZ111" s="8"/>
      <c r="YD111" s="7"/>
      <c r="YE111" s="8"/>
      <c r="YI111" s="7"/>
      <c r="YJ111" s="8"/>
    </row>
    <row r="112" spans="2:660" x14ac:dyDescent="0.2">
      <c r="B112" s="242"/>
      <c r="C112" s="163"/>
      <c r="D112"/>
      <c r="J112"/>
      <c r="K112"/>
      <c r="L112"/>
      <c r="M112"/>
      <c r="AI112" s="8"/>
      <c r="AK112" s="4"/>
      <c r="AL112" s="9"/>
      <c r="AN112" s="8"/>
      <c r="AP112" s="4"/>
      <c r="AQ112" s="9"/>
      <c r="AS112" s="8"/>
      <c r="AU112" s="4"/>
      <c r="AV112" s="9"/>
      <c r="AX112" s="17"/>
      <c r="AZ112" s="13"/>
      <c r="BA112" s="16"/>
      <c r="BM112" s="39"/>
      <c r="BO112" s="14"/>
      <c r="BP112" s="18"/>
      <c r="BR112" s="39"/>
      <c r="BT112" s="14"/>
      <c r="BU112" s="18"/>
      <c r="BW112" s="39"/>
      <c r="BY112" s="14"/>
      <c r="BZ112" s="18"/>
      <c r="CA112" s="22"/>
      <c r="CB112" s="40"/>
      <c r="CG112" s="40"/>
      <c r="CI112" s="21"/>
      <c r="CJ112" s="21"/>
      <c r="CL112" s="40"/>
      <c r="CN112" s="21"/>
      <c r="CO112" s="21"/>
      <c r="CQ112" s="40"/>
      <c r="CS112" s="21"/>
      <c r="CT112" s="21"/>
      <c r="CV112" s="40"/>
      <c r="CX112" s="21"/>
      <c r="CY112" s="21"/>
      <c r="CZ112" s="26"/>
      <c r="DA112" s="41"/>
      <c r="DF112" s="41"/>
      <c r="DH112" s="25"/>
      <c r="DI112" s="25"/>
      <c r="DK112" s="41"/>
      <c r="DM112" s="25"/>
      <c r="DN112" s="25"/>
      <c r="DP112" s="41"/>
      <c r="DR112" s="25"/>
      <c r="DS112" s="25"/>
      <c r="DT112" s="30"/>
      <c r="DU112" s="42"/>
      <c r="DZ112" s="42"/>
      <c r="EB112" s="29"/>
      <c r="EC112" s="29"/>
      <c r="EE112" s="42"/>
      <c r="EG112" s="29"/>
      <c r="EH112" s="29"/>
      <c r="EI112" s="34"/>
      <c r="EJ112" s="43"/>
      <c r="EO112" s="43"/>
      <c r="EQ112" s="33"/>
      <c r="ER112" s="33"/>
      <c r="ES112" s="38"/>
      <c r="ET112" s="44"/>
      <c r="EX112" s="7"/>
      <c r="EY112" s="8"/>
      <c r="FD112" s="8"/>
      <c r="FF112" s="4"/>
      <c r="FG112" s="4"/>
      <c r="FI112" s="8"/>
      <c r="FK112" s="4"/>
      <c r="FL112" s="4"/>
      <c r="FN112" s="8"/>
      <c r="FP112" s="4"/>
      <c r="FQ112" s="4"/>
      <c r="FS112" s="8"/>
      <c r="FU112" s="4"/>
      <c r="FV112" s="4"/>
      <c r="FW112" s="15"/>
      <c r="FX112" s="39"/>
      <c r="GC112" s="39"/>
      <c r="GE112" s="14"/>
      <c r="GF112" s="14"/>
      <c r="GH112" s="39"/>
      <c r="GJ112" s="14"/>
      <c r="GK112" s="14"/>
      <c r="GM112" s="39"/>
      <c r="GO112" s="14"/>
      <c r="GP112" s="14"/>
      <c r="GQ112" s="22"/>
      <c r="GR112" s="40"/>
      <c r="GW112" s="40"/>
      <c r="GY112" s="21"/>
      <c r="GZ112" s="21"/>
      <c r="HB112" s="40"/>
      <c r="HD112" s="21"/>
      <c r="HE112" s="21"/>
      <c r="HF112" s="26"/>
      <c r="HG112" s="41"/>
      <c r="HL112" s="41"/>
      <c r="HN112" s="25"/>
      <c r="HO112" s="25"/>
      <c r="HP112" s="30"/>
      <c r="HQ112" s="42"/>
      <c r="HU112" s="7"/>
      <c r="HV112" s="8"/>
      <c r="IA112" s="8"/>
      <c r="IC112" s="4"/>
      <c r="ID112" s="4"/>
      <c r="IF112" s="8"/>
      <c r="IH112" s="4"/>
      <c r="II112" s="4"/>
      <c r="IK112" s="8"/>
      <c r="IM112" s="4"/>
      <c r="IN112" s="4"/>
      <c r="IO112" s="15"/>
      <c r="IP112" s="39"/>
      <c r="IU112" s="39"/>
      <c r="IW112" s="14"/>
      <c r="IX112" s="14"/>
      <c r="IZ112" s="39"/>
      <c r="JB112" s="14"/>
      <c r="JC112" s="14"/>
      <c r="JD112" s="22"/>
      <c r="JE112" s="40"/>
      <c r="JJ112" s="40"/>
      <c r="JL112" s="21"/>
      <c r="JM112" s="21"/>
      <c r="JN112" s="26"/>
      <c r="JO112" s="41"/>
      <c r="JS112" s="7"/>
      <c r="JT112" s="8"/>
      <c r="JY112" s="8"/>
      <c r="KA112" s="4"/>
      <c r="KB112" s="4"/>
      <c r="KD112" s="8"/>
      <c r="KF112" s="4"/>
      <c r="KG112" s="4"/>
      <c r="KH112" s="15"/>
      <c r="KI112" s="39"/>
      <c r="KN112" s="39"/>
      <c r="KP112" s="14"/>
      <c r="KQ112" s="14"/>
      <c r="KR112" s="22"/>
      <c r="KS112" s="40"/>
      <c r="KX112" s="6"/>
      <c r="KZ112" s="5"/>
      <c r="LA112" s="5"/>
      <c r="LG112" s="15"/>
      <c r="LH112" s="39"/>
      <c r="LM112" s="6"/>
      <c r="LO112" s="5"/>
      <c r="LP112" s="5"/>
      <c r="LQ112" s="7"/>
      <c r="LR112" s="8"/>
      <c r="LW112" s="8"/>
      <c r="LY112" s="4"/>
      <c r="LZ112" s="4"/>
      <c r="MB112" s="8"/>
      <c r="MD112" s="4"/>
      <c r="ME112" s="4"/>
      <c r="MG112" s="8"/>
      <c r="MI112" s="4"/>
      <c r="MJ112" s="4"/>
      <c r="MK112" s="15"/>
      <c r="ML112" s="39"/>
      <c r="MQ112" s="39"/>
      <c r="MS112" s="14"/>
      <c r="MT112" s="14"/>
      <c r="MV112" s="39"/>
      <c r="MX112" s="14"/>
      <c r="MY112" s="14"/>
      <c r="MZ112" s="22"/>
      <c r="NA112" s="40"/>
      <c r="NF112" s="40"/>
      <c r="NH112" s="21"/>
      <c r="NI112" s="21"/>
      <c r="NJ112" s="26"/>
      <c r="NK112" s="41"/>
      <c r="NO112" s="7"/>
      <c r="NP112" s="8"/>
      <c r="NU112" s="8"/>
      <c r="NW112" s="4"/>
      <c r="NX112" s="4"/>
      <c r="NZ112" s="8"/>
      <c r="OB112" s="4"/>
      <c r="OC112" s="4"/>
      <c r="OD112" s="15"/>
      <c r="OE112" s="39"/>
      <c r="OJ112" s="39"/>
      <c r="OL112" s="14"/>
      <c r="OM112" s="14"/>
      <c r="ON112" s="22"/>
      <c r="OO112" s="40"/>
      <c r="OS112" s="7"/>
      <c r="OT112" s="8"/>
      <c r="OY112" s="8"/>
      <c r="PA112" s="4"/>
      <c r="PB112" s="4"/>
      <c r="PC112" s="15"/>
      <c r="PD112" s="39"/>
      <c r="PH112" s="7"/>
      <c r="PI112" s="8"/>
      <c r="PM112" s="7"/>
      <c r="PN112" s="8"/>
      <c r="PS112" s="8"/>
      <c r="PU112" s="4"/>
      <c r="PV112" s="4"/>
      <c r="PX112" s="8"/>
      <c r="PZ112" s="4"/>
      <c r="QA112" s="4"/>
      <c r="QB112" s="15"/>
      <c r="QC112" s="39"/>
      <c r="QH112" s="39"/>
      <c r="QJ112" s="14"/>
      <c r="QK112" s="14"/>
      <c r="QL112" s="22"/>
      <c r="QM112" s="40"/>
      <c r="QQ112" s="7"/>
      <c r="QR112" s="8"/>
      <c r="QW112" s="8"/>
      <c r="QY112" s="4"/>
      <c r="QZ112" s="4"/>
      <c r="RA112" s="15"/>
      <c r="RB112" s="39"/>
      <c r="RF112" s="7"/>
      <c r="RG112" s="8"/>
      <c r="RK112" s="7"/>
      <c r="RL112" s="8"/>
      <c r="RQ112" s="8"/>
      <c r="RS112" s="4"/>
      <c r="RT112" s="4"/>
      <c r="RU112" s="15"/>
      <c r="RV112" s="39"/>
      <c r="RZ112" s="7"/>
      <c r="SA112" s="8"/>
      <c r="SE112" s="7"/>
      <c r="SF112" s="8"/>
      <c r="SJ112" s="7"/>
      <c r="SK112" s="8"/>
      <c r="SP112" s="8"/>
      <c r="SR112" s="4"/>
      <c r="SS112" s="4"/>
      <c r="SU112" s="8"/>
      <c r="SW112" s="4"/>
      <c r="SX112" s="4"/>
      <c r="SY112" s="15"/>
      <c r="SZ112" s="39"/>
      <c r="TE112" s="39"/>
      <c r="TG112" s="14"/>
      <c r="TH112" s="14"/>
      <c r="TI112" s="22"/>
      <c r="TJ112" s="40"/>
      <c r="TN112" s="7"/>
      <c r="TO112" s="8"/>
      <c r="TT112" s="8"/>
      <c r="TV112" s="4"/>
      <c r="TW112" s="4"/>
      <c r="TX112" s="15"/>
      <c r="TY112" s="39"/>
      <c r="UC112" s="7"/>
      <c r="UD112" s="8"/>
      <c r="UH112" s="7"/>
      <c r="UI112" s="8"/>
      <c r="UN112" s="8"/>
      <c r="UP112" s="4"/>
      <c r="UQ112" s="4"/>
      <c r="UR112" s="15"/>
      <c r="US112" s="39"/>
      <c r="UW112" s="7"/>
      <c r="UX112" s="8"/>
      <c r="VB112" s="7"/>
      <c r="VC112" s="8"/>
      <c r="VG112" s="7"/>
      <c r="VH112" s="8"/>
      <c r="VM112" s="8"/>
      <c r="VO112" s="4"/>
      <c r="VP112" s="4"/>
      <c r="VQ112" s="15"/>
      <c r="VR112" s="39"/>
      <c r="VV112" s="7"/>
      <c r="VW112" s="8"/>
      <c r="WA112" s="7"/>
      <c r="WB112" s="8"/>
      <c r="WF112" s="7"/>
      <c r="WG112" s="8"/>
      <c r="WK112" s="7"/>
      <c r="WL112" s="8"/>
      <c r="WQ112" s="8"/>
      <c r="WS112" s="4"/>
      <c r="WT112" s="4"/>
      <c r="WU112" s="15"/>
      <c r="WV112" s="39"/>
      <c r="WZ112" s="7"/>
      <c r="XA112" s="8"/>
      <c r="XE112" s="7"/>
      <c r="XF112" s="8"/>
      <c r="XJ112" s="7"/>
      <c r="XK112" s="8"/>
      <c r="XO112" s="7"/>
      <c r="XP112" s="8"/>
      <c r="XT112" s="7"/>
      <c r="XU112" s="8"/>
      <c r="XY112" s="7"/>
      <c r="XZ112" s="8"/>
      <c r="YD112" s="7"/>
      <c r="YE112" s="8"/>
      <c r="YI112" s="7"/>
      <c r="YJ112" s="8"/>
    </row>
    <row r="113" spans="2:660" x14ac:dyDescent="0.2">
      <c r="B113" s="242"/>
      <c r="C113" s="163"/>
      <c r="D113"/>
      <c r="J113"/>
      <c r="K113"/>
      <c r="L113"/>
      <c r="M113"/>
      <c r="AI113" s="8"/>
      <c r="AK113" s="4"/>
      <c r="AL113" s="9"/>
      <c r="AN113" s="8"/>
      <c r="AP113" s="4"/>
      <c r="AQ113" s="9"/>
      <c r="AS113" s="8"/>
      <c r="AU113" s="4"/>
      <c r="AV113" s="9"/>
      <c r="AX113" s="17"/>
      <c r="AZ113" s="13"/>
      <c r="BA113" s="16"/>
      <c r="BM113" s="39"/>
      <c r="BO113" s="14"/>
      <c r="BP113" s="18"/>
      <c r="BR113" s="39"/>
      <c r="BT113" s="14"/>
      <c r="BU113" s="18"/>
      <c r="BW113" s="39"/>
      <c r="BY113" s="14"/>
      <c r="BZ113" s="18"/>
      <c r="CA113" s="22"/>
      <c r="CB113" s="40"/>
      <c r="CG113" s="40"/>
      <c r="CI113" s="21"/>
      <c r="CJ113" s="21"/>
      <c r="CL113" s="40"/>
      <c r="CN113" s="21"/>
      <c r="CO113" s="21"/>
      <c r="CQ113" s="40"/>
      <c r="CS113" s="21"/>
      <c r="CT113" s="21"/>
      <c r="CV113" s="40"/>
      <c r="CX113" s="21"/>
      <c r="CY113" s="21"/>
      <c r="CZ113" s="26"/>
      <c r="DA113" s="41"/>
      <c r="DF113" s="41"/>
      <c r="DH113" s="25"/>
      <c r="DI113" s="25"/>
      <c r="DK113" s="41"/>
      <c r="DM113" s="25"/>
      <c r="DN113" s="25"/>
      <c r="DP113" s="41"/>
      <c r="DR113" s="25"/>
      <c r="DS113" s="25"/>
      <c r="DT113" s="30"/>
      <c r="DU113" s="42"/>
      <c r="DZ113" s="42"/>
      <c r="EB113" s="29"/>
      <c r="EC113" s="29"/>
      <c r="EE113" s="42"/>
      <c r="EG113" s="29"/>
      <c r="EH113" s="29"/>
      <c r="EI113" s="34"/>
      <c r="EJ113" s="43"/>
      <c r="EO113" s="43"/>
      <c r="EQ113" s="33"/>
      <c r="ER113" s="33"/>
      <c r="ES113" s="38"/>
      <c r="ET113" s="44"/>
      <c r="EX113" s="7"/>
      <c r="EY113" s="8"/>
      <c r="FD113" s="8"/>
      <c r="FF113" s="4"/>
      <c r="FG113" s="4"/>
      <c r="FI113" s="8"/>
      <c r="FK113" s="4"/>
      <c r="FL113" s="4"/>
      <c r="FN113" s="8"/>
      <c r="FP113" s="4"/>
      <c r="FQ113" s="4"/>
      <c r="FS113" s="8"/>
      <c r="FU113" s="4"/>
      <c r="FV113" s="4"/>
      <c r="FW113" s="15"/>
      <c r="FX113" s="39"/>
      <c r="GC113" s="39"/>
      <c r="GE113" s="14"/>
      <c r="GF113" s="14"/>
      <c r="GH113" s="39"/>
      <c r="GJ113" s="14"/>
      <c r="GK113" s="14"/>
      <c r="GM113" s="39"/>
      <c r="GO113" s="14"/>
      <c r="GP113" s="14"/>
      <c r="GQ113" s="22"/>
      <c r="GR113" s="40"/>
      <c r="GW113" s="40"/>
      <c r="GY113" s="21"/>
      <c r="GZ113" s="21"/>
      <c r="HB113" s="40"/>
      <c r="HD113" s="21"/>
      <c r="HE113" s="21"/>
      <c r="HF113" s="26"/>
      <c r="HG113" s="41"/>
      <c r="HL113" s="41"/>
      <c r="HN113" s="25"/>
      <c r="HO113" s="25"/>
      <c r="HP113" s="30"/>
      <c r="HQ113" s="42"/>
      <c r="HU113" s="7"/>
      <c r="HV113" s="8"/>
      <c r="IA113" s="8"/>
      <c r="IC113" s="4"/>
      <c r="ID113" s="4"/>
      <c r="IF113" s="8"/>
      <c r="IH113" s="4"/>
      <c r="II113" s="4"/>
      <c r="IK113" s="8"/>
      <c r="IM113" s="4"/>
      <c r="IN113" s="4"/>
      <c r="IO113" s="15"/>
      <c r="IP113" s="39"/>
      <c r="IU113" s="39"/>
      <c r="IW113" s="14"/>
      <c r="IX113" s="14"/>
      <c r="IZ113" s="39"/>
      <c r="JB113" s="14"/>
      <c r="JC113" s="14"/>
      <c r="JD113" s="22"/>
      <c r="JE113" s="40"/>
      <c r="JJ113" s="40"/>
      <c r="JL113" s="21"/>
      <c r="JM113" s="21"/>
      <c r="JN113" s="26"/>
      <c r="JO113" s="41"/>
      <c r="JS113" s="7"/>
      <c r="JT113" s="8"/>
      <c r="JY113" s="8"/>
      <c r="KA113" s="4"/>
      <c r="KB113" s="4"/>
      <c r="KD113" s="8"/>
      <c r="KF113" s="4"/>
      <c r="KG113" s="4"/>
      <c r="KH113" s="15"/>
      <c r="KI113" s="39"/>
      <c r="KN113" s="39"/>
      <c r="KP113" s="14"/>
      <c r="KQ113" s="14"/>
      <c r="KR113" s="22"/>
      <c r="KS113" s="40"/>
      <c r="KX113" s="6"/>
      <c r="KZ113" s="5"/>
      <c r="LA113" s="5"/>
      <c r="LG113" s="15"/>
      <c r="LH113" s="39"/>
      <c r="LM113" s="6"/>
      <c r="LO113" s="5"/>
      <c r="LP113" s="5"/>
      <c r="LQ113" s="7"/>
      <c r="LR113" s="8"/>
      <c r="LW113" s="8"/>
      <c r="LY113" s="4"/>
      <c r="LZ113" s="4"/>
      <c r="MB113" s="8"/>
      <c r="MD113" s="4"/>
      <c r="ME113" s="4"/>
      <c r="MG113" s="8"/>
      <c r="MI113" s="4"/>
      <c r="MJ113" s="4"/>
      <c r="MK113" s="15"/>
      <c r="ML113" s="39"/>
      <c r="MQ113" s="39"/>
      <c r="MS113" s="14"/>
      <c r="MT113" s="14"/>
      <c r="MV113" s="39"/>
      <c r="MX113" s="14"/>
      <c r="MY113" s="14"/>
      <c r="MZ113" s="22"/>
      <c r="NA113" s="40"/>
      <c r="NF113" s="40"/>
      <c r="NH113" s="21"/>
      <c r="NI113" s="21"/>
      <c r="NJ113" s="26"/>
      <c r="NK113" s="41"/>
      <c r="NO113" s="7"/>
      <c r="NP113" s="8"/>
      <c r="NU113" s="8"/>
      <c r="NW113" s="4"/>
      <c r="NX113" s="4"/>
      <c r="NZ113" s="8"/>
      <c r="OB113" s="4"/>
      <c r="OC113" s="4"/>
      <c r="OD113" s="15"/>
      <c r="OE113" s="39"/>
      <c r="OJ113" s="39"/>
      <c r="OL113" s="14"/>
      <c r="OM113" s="14"/>
      <c r="ON113" s="22"/>
      <c r="OO113" s="40"/>
      <c r="OS113" s="7"/>
      <c r="OT113" s="8"/>
      <c r="OY113" s="8"/>
      <c r="PA113" s="4"/>
      <c r="PB113" s="4"/>
      <c r="PC113" s="15"/>
      <c r="PD113" s="39"/>
      <c r="PH113" s="7"/>
      <c r="PI113" s="8"/>
      <c r="PM113" s="7"/>
      <c r="PN113" s="8"/>
      <c r="PS113" s="8"/>
      <c r="PU113" s="4"/>
      <c r="PV113" s="4"/>
      <c r="PX113" s="8"/>
      <c r="PZ113" s="4"/>
      <c r="QA113" s="4"/>
      <c r="QB113" s="15"/>
      <c r="QC113" s="39"/>
      <c r="QH113" s="39"/>
      <c r="QJ113" s="14"/>
      <c r="QK113" s="14"/>
      <c r="QL113" s="22"/>
      <c r="QM113" s="40"/>
      <c r="QQ113" s="7"/>
      <c r="QR113" s="8"/>
      <c r="QW113" s="8"/>
      <c r="QY113" s="4"/>
      <c r="QZ113" s="4"/>
      <c r="RA113" s="15"/>
      <c r="RB113" s="39"/>
      <c r="RF113" s="7"/>
      <c r="RG113" s="8"/>
      <c r="RK113" s="7"/>
      <c r="RL113" s="8"/>
      <c r="RQ113" s="8"/>
      <c r="RS113" s="4"/>
      <c r="RT113" s="4"/>
      <c r="RU113" s="15"/>
      <c r="RV113" s="39"/>
      <c r="RZ113" s="7"/>
      <c r="SA113" s="8"/>
      <c r="SE113" s="7"/>
      <c r="SF113" s="8"/>
      <c r="SJ113" s="7"/>
      <c r="SK113" s="8"/>
      <c r="SP113" s="8"/>
      <c r="SR113" s="4"/>
      <c r="SS113" s="4"/>
      <c r="SU113" s="8"/>
      <c r="SW113" s="4"/>
      <c r="SX113" s="4"/>
      <c r="SY113" s="15"/>
      <c r="SZ113" s="39"/>
      <c r="TE113" s="39"/>
      <c r="TG113" s="14"/>
      <c r="TH113" s="14"/>
      <c r="TI113" s="22"/>
      <c r="TJ113" s="40"/>
      <c r="TN113" s="7"/>
      <c r="TO113" s="8"/>
      <c r="TT113" s="8"/>
      <c r="TV113" s="4"/>
      <c r="TW113" s="4"/>
      <c r="TX113" s="15"/>
      <c r="TY113" s="39"/>
      <c r="UC113" s="7"/>
      <c r="UD113" s="8"/>
      <c r="UH113" s="7"/>
      <c r="UI113" s="8"/>
      <c r="UN113" s="8"/>
      <c r="UP113" s="4"/>
      <c r="UQ113" s="4"/>
      <c r="UR113" s="15"/>
      <c r="US113" s="39"/>
      <c r="UW113" s="7"/>
      <c r="UX113" s="8"/>
      <c r="VB113" s="7"/>
      <c r="VC113" s="8"/>
      <c r="VG113" s="7"/>
      <c r="VH113" s="8"/>
      <c r="VM113" s="8"/>
      <c r="VO113" s="4"/>
      <c r="VP113" s="4"/>
      <c r="VQ113" s="15"/>
      <c r="VR113" s="39"/>
      <c r="VV113" s="7"/>
      <c r="VW113" s="8"/>
      <c r="WA113" s="7"/>
      <c r="WB113" s="8"/>
      <c r="WF113" s="7"/>
      <c r="WG113" s="8"/>
      <c r="WK113" s="7"/>
      <c r="WL113" s="8"/>
      <c r="WQ113" s="8"/>
      <c r="WS113" s="4"/>
      <c r="WT113" s="4"/>
      <c r="WU113" s="15"/>
      <c r="WV113" s="39"/>
      <c r="WZ113" s="7"/>
      <c r="XA113" s="8"/>
      <c r="XE113" s="7"/>
      <c r="XF113" s="8"/>
      <c r="XJ113" s="7"/>
      <c r="XK113" s="8"/>
      <c r="XO113" s="7"/>
      <c r="XP113" s="8"/>
      <c r="XT113" s="7"/>
      <c r="XU113" s="8"/>
      <c r="XY113" s="7"/>
      <c r="XZ113" s="8"/>
      <c r="YD113" s="7"/>
      <c r="YE113" s="8"/>
      <c r="YI113" s="7"/>
      <c r="YJ113" s="8"/>
    </row>
    <row r="114" spans="2:660" x14ac:dyDescent="0.2">
      <c r="B114" s="242"/>
      <c r="C114" s="163"/>
      <c r="D114"/>
      <c r="J114"/>
      <c r="K114"/>
      <c r="L114"/>
      <c r="M114"/>
      <c r="AI114" s="8"/>
      <c r="AK114" s="4"/>
      <c r="AL114" s="9"/>
      <c r="AN114" s="8"/>
      <c r="AP114" s="4"/>
      <c r="AQ114" s="9"/>
      <c r="AS114" s="8"/>
      <c r="AU114" s="4"/>
      <c r="AV114" s="9"/>
      <c r="AX114" s="17"/>
      <c r="AZ114" s="13"/>
      <c r="BA114" s="16"/>
      <c r="BM114" s="39"/>
      <c r="BO114" s="14"/>
      <c r="BP114" s="18"/>
      <c r="BR114" s="39"/>
      <c r="BT114" s="14"/>
      <c r="BU114" s="18"/>
      <c r="BW114" s="39"/>
      <c r="BY114" s="14"/>
      <c r="BZ114" s="18"/>
      <c r="CA114" s="22"/>
      <c r="CB114" s="40"/>
      <c r="CG114" s="40"/>
      <c r="CI114" s="21"/>
      <c r="CJ114" s="21"/>
      <c r="CL114" s="40"/>
      <c r="CN114" s="21"/>
      <c r="CO114" s="21"/>
      <c r="CQ114" s="40"/>
      <c r="CS114" s="21"/>
      <c r="CT114" s="21"/>
      <c r="CV114" s="40"/>
      <c r="CX114" s="21"/>
      <c r="CY114" s="21"/>
      <c r="CZ114" s="26"/>
      <c r="DA114" s="41"/>
      <c r="DF114" s="41"/>
      <c r="DH114" s="25"/>
      <c r="DI114" s="25"/>
      <c r="DK114" s="41"/>
      <c r="DM114" s="25"/>
      <c r="DN114" s="25"/>
      <c r="DP114" s="41"/>
      <c r="DR114" s="25"/>
      <c r="DS114" s="25"/>
      <c r="DT114" s="30"/>
      <c r="DU114" s="42"/>
      <c r="DZ114" s="42"/>
      <c r="EB114" s="29"/>
      <c r="EC114" s="29"/>
      <c r="EE114" s="42"/>
      <c r="EG114" s="29"/>
      <c r="EH114" s="29"/>
      <c r="EI114" s="34"/>
      <c r="EJ114" s="43"/>
      <c r="EO114" s="43"/>
      <c r="EQ114" s="33"/>
      <c r="ER114" s="33"/>
      <c r="ES114" s="38"/>
      <c r="ET114" s="44"/>
      <c r="EX114" s="7"/>
      <c r="EY114" s="8"/>
      <c r="FD114" s="8"/>
      <c r="FF114" s="4"/>
      <c r="FG114" s="4"/>
      <c r="FI114" s="8"/>
      <c r="FK114" s="4"/>
      <c r="FL114" s="4"/>
      <c r="FN114" s="8"/>
      <c r="FP114" s="4"/>
      <c r="FQ114" s="4"/>
      <c r="FS114" s="8"/>
      <c r="FU114" s="4"/>
      <c r="FV114" s="4"/>
      <c r="FW114" s="15"/>
      <c r="FX114" s="39"/>
      <c r="GC114" s="39"/>
      <c r="GE114" s="14"/>
      <c r="GF114" s="14"/>
      <c r="GH114" s="39"/>
      <c r="GJ114" s="14"/>
      <c r="GK114" s="14"/>
      <c r="GM114" s="39"/>
      <c r="GO114" s="14"/>
      <c r="GP114" s="14"/>
      <c r="GQ114" s="22"/>
      <c r="GR114" s="40"/>
      <c r="GW114" s="40"/>
      <c r="GY114" s="21"/>
      <c r="GZ114" s="21"/>
      <c r="HB114" s="40"/>
      <c r="HD114" s="21"/>
      <c r="HE114" s="21"/>
      <c r="HF114" s="26"/>
      <c r="HG114" s="41"/>
      <c r="HL114" s="41"/>
      <c r="HN114" s="25"/>
      <c r="HO114" s="25"/>
      <c r="HP114" s="30"/>
      <c r="HQ114" s="42"/>
      <c r="HU114" s="7"/>
      <c r="HV114" s="8"/>
      <c r="IA114" s="8"/>
      <c r="IC114" s="4"/>
      <c r="ID114" s="4"/>
      <c r="IF114" s="8"/>
      <c r="IH114" s="4"/>
      <c r="II114" s="4"/>
      <c r="IK114" s="8"/>
      <c r="IM114" s="4"/>
      <c r="IN114" s="4"/>
      <c r="IO114" s="15"/>
      <c r="IP114" s="39"/>
      <c r="IU114" s="39"/>
      <c r="IW114" s="14"/>
      <c r="IX114" s="14"/>
      <c r="IZ114" s="39"/>
      <c r="JB114" s="14"/>
      <c r="JC114" s="14"/>
      <c r="JD114" s="22"/>
      <c r="JE114" s="40"/>
      <c r="JJ114" s="40"/>
      <c r="JL114" s="21"/>
      <c r="JM114" s="21"/>
      <c r="JN114" s="26"/>
      <c r="JO114" s="41"/>
      <c r="JS114" s="7"/>
      <c r="JT114" s="8"/>
      <c r="JY114" s="8"/>
      <c r="KA114" s="4"/>
      <c r="KB114" s="4"/>
      <c r="KD114" s="8"/>
      <c r="KF114" s="4"/>
      <c r="KG114" s="4"/>
      <c r="KH114" s="15"/>
      <c r="KI114" s="39"/>
      <c r="KN114" s="39"/>
      <c r="KP114" s="14"/>
      <c r="KQ114" s="14"/>
      <c r="KR114" s="22"/>
      <c r="KS114" s="40"/>
      <c r="KX114" s="6"/>
      <c r="KZ114" s="5"/>
      <c r="LA114" s="5"/>
      <c r="LG114" s="15"/>
      <c r="LH114" s="39"/>
      <c r="LM114" s="6"/>
      <c r="LO114" s="5"/>
      <c r="LP114" s="5"/>
      <c r="LQ114" s="7"/>
      <c r="LR114" s="8"/>
      <c r="LW114" s="8"/>
      <c r="LY114" s="4"/>
      <c r="LZ114" s="4"/>
      <c r="MB114" s="8"/>
      <c r="MD114" s="4"/>
      <c r="ME114" s="4"/>
      <c r="MG114" s="8"/>
      <c r="MI114" s="4"/>
      <c r="MJ114" s="4"/>
      <c r="MK114" s="15"/>
      <c r="ML114" s="39"/>
      <c r="MQ114" s="39"/>
      <c r="MS114" s="14"/>
      <c r="MT114" s="14"/>
      <c r="MV114" s="39"/>
      <c r="MX114" s="14"/>
      <c r="MY114" s="14"/>
      <c r="MZ114" s="22"/>
      <c r="NA114" s="40"/>
      <c r="NF114" s="40"/>
      <c r="NH114" s="21"/>
      <c r="NI114" s="21"/>
      <c r="NJ114" s="26"/>
      <c r="NK114" s="41"/>
      <c r="NO114" s="7"/>
      <c r="NP114" s="8"/>
      <c r="NU114" s="8"/>
      <c r="NW114" s="4"/>
      <c r="NX114" s="4"/>
      <c r="NZ114" s="8"/>
      <c r="OB114" s="4"/>
      <c r="OC114" s="4"/>
      <c r="OD114" s="15"/>
      <c r="OE114" s="39"/>
      <c r="OJ114" s="39"/>
      <c r="OL114" s="14"/>
      <c r="OM114" s="14"/>
      <c r="ON114" s="22"/>
      <c r="OO114" s="40"/>
      <c r="OS114" s="7"/>
      <c r="OT114" s="8"/>
      <c r="OY114" s="8"/>
      <c r="PA114" s="4"/>
      <c r="PB114" s="4"/>
      <c r="PC114" s="15"/>
      <c r="PD114" s="39"/>
      <c r="PH114" s="7"/>
      <c r="PI114" s="8"/>
      <c r="PM114" s="7"/>
      <c r="PN114" s="8"/>
      <c r="PS114" s="8"/>
      <c r="PU114" s="4"/>
      <c r="PV114" s="4"/>
      <c r="PX114" s="8"/>
      <c r="PZ114" s="4"/>
      <c r="QA114" s="4"/>
      <c r="QB114" s="15"/>
      <c r="QC114" s="39"/>
      <c r="QH114" s="39"/>
      <c r="QJ114" s="14"/>
      <c r="QK114" s="14"/>
      <c r="QL114" s="22"/>
      <c r="QM114" s="40"/>
      <c r="QQ114" s="7"/>
      <c r="QR114" s="8"/>
      <c r="QW114" s="8"/>
      <c r="QY114" s="4"/>
      <c r="QZ114" s="4"/>
      <c r="RA114" s="15"/>
      <c r="RB114" s="39"/>
      <c r="RF114" s="7"/>
      <c r="RG114" s="8"/>
      <c r="RK114" s="7"/>
      <c r="RL114" s="8"/>
      <c r="RQ114" s="8"/>
      <c r="RS114" s="4"/>
      <c r="RT114" s="4"/>
      <c r="RU114" s="15"/>
      <c r="RV114" s="39"/>
      <c r="RZ114" s="7"/>
      <c r="SA114" s="8"/>
      <c r="SE114" s="7"/>
      <c r="SF114" s="8"/>
      <c r="SJ114" s="7"/>
      <c r="SK114" s="8"/>
      <c r="SP114" s="8"/>
      <c r="SR114" s="4"/>
      <c r="SS114" s="4"/>
      <c r="SU114" s="8"/>
      <c r="SW114" s="4"/>
      <c r="SX114" s="4"/>
      <c r="SY114" s="15"/>
      <c r="SZ114" s="39"/>
      <c r="TE114" s="39"/>
      <c r="TG114" s="14"/>
      <c r="TH114" s="14"/>
      <c r="TI114" s="22"/>
      <c r="TJ114" s="40"/>
      <c r="TN114" s="7"/>
      <c r="TO114" s="8"/>
      <c r="TT114" s="8"/>
      <c r="TV114" s="4"/>
      <c r="TW114" s="4"/>
      <c r="TX114" s="15"/>
      <c r="TY114" s="39"/>
      <c r="UC114" s="7"/>
      <c r="UD114" s="8"/>
      <c r="UH114" s="7"/>
      <c r="UI114" s="8"/>
      <c r="UN114" s="8"/>
      <c r="UP114" s="4"/>
      <c r="UQ114" s="4"/>
      <c r="UR114" s="15"/>
      <c r="US114" s="39"/>
      <c r="UW114" s="7"/>
      <c r="UX114" s="8"/>
      <c r="VB114" s="7"/>
      <c r="VC114" s="8"/>
      <c r="VG114" s="7"/>
      <c r="VH114" s="8"/>
      <c r="VM114" s="8"/>
      <c r="VO114" s="4"/>
      <c r="VP114" s="4"/>
      <c r="VQ114" s="15"/>
      <c r="VR114" s="39"/>
      <c r="VV114" s="7"/>
      <c r="VW114" s="8"/>
      <c r="WA114" s="7"/>
      <c r="WB114" s="8"/>
      <c r="WF114" s="7"/>
      <c r="WG114" s="8"/>
      <c r="WK114" s="7"/>
      <c r="WL114" s="8"/>
      <c r="WQ114" s="8"/>
      <c r="WS114" s="4"/>
      <c r="WT114" s="4"/>
      <c r="WU114" s="15"/>
      <c r="WV114" s="39"/>
      <c r="WZ114" s="7"/>
      <c r="XA114" s="8"/>
      <c r="XE114" s="7"/>
      <c r="XF114" s="8"/>
      <c r="XJ114" s="7"/>
      <c r="XK114" s="8"/>
      <c r="XO114" s="7"/>
      <c r="XP114" s="8"/>
      <c r="XT114" s="7"/>
      <c r="XU114" s="8"/>
      <c r="XY114" s="7"/>
      <c r="XZ114" s="8"/>
      <c r="YD114" s="7"/>
      <c r="YE114" s="8"/>
      <c r="YI114" s="7"/>
      <c r="YJ114" s="8"/>
    </row>
    <row r="115" spans="2:660" x14ac:dyDescent="0.2">
      <c r="B115" s="242"/>
      <c r="C115" s="163"/>
      <c r="D115"/>
      <c r="J115"/>
      <c r="K115"/>
      <c r="L115"/>
      <c r="M115"/>
      <c r="AI115" s="8"/>
      <c r="AK115" s="4"/>
      <c r="AL115" s="9"/>
      <c r="AN115" s="8"/>
      <c r="AP115" s="4"/>
      <c r="AQ115" s="9"/>
      <c r="AS115" s="8"/>
      <c r="AU115" s="4"/>
      <c r="AV115" s="9"/>
      <c r="AX115" s="17"/>
      <c r="AZ115" s="13"/>
      <c r="BA115" s="16"/>
      <c r="BM115" s="39"/>
      <c r="BO115" s="14"/>
      <c r="BP115" s="18"/>
      <c r="BR115" s="39"/>
      <c r="BT115" s="14"/>
      <c r="BU115" s="18"/>
      <c r="BW115" s="39"/>
      <c r="BY115" s="14"/>
      <c r="BZ115" s="18"/>
      <c r="CA115" s="22"/>
      <c r="CB115" s="40"/>
      <c r="CG115" s="40"/>
      <c r="CI115" s="21"/>
      <c r="CJ115" s="21"/>
      <c r="CL115" s="40"/>
      <c r="CN115" s="21"/>
      <c r="CO115" s="21"/>
      <c r="CQ115" s="40"/>
      <c r="CS115" s="21"/>
      <c r="CT115" s="21"/>
      <c r="CV115" s="40"/>
      <c r="CX115" s="21"/>
      <c r="CY115" s="21"/>
      <c r="CZ115" s="26"/>
      <c r="DA115" s="41"/>
      <c r="DF115" s="41"/>
      <c r="DH115" s="25"/>
      <c r="DI115" s="25"/>
      <c r="DK115" s="41"/>
      <c r="DM115" s="25"/>
      <c r="DN115" s="25"/>
      <c r="DP115" s="41"/>
      <c r="DR115" s="25"/>
      <c r="DS115" s="25"/>
      <c r="DT115" s="30"/>
      <c r="DU115" s="42"/>
      <c r="DZ115" s="42"/>
      <c r="EB115" s="29"/>
      <c r="EC115" s="29"/>
      <c r="EE115" s="42"/>
      <c r="EG115" s="29"/>
      <c r="EH115" s="29"/>
      <c r="EI115" s="34"/>
      <c r="EJ115" s="43"/>
      <c r="EO115" s="43"/>
      <c r="EQ115" s="33"/>
      <c r="ER115" s="33"/>
      <c r="ES115" s="38"/>
      <c r="ET115" s="44"/>
      <c r="EX115" s="7"/>
      <c r="EY115" s="8"/>
      <c r="FD115" s="8"/>
      <c r="FF115" s="4"/>
      <c r="FG115" s="4"/>
      <c r="FI115" s="8"/>
      <c r="FK115" s="4"/>
      <c r="FL115" s="4"/>
      <c r="FN115" s="8"/>
      <c r="FP115" s="4"/>
      <c r="FQ115" s="4"/>
      <c r="FS115" s="8"/>
      <c r="FU115" s="4"/>
      <c r="FV115" s="4"/>
      <c r="FW115" s="15"/>
      <c r="FX115" s="39"/>
      <c r="GC115" s="39"/>
      <c r="GE115" s="14"/>
      <c r="GF115" s="14"/>
      <c r="GH115" s="39"/>
      <c r="GJ115" s="14"/>
      <c r="GK115" s="14"/>
      <c r="GM115" s="39"/>
      <c r="GO115" s="14"/>
      <c r="GP115" s="14"/>
      <c r="GQ115" s="22"/>
      <c r="GR115" s="40"/>
      <c r="GW115" s="40"/>
      <c r="GY115" s="21"/>
      <c r="GZ115" s="21"/>
      <c r="HB115" s="40"/>
      <c r="HD115" s="21"/>
      <c r="HE115" s="21"/>
      <c r="HF115" s="26"/>
      <c r="HG115" s="41"/>
      <c r="HL115" s="41"/>
      <c r="HN115" s="25"/>
      <c r="HO115" s="25"/>
      <c r="HP115" s="30"/>
      <c r="HQ115" s="42"/>
      <c r="HU115" s="7"/>
      <c r="HV115" s="8"/>
      <c r="IA115" s="8"/>
      <c r="IC115" s="4"/>
      <c r="ID115" s="4"/>
      <c r="IF115" s="8"/>
      <c r="IH115" s="4"/>
      <c r="II115" s="4"/>
      <c r="IK115" s="8"/>
      <c r="IM115" s="4"/>
      <c r="IN115" s="4"/>
      <c r="IO115" s="15"/>
      <c r="IP115" s="39"/>
      <c r="IU115" s="39"/>
      <c r="IW115" s="14"/>
      <c r="IX115" s="14"/>
      <c r="IZ115" s="39"/>
      <c r="JB115" s="14"/>
      <c r="JC115" s="14"/>
      <c r="JD115" s="22"/>
      <c r="JE115" s="40"/>
      <c r="JJ115" s="40"/>
      <c r="JL115" s="21"/>
      <c r="JM115" s="21"/>
      <c r="JN115" s="26"/>
      <c r="JO115" s="41"/>
      <c r="JS115" s="7"/>
      <c r="JT115" s="8"/>
      <c r="JY115" s="8"/>
      <c r="KA115" s="4"/>
      <c r="KB115" s="4"/>
      <c r="KD115" s="8"/>
      <c r="KF115" s="4"/>
      <c r="KG115" s="4"/>
      <c r="KH115" s="15"/>
      <c r="KI115" s="39"/>
      <c r="KN115" s="39"/>
      <c r="KP115" s="14"/>
      <c r="KQ115" s="14"/>
      <c r="KR115" s="22"/>
      <c r="KS115" s="40"/>
      <c r="KX115" s="6"/>
      <c r="KZ115" s="5"/>
      <c r="LA115" s="5"/>
      <c r="LG115" s="15"/>
      <c r="LH115" s="39"/>
      <c r="LM115" s="6"/>
      <c r="LO115" s="5"/>
      <c r="LP115" s="5"/>
      <c r="LQ115" s="7"/>
      <c r="LR115" s="8"/>
      <c r="LW115" s="8"/>
      <c r="LY115" s="4"/>
      <c r="LZ115" s="4"/>
      <c r="MB115" s="8"/>
      <c r="MD115" s="4"/>
      <c r="ME115" s="4"/>
      <c r="MG115" s="8"/>
      <c r="MI115" s="4"/>
      <c r="MJ115" s="4"/>
      <c r="MK115" s="15"/>
      <c r="ML115" s="39"/>
      <c r="MQ115" s="39"/>
      <c r="MS115" s="14"/>
      <c r="MT115" s="14"/>
      <c r="MV115" s="39"/>
      <c r="MX115" s="14"/>
      <c r="MY115" s="14"/>
      <c r="MZ115" s="22"/>
      <c r="NA115" s="40"/>
      <c r="NF115" s="40"/>
      <c r="NH115" s="21"/>
      <c r="NI115" s="21"/>
      <c r="NJ115" s="26"/>
      <c r="NK115" s="41"/>
      <c r="NO115" s="7"/>
      <c r="NP115" s="8"/>
      <c r="NU115" s="8"/>
      <c r="NW115" s="4"/>
      <c r="NX115" s="4"/>
      <c r="NZ115" s="8"/>
      <c r="OB115" s="4"/>
      <c r="OC115" s="4"/>
      <c r="OD115" s="15"/>
      <c r="OE115" s="39"/>
      <c r="OJ115" s="39"/>
      <c r="OL115" s="14"/>
      <c r="OM115" s="14"/>
      <c r="ON115" s="22"/>
      <c r="OO115" s="40"/>
      <c r="OS115" s="7"/>
      <c r="OT115" s="8"/>
      <c r="OY115" s="8"/>
      <c r="PA115" s="4"/>
      <c r="PB115" s="4"/>
      <c r="PC115" s="15"/>
      <c r="PD115" s="39"/>
      <c r="PH115" s="7"/>
      <c r="PI115" s="8"/>
      <c r="PM115" s="7"/>
      <c r="PN115" s="8"/>
      <c r="PS115" s="8"/>
      <c r="PU115" s="4"/>
      <c r="PV115" s="4"/>
      <c r="PX115" s="8"/>
      <c r="PZ115" s="4"/>
      <c r="QA115" s="4"/>
      <c r="QB115" s="15"/>
      <c r="QC115" s="39"/>
      <c r="QH115" s="39"/>
      <c r="QJ115" s="14"/>
      <c r="QK115" s="14"/>
      <c r="QL115" s="22"/>
      <c r="QM115" s="40"/>
      <c r="QQ115" s="7"/>
      <c r="QR115" s="8"/>
      <c r="QW115" s="8"/>
      <c r="QY115" s="4"/>
      <c r="QZ115" s="4"/>
      <c r="RA115" s="15"/>
      <c r="RB115" s="39"/>
      <c r="RF115" s="7"/>
      <c r="RG115" s="8"/>
      <c r="RK115" s="7"/>
      <c r="RL115" s="8"/>
      <c r="RQ115" s="8"/>
      <c r="RS115" s="4"/>
      <c r="RT115" s="4"/>
      <c r="RU115" s="15"/>
      <c r="RV115" s="39"/>
      <c r="RZ115" s="7"/>
      <c r="SA115" s="8"/>
      <c r="SE115" s="7"/>
      <c r="SF115" s="8"/>
      <c r="SJ115" s="7"/>
      <c r="SK115" s="8"/>
      <c r="SP115" s="8"/>
      <c r="SR115" s="4"/>
      <c r="SS115" s="4"/>
      <c r="SU115" s="8"/>
      <c r="SW115" s="4"/>
      <c r="SX115" s="4"/>
      <c r="SY115" s="15"/>
      <c r="SZ115" s="39"/>
      <c r="TE115" s="39"/>
      <c r="TG115" s="14"/>
      <c r="TH115" s="14"/>
      <c r="TI115" s="22"/>
      <c r="TJ115" s="40"/>
      <c r="TN115" s="7"/>
      <c r="TO115" s="8"/>
      <c r="TT115" s="8"/>
      <c r="TV115" s="4"/>
      <c r="TW115" s="4"/>
      <c r="TX115" s="15"/>
      <c r="TY115" s="39"/>
      <c r="UC115" s="7"/>
      <c r="UD115" s="8"/>
      <c r="UH115" s="7"/>
      <c r="UI115" s="8"/>
      <c r="UN115" s="8"/>
      <c r="UP115" s="4"/>
      <c r="UQ115" s="4"/>
      <c r="UR115" s="15"/>
      <c r="US115" s="39"/>
      <c r="UW115" s="7"/>
      <c r="UX115" s="8"/>
      <c r="VB115" s="7"/>
      <c r="VC115" s="8"/>
      <c r="VG115" s="7"/>
      <c r="VH115" s="8"/>
      <c r="VM115" s="8"/>
      <c r="VO115" s="4"/>
      <c r="VP115" s="4"/>
      <c r="VQ115" s="15"/>
      <c r="VR115" s="39"/>
      <c r="VV115" s="7"/>
      <c r="VW115" s="8"/>
      <c r="WA115" s="7"/>
      <c r="WB115" s="8"/>
      <c r="WF115" s="7"/>
      <c r="WG115" s="8"/>
      <c r="WK115" s="7"/>
      <c r="WL115" s="8"/>
      <c r="WQ115" s="8"/>
      <c r="WS115" s="4"/>
      <c r="WT115" s="4"/>
      <c r="WU115" s="15"/>
      <c r="WV115" s="39"/>
      <c r="WZ115" s="7"/>
      <c r="XA115" s="8"/>
      <c r="XE115" s="7"/>
      <c r="XF115" s="8"/>
      <c r="XJ115" s="7"/>
      <c r="XK115" s="8"/>
      <c r="XO115" s="7"/>
      <c r="XP115" s="8"/>
      <c r="XT115" s="7"/>
      <c r="XU115" s="8"/>
      <c r="XY115" s="7"/>
      <c r="XZ115" s="8"/>
      <c r="YD115" s="7"/>
      <c r="YE115" s="8"/>
      <c r="YI115" s="7"/>
      <c r="YJ115" s="8"/>
    </row>
    <row r="116" spans="2:660" x14ac:dyDescent="0.2">
      <c r="B116" s="242"/>
      <c r="C116" s="163"/>
      <c r="D116"/>
      <c r="J116"/>
      <c r="K116"/>
      <c r="L116"/>
      <c r="M116"/>
      <c r="AI116" s="8"/>
      <c r="AK116" s="4"/>
      <c r="AL116" s="9"/>
      <c r="AN116" s="8"/>
      <c r="AP116" s="4"/>
      <c r="AQ116" s="9"/>
      <c r="AS116" s="8"/>
      <c r="AU116" s="4"/>
      <c r="AV116" s="9"/>
      <c r="AX116" s="17"/>
      <c r="AZ116" s="13"/>
      <c r="BA116" s="16"/>
      <c r="BM116" s="39"/>
      <c r="BO116" s="14"/>
      <c r="BP116" s="18"/>
      <c r="BR116" s="39"/>
      <c r="BT116" s="14"/>
      <c r="BU116" s="18"/>
      <c r="BW116" s="39"/>
      <c r="BY116" s="14"/>
      <c r="BZ116" s="18"/>
      <c r="CA116" s="22"/>
      <c r="CB116" s="40"/>
      <c r="CG116" s="40"/>
      <c r="CI116" s="21"/>
      <c r="CJ116" s="21"/>
      <c r="CL116" s="40"/>
      <c r="CN116" s="21"/>
      <c r="CO116" s="21"/>
      <c r="CQ116" s="40"/>
      <c r="CS116" s="21"/>
      <c r="CT116" s="21"/>
      <c r="CV116" s="40"/>
      <c r="CX116" s="21"/>
      <c r="CY116" s="21"/>
      <c r="CZ116" s="26"/>
      <c r="DA116" s="41"/>
      <c r="DF116" s="41"/>
      <c r="DH116" s="25"/>
      <c r="DI116" s="25"/>
      <c r="DK116" s="41"/>
      <c r="DM116" s="25"/>
      <c r="DN116" s="25"/>
      <c r="DP116" s="41"/>
      <c r="DR116" s="25"/>
      <c r="DS116" s="25"/>
      <c r="DT116" s="30"/>
      <c r="DU116" s="42"/>
      <c r="DZ116" s="42"/>
      <c r="EB116" s="29"/>
      <c r="EC116" s="29"/>
      <c r="EE116" s="42"/>
      <c r="EG116" s="29"/>
      <c r="EH116" s="29"/>
      <c r="EI116" s="34"/>
      <c r="EJ116" s="43"/>
      <c r="EO116" s="43"/>
      <c r="EQ116" s="33"/>
      <c r="ER116" s="33"/>
      <c r="ES116" s="38"/>
      <c r="ET116" s="44"/>
      <c r="EX116" s="7"/>
      <c r="EY116" s="8"/>
      <c r="FD116" s="8"/>
      <c r="FF116" s="4"/>
      <c r="FG116" s="4"/>
      <c r="FI116" s="8"/>
      <c r="FK116" s="4"/>
      <c r="FL116" s="4"/>
      <c r="FN116" s="8"/>
      <c r="FP116" s="4"/>
      <c r="FQ116" s="4"/>
      <c r="FS116" s="8"/>
      <c r="FU116" s="4"/>
      <c r="FV116" s="4"/>
      <c r="FW116" s="15"/>
      <c r="FX116" s="39"/>
      <c r="GC116" s="39"/>
      <c r="GE116" s="14"/>
      <c r="GF116" s="14"/>
      <c r="GH116" s="39"/>
      <c r="GJ116" s="14"/>
      <c r="GK116" s="14"/>
      <c r="GM116" s="39"/>
      <c r="GO116" s="14"/>
      <c r="GP116" s="14"/>
      <c r="GQ116" s="22"/>
      <c r="GR116" s="40"/>
      <c r="GW116" s="40"/>
      <c r="GY116" s="21"/>
      <c r="GZ116" s="21"/>
      <c r="HB116" s="40"/>
      <c r="HD116" s="21"/>
      <c r="HE116" s="21"/>
      <c r="HF116" s="26"/>
      <c r="HG116" s="41"/>
      <c r="HL116" s="41"/>
      <c r="HN116" s="25"/>
      <c r="HO116" s="25"/>
      <c r="HP116" s="30"/>
      <c r="HQ116" s="42"/>
      <c r="HU116" s="7"/>
      <c r="HV116" s="8"/>
      <c r="IA116" s="8"/>
      <c r="IC116" s="4"/>
      <c r="ID116" s="4"/>
      <c r="IF116" s="8"/>
      <c r="IH116" s="4"/>
      <c r="II116" s="4"/>
      <c r="IK116" s="8"/>
      <c r="IM116" s="4"/>
      <c r="IN116" s="4"/>
      <c r="IO116" s="15"/>
      <c r="IP116" s="39"/>
      <c r="IU116" s="39"/>
      <c r="IW116" s="14"/>
      <c r="IX116" s="14"/>
      <c r="IZ116" s="39"/>
      <c r="JB116" s="14"/>
      <c r="JC116" s="14"/>
      <c r="JD116" s="22"/>
      <c r="JE116" s="40"/>
      <c r="JJ116" s="40"/>
      <c r="JL116" s="21"/>
      <c r="JM116" s="21"/>
      <c r="JN116" s="26"/>
      <c r="JO116" s="41"/>
      <c r="JS116" s="7"/>
      <c r="JT116" s="8"/>
      <c r="JY116" s="8"/>
      <c r="KA116" s="4"/>
      <c r="KB116" s="4"/>
      <c r="KD116" s="8"/>
      <c r="KF116" s="4"/>
      <c r="KG116" s="4"/>
      <c r="KH116" s="15"/>
      <c r="KI116" s="39"/>
      <c r="KN116" s="39"/>
      <c r="KP116" s="14"/>
      <c r="KQ116" s="14"/>
      <c r="KR116" s="22"/>
      <c r="KS116" s="40"/>
      <c r="KX116" s="6"/>
      <c r="KZ116" s="5"/>
      <c r="LA116" s="5"/>
      <c r="LG116" s="15"/>
      <c r="LH116" s="39"/>
      <c r="LM116" s="6"/>
      <c r="LO116" s="5"/>
      <c r="LP116" s="5"/>
      <c r="LQ116" s="7"/>
      <c r="LR116" s="8"/>
      <c r="LW116" s="8"/>
      <c r="LY116" s="4"/>
      <c r="LZ116" s="4"/>
      <c r="MB116" s="8"/>
      <c r="MD116" s="4"/>
      <c r="ME116" s="4"/>
      <c r="MG116" s="8"/>
      <c r="MI116" s="4"/>
      <c r="MJ116" s="4"/>
      <c r="MK116" s="15"/>
      <c r="ML116" s="39"/>
      <c r="MQ116" s="39"/>
      <c r="MS116" s="14"/>
      <c r="MT116" s="14"/>
      <c r="MV116" s="39"/>
      <c r="MX116" s="14"/>
      <c r="MY116" s="14"/>
      <c r="MZ116" s="22"/>
      <c r="NA116" s="40"/>
      <c r="NF116" s="40"/>
      <c r="NH116" s="21"/>
      <c r="NI116" s="21"/>
      <c r="NJ116" s="26"/>
      <c r="NK116" s="41"/>
      <c r="NO116" s="7"/>
      <c r="NP116" s="8"/>
      <c r="NU116" s="8"/>
      <c r="NW116" s="4"/>
      <c r="NX116" s="4"/>
      <c r="NZ116" s="8"/>
      <c r="OB116" s="4"/>
      <c r="OC116" s="4"/>
      <c r="OD116" s="15"/>
      <c r="OE116" s="39"/>
      <c r="OJ116" s="39"/>
      <c r="OL116" s="14"/>
      <c r="OM116" s="14"/>
      <c r="ON116" s="22"/>
      <c r="OO116" s="40"/>
      <c r="OS116" s="7"/>
      <c r="OT116" s="8"/>
      <c r="OY116" s="8"/>
      <c r="PA116" s="4"/>
      <c r="PB116" s="4"/>
      <c r="PC116" s="15"/>
      <c r="PD116" s="39"/>
      <c r="PH116" s="7"/>
      <c r="PI116" s="8"/>
      <c r="PM116" s="7"/>
      <c r="PN116" s="8"/>
      <c r="PS116" s="8"/>
      <c r="PU116" s="4"/>
      <c r="PV116" s="4"/>
      <c r="PX116" s="8"/>
      <c r="PZ116" s="4"/>
      <c r="QA116" s="4"/>
      <c r="QB116" s="15"/>
      <c r="QC116" s="39"/>
      <c r="QH116" s="39"/>
      <c r="QJ116" s="14"/>
      <c r="QK116" s="14"/>
      <c r="QL116" s="22"/>
      <c r="QM116" s="40"/>
      <c r="QQ116" s="7"/>
      <c r="QR116" s="8"/>
      <c r="QW116" s="8"/>
      <c r="QY116" s="4"/>
      <c r="QZ116" s="4"/>
      <c r="RA116" s="15"/>
      <c r="RB116" s="39"/>
      <c r="RF116" s="7"/>
      <c r="RG116" s="8"/>
      <c r="RK116" s="7"/>
      <c r="RL116" s="8"/>
      <c r="RQ116" s="8"/>
      <c r="RS116" s="4"/>
      <c r="RT116" s="4"/>
      <c r="RU116" s="15"/>
      <c r="RV116" s="39"/>
      <c r="RZ116" s="7"/>
      <c r="SA116" s="8"/>
      <c r="SE116" s="7"/>
      <c r="SF116" s="8"/>
      <c r="SJ116" s="7"/>
      <c r="SK116" s="8"/>
      <c r="SP116" s="8"/>
      <c r="SR116" s="4"/>
      <c r="SS116" s="4"/>
      <c r="SU116" s="8"/>
      <c r="SW116" s="4"/>
      <c r="SX116" s="4"/>
      <c r="SY116" s="15"/>
      <c r="SZ116" s="39"/>
      <c r="TE116" s="39"/>
      <c r="TG116" s="14"/>
      <c r="TH116" s="14"/>
      <c r="TI116" s="22"/>
      <c r="TJ116" s="40"/>
      <c r="TN116" s="7"/>
      <c r="TO116" s="8"/>
      <c r="TT116" s="8"/>
      <c r="TV116" s="4"/>
      <c r="TW116" s="4"/>
      <c r="TX116" s="15"/>
      <c r="TY116" s="39"/>
      <c r="UC116" s="7"/>
      <c r="UD116" s="8"/>
      <c r="UH116" s="7"/>
      <c r="UI116" s="8"/>
      <c r="UN116" s="8"/>
      <c r="UP116" s="4"/>
      <c r="UQ116" s="4"/>
      <c r="UR116" s="15"/>
      <c r="US116" s="39"/>
      <c r="UW116" s="7"/>
      <c r="UX116" s="8"/>
      <c r="VB116" s="7"/>
      <c r="VC116" s="8"/>
      <c r="VG116" s="7"/>
      <c r="VH116" s="8"/>
      <c r="VM116" s="8"/>
      <c r="VO116" s="4"/>
      <c r="VP116" s="4"/>
      <c r="VQ116" s="15"/>
      <c r="VR116" s="39"/>
      <c r="VV116" s="7"/>
      <c r="VW116" s="8"/>
      <c r="WA116" s="7"/>
      <c r="WB116" s="8"/>
      <c r="WF116" s="7"/>
      <c r="WG116" s="8"/>
      <c r="WK116" s="7"/>
      <c r="WL116" s="8"/>
      <c r="WQ116" s="8"/>
      <c r="WS116" s="4"/>
      <c r="WT116" s="4"/>
      <c r="WU116" s="15"/>
      <c r="WV116" s="39"/>
      <c r="WZ116" s="7"/>
      <c r="XA116" s="8"/>
      <c r="XE116" s="7"/>
      <c r="XF116" s="8"/>
      <c r="XJ116" s="7"/>
      <c r="XK116" s="8"/>
      <c r="XO116" s="7"/>
      <c r="XP116" s="8"/>
      <c r="XT116" s="7"/>
      <c r="XU116" s="8"/>
      <c r="XY116" s="7"/>
      <c r="XZ116" s="8"/>
      <c r="YD116" s="7"/>
      <c r="YE116" s="8"/>
      <c r="YI116" s="7"/>
      <c r="YJ116" s="8"/>
    </row>
    <row r="117" spans="2:660" x14ac:dyDescent="0.2">
      <c r="B117" s="242"/>
      <c r="C117" s="163"/>
      <c r="D117"/>
      <c r="J117"/>
      <c r="K117"/>
      <c r="L117"/>
      <c r="M117"/>
      <c r="AI117" s="8"/>
      <c r="AK117" s="4"/>
      <c r="AL117" s="9"/>
      <c r="AN117" s="8"/>
      <c r="AP117" s="4"/>
      <c r="AQ117" s="9"/>
      <c r="AS117" s="8"/>
      <c r="AU117" s="4"/>
      <c r="AV117" s="9"/>
      <c r="AX117" s="17"/>
      <c r="AZ117" s="13"/>
      <c r="BA117" s="16"/>
      <c r="BM117" s="39"/>
      <c r="BO117" s="14"/>
      <c r="BP117" s="18"/>
      <c r="BR117" s="39"/>
      <c r="BT117" s="14"/>
      <c r="BU117" s="18"/>
      <c r="BW117" s="39"/>
      <c r="BY117" s="14"/>
      <c r="BZ117" s="18"/>
      <c r="CA117" s="22"/>
      <c r="CB117" s="40"/>
      <c r="CG117" s="40"/>
      <c r="CI117" s="21"/>
      <c r="CJ117" s="21"/>
      <c r="CL117" s="40"/>
      <c r="CN117" s="21"/>
      <c r="CO117" s="21"/>
      <c r="CQ117" s="40"/>
      <c r="CS117" s="21"/>
      <c r="CT117" s="21"/>
      <c r="CV117" s="40"/>
      <c r="CX117" s="21"/>
      <c r="CY117" s="21"/>
      <c r="CZ117" s="26"/>
      <c r="DA117" s="41"/>
      <c r="DF117" s="41"/>
      <c r="DH117" s="25"/>
      <c r="DI117" s="25"/>
      <c r="DK117" s="41"/>
      <c r="DM117" s="25"/>
      <c r="DN117" s="25"/>
      <c r="DP117" s="41"/>
      <c r="DR117" s="25"/>
      <c r="DS117" s="25"/>
      <c r="DT117" s="30"/>
      <c r="DU117" s="42"/>
      <c r="DZ117" s="42"/>
      <c r="EB117" s="29"/>
      <c r="EC117" s="29"/>
      <c r="EE117" s="42"/>
      <c r="EG117" s="29"/>
      <c r="EH117" s="29"/>
      <c r="EI117" s="34"/>
      <c r="EJ117" s="43"/>
      <c r="EO117" s="43"/>
      <c r="EQ117" s="33"/>
      <c r="ER117" s="33"/>
      <c r="ES117" s="38"/>
      <c r="ET117" s="44"/>
      <c r="EX117" s="7"/>
      <c r="EY117" s="8"/>
      <c r="FD117" s="8"/>
      <c r="FF117" s="4"/>
      <c r="FG117" s="4"/>
      <c r="FI117" s="8"/>
      <c r="FK117" s="4"/>
      <c r="FL117" s="4"/>
      <c r="FN117" s="8"/>
      <c r="FP117" s="4"/>
      <c r="FQ117" s="4"/>
      <c r="FS117" s="8"/>
      <c r="FU117" s="4"/>
      <c r="FV117" s="4"/>
      <c r="FW117" s="15"/>
      <c r="FX117" s="39"/>
      <c r="GC117" s="39"/>
      <c r="GE117" s="14"/>
      <c r="GF117" s="14"/>
      <c r="GH117" s="39"/>
      <c r="GJ117" s="14"/>
      <c r="GK117" s="14"/>
      <c r="GM117" s="39"/>
      <c r="GO117" s="14"/>
      <c r="GP117" s="14"/>
      <c r="GQ117" s="22"/>
      <c r="GR117" s="40"/>
      <c r="GW117" s="40"/>
      <c r="GY117" s="21"/>
      <c r="GZ117" s="21"/>
      <c r="HB117" s="40"/>
      <c r="HD117" s="21"/>
      <c r="HE117" s="21"/>
      <c r="HF117" s="26"/>
      <c r="HG117" s="41"/>
      <c r="HL117" s="41"/>
      <c r="HN117" s="25"/>
      <c r="HO117" s="25"/>
      <c r="HP117" s="30"/>
      <c r="HQ117" s="42"/>
      <c r="HU117" s="7"/>
      <c r="HV117" s="8"/>
      <c r="IA117" s="8"/>
      <c r="IC117" s="4"/>
      <c r="ID117" s="4"/>
      <c r="IF117" s="8"/>
      <c r="IH117" s="4"/>
      <c r="II117" s="4"/>
      <c r="IK117" s="8"/>
      <c r="IM117" s="4"/>
      <c r="IN117" s="4"/>
      <c r="IO117" s="15"/>
      <c r="IP117" s="39"/>
      <c r="IU117" s="39"/>
      <c r="IW117" s="14"/>
      <c r="IX117" s="14"/>
      <c r="IZ117" s="39"/>
      <c r="JB117" s="14"/>
      <c r="JC117" s="14"/>
      <c r="JD117" s="22"/>
      <c r="JE117" s="40"/>
      <c r="JJ117" s="40"/>
      <c r="JL117" s="21"/>
      <c r="JM117" s="21"/>
      <c r="JN117" s="26"/>
      <c r="JO117" s="41"/>
      <c r="JS117" s="7"/>
      <c r="JT117" s="8"/>
      <c r="JY117" s="8"/>
      <c r="KA117" s="4"/>
      <c r="KB117" s="4"/>
      <c r="KD117" s="8"/>
      <c r="KF117" s="4"/>
      <c r="KG117" s="4"/>
      <c r="KH117" s="15"/>
      <c r="KI117" s="39"/>
      <c r="KN117" s="39"/>
      <c r="KP117" s="14"/>
      <c r="KQ117" s="14"/>
      <c r="KR117" s="22"/>
      <c r="KS117" s="40"/>
      <c r="KX117" s="6"/>
      <c r="KZ117" s="5"/>
      <c r="LA117" s="5"/>
      <c r="LG117" s="15"/>
      <c r="LH117" s="39"/>
      <c r="LM117" s="6"/>
      <c r="LO117" s="5"/>
      <c r="LP117" s="5"/>
      <c r="LQ117" s="7"/>
      <c r="LR117" s="8"/>
      <c r="LW117" s="8"/>
      <c r="LY117" s="4"/>
      <c r="LZ117" s="4"/>
      <c r="MB117" s="8"/>
      <c r="MD117" s="4"/>
      <c r="ME117" s="4"/>
      <c r="MG117" s="8"/>
      <c r="MI117" s="4"/>
      <c r="MJ117" s="4"/>
      <c r="MK117" s="15"/>
      <c r="ML117" s="39"/>
      <c r="MQ117" s="39"/>
      <c r="MS117" s="14"/>
      <c r="MT117" s="14"/>
      <c r="MV117" s="39"/>
      <c r="MX117" s="14"/>
      <c r="MY117" s="14"/>
      <c r="MZ117" s="22"/>
      <c r="NA117" s="40"/>
      <c r="NF117" s="40"/>
      <c r="NH117" s="21"/>
      <c r="NI117" s="21"/>
      <c r="NJ117" s="26"/>
      <c r="NK117" s="41"/>
      <c r="NO117" s="7"/>
      <c r="NP117" s="8"/>
      <c r="NU117" s="8"/>
      <c r="NW117" s="4"/>
      <c r="NX117" s="4"/>
      <c r="NZ117" s="8"/>
      <c r="OB117" s="4"/>
      <c r="OC117" s="4"/>
      <c r="OD117" s="15"/>
      <c r="OE117" s="39"/>
      <c r="OJ117" s="39"/>
      <c r="OL117" s="14"/>
      <c r="OM117" s="14"/>
      <c r="ON117" s="22"/>
      <c r="OO117" s="40"/>
      <c r="OS117" s="7"/>
      <c r="OT117" s="8"/>
      <c r="OY117" s="8"/>
      <c r="PA117" s="4"/>
      <c r="PB117" s="4"/>
      <c r="PC117" s="15"/>
      <c r="PD117" s="39"/>
      <c r="PH117" s="7"/>
      <c r="PI117" s="8"/>
      <c r="PM117" s="7"/>
      <c r="PN117" s="8"/>
      <c r="PS117" s="8"/>
      <c r="PU117" s="4"/>
      <c r="PV117" s="4"/>
      <c r="PX117" s="8"/>
      <c r="PZ117" s="4"/>
      <c r="QA117" s="4"/>
      <c r="QB117" s="15"/>
      <c r="QC117" s="39"/>
      <c r="QH117" s="39"/>
      <c r="QJ117" s="14"/>
      <c r="QK117" s="14"/>
      <c r="QL117" s="22"/>
      <c r="QM117" s="40"/>
      <c r="QQ117" s="7"/>
      <c r="QR117" s="8"/>
      <c r="QW117" s="8"/>
      <c r="QY117" s="4"/>
      <c r="QZ117" s="4"/>
      <c r="RA117" s="15"/>
      <c r="RB117" s="39"/>
      <c r="RF117" s="7"/>
      <c r="RG117" s="8"/>
      <c r="RK117" s="7"/>
      <c r="RL117" s="8"/>
      <c r="RQ117" s="8"/>
      <c r="RS117" s="4"/>
      <c r="RT117" s="4"/>
      <c r="RU117" s="15"/>
      <c r="RV117" s="39"/>
      <c r="RZ117" s="7"/>
      <c r="SA117" s="8"/>
      <c r="SE117" s="7"/>
      <c r="SF117" s="8"/>
      <c r="SJ117" s="7"/>
      <c r="SK117" s="8"/>
      <c r="SP117" s="8"/>
      <c r="SR117" s="4"/>
      <c r="SS117" s="4"/>
      <c r="SU117" s="8"/>
      <c r="SW117" s="4"/>
      <c r="SX117" s="4"/>
      <c r="SY117" s="15"/>
      <c r="SZ117" s="39"/>
      <c r="TE117" s="39"/>
      <c r="TG117" s="14"/>
      <c r="TH117" s="14"/>
      <c r="TI117" s="22"/>
      <c r="TJ117" s="40"/>
      <c r="TN117" s="7"/>
      <c r="TO117" s="8"/>
      <c r="TT117" s="8"/>
      <c r="TV117" s="4"/>
      <c r="TW117" s="4"/>
      <c r="TX117" s="15"/>
      <c r="TY117" s="39"/>
      <c r="UC117" s="7"/>
      <c r="UD117" s="8"/>
      <c r="UH117" s="7"/>
      <c r="UI117" s="8"/>
      <c r="UN117" s="8"/>
      <c r="UP117" s="4"/>
      <c r="UQ117" s="4"/>
      <c r="UR117" s="15"/>
      <c r="US117" s="39"/>
      <c r="UW117" s="7"/>
      <c r="UX117" s="8"/>
      <c r="VB117" s="7"/>
      <c r="VC117" s="8"/>
      <c r="VG117" s="7"/>
      <c r="VH117" s="8"/>
      <c r="VM117" s="8"/>
      <c r="VO117" s="4"/>
      <c r="VP117" s="4"/>
      <c r="VQ117" s="15"/>
      <c r="VR117" s="39"/>
      <c r="VV117" s="7"/>
      <c r="VW117" s="8"/>
      <c r="WA117" s="7"/>
      <c r="WB117" s="8"/>
      <c r="WF117" s="7"/>
      <c r="WG117" s="8"/>
      <c r="WK117" s="7"/>
      <c r="WL117" s="8"/>
      <c r="WQ117" s="8"/>
      <c r="WS117" s="4"/>
      <c r="WT117" s="4"/>
      <c r="WU117" s="15"/>
      <c r="WV117" s="39"/>
      <c r="WZ117" s="7"/>
      <c r="XA117" s="8"/>
      <c r="XE117" s="7"/>
      <c r="XF117" s="8"/>
      <c r="XJ117" s="7"/>
      <c r="XK117" s="8"/>
      <c r="XO117" s="7"/>
      <c r="XP117" s="8"/>
      <c r="XT117" s="7"/>
      <c r="XU117" s="8"/>
      <c r="XY117" s="7"/>
      <c r="XZ117" s="8"/>
      <c r="YD117" s="7"/>
      <c r="YE117" s="8"/>
      <c r="YI117" s="7"/>
      <c r="YJ117" s="8"/>
    </row>
    <row r="118" spans="2:660" x14ac:dyDescent="0.2">
      <c r="B118" s="242"/>
      <c r="C118" s="163"/>
      <c r="D118"/>
      <c r="J118"/>
      <c r="K118"/>
      <c r="L118"/>
      <c r="M118"/>
      <c r="AI118" s="8"/>
      <c r="AK118" s="4"/>
      <c r="AL118" s="9"/>
      <c r="AN118" s="8"/>
      <c r="AP118" s="4"/>
      <c r="AQ118" s="9"/>
      <c r="AS118" s="8"/>
      <c r="AU118" s="4"/>
      <c r="AV118" s="9"/>
      <c r="AX118" s="17"/>
      <c r="AZ118" s="13"/>
      <c r="BA118" s="16"/>
      <c r="BM118" s="39"/>
      <c r="BO118" s="14"/>
      <c r="BP118" s="18"/>
      <c r="BR118" s="39"/>
      <c r="BT118" s="14"/>
      <c r="BU118" s="18"/>
      <c r="BW118" s="39"/>
      <c r="BY118" s="14"/>
      <c r="BZ118" s="18"/>
      <c r="CA118" s="22"/>
      <c r="CB118" s="40"/>
      <c r="CG118" s="40"/>
      <c r="CI118" s="21"/>
      <c r="CJ118" s="21"/>
      <c r="CL118" s="40"/>
      <c r="CN118" s="21"/>
      <c r="CO118" s="21"/>
      <c r="CQ118" s="40"/>
      <c r="CS118" s="21"/>
      <c r="CT118" s="21"/>
      <c r="CV118" s="40"/>
      <c r="CX118" s="21"/>
      <c r="CY118" s="21"/>
      <c r="CZ118" s="26"/>
      <c r="DA118" s="41"/>
      <c r="DF118" s="41"/>
      <c r="DH118" s="25"/>
      <c r="DI118" s="25"/>
      <c r="DK118" s="41"/>
      <c r="DM118" s="25"/>
      <c r="DN118" s="25"/>
      <c r="DP118" s="41"/>
      <c r="DR118" s="25"/>
      <c r="DS118" s="25"/>
      <c r="DT118" s="30"/>
      <c r="DU118" s="42"/>
      <c r="DZ118" s="42"/>
      <c r="EB118" s="29"/>
      <c r="EC118" s="29"/>
      <c r="EE118" s="42"/>
      <c r="EG118" s="29"/>
      <c r="EH118" s="29"/>
      <c r="EI118" s="34"/>
      <c r="EJ118" s="43"/>
      <c r="EO118" s="43"/>
      <c r="EQ118" s="33"/>
      <c r="ER118" s="33"/>
      <c r="ES118" s="38"/>
      <c r="ET118" s="44"/>
      <c r="EX118" s="7"/>
      <c r="EY118" s="8"/>
      <c r="FD118" s="8"/>
      <c r="FF118" s="4"/>
      <c r="FG118" s="4"/>
      <c r="FI118" s="8"/>
      <c r="FK118" s="4"/>
      <c r="FL118" s="4"/>
      <c r="FN118" s="8"/>
      <c r="FP118" s="4"/>
      <c r="FQ118" s="4"/>
      <c r="FS118" s="8"/>
      <c r="FU118" s="4"/>
      <c r="FV118" s="4"/>
      <c r="FW118" s="15"/>
      <c r="FX118" s="39"/>
      <c r="GC118" s="39"/>
      <c r="GE118" s="14"/>
      <c r="GF118" s="14"/>
      <c r="GH118" s="39"/>
      <c r="GJ118" s="14"/>
      <c r="GK118" s="14"/>
      <c r="GM118" s="39"/>
      <c r="GO118" s="14"/>
      <c r="GP118" s="14"/>
      <c r="GQ118" s="22"/>
      <c r="GR118" s="40"/>
      <c r="GW118" s="40"/>
      <c r="GY118" s="21"/>
      <c r="GZ118" s="21"/>
      <c r="HB118" s="40"/>
      <c r="HD118" s="21"/>
      <c r="HE118" s="21"/>
      <c r="HF118" s="26"/>
      <c r="HG118" s="41"/>
      <c r="HL118" s="41"/>
      <c r="HN118" s="25"/>
      <c r="HO118" s="25"/>
      <c r="HP118" s="30"/>
      <c r="HQ118" s="42"/>
      <c r="HU118" s="7"/>
      <c r="HV118" s="8"/>
      <c r="IA118" s="8"/>
      <c r="IC118" s="4"/>
      <c r="ID118" s="4"/>
      <c r="IF118" s="8"/>
      <c r="IH118" s="4"/>
      <c r="II118" s="4"/>
      <c r="IK118" s="8"/>
      <c r="IM118" s="4"/>
      <c r="IN118" s="4"/>
      <c r="IO118" s="15"/>
      <c r="IP118" s="39"/>
      <c r="IU118" s="39"/>
      <c r="IW118" s="14"/>
      <c r="IX118" s="14"/>
      <c r="IZ118" s="39"/>
      <c r="JB118" s="14"/>
      <c r="JC118" s="14"/>
      <c r="JD118" s="22"/>
      <c r="JE118" s="40"/>
      <c r="JJ118" s="40"/>
      <c r="JL118" s="21"/>
      <c r="JM118" s="21"/>
      <c r="JN118" s="26"/>
      <c r="JO118" s="41"/>
      <c r="JS118" s="7"/>
      <c r="JT118" s="8"/>
      <c r="JY118" s="8"/>
      <c r="KA118" s="4"/>
      <c r="KB118" s="4"/>
      <c r="KD118" s="8"/>
      <c r="KF118" s="4"/>
      <c r="KG118" s="4"/>
      <c r="KH118" s="15"/>
      <c r="KI118" s="39"/>
      <c r="KN118" s="39"/>
      <c r="KP118" s="14"/>
      <c r="KQ118" s="14"/>
      <c r="KR118" s="22"/>
      <c r="KS118" s="40"/>
      <c r="KX118" s="6"/>
      <c r="KZ118" s="5"/>
      <c r="LA118" s="5"/>
      <c r="LG118" s="15"/>
      <c r="LH118" s="39"/>
      <c r="LM118" s="6"/>
      <c r="LO118" s="5"/>
      <c r="LP118" s="5"/>
      <c r="LQ118" s="7"/>
      <c r="LR118" s="8"/>
      <c r="LW118" s="8"/>
      <c r="LY118" s="4"/>
      <c r="LZ118" s="4"/>
      <c r="MB118" s="8"/>
      <c r="MD118" s="4"/>
      <c r="ME118" s="4"/>
      <c r="MG118" s="8"/>
      <c r="MI118" s="4"/>
      <c r="MJ118" s="4"/>
      <c r="MK118" s="15"/>
      <c r="ML118" s="39"/>
      <c r="MQ118" s="39"/>
      <c r="MS118" s="14"/>
      <c r="MT118" s="14"/>
      <c r="MV118" s="39"/>
      <c r="MX118" s="14"/>
      <c r="MY118" s="14"/>
      <c r="MZ118" s="22"/>
      <c r="NA118" s="40"/>
      <c r="NF118" s="40"/>
      <c r="NH118" s="21"/>
      <c r="NI118" s="21"/>
      <c r="NJ118" s="26"/>
      <c r="NK118" s="41"/>
      <c r="NO118" s="7"/>
      <c r="NP118" s="8"/>
      <c r="NU118" s="8"/>
      <c r="NW118" s="4"/>
      <c r="NX118" s="4"/>
      <c r="NZ118" s="8"/>
      <c r="OB118" s="4"/>
      <c r="OC118" s="4"/>
      <c r="OD118" s="15"/>
      <c r="OE118" s="39"/>
      <c r="OJ118" s="39"/>
      <c r="OL118" s="14"/>
      <c r="OM118" s="14"/>
      <c r="ON118" s="22"/>
      <c r="OO118" s="40"/>
      <c r="OS118" s="7"/>
      <c r="OT118" s="8"/>
      <c r="OY118" s="8"/>
      <c r="PA118" s="4"/>
      <c r="PB118" s="4"/>
      <c r="PC118" s="15"/>
      <c r="PD118" s="39"/>
      <c r="PH118" s="7"/>
      <c r="PI118" s="8"/>
      <c r="PM118" s="7"/>
      <c r="PN118" s="8"/>
      <c r="PS118" s="8"/>
      <c r="PU118" s="4"/>
      <c r="PV118" s="4"/>
      <c r="PX118" s="8"/>
      <c r="PZ118" s="4"/>
      <c r="QA118" s="4"/>
      <c r="QB118" s="15"/>
      <c r="QC118" s="39"/>
      <c r="QH118" s="39"/>
      <c r="QJ118" s="14"/>
      <c r="QK118" s="14"/>
      <c r="QL118" s="22"/>
      <c r="QM118" s="40"/>
      <c r="QQ118" s="7"/>
      <c r="QR118" s="8"/>
      <c r="QW118" s="8"/>
      <c r="QY118" s="4"/>
      <c r="QZ118" s="4"/>
      <c r="RA118" s="15"/>
      <c r="RB118" s="39"/>
      <c r="RF118" s="7"/>
      <c r="RG118" s="8"/>
      <c r="RK118" s="7"/>
      <c r="RL118" s="8"/>
      <c r="RQ118" s="8"/>
      <c r="RS118" s="4"/>
      <c r="RT118" s="4"/>
      <c r="RU118" s="15"/>
      <c r="RV118" s="39"/>
      <c r="RZ118" s="7"/>
      <c r="SA118" s="8"/>
      <c r="SE118" s="7"/>
      <c r="SF118" s="8"/>
      <c r="SJ118" s="7"/>
      <c r="SK118" s="8"/>
      <c r="SP118" s="8"/>
      <c r="SR118" s="4"/>
      <c r="SS118" s="4"/>
      <c r="SU118" s="8"/>
      <c r="SW118" s="4"/>
      <c r="SX118" s="4"/>
      <c r="SY118" s="15"/>
      <c r="SZ118" s="39"/>
      <c r="TE118" s="39"/>
      <c r="TG118" s="14"/>
      <c r="TH118" s="14"/>
      <c r="TI118" s="22"/>
      <c r="TJ118" s="40"/>
      <c r="TN118" s="7"/>
      <c r="TO118" s="8"/>
      <c r="TT118" s="8"/>
      <c r="TV118" s="4"/>
      <c r="TW118" s="4"/>
      <c r="TX118" s="15"/>
      <c r="TY118" s="39"/>
      <c r="UC118" s="7"/>
      <c r="UD118" s="8"/>
      <c r="UH118" s="7"/>
      <c r="UI118" s="8"/>
      <c r="UN118" s="8"/>
      <c r="UP118" s="4"/>
      <c r="UQ118" s="4"/>
      <c r="UR118" s="15"/>
      <c r="US118" s="39"/>
      <c r="UW118" s="7"/>
      <c r="UX118" s="8"/>
      <c r="VB118" s="7"/>
      <c r="VC118" s="8"/>
      <c r="VG118" s="7"/>
      <c r="VH118" s="8"/>
      <c r="VM118" s="8"/>
      <c r="VO118" s="4"/>
      <c r="VP118" s="4"/>
      <c r="VQ118" s="15"/>
      <c r="VR118" s="39"/>
      <c r="VV118" s="7"/>
      <c r="VW118" s="8"/>
      <c r="WA118" s="7"/>
      <c r="WB118" s="8"/>
      <c r="WF118" s="7"/>
      <c r="WG118" s="8"/>
      <c r="WK118" s="7"/>
      <c r="WL118" s="8"/>
      <c r="WQ118" s="8"/>
      <c r="WS118" s="4"/>
      <c r="WT118" s="4"/>
      <c r="WU118" s="15"/>
      <c r="WV118" s="39"/>
      <c r="WZ118" s="7"/>
      <c r="XA118" s="8"/>
      <c r="XE118" s="7"/>
      <c r="XF118" s="8"/>
      <c r="XJ118" s="7"/>
      <c r="XK118" s="8"/>
      <c r="XO118" s="7"/>
      <c r="XP118" s="8"/>
      <c r="XT118" s="7"/>
      <c r="XU118" s="8"/>
      <c r="XY118" s="7"/>
      <c r="XZ118" s="8"/>
      <c r="YD118" s="7"/>
      <c r="YE118" s="8"/>
      <c r="YI118" s="7"/>
      <c r="YJ118" s="8"/>
    </row>
    <row r="119" spans="2:660" x14ac:dyDescent="0.2">
      <c r="B119" s="242"/>
      <c r="C119" s="163"/>
      <c r="D119"/>
      <c r="J119"/>
      <c r="K119"/>
      <c r="L119"/>
      <c r="M119"/>
      <c r="AI119" s="8"/>
      <c r="AK119" s="4"/>
      <c r="AL119" s="9"/>
      <c r="AN119" s="8"/>
      <c r="AP119" s="4"/>
      <c r="AQ119" s="9"/>
      <c r="AS119" s="8"/>
      <c r="AU119" s="4"/>
      <c r="AV119" s="9"/>
      <c r="AX119" s="17"/>
      <c r="AZ119" s="13"/>
      <c r="BA119" s="16"/>
      <c r="BM119" s="39"/>
      <c r="BO119" s="14"/>
      <c r="BP119" s="18"/>
      <c r="BR119" s="39"/>
      <c r="BT119" s="14"/>
      <c r="BU119" s="18"/>
      <c r="BW119" s="39"/>
      <c r="BY119" s="14"/>
      <c r="BZ119" s="18"/>
      <c r="CA119" s="22"/>
      <c r="CB119" s="40"/>
      <c r="CG119" s="40"/>
      <c r="CI119" s="21"/>
      <c r="CJ119" s="21"/>
      <c r="CL119" s="40"/>
      <c r="CN119" s="21"/>
      <c r="CO119" s="21"/>
      <c r="CQ119" s="40"/>
      <c r="CS119" s="21"/>
      <c r="CT119" s="21"/>
      <c r="CV119" s="40"/>
      <c r="CX119" s="21"/>
      <c r="CY119" s="21"/>
      <c r="CZ119" s="26"/>
      <c r="DA119" s="41"/>
      <c r="DF119" s="41"/>
      <c r="DH119" s="25"/>
      <c r="DI119" s="25"/>
      <c r="DK119" s="41"/>
      <c r="DM119" s="25"/>
      <c r="DN119" s="25"/>
      <c r="DP119" s="41"/>
      <c r="DR119" s="25"/>
      <c r="DS119" s="25"/>
      <c r="DT119" s="30"/>
      <c r="DU119" s="42"/>
      <c r="DZ119" s="42"/>
      <c r="EB119" s="29"/>
      <c r="EC119" s="29"/>
      <c r="EE119" s="42"/>
      <c r="EG119" s="29"/>
      <c r="EH119" s="29"/>
      <c r="EI119" s="34"/>
      <c r="EJ119" s="43"/>
      <c r="EO119" s="43"/>
      <c r="EQ119" s="33"/>
      <c r="ER119" s="33"/>
      <c r="ES119" s="38"/>
      <c r="ET119" s="44"/>
      <c r="EX119" s="7"/>
      <c r="EY119" s="8"/>
      <c r="FD119" s="8"/>
      <c r="FF119" s="4"/>
      <c r="FG119" s="4"/>
      <c r="FI119" s="8"/>
      <c r="FK119" s="4"/>
      <c r="FL119" s="4"/>
      <c r="FN119" s="8"/>
      <c r="FP119" s="4"/>
      <c r="FQ119" s="4"/>
      <c r="FS119" s="8"/>
      <c r="FU119" s="4"/>
      <c r="FV119" s="4"/>
      <c r="FW119" s="15"/>
      <c r="FX119" s="39"/>
      <c r="GC119" s="39"/>
      <c r="GE119" s="14"/>
      <c r="GF119" s="14"/>
      <c r="GH119" s="39"/>
      <c r="GJ119" s="14"/>
      <c r="GK119" s="14"/>
      <c r="GM119" s="39"/>
      <c r="GO119" s="14"/>
      <c r="GP119" s="14"/>
      <c r="GQ119" s="22"/>
      <c r="GR119" s="40"/>
      <c r="GW119" s="40"/>
      <c r="GY119" s="21"/>
      <c r="GZ119" s="21"/>
      <c r="HB119" s="40"/>
      <c r="HD119" s="21"/>
      <c r="HE119" s="21"/>
      <c r="HF119" s="26"/>
      <c r="HG119" s="41"/>
      <c r="HL119" s="41"/>
      <c r="HN119" s="25"/>
      <c r="HO119" s="25"/>
      <c r="HP119" s="30"/>
      <c r="HQ119" s="42"/>
      <c r="HU119" s="7"/>
      <c r="HV119" s="8"/>
      <c r="IA119" s="8"/>
      <c r="IC119" s="4"/>
      <c r="ID119" s="4"/>
      <c r="IF119" s="8"/>
      <c r="IH119" s="4"/>
      <c r="II119" s="4"/>
      <c r="IK119" s="8"/>
      <c r="IM119" s="4"/>
      <c r="IN119" s="4"/>
      <c r="IO119" s="15"/>
      <c r="IP119" s="39"/>
      <c r="IU119" s="39"/>
      <c r="IW119" s="14"/>
      <c r="IX119" s="14"/>
      <c r="IZ119" s="39"/>
      <c r="JB119" s="14"/>
      <c r="JC119" s="14"/>
      <c r="JD119" s="22"/>
      <c r="JE119" s="40"/>
      <c r="JJ119" s="40"/>
      <c r="JL119" s="21"/>
      <c r="JM119" s="21"/>
      <c r="JN119" s="26"/>
      <c r="JO119" s="41"/>
      <c r="JS119" s="7"/>
      <c r="JT119" s="8"/>
      <c r="JY119" s="8"/>
      <c r="KA119" s="4"/>
      <c r="KB119" s="4"/>
      <c r="KD119" s="8"/>
      <c r="KF119" s="4"/>
      <c r="KG119" s="4"/>
      <c r="KH119" s="15"/>
      <c r="KI119" s="39"/>
      <c r="KN119" s="39"/>
      <c r="KP119" s="14"/>
      <c r="KQ119" s="14"/>
      <c r="KR119" s="22"/>
      <c r="KS119" s="40"/>
      <c r="KX119" s="6"/>
      <c r="KZ119" s="5"/>
      <c r="LA119" s="5"/>
      <c r="LG119" s="15"/>
      <c r="LH119" s="39"/>
      <c r="LM119" s="6"/>
      <c r="LO119" s="5"/>
      <c r="LP119" s="5"/>
      <c r="LQ119" s="7"/>
      <c r="LR119" s="8"/>
      <c r="LW119" s="8"/>
      <c r="LY119" s="4"/>
      <c r="LZ119" s="4"/>
      <c r="MB119" s="8"/>
      <c r="MD119" s="4"/>
      <c r="ME119" s="4"/>
      <c r="MG119" s="8"/>
      <c r="MI119" s="4"/>
      <c r="MJ119" s="4"/>
      <c r="MK119" s="15"/>
      <c r="ML119" s="39"/>
      <c r="MQ119" s="39"/>
      <c r="MS119" s="14"/>
      <c r="MT119" s="14"/>
      <c r="MV119" s="39"/>
      <c r="MX119" s="14"/>
      <c r="MY119" s="14"/>
      <c r="MZ119" s="22"/>
      <c r="NA119" s="40"/>
      <c r="NF119" s="40"/>
      <c r="NH119" s="21"/>
      <c r="NI119" s="21"/>
      <c r="NJ119" s="26"/>
      <c r="NK119" s="41"/>
      <c r="NO119" s="7"/>
      <c r="NP119" s="8"/>
      <c r="NU119" s="8"/>
      <c r="NW119" s="4"/>
      <c r="NX119" s="4"/>
      <c r="NZ119" s="8"/>
      <c r="OB119" s="4"/>
      <c r="OC119" s="4"/>
      <c r="OD119" s="15"/>
      <c r="OE119" s="39"/>
      <c r="OJ119" s="39"/>
      <c r="OL119" s="14"/>
      <c r="OM119" s="14"/>
      <c r="ON119" s="22"/>
      <c r="OO119" s="40"/>
      <c r="OS119" s="7"/>
      <c r="OT119" s="8"/>
      <c r="OY119" s="8"/>
      <c r="PA119" s="4"/>
      <c r="PB119" s="4"/>
      <c r="PC119" s="15"/>
      <c r="PD119" s="39"/>
      <c r="PH119" s="7"/>
      <c r="PI119" s="8"/>
      <c r="PM119" s="7"/>
      <c r="PN119" s="8"/>
      <c r="PS119" s="8"/>
      <c r="PU119" s="4"/>
      <c r="PV119" s="4"/>
      <c r="PX119" s="8"/>
      <c r="PZ119" s="4"/>
      <c r="QA119" s="4"/>
      <c r="QB119" s="15"/>
      <c r="QC119" s="39"/>
      <c r="QH119" s="39"/>
      <c r="QJ119" s="14"/>
      <c r="QK119" s="14"/>
      <c r="QL119" s="22"/>
      <c r="QM119" s="40"/>
      <c r="QQ119" s="7"/>
      <c r="QR119" s="8"/>
      <c r="QW119" s="8"/>
      <c r="QY119" s="4"/>
      <c r="QZ119" s="4"/>
      <c r="RA119" s="15"/>
      <c r="RB119" s="39"/>
      <c r="RF119" s="7"/>
      <c r="RG119" s="8"/>
      <c r="RK119" s="7"/>
      <c r="RL119" s="8"/>
      <c r="RQ119" s="8"/>
      <c r="RS119" s="4"/>
      <c r="RT119" s="4"/>
      <c r="RU119" s="15"/>
      <c r="RV119" s="39"/>
      <c r="RZ119" s="7"/>
      <c r="SA119" s="8"/>
      <c r="SE119" s="7"/>
      <c r="SF119" s="8"/>
      <c r="SJ119" s="7"/>
      <c r="SK119" s="8"/>
      <c r="SP119" s="8"/>
      <c r="SR119" s="4"/>
      <c r="SS119" s="4"/>
      <c r="SU119" s="8"/>
      <c r="SW119" s="4"/>
      <c r="SX119" s="4"/>
      <c r="SY119" s="15"/>
      <c r="SZ119" s="39"/>
      <c r="TE119" s="39"/>
      <c r="TG119" s="14"/>
      <c r="TH119" s="14"/>
      <c r="TI119" s="22"/>
      <c r="TJ119" s="40"/>
      <c r="TN119" s="7"/>
      <c r="TO119" s="8"/>
      <c r="TT119" s="8"/>
      <c r="TV119" s="4"/>
      <c r="TW119" s="4"/>
      <c r="TX119" s="15"/>
      <c r="TY119" s="39"/>
      <c r="UC119" s="7"/>
      <c r="UD119" s="8"/>
      <c r="UH119" s="7"/>
      <c r="UI119" s="8"/>
      <c r="UN119" s="8"/>
      <c r="UP119" s="4"/>
      <c r="UQ119" s="4"/>
      <c r="UR119" s="15"/>
      <c r="US119" s="39"/>
      <c r="UW119" s="7"/>
      <c r="UX119" s="8"/>
      <c r="VB119" s="7"/>
      <c r="VC119" s="8"/>
      <c r="VG119" s="7"/>
      <c r="VH119" s="8"/>
      <c r="VM119" s="8"/>
      <c r="VO119" s="4"/>
      <c r="VP119" s="4"/>
      <c r="VQ119" s="15"/>
      <c r="VR119" s="39"/>
      <c r="VV119" s="7"/>
      <c r="VW119" s="8"/>
      <c r="WA119" s="7"/>
      <c r="WB119" s="8"/>
      <c r="WF119" s="7"/>
      <c r="WG119" s="8"/>
      <c r="WK119" s="7"/>
      <c r="WL119" s="8"/>
      <c r="WQ119" s="8"/>
      <c r="WS119" s="4"/>
      <c r="WT119" s="4"/>
      <c r="WU119" s="15"/>
      <c r="WV119" s="39"/>
      <c r="WZ119" s="7"/>
      <c r="XA119" s="8"/>
      <c r="XE119" s="7"/>
      <c r="XF119" s="8"/>
      <c r="XJ119" s="7"/>
      <c r="XK119" s="8"/>
      <c r="XO119" s="7"/>
      <c r="XP119" s="8"/>
      <c r="XT119" s="7"/>
      <c r="XU119" s="8"/>
      <c r="XY119" s="7"/>
      <c r="XZ119" s="8"/>
      <c r="YD119" s="7"/>
      <c r="YE119" s="8"/>
      <c r="YI119" s="7"/>
      <c r="YJ119" s="8"/>
    </row>
    <row r="120" spans="2:660" x14ac:dyDescent="0.2">
      <c r="B120" s="242"/>
      <c r="C120" s="163"/>
      <c r="D120"/>
      <c r="J120"/>
      <c r="K120"/>
      <c r="L120"/>
      <c r="M120"/>
      <c r="AI120" s="8"/>
      <c r="AK120" s="4"/>
      <c r="AL120" s="9"/>
      <c r="AN120" s="8"/>
      <c r="AP120" s="4"/>
      <c r="AQ120" s="9"/>
      <c r="AS120" s="8"/>
      <c r="AU120" s="4"/>
      <c r="AV120" s="9"/>
      <c r="AX120" s="17"/>
      <c r="AZ120" s="13"/>
      <c r="BA120" s="16"/>
      <c r="BM120" s="39"/>
      <c r="BO120" s="14"/>
      <c r="BP120" s="18"/>
      <c r="BR120" s="39"/>
      <c r="BT120" s="14"/>
      <c r="BU120" s="18"/>
      <c r="BW120" s="39"/>
      <c r="BY120" s="14"/>
      <c r="BZ120" s="18"/>
      <c r="CA120" s="22"/>
      <c r="CB120" s="40"/>
      <c r="CG120" s="40"/>
      <c r="CI120" s="21"/>
      <c r="CJ120" s="21"/>
      <c r="CL120" s="40"/>
      <c r="CN120" s="21"/>
      <c r="CO120" s="21"/>
      <c r="CQ120" s="40"/>
      <c r="CS120" s="21"/>
      <c r="CT120" s="21"/>
      <c r="CV120" s="40"/>
      <c r="CX120" s="21"/>
      <c r="CY120" s="21"/>
      <c r="CZ120" s="26"/>
      <c r="DA120" s="41"/>
      <c r="DF120" s="41"/>
      <c r="DH120" s="25"/>
      <c r="DI120" s="25"/>
      <c r="DK120" s="41"/>
      <c r="DM120" s="25"/>
      <c r="DN120" s="25"/>
      <c r="DP120" s="41"/>
      <c r="DR120" s="25"/>
      <c r="DS120" s="25"/>
      <c r="DT120" s="30"/>
      <c r="DU120" s="42"/>
      <c r="DZ120" s="42"/>
      <c r="EB120" s="29"/>
      <c r="EC120" s="29"/>
      <c r="EE120" s="42"/>
      <c r="EG120" s="29"/>
      <c r="EH120" s="29"/>
      <c r="EI120" s="34"/>
      <c r="EJ120" s="43"/>
      <c r="EO120" s="43"/>
      <c r="EQ120" s="33"/>
      <c r="ER120" s="33"/>
      <c r="ES120" s="38"/>
      <c r="ET120" s="44"/>
      <c r="EX120" s="7"/>
      <c r="EY120" s="8"/>
      <c r="FD120" s="8"/>
      <c r="FF120" s="4"/>
      <c r="FG120" s="4"/>
      <c r="FI120" s="8"/>
      <c r="FK120" s="4"/>
      <c r="FL120" s="4"/>
      <c r="FN120" s="8"/>
      <c r="FP120" s="4"/>
      <c r="FQ120" s="4"/>
      <c r="FS120" s="8"/>
      <c r="FU120" s="4"/>
      <c r="FV120" s="4"/>
      <c r="FW120" s="15"/>
      <c r="FX120" s="39"/>
      <c r="GC120" s="39"/>
      <c r="GE120" s="14"/>
      <c r="GF120" s="14"/>
      <c r="GH120" s="39"/>
      <c r="GJ120" s="14"/>
      <c r="GK120" s="14"/>
      <c r="GM120" s="39"/>
      <c r="GO120" s="14"/>
      <c r="GP120" s="14"/>
      <c r="GQ120" s="22"/>
      <c r="GR120" s="40"/>
      <c r="GW120" s="40"/>
      <c r="GY120" s="21"/>
      <c r="GZ120" s="21"/>
      <c r="HB120" s="40"/>
      <c r="HD120" s="21"/>
      <c r="HE120" s="21"/>
      <c r="HF120" s="26"/>
      <c r="HG120" s="41"/>
      <c r="HL120" s="41"/>
      <c r="HN120" s="25"/>
      <c r="HO120" s="25"/>
      <c r="HP120" s="30"/>
      <c r="HQ120" s="42"/>
      <c r="HU120" s="7"/>
      <c r="HV120" s="8"/>
      <c r="IA120" s="8"/>
      <c r="IC120" s="4"/>
      <c r="ID120" s="4"/>
      <c r="IF120" s="8"/>
      <c r="IH120" s="4"/>
      <c r="II120" s="4"/>
      <c r="IK120" s="8"/>
      <c r="IM120" s="4"/>
      <c r="IN120" s="4"/>
      <c r="IO120" s="15"/>
      <c r="IP120" s="39"/>
      <c r="IU120" s="39"/>
      <c r="IW120" s="14"/>
      <c r="IX120" s="14"/>
      <c r="IZ120" s="39"/>
      <c r="JB120" s="14"/>
      <c r="JC120" s="14"/>
      <c r="JD120" s="22"/>
      <c r="JE120" s="40"/>
      <c r="JJ120" s="40"/>
      <c r="JL120" s="21"/>
      <c r="JM120" s="21"/>
      <c r="JN120" s="26"/>
      <c r="JO120" s="41"/>
      <c r="JS120" s="7"/>
      <c r="JT120" s="8"/>
      <c r="JY120" s="8"/>
      <c r="KA120" s="4"/>
      <c r="KB120" s="4"/>
      <c r="KD120" s="8"/>
      <c r="KF120" s="4"/>
      <c r="KG120" s="4"/>
      <c r="KH120" s="15"/>
      <c r="KI120" s="39"/>
      <c r="KN120" s="39"/>
      <c r="KP120" s="14"/>
      <c r="KQ120" s="14"/>
      <c r="KR120" s="22"/>
      <c r="KS120" s="40"/>
      <c r="KX120" s="6"/>
      <c r="KZ120" s="5"/>
      <c r="LA120" s="5"/>
      <c r="LG120" s="15"/>
      <c r="LH120" s="39"/>
      <c r="LM120" s="6"/>
      <c r="LO120" s="5"/>
      <c r="LP120" s="5"/>
      <c r="LQ120" s="7"/>
      <c r="LR120" s="8"/>
      <c r="LW120" s="8"/>
      <c r="LY120" s="4"/>
      <c r="LZ120" s="4"/>
      <c r="MB120" s="8"/>
      <c r="MD120" s="4"/>
      <c r="ME120" s="4"/>
      <c r="MG120" s="8"/>
      <c r="MI120" s="4"/>
      <c r="MJ120" s="4"/>
      <c r="MK120" s="15"/>
      <c r="ML120" s="39"/>
      <c r="MQ120" s="39"/>
      <c r="MS120" s="14"/>
      <c r="MT120" s="14"/>
      <c r="MV120" s="39"/>
      <c r="MX120" s="14"/>
      <c r="MY120" s="14"/>
      <c r="MZ120" s="22"/>
      <c r="NA120" s="40"/>
      <c r="NF120" s="40"/>
      <c r="NH120" s="21"/>
      <c r="NI120" s="21"/>
      <c r="NJ120" s="26"/>
      <c r="NK120" s="41"/>
      <c r="NO120" s="7"/>
      <c r="NP120" s="8"/>
      <c r="NU120" s="8"/>
      <c r="NW120" s="4"/>
      <c r="NX120" s="4"/>
      <c r="NZ120" s="8"/>
      <c r="OB120" s="4"/>
      <c r="OC120" s="4"/>
      <c r="OD120" s="15"/>
      <c r="OE120" s="39"/>
      <c r="OJ120" s="39"/>
      <c r="OL120" s="14"/>
      <c r="OM120" s="14"/>
      <c r="ON120" s="22"/>
      <c r="OO120" s="40"/>
      <c r="OS120" s="7"/>
      <c r="OT120" s="8"/>
      <c r="OY120" s="8"/>
      <c r="PA120" s="4"/>
      <c r="PB120" s="4"/>
      <c r="PC120" s="15"/>
      <c r="PD120" s="39"/>
      <c r="PH120" s="7"/>
      <c r="PI120" s="8"/>
      <c r="PM120" s="7"/>
      <c r="PN120" s="8"/>
      <c r="PS120" s="8"/>
      <c r="PU120" s="4"/>
      <c r="PV120" s="4"/>
      <c r="PX120" s="8"/>
      <c r="PZ120" s="4"/>
      <c r="QA120" s="4"/>
      <c r="QB120" s="15"/>
      <c r="QC120" s="39"/>
      <c r="QH120" s="39"/>
      <c r="QJ120" s="14"/>
      <c r="QK120" s="14"/>
      <c r="QL120" s="22"/>
      <c r="QM120" s="40"/>
      <c r="QQ120" s="7"/>
      <c r="QR120" s="8"/>
      <c r="QW120" s="8"/>
      <c r="QY120" s="4"/>
      <c r="QZ120" s="4"/>
      <c r="RA120" s="15"/>
      <c r="RB120" s="39"/>
      <c r="RF120" s="7"/>
      <c r="RG120" s="8"/>
      <c r="RK120" s="7"/>
      <c r="RL120" s="8"/>
      <c r="RQ120" s="8"/>
      <c r="RS120" s="4"/>
      <c r="RT120" s="4"/>
      <c r="RU120" s="15"/>
      <c r="RV120" s="39"/>
      <c r="RZ120" s="7"/>
      <c r="SA120" s="8"/>
      <c r="SE120" s="7"/>
      <c r="SF120" s="8"/>
      <c r="SJ120" s="7"/>
      <c r="SK120" s="8"/>
      <c r="SP120" s="8"/>
      <c r="SR120" s="4"/>
      <c r="SS120" s="4"/>
      <c r="SU120" s="8"/>
      <c r="SW120" s="4"/>
      <c r="SX120" s="4"/>
      <c r="SY120" s="15"/>
      <c r="SZ120" s="39"/>
      <c r="TE120" s="39"/>
      <c r="TG120" s="14"/>
      <c r="TH120" s="14"/>
      <c r="TI120" s="22"/>
      <c r="TJ120" s="40"/>
      <c r="TN120" s="7"/>
      <c r="TO120" s="8"/>
      <c r="TT120" s="8"/>
      <c r="TV120" s="4"/>
      <c r="TW120" s="4"/>
      <c r="TX120" s="15"/>
      <c r="TY120" s="39"/>
      <c r="UC120" s="7"/>
      <c r="UD120" s="8"/>
      <c r="UH120" s="7"/>
      <c r="UI120" s="8"/>
      <c r="UN120" s="8"/>
      <c r="UP120" s="4"/>
      <c r="UQ120" s="4"/>
      <c r="UR120" s="15"/>
      <c r="US120" s="39"/>
      <c r="UW120" s="7"/>
      <c r="UX120" s="8"/>
      <c r="VB120" s="7"/>
      <c r="VC120" s="8"/>
      <c r="VG120" s="7"/>
      <c r="VH120" s="8"/>
      <c r="VM120" s="8"/>
      <c r="VO120" s="4"/>
      <c r="VP120" s="4"/>
      <c r="VQ120" s="15"/>
      <c r="VR120" s="39"/>
      <c r="VV120" s="7"/>
      <c r="VW120" s="8"/>
      <c r="WA120" s="7"/>
      <c r="WB120" s="8"/>
      <c r="WF120" s="7"/>
      <c r="WG120" s="8"/>
      <c r="WK120" s="7"/>
      <c r="WL120" s="8"/>
      <c r="WQ120" s="8"/>
      <c r="WS120" s="4"/>
      <c r="WT120" s="4"/>
      <c r="WU120" s="15"/>
      <c r="WV120" s="39"/>
      <c r="WZ120" s="7"/>
      <c r="XA120" s="8"/>
      <c r="XE120" s="7"/>
      <c r="XF120" s="8"/>
      <c r="XJ120" s="7"/>
      <c r="XK120" s="8"/>
      <c r="XO120" s="7"/>
      <c r="XP120" s="8"/>
      <c r="XT120" s="7"/>
      <c r="XU120" s="8"/>
      <c r="XY120" s="7"/>
      <c r="XZ120" s="8"/>
      <c r="YD120" s="7"/>
      <c r="YE120" s="8"/>
      <c r="YI120" s="7"/>
      <c r="YJ120" s="8"/>
    </row>
    <row r="121" spans="2:660" x14ac:dyDescent="0.2">
      <c r="B121" s="242"/>
      <c r="C121" s="163"/>
      <c r="D121"/>
      <c r="J121"/>
      <c r="K121"/>
      <c r="L121"/>
      <c r="M121"/>
      <c r="AI121" s="8"/>
      <c r="AK121" s="4"/>
      <c r="AL121" s="9"/>
      <c r="AN121" s="8"/>
      <c r="AP121" s="4"/>
      <c r="AQ121" s="9"/>
      <c r="AS121" s="8"/>
      <c r="AU121" s="4"/>
      <c r="AV121" s="9"/>
      <c r="AX121" s="17"/>
      <c r="AZ121" s="13"/>
      <c r="BA121" s="16"/>
      <c r="BM121" s="39"/>
      <c r="BO121" s="14"/>
      <c r="BP121" s="18"/>
      <c r="BR121" s="39"/>
      <c r="BT121" s="14"/>
      <c r="BU121" s="18"/>
      <c r="BW121" s="39"/>
      <c r="BY121" s="14"/>
      <c r="BZ121" s="18"/>
      <c r="CA121" s="22"/>
      <c r="CB121" s="40"/>
      <c r="CG121" s="40"/>
      <c r="CI121" s="21"/>
      <c r="CJ121" s="21"/>
      <c r="CL121" s="40"/>
      <c r="CN121" s="21"/>
      <c r="CO121" s="21"/>
      <c r="CQ121" s="40"/>
      <c r="CS121" s="21"/>
      <c r="CT121" s="21"/>
      <c r="CV121" s="40"/>
      <c r="CX121" s="21"/>
      <c r="CY121" s="21"/>
      <c r="CZ121" s="26"/>
      <c r="DA121" s="41"/>
      <c r="DF121" s="41"/>
      <c r="DH121" s="25"/>
      <c r="DI121" s="25"/>
      <c r="DK121" s="41"/>
      <c r="DM121" s="25"/>
      <c r="DN121" s="25"/>
      <c r="DP121" s="41"/>
      <c r="DR121" s="25"/>
      <c r="DS121" s="25"/>
      <c r="DT121" s="30"/>
      <c r="DU121" s="42"/>
      <c r="DZ121" s="42"/>
      <c r="EB121" s="29"/>
      <c r="EC121" s="29"/>
      <c r="EE121" s="42"/>
      <c r="EG121" s="29"/>
      <c r="EH121" s="29"/>
      <c r="EI121" s="34"/>
      <c r="EJ121" s="43"/>
      <c r="EO121" s="43"/>
      <c r="EQ121" s="33"/>
      <c r="ER121" s="33"/>
      <c r="ES121" s="38"/>
      <c r="ET121" s="44"/>
      <c r="EX121" s="7"/>
      <c r="EY121" s="8"/>
      <c r="FD121" s="8"/>
      <c r="FF121" s="4"/>
      <c r="FG121" s="4"/>
      <c r="FI121" s="8"/>
      <c r="FK121" s="4"/>
      <c r="FL121" s="4"/>
      <c r="FN121" s="8"/>
      <c r="FP121" s="4"/>
      <c r="FQ121" s="4"/>
      <c r="FS121" s="8"/>
      <c r="FU121" s="4"/>
      <c r="FV121" s="4"/>
      <c r="FW121" s="15"/>
      <c r="FX121" s="39"/>
      <c r="GC121" s="39"/>
      <c r="GE121" s="14"/>
      <c r="GF121" s="14"/>
      <c r="GH121" s="39"/>
      <c r="GJ121" s="14"/>
      <c r="GK121" s="14"/>
      <c r="GM121" s="39"/>
      <c r="GO121" s="14"/>
      <c r="GP121" s="14"/>
      <c r="GQ121" s="22"/>
      <c r="GR121" s="40"/>
      <c r="GW121" s="40"/>
      <c r="GY121" s="21"/>
      <c r="GZ121" s="21"/>
      <c r="HB121" s="40"/>
      <c r="HD121" s="21"/>
      <c r="HE121" s="21"/>
      <c r="HF121" s="26"/>
      <c r="HG121" s="41"/>
      <c r="HL121" s="41"/>
      <c r="HN121" s="25"/>
      <c r="HO121" s="25"/>
      <c r="HP121" s="30"/>
      <c r="HQ121" s="42"/>
      <c r="HU121" s="7"/>
      <c r="HV121" s="8"/>
      <c r="IA121" s="8"/>
      <c r="IC121" s="4"/>
      <c r="ID121" s="4"/>
      <c r="IF121" s="8"/>
      <c r="IH121" s="4"/>
      <c r="II121" s="4"/>
      <c r="IK121" s="8"/>
      <c r="IM121" s="4"/>
      <c r="IN121" s="4"/>
      <c r="IO121" s="15"/>
      <c r="IP121" s="39"/>
      <c r="IU121" s="39"/>
      <c r="IW121" s="14"/>
      <c r="IX121" s="14"/>
      <c r="IZ121" s="39"/>
      <c r="JB121" s="14"/>
      <c r="JC121" s="14"/>
      <c r="JD121" s="22"/>
      <c r="JE121" s="40"/>
      <c r="JJ121" s="40"/>
      <c r="JL121" s="21"/>
      <c r="JM121" s="21"/>
      <c r="JN121" s="26"/>
      <c r="JO121" s="41"/>
      <c r="JS121" s="7"/>
      <c r="JT121" s="8"/>
      <c r="JY121" s="8"/>
      <c r="KA121" s="4"/>
      <c r="KB121" s="4"/>
      <c r="KD121" s="8"/>
      <c r="KF121" s="4"/>
      <c r="KG121" s="4"/>
      <c r="KH121" s="15"/>
      <c r="KI121" s="39"/>
      <c r="KN121" s="39"/>
      <c r="KP121" s="14"/>
      <c r="KQ121" s="14"/>
      <c r="KR121" s="22"/>
      <c r="KS121" s="40"/>
      <c r="KX121" s="6"/>
      <c r="KZ121" s="5"/>
      <c r="LA121" s="5"/>
      <c r="LG121" s="15"/>
      <c r="LH121" s="39"/>
      <c r="LM121" s="6"/>
      <c r="LO121" s="5"/>
      <c r="LP121" s="5"/>
      <c r="LQ121" s="7"/>
      <c r="LR121" s="8"/>
      <c r="LW121" s="8"/>
      <c r="LY121" s="4"/>
      <c r="LZ121" s="4"/>
      <c r="MB121" s="8"/>
      <c r="MD121" s="4"/>
      <c r="ME121" s="4"/>
      <c r="MG121" s="8"/>
      <c r="MI121" s="4"/>
      <c r="MJ121" s="4"/>
      <c r="MK121" s="15"/>
      <c r="ML121" s="39"/>
      <c r="MQ121" s="39"/>
      <c r="MS121" s="14"/>
      <c r="MT121" s="14"/>
      <c r="MV121" s="39"/>
      <c r="MX121" s="14"/>
      <c r="MY121" s="14"/>
      <c r="MZ121" s="22"/>
      <c r="NA121" s="40"/>
      <c r="NF121" s="40"/>
      <c r="NH121" s="21"/>
      <c r="NI121" s="21"/>
      <c r="NJ121" s="26"/>
      <c r="NK121" s="41"/>
      <c r="NO121" s="7"/>
      <c r="NP121" s="8"/>
      <c r="NU121" s="8"/>
      <c r="NW121" s="4"/>
      <c r="NX121" s="4"/>
      <c r="NZ121" s="8"/>
      <c r="OB121" s="4"/>
      <c r="OC121" s="4"/>
      <c r="OD121" s="15"/>
      <c r="OE121" s="39"/>
      <c r="OJ121" s="39"/>
      <c r="OL121" s="14"/>
      <c r="OM121" s="14"/>
      <c r="ON121" s="22"/>
      <c r="OO121" s="40"/>
      <c r="OS121" s="7"/>
      <c r="OT121" s="8"/>
      <c r="OY121" s="8"/>
      <c r="PA121" s="4"/>
      <c r="PB121" s="4"/>
      <c r="PC121" s="15"/>
      <c r="PD121" s="39"/>
      <c r="PH121" s="7"/>
      <c r="PI121" s="8"/>
      <c r="PM121" s="7"/>
      <c r="PN121" s="8"/>
      <c r="PS121" s="8"/>
      <c r="PU121" s="4"/>
      <c r="PV121" s="4"/>
      <c r="PX121" s="8"/>
      <c r="PZ121" s="4"/>
      <c r="QA121" s="4"/>
      <c r="QB121" s="15"/>
      <c r="QC121" s="39"/>
      <c r="QH121" s="39"/>
      <c r="QJ121" s="14"/>
      <c r="QK121" s="14"/>
      <c r="QL121" s="22"/>
      <c r="QM121" s="40"/>
      <c r="QQ121" s="7"/>
      <c r="QR121" s="8"/>
      <c r="QW121" s="8"/>
      <c r="QY121" s="4"/>
      <c r="QZ121" s="4"/>
      <c r="RA121" s="15"/>
      <c r="RB121" s="39"/>
      <c r="RF121" s="7"/>
      <c r="RG121" s="8"/>
      <c r="RK121" s="7"/>
      <c r="RL121" s="8"/>
      <c r="RQ121" s="8"/>
      <c r="RS121" s="4"/>
      <c r="RT121" s="4"/>
      <c r="RU121" s="15"/>
      <c r="RV121" s="39"/>
      <c r="RZ121" s="7"/>
      <c r="SA121" s="8"/>
      <c r="SE121" s="7"/>
      <c r="SF121" s="8"/>
      <c r="SJ121" s="7"/>
      <c r="SK121" s="8"/>
      <c r="SP121" s="8"/>
      <c r="SR121" s="4"/>
      <c r="SS121" s="4"/>
      <c r="SU121" s="8"/>
      <c r="SW121" s="4"/>
      <c r="SX121" s="4"/>
      <c r="SY121" s="15"/>
      <c r="SZ121" s="39"/>
      <c r="TE121" s="39"/>
      <c r="TG121" s="14"/>
      <c r="TH121" s="14"/>
      <c r="TI121" s="22"/>
      <c r="TJ121" s="40"/>
      <c r="TN121" s="7"/>
      <c r="TO121" s="8"/>
      <c r="TT121" s="8"/>
      <c r="TV121" s="4"/>
      <c r="TW121" s="4"/>
      <c r="TX121" s="15"/>
      <c r="TY121" s="39"/>
      <c r="UC121" s="7"/>
      <c r="UD121" s="8"/>
      <c r="UH121" s="7"/>
      <c r="UI121" s="8"/>
      <c r="UN121" s="8"/>
      <c r="UP121" s="4"/>
      <c r="UQ121" s="4"/>
      <c r="UR121" s="15"/>
      <c r="US121" s="39"/>
      <c r="UW121" s="7"/>
      <c r="UX121" s="8"/>
      <c r="VB121" s="7"/>
      <c r="VC121" s="8"/>
      <c r="VG121" s="7"/>
      <c r="VH121" s="8"/>
      <c r="VM121" s="8"/>
      <c r="VO121" s="4"/>
      <c r="VP121" s="4"/>
      <c r="VQ121" s="15"/>
      <c r="VR121" s="39"/>
      <c r="VV121" s="7"/>
      <c r="VW121" s="8"/>
      <c r="WA121" s="7"/>
      <c r="WB121" s="8"/>
      <c r="WF121" s="7"/>
      <c r="WG121" s="8"/>
      <c r="WK121" s="7"/>
      <c r="WL121" s="8"/>
      <c r="WQ121" s="8"/>
      <c r="WS121" s="4"/>
      <c r="WT121" s="4"/>
      <c r="WU121" s="15"/>
      <c r="WV121" s="39"/>
      <c r="WZ121" s="7"/>
      <c r="XA121" s="8"/>
      <c r="XE121" s="7"/>
      <c r="XF121" s="8"/>
      <c r="XJ121" s="7"/>
      <c r="XK121" s="8"/>
      <c r="XO121" s="7"/>
      <c r="XP121" s="8"/>
      <c r="XT121" s="7"/>
      <c r="XU121" s="8"/>
      <c r="XY121" s="7"/>
      <c r="XZ121" s="8"/>
      <c r="YD121" s="7"/>
      <c r="YE121" s="8"/>
      <c r="YI121" s="7"/>
      <c r="YJ121" s="8"/>
    </row>
    <row r="122" spans="2:660" x14ac:dyDescent="0.2">
      <c r="B122" s="242"/>
      <c r="C122" s="163"/>
      <c r="D122"/>
      <c r="J122"/>
      <c r="K122"/>
      <c r="L122"/>
      <c r="M122"/>
      <c r="AI122" s="8"/>
      <c r="AK122" s="4"/>
      <c r="AL122" s="9"/>
      <c r="AN122" s="8"/>
      <c r="AP122" s="4"/>
      <c r="AQ122" s="9"/>
      <c r="AS122" s="8"/>
      <c r="AU122" s="4"/>
      <c r="AV122" s="9"/>
      <c r="AX122" s="17"/>
      <c r="AZ122" s="13"/>
      <c r="BA122" s="16"/>
      <c r="BM122" s="39"/>
      <c r="BO122" s="14"/>
      <c r="BP122" s="18"/>
      <c r="BR122" s="39"/>
      <c r="BT122" s="14"/>
      <c r="BU122" s="18"/>
      <c r="BW122" s="39"/>
      <c r="BY122" s="14"/>
      <c r="BZ122" s="18"/>
      <c r="CA122" s="22"/>
      <c r="CB122" s="40"/>
      <c r="CG122" s="40"/>
      <c r="CI122" s="21"/>
      <c r="CJ122" s="21"/>
      <c r="CL122" s="40"/>
      <c r="CN122" s="21"/>
      <c r="CO122" s="21"/>
      <c r="CQ122" s="40"/>
      <c r="CS122" s="21"/>
      <c r="CT122" s="21"/>
      <c r="CV122" s="40"/>
      <c r="CX122" s="21"/>
      <c r="CY122" s="21"/>
      <c r="CZ122" s="26"/>
      <c r="DA122" s="41"/>
      <c r="DF122" s="41"/>
      <c r="DH122" s="25"/>
      <c r="DI122" s="25"/>
      <c r="DK122" s="41"/>
      <c r="DM122" s="25"/>
      <c r="DN122" s="25"/>
      <c r="DP122" s="41"/>
      <c r="DR122" s="25"/>
      <c r="DS122" s="25"/>
      <c r="DT122" s="30"/>
      <c r="DU122" s="42"/>
      <c r="DZ122" s="42"/>
      <c r="EB122" s="29"/>
      <c r="EC122" s="29"/>
      <c r="EE122" s="42"/>
      <c r="EG122" s="29"/>
      <c r="EH122" s="29"/>
      <c r="EI122" s="34"/>
      <c r="EJ122" s="43"/>
      <c r="EO122" s="43"/>
      <c r="EQ122" s="33"/>
      <c r="ER122" s="33"/>
      <c r="ES122" s="38"/>
      <c r="ET122" s="44"/>
      <c r="EX122" s="7"/>
      <c r="EY122" s="8"/>
      <c r="FD122" s="8"/>
      <c r="FF122" s="4"/>
      <c r="FG122" s="4"/>
      <c r="FI122" s="8"/>
      <c r="FK122" s="4"/>
      <c r="FL122" s="4"/>
      <c r="FN122" s="8"/>
      <c r="FP122" s="4"/>
      <c r="FQ122" s="4"/>
      <c r="FS122" s="8"/>
      <c r="FU122" s="4"/>
      <c r="FV122" s="4"/>
      <c r="FW122" s="15"/>
      <c r="FX122" s="39"/>
      <c r="GC122" s="39"/>
      <c r="GE122" s="14"/>
      <c r="GF122" s="14"/>
      <c r="GH122" s="39"/>
      <c r="GJ122" s="14"/>
      <c r="GK122" s="14"/>
      <c r="GM122" s="39"/>
      <c r="GO122" s="14"/>
      <c r="GP122" s="14"/>
      <c r="GQ122" s="22"/>
      <c r="GR122" s="40"/>
      <c r="GW122" s="40"/>
      <c r="GY122" s="21"/>
      <c r="GZ122" s="21"/>
      <c r="HB122" s="40"/>
      <c r="HD122" s="21"/>
      <c r="HE122" s="21"/>
      <c r="HF122" s="26"/>
      <c r="HG122" s="41"/>
      <c r="HL122" s="41"/>
      <c r="HN122" s="25"/>
      <c r="HO122" s="25"/>
      <c r="HP122" s="30"/>
      <c r="HQ122" s="42"/>
      <c r="HU122" s="7"/>
      <c r="HV122" s="8"/>
      <c r="IA122" s="8"/>
      <c r="IC122" s="4"/>
      <c r="ID122" s="4"/>
      <c r="IF122" s="8"/>
      <c r="IH122" s="4"/>
      <c r="II122" s="4"/>
      <c r="IK122" s="8"/>
      <c r="IM122" s="4"/>
      <c r="IN122" s="4"/>
      <c r="IO122" s="15"/>
      <c r="IP122" s="39"/>
      <c r="IU122" s="39"/>
      <c r="IW122" s="14"/>
      <c r="IX122" s="14"/>
      <c r="IZ122" s="39"/>
      <c r="JB122" s="14"/>
      <c r="JC122" s="14"/>
      <c r="JD122" s="22"/>
      <c r="JE122" s="40"/>
      <c r="JJ122" s="40"/>
      <c r="JL122" s="21"/>
      <c r="JM122" s="21"/>
      <c r="JN122" s="26"/>
      <c r="JO122" s="41"/>
      <c r="JS122" s="7"/>
      <c r="JT122" s="8"/>
      <c r="JY122" s="8"/>
      <c r="KA122" s="4"/>
      <c r="KB122" s="4"/>
      <c r="KD122" s="8"/>
      <c r="KF122" s="4"/>
      <c r="KG122" s="4"/>
      <c r="KH122" s="15"/>
      <c r="KI122" s="39"/>
      <c r="KN122" s="39"/>
      <c r="KP122" s="14"/>
      <c r="KQ122" s="14"/>
      <c r="KR122" s="22"/>
      <c r="KS122" s="40"/>
      <c r="KX122" s="6"/>
      <c r="KZ122" s="5"/>
      <c r="LA122" s="5"/>
      <c r="LG122" s="15"/>
      <c r="LH122" s="39"/>
      <c r="LM122" s="6"/>
      <c r="LO122" s="5"/>
      <c r="LP122" s="5"/>
      <c r="LQ122" s="7"/>
      <c r="LR122" s="8"/>
      <c r="LW122" s="8"/>
      <c r="LY122" s="4"/>
      <c r="LZ122" s="4"/>
      <c r="MB122" s="8"/>
      <c r="MD122" s="4"/>
      <c r="ME122" s="4"/>
      <c r="MG122" s="8"/>
      <c r="MI122" s="4"/>
      <c r="MJ122" s="4"/>
      <c r="MK122" s="15"/>
      <c r="ML122" s="39"/>
      <c r="MQ122" s="39"/>
      <c r="MS122" s="14"/>
      <c r="MT122" s="14"/>
      <c r="MV122" s="39"/>
      <c r="MX122" s="14"/>
      <c r="MY122" s="14"/>
      <c r="MZ122" s="22"/>
      <c r="NA122" s="40"/>
      <c r="NF122" s="40"/>
      <c r="NH122" s="21"/>
      <c r="NI122" s="21"/>
      <c r="NJ122" s="26"/>
      <c r="NK122" s="41"/>
      <c r="NO122" s="7"/>
      <c r="NP122" s="8"/>
      <c r="NU122" s="8"/>
      <c r="NW122" s="4"/>
      <c r="NX122" s="4"/>
      <c r="NZ122" s="8"/>
      <c r="OB122" s="4"/>
      <c r="OC122" s="4"/>
      <c r="OD122" s="15"/>
      <c r="OE122" s="39"/>
      <c r="OJ122" s="39"/>
      <c r="OL122" s="14"/>
      <c r="OM122" s="14"/>
      <c r="ON122" s="22"/>
      <c r="OO122" s="40"/>
      <c r="OS122" s="7"/>
      <c r="OT122" s="8"/>
      <c r="OY122" s="8"/>
      <c r="PA122" s="4"/>
      <c r="PB122" s="4"/>
      <c r="PC122" s="15"/>
      <c r="PD122" s="39"/>
      <c r="PH122" s="7"/>
      <c r="PI122" s="8"/>
      <c r="PM122" s="7"/>
      <c r="PN122" s="8"/>
      <c r="PS122" s="8"/>
      <c r="PU122" s="4"/>
      <c r="PV122" s="4"/>
      <c r="PX122" s="8"/>
      <c r="PZ122" s="4"/>
      <c r="QA122" s="4"/>
      <c r="QB122" s="15"/>
      <c r="QC122" s="39"/>
      <c r="QH122" s="39"/>
      <c r="QJ122" s="14"/>
      <c r="QK122" s="14"/>
      <c r="QL122" s="22"/>
      <c r="QM122" s="40"/>
      <c r="QQ122" s="7"/>
      <c r="QR122" s="8"/>
      <c r="QW122" s="8"/>
      <c r="QY122" s="4"/>
      <c r="QZ122" s="4"/>
      <c r="RA122" s="15"/>
      <c r="RB122" s="39"/>
      <c r="RF122" s="7"/>
      <c r="RG122" s="8"/>
      <c r="RK122" s="7"/>
      <c r="RL122" s="8"/>
      <c r="RQ122" s="8"/>
      <c r="RS122" s="4"/>
      <c r="RT122" s="4"/>
      <c r="RU122" s="15"/>
      <c r="RV122" s="39"/>
      <c r="RZ122" s="7"/>
      <c r="SA122" s="8"/>
      <c r="SE122" s="7"/>
      <c r="SF122" s="8"/>
      <c r="SJ122" s="7"/>
      <c r="SK122" s="8"/>
      <c r="SP122" s="8"/>
      <c r="SR122" s="4"/>
      <c r="SS122" s="4"/>
      <c r="SU122" s="8"/>
      <c r="SW122" s="4"/>
      <c r="SX122" s="4"/>
      <c r="SY122" s="15"/>
      <c r="SZ122" s="39"/>
      <c r="TE122" s="39"/>
      <c r="TG122" s="14"/>
      <c r="TH122" s="14"/>
      <c r="TI122" s="22"/>
      <c r="TJ122" s="40"/>
      <c r="TN122" s="7"/>
      <c r="TO122" s="8"/>
      <c r="TT122" s="8"/>
      <c r="TV122" s="4"/>
      <c r="TW122" s="4"/>
      <c r="TX122" s="15"/>
      <c r="TY122" s="39"/>
      <c r="UC122" s="7"/>
      <c r="UD122" s="8"/>
      <c r="UH122" s="7"/>
      <c r="UI122" s="8"/>
      <c r="UN122" s="8"/>
      <c r="UP122" s="4"/>
      <c r="UQ122" s="4"/>
      <c r="UR122" s="15"/>
      <c r="US122" s="39"/>
      <c r="UW122" s="7"/>
      <c r="UX122" s="8"/>
      <c r="VB122" s="7"/>
      <c r="VC122" s="8"/>
      <c r="VG122" s="7"/>
      <c r="VH122" s="8"/>
      <c r="VM122" s="8"/>
      <c r="VO122" s="4"/>
      <c r="VP122" s="4"/>
      <c r="VQ122" s="15"/>
      <c r="VR122" s="39"/>
      <c r="VV122" s="7"/>
      <c r="VW122" s="8"/>
      <c r="WA122" s="7"/>
      <c r="WB122" s="8"/>
      <c r="WF122" s="7"/>
      <c r="WG122" s="8"/>
      <c r="WK122" s="7"/>
      <c r="WL122" s="8"/>
      <c r="WQ122" s="8"/>
      <c r="WS122" s="4"/>
      <c r="WT122" s="4"/>
      <c r="WU122" s="15"/>
      <c r="WV122" s="39"/>
      <c r="WZ122" s="7"/>
      <c r="XA122" s="8"/>
      <c r="XE122" s="7"/>
      <c r="XF122" s="8"/>
      <c r="XJ122" s="7"/>
      <c r="XK122" s="8"/>
      <c r="XO122" s="7"/>
      <c r="XP122" s="8"/>
      <c r="XT122" s="7"/>
      <c r="XU122" s="8"/>
      <c r="XY122" s="7"/>
      <c r="XZ122" s="8"/>
      <c r="YD122" s="7"/>
      <c r="YE122" s="8"/>
      <c r="YI122" s="7"/>
      <c r="YJ122" s="8"/>
    </row>
    <row r="123" spans="2:660" x14ac:dyDescent="0.2">
      <c r="B123" s="242"/>
      <c r="C123" s="163"/>
      <c r="D123"/>
      <c r="J123"/>
      <c r="K123"/>
      <c r="L123"/>
      <c r="M123"/>
      <c r="AI123" s="8"/>
      <c r="AK123" s="4"/>
      <c r="AL123" s="9"/>
      <c r="AN123" s="8"/>
      <c r="AP123" s="4"/>
      <c r="AQ123" s="9"/>
      <c r="AS123" s="8"/>
      <c r="AU123" s="4"/>
      <c r="AV123" s="9"/>
      <c r="AX123" s="17"/>
      <c r="AZ123" s="13"/>
      <c r="BA123" s="16"/>
      <c r="BM123" s="39"/>
      <c r="BO123" s="14"/>
      <c r="BP123" s="18"/>
      <c r="BR123" s="39"/>
      <c r="BT123" s="14"/>
      <c r="BU123" s="18"/>
      <c r="BW123" s="39"/>
      <c r="BY123" s="14"/>
      <c r="BZ123" s="18"/>
      <c r="CA123" s="22"/>
      <c r="CB123" s="40"/>
      <c r="CG123" s="40"/>
      <c r="CI123" s="21"/>
      <c r="CJ123" s="21"/>
      <c r="CL123" s="40"/>
      <c r="CN123" s="21"/>
      <c r="CO123" s="21"/>
      <c r="CQ123" s="40"/>
      <c r="CS123" s="21"/>
      <c r="CT123" s="21"/>
      <c r="CV123" s="40"/>
      <c r="CX123" s="21"/>
      <c r="CY123" s="21"/>
      <c r="CZ123" s="26"/>
      <c r="DA123" s="41"/>
      <c r="DF123" s="41"/>
      <c r="DH123" s="25"/>
      <c r="DI123" s="25"/>
      <c r="DK123" s="41"/>
      <c r="DM123" s="25"/>
      <c r="DN123" s="25"/>
      <c r="DP123" s="41"/>
      <c r="DR123" s="25"/>
      <c r="DS123" s="25"/>
      <c r="DT123" s="30"/>
      <c r="DU123" s="42"/>
      <c r="DZ123" s="42"/>
      <c r="EB123" s="29"/>
      <c r="EC123" s="29"/>
      <c r="EE123" s="42"/>
      <c r="EG123" s="29"/>
      <c r="EH123" s="29"/>
      <c r="EI123" s="34"/>
      <c r="EJ123" s="43"/>
      <c r="EO123" s="43"/>
      <c r="EQ123" s="33"/>
      <c r="ER123" s="33"/>
      <c r="ES123" s="38"/>
      <c r="ET123" s="44"/>
      <c r="EX123" s="7"/>
      <c r="EY123" s="8"/>
      <c r="FD123" s="8"/>
      <c r="FF123" s="4"/>
      <c r="FG123" s="4"/>
      <c r="FI123" s="8"/>
      <c r="FK123" s="4"/>
      <c r="FL123" s="4"/>
      <c r="FN123" s="8"/>
      <c r="FP123" s="4"/>
      <c r="FQ123" s="4"/>
      <c r="FS123" s="8"/>
      <c r="FU123" s="4"/>
      <c r="FV123" s="4"/>
      <c r="FW123" s="15"/>
      <c r="FX123" s="39"/>
      <c r="GC123" s="39"/>
      <c r="GE123" s="14"/>
      <c r="GF123" s="14"/>
      <c r="GH123" s="39"/>
      <c r="GJ123" s="14"/>
      <c r="GK123" s="14"/>
      <c r="GM123" s="39"/>
      <c r="GO123" s="14"/>
      <c r="GP123" s="14"/>
      <c r="GQ123" s="22"/>
      <c r="GR123" s="40"/>
      <c r="GW123" s="40"/>
      <c r="GY123" s="21"/>
      <c r="GZ123" s="21"/>
      <c r="HB123" s="40"/>
      <c r="HD123" s="21"/>
      <c r="HE123" s="21"/>
      <c r="HF123" s="26"/>
      <c r="HG123" s="41"/>
      <c r="HL123" s="41"/>
      <c r="HN123" s="25"/>
      <c r="HO123" s="25"/>
      <c r="HP123" s="30"/>
      <c r="HQ123" s="42"/>
      <c r="HU123" s="7"/>
      <c r="HV123" s="8"/>
      <c r="IA123" s="8"/>
      <c r="IC123" s="4"/>
      <c r="ID123" s="4"/>
      <c r="IF123" s="8"/>
      <c r="IH123" s="4"/>
      <c r="II123" s="4"/>
      <c r="IK123" s="8"/>
      <c r="IM123" s="4"/>
      <c r="IN123" s="4"/>
      <c r="IO123" s="15"/>
      <c r="IP123" s="39"/>
      <c r="IU123" s="39"/>
      <c r="IW123" s="14"/>
      <c r="IX123" s="14"/>
      <c r="IZ123" s="39"/>
      <c r="JB123" s="14"/>
      <c r="JC123" s="14"/>
      <c r="JD123" s="22"/>
      <c r="JE123" s="40"/>
      <c r="JJ123" s="40"/>
      <c r="JL123" s="21"/>
      <c r="JM123" s="21"/>
      <c r="JN123" s="26"/>
      <c r="JO123" s="41"/>
      <c r="JS123" s="7"/>
      <c r="JT123" s="8"/>
      <c r="JY123" s="8"/>
      <c r="KA123" s="4"/>
      <c r="KB123" s="4"/>
      <c r="KD123" s="8"/>
      <c r="KF123" s="4"/>
      <c r="KG123" s="4"/>
      <c r="KH123" s="15"/>
      <c r="KI123" s="39"/>
      <c r="KN123" s="39"/>
      <c r="KP123" s="14"/>
      <c r="KQ123" s="14"/>
      <c r="KR123" s="22"/>
      <c r="KS123" s="40"/>
      <c r="KX123" s="6"/>
      <c r="KZ123" s="5"/>
      <c r="LA123" s="5"/>
      <c r="LG123" s="15"/>
      <c r="LH123" s="39"/>
      <c r="LM123" s="6"/>
      <c r="LO123" s="5"/>
      <c r="LP123" s="5"/>
      <c r="LQ123" s="7"/>
      <c r="LR123" s="8"/>
      <c r="LW123" s="8"/>
      <c r="LY123" s="4"/>
      <c r="LZ123" s="4"/>
      <c r="MB123" s="8"/>
      <c r="MD123" s="4"/>
      <c r="ME123" s="4"/>
      <c r="MG123" s="8"/>
      <c r="MI123" s="4"/>
      <c r="MJ123" s="4"/>
      <c r="MK123" s="15"/>
      <c r="ML123" s="39"/>
      <c r="MQ123" s="39"/>
      <c r="MS123" s="14"/>
      <c r="MT123" s="14"/>
      <c r="MV123" s="39"/>
      <c r="MX123" s="14"/>
      <c r="MY123" s="14"/>
      <c r="MZ123" s="22"/>
      <c r="NA123" s="40"/>
      <c r="NF123" s="40"/>
      <c r="NH123" s="21"/>
      <c r="NI123" s="21"/>
      <c r="NJ123" s="26"/>
      <c r="NK123" s="41"/>
      <c r="NO123" s="7"/>
      <c r="NP123" s="8"/>
      <c r="NU123" s="8"/>
      <c r="NW123" s="4"/>
      <c r="NX123" s="4"/>
      <c r="NZ123" s="8"/>
      <c r="OB123" s="4"/>
      <c r="OC123" s="4"/>
      <c r="OD123" s="15"/>
      <c r="OE123" s="39"/>
      <c r="OJ123" s="39"/>
      <c r="OL123" s="14"/>
      <c r="OM123" s="14"/>
      <c r="ON123" s="22"/>
      <c r="OO123" s="40"/>
      <c r="OS123" s="7"/>
      <c r="OT123" s="8"/>
      <c r="OY123" s="8"/>
      <c r="PA123" s="4"/>
      <c r="PB123" s="4"/>
      <c r="PC123" s="15"/>
      <c r="PD123" s="39"/>
      <c r="PH123" s="7"/>
      <c r="PI123" s="8"/>
      <c r="PM123" s="7"/>
      <c r="PN123" s="8"/>
      <c r="PS123" s="8"/>
      <c r="PU123" s="4"/>
      <c r="PV123" s="4"/>
      <c r="PX123" s="8"/>
      <c r="PZ123" s="4"/>
      <c r="QA123" s="4"/>
      <c r="QB123" s="15"/>
      <c r="QC123" s="39"/>
      <c r="QH123" s="39"/>
      <c r="QJ123" s="14"/>
      <c r="QK123" s="14"/>
      <c r="QL123" s="22"/>
      <c r="QM123" s="40"/>
      <c r="QQ123" s="7"/>
      <c r="QR123" s="8"/>
      <c r="QW123" s="8"/>
      <c r="QY123" s="4"/>
      <c r="QZ123" s="4"/>
      <c r="RA123" s="15"/>
      <c r="RB123" s="39"/>
      <c r="RF123" s="7"/>
      <c r="RG123" s="8"/>
      <c r="RK123" s="7"/>
      <c r="RL123" s="8"/>
      <c r="RQ123" s="8"/>
      <c r="RS123" s="4"/>
      <c r="RT123" s="4"/>
      <c r="RU123" s="15"/>
      <c r="RV123" s="39"/>
      <c r="RZ123" s="7"/>
      <c r="SA123" s="8"/>
      <c r="SE123" s="7"/>
      <c r="SF123" s="8"/>
      <c r="SJ123" s="7"/>
      <c r="SK123" s="8"/>
      <c r="SP123" s="8"/>
      <c r="SR123" s="4"/>
      <c r="SS123" s="4"/>
      <c r="SU123" s="8"/>
      <c r="SW123" s="4"/>
      <c r="SX123" s="4"/>
      <c r="SY123" s="15"/>
      <c r="SZ123" s="39"/>
      <c r="TE123" s="39"/>
      <c r="TG123" s="14"/>
      <c r="TH123" s="14"/>
      <c r="TI123" s="22"/>
      <c r="TJ123" s="40"/>
      <c r="TN123" s="7"/>
      <c r="TO123" s="8"/>
      <c r="TT123" s="8"/>
      <c r="TV123" s="4"/>
      <c r="TW123" s="4"/>
      <c r="TX123" s="15"/>
      <c r="TY123" s="39"/>
      <c r="UC123" s="7"/>
      <c r="UD123" s="8"/>
      <c r="UH123" s="7"/>
      <c r="UI123" s="8"/>
      <c r="UN123" s="8"/>
      <c r="UP123" s="4"/>
      <c r="UQ123" s="4"/>
      <c r="UR123" s="15"/>
      <c r="US123" s="39"/>
      <c r="UW123" s="7"/>
      <c r="UX123" s="8"/>
      <c r="VB123" s="7"/>
      <c r="VC123" s="8"/>
      <c r="VG123" s="7"/>
      <c r="VH123" s="8"/>
      <c r="VM123" s="8"/>
      <c r="VO123" s="4"/>
      <c r="VP123" s="4"/>
      <c r="VQ123" s="15"/>
      <c r="VR123" s="39"/>
      <c r="VV123" s="7"/>
      <c r="VW123" s="8"/>
      <c r="WA123" s="7"/>
      <c r="WB123" s="8"/>
      <c r="WF123" s="7"/>
      <c r="WG123" s="8"/>
      <c r="WK123" s="7"/>
      <c r="WL123" s="8"/>
      <c r="WQ123" s="8"/>
      <c r="WS123" s="4"/>
      <c r="WT123" s="4"/>
      <c r="WU123" s="15"/>
      <c r="WV123" s="39"/>
      <c r="WZ123" s="7"/>
      <c r="XA123" s="8"/>
      <c r="XE123" s="7"/>
      <c r="XF123" s="8"/>
      <c r="XJ123" s="7"/>
      <c r="XK123" s="8"/>
      <c r="XO123" s="7"/>
      <c r="XP123" s="8"/>
      <c r="XT123" s="7"/>
      <c r="XU123" s="8"/>
      <c r="XY123" s="7"/>
      <c r="XZ123" s="8"/>
      <c r="YD123" s="7"/>
      <c r="YE123" s="8"/>
      <c r="YI123" s="7"/>
      <c r="YJ123" s="8"/>
    </row>
    <row r="124" spans="2:660" x14ac:dyDescent="0.2">
      <c r="B124" s="242"/>
      <c r="C124" s="163"/>
      <c r="D124"/>
      <c r="J124"/>
      <c r="K124"/>
      <c r="L124"/>
      <c r="M124"/>
      <c r="AI124" s="8"/>
      <c r="AK124" s="4"/>
      <c r="AL124" s="9"/>
      <c r="AN124" s="8"/>
      <c r="AP124" s="4"/>
      <c r="AQ124" s="9"/>
      <c r="AS124" s="8"/>
      <c r="AU124" s="4"/>
      <c r="AV124" s="9"/>
      <c r="AX124" s="17"/>
      <c r="AZ124" s="13"/>
      <c r="BA124" s="16"/>
      <c r="BM124" s="39"/>
      <c r="BO124" s="14"/>
      <c r="BP124" s="18"/>
      <c r="BR124" s="39"/>
      <c r="BT124" s="14"/>
      <c r="BU124" s="18"/>
      <c r="BW124" s="39"/>
      <c r="BY124" s="14"/>
      <c r="BZ124" s="18"/>
      <c r="CA124" s="22"/>
      <c r="CB124" s="40"/>
      <c r="CG124" s="40"/>
      <c r="CI124" s="21"/>
      <c r="CJ124" s="21"/>
      <c r="CL124" s="40"/>
      <c r="CN124" s="21"/>
      <c r="CO124" s="21"/>
      <c r="CQ124" s="40"/>
      <c r="CS124" s="21"/>
      <c r="CT124" s="21"/>
      <c r="CV124" s="40"/>
      <c r="CX124" s="21"/>
      <c r="CY124" s="21"/>
      <c r="CZ124" s="26"/>
      <c r="DA124" s="41"/>
      <c r="DF124" s="41"/>
      <c r="DH124" s="25"/>
      <c r="DI124" s="25"/>
      <c r="DK124" s="41"/>
      <c r="DM124" s="25"/>
      <c r="DN124" s="25"/>
      <c r="DP124" s="41"/>
      <c r="DR124" s="25"/>
      <c r="DS124" s="25"/>
      <c r="DT124" s="30"/>
      <c r="DU124" s="42"/>
      <c r="DZ124" s="42"/>
      <c r="EB124" s="29"/>
      <c r="EC124" s="29"/>
      <c r="EE124" s="42"/>
      <c r="EG124" s="29"/>
      <c r="EH124" s="29"/>
      <c r="EI124" s="34"/>
      <c r="EJ124" s="43"/>
      <c r="EO124" s="43"/>
      <c r="EQ124" s="33"/>
      <c r="ER124" s="33"/>
      <c r="ES124" s="38"/>
      <c r="ET124" s="44"/>
      <c r="EX124" s="7"/>
      <c r="EY124" s="8"/>
      <c r="FD124" s="8"/>
      <c r="FF124" s="4"/>
      <c r="FG124" s="4"/>
      <c r="FI124" s="8"/>
      <c r="FK124" s="4"/>
      <c r="FL124" s="4"/>
      <c r="FN124" s="8"/>
      <c r="FP124" s="4"/>
      <c r="FQ124" s="4"/>
      <c r="FS124" s="8"/>
      <c r="FU124" s="4"/>
      <c r="FV124" s="4"/>
      <c r="FW124" s="15"/>
      <c r="FX124" s="39"/>
      <c r="GC124" s="39"/>
      <c r="GE124" s="14"/>
      <c r="GF124" s="14"/>
      <c r="GH124" s="39"/>
      <c r="GJ124" s="14"/>
      <c r="GK124" s="14"/>
      <c r="GM124" s="39"/>
      <c r="GO124" s="14"/>
      <c r="GP124" s="14"/>
      <c r="GQ124" s="22"/>
      <c r="GR124" s="40"/>
      <c r="GW124" s="40"/>
      <c r="GY124" s="21"/>
      <c r="GZ124" s="21"/>
      <c r="HB124" s="40"/>
      <c r="HD124" s="21"/>
      <c r="HE124" s="21"/>
      <c r="HF124" s="26"/>
      <c r="HG124" s="41"/>
      <c r="HL124" s="41"/>
      <c r="HN124" s="25"/>
      <c r="HO124" s="25"/>
      <c r="HP124" s="30"/>
      <c r="HQ124" s="42"/>
      <c r="HU124" s="7"/>
      <c r="HV124" s="8"/>
      <c r="IA124" s="8"/>
      <c r="IC124" s="4"/>
      <c r="ID124" s="4"/>
      <c r="IF124" s="8"/>
      <c r="IH124" s="4"/>
      <c r="II124" s="4"/>
      <c r="IK124" s="8"/>
      <c r="IM124" s="4"/>
      <c r="IN124" s="4"/>
      <c r="IO124" s="15"/>
      <c r="IP124" s="39"/>
      <c r="IU124" s="39"/>
      <c r="IW124" s="14"/>
      <c r="IX124" s="14"/>
      <c r="IZ124" s="39"/>
      <c r="JB124" s="14"/>
      <c r="JC124" s="14"/>
      <c r="JD124" s="22"/>
      <c r="JE124" s="40"/>
      <c r="JJ124" s="40"/>
      <c r="JL124" s="21"/>
      <c r="JM124" s="21"/>
      <c r="JN124" s="26"/>
      <c r="JO124" s="41"/>
      <c r="JS124" s="7"/>
      <c r="JT124" s="8"/>
      <c r="JY124" s="8"/>
      <c r="KA124" s="4"/>
      <c r="KB124" s="4"/>
      <c r="KD124" s="8"/>
      <c r="KF124" s="4"/>
      <c r="KG124" s="4"/>
      <c r="KH124" s="15"/>
      <c r="KI124" s="39"/>
      <c r="KN124" s="39"/>
      <c r="KP124" s="14"/>
      <c r="KQ124" s="14"/>
      <c r="KR124" s="22"/>
      <c r="KS124" s="40"/>
      <c r="KX124" s="6"/>
      <c r="KZ124" s="5"/>
      <c r="LA124" s="5"/>
      <c r="LG124" s="15"/>
      <c r="LH124" s="39"/>
      <c r="LM124" s="6"/>
      <c r="LO124" s="5"/>
      <c r="LP124" s="5"/>
      <c r="LQ124" s="7"/>
      <c r="LR124" s="8"/>
      <c r="LW124" s="8"/>
      <c r="LY124" s="4"/>
      <c r="LZ124" s="4"/>
      <c r="MB124" s="8"/>
      <c r="MD124" s="4"/>
      <c r="ME124" s="4"/>
      <c r="MG124" s="8"/>
      <c r="MI124" s="4"/>
      <c r="MJ124" s="4"/>
      <c r="MK124" s="15"/>
      <c r="ML124" s="39"/>
      <c r="MQ124" s="39"/>
      <c r="MS124" s="14"/>
      <c r="MT124" s="14"/>
      <c r="MV124" s="39"/>
      <c r="MX124" s="14"/>
      <c r="MY124" s="14"/>
      <c r="MZ124" s="22"/>
      <c r="NA124" s="40"/>
      <c r="NF124" s="40"/>
      <c r="NH124" s="21"/>
      <c r="NI124" s="21"/>
      <c r="NJ124" s="26"/>
      <c r="NK124" s="41"/>
      <c r="NO124" s="7"/>
      <c r="NP124" s="8"/>
      <c r="NU124" s="8"/>
      <c r="NW124" s="4"/>
      <c r="NX124" s="4"/>
      <c r="NZ124" s="8"/>
      <c r="OB124" s="4"/>
      <c r="OC124" s="4"/>
      <c r="OD124" s="15"/>
      <c r="OE124" s="39"/>
      <c r="OJ124" s="39"/>
      <c r="OL124" s="14"/>
      <c r="OM124" s="14"/>
      <c r="ON124" s="22"/>
      <c r="OO124" s="40"/>
      <c r="OS124" s="7"/>
      <c r="OT124" s="8"/>
      <c r="OY124" s="8"/>
      <c r="PA124" s="4"/>
      <c r="PB124" s="4"/>
      <c r="PC124" s="15"/>
      <c r="PD124" s="39"/>
      <c r="PH124" s="7"/>
      <c r="PI124" s="8"/>
      <c r="PM124" s="7"/>
      <c r="PN124" s="8"/>
      <c r="PS124" s="8"/>
      <c r="PU124" s="4"/>
      <c r="PV124" s="4"/>
      <c r="PX124" s="8"/>
      <c r="PZ124" s="4"/>
      <c r="QA124" s="4"/>
      <c r="QB124" s="15"/>
      <c r="QC124" s="39"/>
      <c r="QH124" s="39"/>
      <c r="QJ124" s="14"/>
      <c r="QK124" s="14"/>
      <c r="QL124" s="22"/>
      <c r="QM124" s="40"/>
      <c r="QQ124" s="7"/>
      <c r="QR124" s="8"/>
      <c r="QW124" s="8"/>
      <c r="QY124" s="4"/>
      <c r="QZ124" s="4"/>
      <c r="RA124" s="15"/>
      <c r="RB124" s="39"/>
      <c r="RF124" s="7"/>
      <c r="RG124" s="8"/>
      <c r="RK124" s="7"/>
      <c r="RL124" s="8"/>
      <c r="RQ124" s="8"/>
      <c r="RS124" s="4"/>
      <c r="RT124" s="4"/>
      <c r="RU124" s="15"/>
      <c r="RV124" s="39"/>
      <c r="RZ124" s="7"/>
      <c r="SA124" s="8"/>
      <c r="SE124" s="7"/>
      <c r="SF124" s="8"/>
      <c r="SJ124" s="7"/>
      <c r="SK124" s="8"/>
      <c r="SP124" s="8"/>
      <c r="SR124" s="4"/>
      <c r="SS124" s="4"/>
      <c r="SU124" s="8"/>
      <c r="SW124" s="4"/>
      <c r="SX124" s="4"/>
      <c r="SY124" s="15"/>
      <c r="SZ124" s="39"/>
      <c r="TE124" s="39"/>
      <c r="TG124" s="14"/>
      <c r="TH124" s="14"/>
      <c r="TI124" s="22"/>
      <c r="TJ124" s="40"/>
      <c r="TN124" s="7"/>
      <c r="TO124" s="8"/>
      <c r="TT124" s="8"/>
      <c r="TV124" s="4"/>
      <c r="TW124" s="4"/>
      <c r="TX124" s="15"/>
      <c r="TY124" s="39"/>
      <c r="UC124" s="7"/>
      <c r="UD124" s="8"/>
      <c r="UH124" s="7"/>
      <c r="UI124" s="8"/>
      <c r="UN124" s="8"/>
      <c r="UP124" s="4"/>
      <c r="UQ124" s="4"/>
      <c r="UR124" s="15"/>
      <c r="US124" s="39"/>
      <c r="UW124" s="7"/>
      <c r="UX124" s="8"/>
      <c r="VB124" s="7"/>
      <c r="VC124" s="8"/>
      <c r="VG124" s="7"/>
      <c r="VH124" s="8"/>
      <c r="VM124" s="8"/>
      <c r="VO124" s="4"/>
      <c r="VP124" s="4"/>
      <c r="VQ124" s="15"/>
      <c r="VR124" s="39"/>
      <c r="VV124" s="7"/>
      <c r="VW124" s="8"/>
      <c r="WA124" s="7"/>
      <c r="WB124" s="8"/>
      <c r="WF124" s="7"/>
      <c r="WG124" s="8"/>
      <c r="WK124" s="7"/>
      <c r="WL124" s="8"/>
      <c r="WQ124" s="8"/>
      <c r="WS124" s="4"/>
      <c r="WT124" s="4"/>
      <c r="WU124" s="15"/>
      <c r="WV124" s="39"/>
      <c r="WZ124" s="7"/>
      <c r="XA124" s="8"/>
      <c r="XE124" s="7"/>
      <c r="XF124" s="8"/>
      <c r="XJ124" s="7"/>
      <c r="XK124" s="8"/>
      <c r="XO124" s="7"/>
      <c r="XP124" s="8"/>
      <c r="XT124" s="7"/>
      <c r="XU124" s="8"/>
      <c r="XY124" s="7"/>
      <c r="XZ124" s="8"/>
      <c r="YD124" s="7"/>
      <c r="YE124" s="8"/>
      <c r="YI124" s="7"/>
      <c r="YJ124" s="8"/>
    </row>
    <row r="125" spans="2:660" x14ac:dyDescent="0.2">
      <c r="B125" s="242"/>
      <c r="C125" s="163"/>
      <c r="D125"/>
      <c r="J125"/>
      <c r="K125"/>
      <c r="L125"/>
      <c r="M125"/>
      <c r="AI125" s="8"/>
      <c r="AK125" s="4"/>
      <c r="AL125" s="9"/>
      <c r="AN125" s="8"/>
      <c r="AP125" s="4"/>
      <c r="AQ125" s="9"/>
      <c r="AS125" s="8"/>
      <c r="AU125" s="4"/>
      <c r="AV125" s="9"/>
      <c r="AX125" s="17"/>
      <c r="AZ125" s="13"/>
      <c r="BA125" s="16"/>
      <c r="BM125" s="39"/>
      <c r="BO125" s="14"/>
      <c r="BP125" s="18"/>
      <c r="BR125" s="39"/>
      <c r="BT125" s="14"/>
      <c r="BU125" s="18"/>
      <c r="BW125" s="39"/>
      <c r="BY125" s="14"/>
      <c r="BZ125" s="18"/>
      <c r="CA125" s="22"/>
      <c r="CB125" s="40"/>
      <c r="CG125" s="40"/>
      <c r="CI125" s="21"/>
      <c r="CJ125" s="21"/>
      <c r="CL125" s="40"/>
      <c r="CN125" s="21"/>
      <c r="CO125" s="21"/>
      <c r="CQ125" s="40"/>
      <c r="CS125" s="21"/>
      <c r="CT125" s="21"/>
      <c r="CV125" s="40"/>
      <c r="CX125" s="21"/>
      <c r="CY125" s="21"/>
      <c r="CZ125" s="26"/>
      <c r="DA125" s="41"/>
      <c r="DF125" s="41"/>
      <c r="DH125" s="25"/>
      <c r="DI125" s="25"/>
      <c r="DK125" s="41"/>
      <c r="DM125" s="25"/>
      <c r="DN125" s="25"/>
      <c r="DP125" s="41"/>
      <c r="DR125" s="25"/>
      <c r="DS125" s="25"/>
      <c r="DT125" s="30"/>
      <c r="DU125" s="42"/>
      <c r="DZ125" s="42"/>
      <c r="EB125" s="29"/>
      <c r="EC125" s="29"/>
      <c r="EE125" s="42"/>
      <c r="EG125" s="29"/>
      <c r="EH125" s="29"/>
      <c r="EI125" s="34"/>
      <c r="EJ125" s="43"/>
      <c r="EO125" s="43"/>
      <c r="EQ125" s="33"/>
      <c r="ER125" s="33"/>
      <c r="ES125" s="38"/>
      <c r="ET125" s="44"/>
      <c r="EX125" s="7"/>
      <c r="EY125" s="8"/>
      <c r="FD125" s="8"/>
      <c r="FF125" s="4"/>
      <c r="FG125" s="4"/>
      <c r="FI125" s="8"/>
      <c r="FK125" s="4"/>
      <c r="FL125" s="4"/>
      <c r="FN125" s="8"/>
      <c r="FP125" s="4"/>
      <c r="FQ125" s="4"/>
      <c r="FS125" s="8"/>
      <c r="FU125" s="4"/>
      <c r="FV125" s="4"/>
      <c r="FW125" s="15"/>
      <c r="FX125" s="39"/>
      <c r="GC125" s="39"/>
      <c r="GE125" s="14"/>
      <c r="GF125" s="14"/>
      <c r="GH125" s="39"/>
      <c r="GJ125" s="14"/>
      <c r="GK125" s="14"/>
      <c r="GM125" s="39"/>
      <c r="GO125" s="14"/>
      <c r="GP125" s="14"/>
      <c r="GQ125" s="22"/>
      <c r="GR125" s="40"/>
      <c r="GW125" s="40"/>
      <c r="GY125" s="21"/>
      <c r="GZ125" s="21"/>
      <c r="HB125" s="40"/>
      <c r="HD125" s="21"/>
      <c r="HE125" s="21"/>
      <c r="HF125" s="26"/>
      <c r="HG125" s="41"/>
      <c r="HL125" s="41"/>
      <c r="HN125" s="25"/>
      <c r="HO125" s="25"/>
      <c r="HP125" s="30"/>
      <c r="HQ125" s="42"/>
      <c r="HU125" s="7"/>
      <c r="HV125" s="8"/>
      <c r="IA125" s="8"/>
      <c r="IC125" s="4"/>
      <c r="ID125" s="4"/>
      <c r="IF125" s="8"/>
      <c r="IH125" s="4"/>
      <c r="II125" s="4"/>
      <c r="IK125" s="8"/>
      <c r="IM125" s="4"/>
      <c r="IN125" s="4"/>
      <c r="IO125" s="15"/>
      <c r="IP125" s="39"/>
      <c r="IU125" s="39"/>
      <c r="IW125" s="14"/>
      <c r="IX125" s="14"/>
      <c r="IZ125" s="39"/>
      <c r="JB125" s="14"/>
      <c r="JC125" s="14"/>
      <c r="JD125" s="22"/>
      <c r="JE125" s="40"/>
      <c r="JJ125" s="40"/>
      <c r="JL125" s="21"/>
      <c r="JM125" s="21"/>
      <c r="JN125" s="26"/>
      <c r="JO125" s="41"/>
      <c r="JS125" s="7"/>
      <c r="JT125" s="8"/>
      <c r="JY125" s="8"/>
      <c r="KA125" s="4"/>
      <c r="KB125" s="4"/>
      <c r="KD125" s="8"/>
      <c r="KF125" s="4"/>
      <c r="KG125" s="4"/>
      <c r="KH125" s="15"/>
      <c r="KI125" s="39"/>
      <c r="KN125" s="39"/>
      <c r="KP125" s="14"/>
      <c r="KQ125" s="14"/>
      <c r="KR125" s="22"/>
      <c r="KS125" s="40"/>
      <c r="KX125" s="6"/>
      <c r="KZ125" s="5"/>
      <c r="LA125" s="5"/>
      <c r="LG125" s="15"/>
      <c r="LH125" s="39"/>
      <c r="LM125" s="6"/>
      <c r="LO125" s="5"/>
      <c r="LP125" s="5"/>
      <c r="LQ125" s="7"/>
      <c r="LR125" s="8"/>
      <c r="LW125" s="8"/>
      <c r="LY125" s="4"/>
      <c r="LZ125" s="4"/>
      <c r="MB125" s="8"/>
      <c r="MD125" s="4"/>
      <c r="ME125" s="4"/>
      <c r="MG125" s="8"/>
      <c r="MI125" s="4"/>
      <c r="MJ125" s="4"/>
      <c r="MK125" s="15"/>
      <c r="ML125" s="39"/>
      <c r="MQ125" s="39"/>
      <c r="MS125" s="14"/>
      <c r="MT125" s="14"/>
      <c r="MV125" s="39"/>
      <c r="MX125" s="14"/>
      <c r="MY125" s="14"/>
      <c r="MZ125" s="22"/>
      <c r="NA125" s="40"/>
      <c r="NF125" s="40"/>
      <c r="NH125" s="21"/>
      <c r="NI125" s="21"/>
      <c r="NJ125" s="26"/>
      <c r="NK125" s="41"/>
      <c r="NO125" s="7"/>
      <c r="NP125" s="8"/>
      <c r="NU125" s="8"/>
      <c r="NW125" s="4"/>
      <c r="NX125" s="4"/>
      <c r="NZ125" s="8"/>
      <c r="OB125" s="4"/>
      <c r="OC125" s="4"/>
      <c r="OD125" s="15"/>
      <c r="OE125" s="39"/>
      <c r="OJ125" s="39"/>
      <c r="OL125" s="14"/>
      <c r="OM125" s="14"/>
      <c r="ON125" s="22"/>
      <c r="OO125" s="40"/>
      <c r="OS125" s="7"/>
      <c r="OT125" s="8"/>
      <c r="OY125" s="8"/>
      <c r="PA125" s="4"/>
      <c r="PB125" s="4"/>
      <c r="PC125" s="15"/>
      <c r="PD125" s="39"/>
      <c r="PH125" s="7"/>
      <c r="PI125" s="8"/>
      <c r="PM125" s="7"/>
      <c r="PN125" s="8"/>
      <c r="PS125" s="8"/>
      <c r="PU125" s="4"/>
      <c r="PV125" s="4"/>
      <c r="PX125" s="8"/>
      <c r="PZ125" s="4"/>
      <c r="QA125" s="4"/>
      <c r="QB125" s="15"/>
      <c r="QC125" s="39"/>
      <c r="QH125" s="39"/>
      <c r="QJ125" s="14"/>
      <c r="QK125" s="14"/>
      <c r="QL125" s="22"/>
      <c r="QM125" s="40"/>
      <c r="QQ125" s="7"/>
      <c r="QR125" s="8"/>
      <c r="QW125" s="8"/>
      <c r="QY125" s="4"/>
      <c r="QZ125" s="4"/>
      <c r="RA125" s="15"/>
      <c r="RB125" s="39"/>
      <c r="RF125" s="7"/>
      <c r="RG125" s="8"/>
      <c r="RK125" s="7"/>
      <c r="RL125" s="8"/>
      <c r="RQ125" s="8"/>
      <c r="RS125" s="4"/>
      <c r="RT125" s="4"/>
      <c r="RU125" s="15"/>
      <c r="RV125" s="39"/>
      <c r="RZ125" s="7"/>
      <c r="SA125" s="8"/>
      <c r="SE125" s="7"/>
      <c r="SF125" s="8"/>
      <c r="SJ125" s="7"/>
      <c r="SK125" s="8"/>
      <c r="SP125" s="8"/>
      <c r="SR125" s="4"/>
      <c r="SS125" s="4"/>
      <c r="SU125" s="8"/>
      <c r="SW125" s="4"/>
      <c r="SX125" s="4"/>
      <c r="SY125" s="15"/>
      <c r="SZ125" s="39"/>
      <c r="TE125" s="39"/>
      <c r="TG125" s="14"/>
      <c r="TH125" s="14"/>
      <c r="TI125" s="22"/>
      <c r="TJ125" s="40"/>
      <c r="TN125" s="7"/>
      <c r="TO125" s="8"/>
      <c r="TT125" s="8"/>
      <c r="TV125" s="4"/>
      <c r="TW125" s="4"/>
      <c r="TX125" s="15"/>
      <c r="TY125" s="39"/>
      <c r="UC125" s="7"/>
      <c r="UD125" s="8"/>
      <c r="UH125" s="7"/>
      <c r="UI125" s="8"/>
      <c r="UN125" s="8"/>
      <c r="UP125" s="4"/>
      <c r="UQ125" s="4"/>
      <c r="UR125" s="15"/>
      <c r="US125" s="39"/>
      <c r="UW125" s="7"/>
      <c r="UX125" s="8"/>
      <c r="VB125" s="7"/>
      <c r="VC125" s="8"/>
      <c r="VG125" s="7"/>
      <c r="VH125" s="8"/>
      <c r="VM125" s="8"/>
      <c r="VO125" s="4"/>
      <c r="VP125" s="4"/>
      <c r="VQ125" s="15"/>
      <c r="VR125" s="39"/>
      <c r="VV125" s="7"/>
      <c r="VW125" s="8"/>
      <c r="WA125" s="7"/>
      <c r="WB125" s="8"/>
      <c r="WF125" s="7"/>
      <c r="WG125" s="8"/>
      <c r="WK125" s="7"/>
      <c r="WL125" s="8"/>
      <c r="WQ125" s="8"/>
      <c r="WS125" s="4"/>
      <c r="WT125" s="4"/>
      <c r="WU125" s="15"/>
      <c r="WV125" s="39"/>
      <c r="WZ125" s="7"/>
      <c r="XA125" s="8"/>
      <c r="XE125" s="7"/>
      <c r="XF125" s="8"/>
      <c r="XJ125" s="7"/>
      <c r="XK125" s="8"/>
      <c r="XO125" s="7"/>
      <c r="XP125" s="8"/>
      <c r="XT125" s="7"/>
      <c r="XU125" s="8"/>
      <c r="XY125" s="7"/>
      <c r="XZ125" s="8"/>
      <c r="YD125" s="7"/>
      <c r="YE125" s="8"/>
      <c r="YI125" s="7"/>
      <c r="YJ125" s="8"/>
    </row>
    <row r="126" spans="2:660" x14ac:dyDescent="0.2">
      <c r="B126" s="242"/>
      <c r="C126" s="163"/>
      <c r="D126"/>
      <c r="J126"/>
      <c r="K126"/>
      <c r="L126"/>
      <c r="M126"/>
      <c r="AI126" s="8"/>
      <c r="AK126" s="4"/>
      <c r="AL126" s="9"/>
      <c r="AN126" s="8"/>
      <c r="AP126" s="4"/>
      <c r="AQ126" s="9"/>
      <c r="AS126" s="8"/>
      <c r="AU126" s="4"/>
      <c r="AV126" s="9"/>
      <c r="AX126" s="17"/>
      <c r="AZ126" s="13"/>
      <c r="BA126" s="16"/>
      <c r="BM126" s="39"/>
      <c r="BO126" s="14"/>
      <c r="BP126" s="18"/>
      <c r="BR126" s="39"/>
      <c r="BT126" s="14"/>
      <c r="BU126" s="18"/>
      <c r="BW126" s="39"/>
      <c r="BY126" s="14"/>
      <c r="BZ126" s="18"/>
      <c r="CA126" s="22"/>
      <c r="CB126" s="40"/>
      <c r="CG126" s="40"/>
      <c r="CI126" s="21"/>
      <c r="CJ126" s="21"/>
      <c r="CL126" s="40"/>
      <c r="CN126" s="21"/>
      <c r="CO126" s="21"/>
      <c r="CQ126" s="40"/>
      <c r="CS126" s="21"/>
      <c r="CT126" s="21"/>
      <c r="CV126" s="40"/>
      <c r="CX126" s="21"/>
      <c r="CY126" s="21"/>
      <c r="CZ126" s="26"/>
      <c r="DA126" s="41"/>
      <c r="DF126" s="41"/>
      <c r="DH126" s="25"/>
      <c r="DI126" s="25"/>
      <c r="DK126" s="41"/>
      <c r="DM126" s="25"/>
      <c r="DN126" s="25"/>
      <c r="DP126" s="41"/>
      <c r="DR126" s="25"/>
      <c r="DS126" s="25"/>
      <c r="DT126" s="30"/>
      <c r="DU126" s="42"/>
      <c r="DZ126" s="42"/>
      <c r="EB126" s="29"/>
      <c r="EC126" s="29"/>
      <c r="EE126" s="42"/>
      <c r="EG126" s="29"/>
      <c r="EH126" s="29"/>
      <c r="EI126" s="34"/>
      <c r="EJ126" s="43"/>
      <c r="EO126" s="43"/>
      <c r="EQ126" s="33"/>
      <c r="ER126" s="33"/>
      <c r="ES126" s="38"/>
      <c r="ET126" s="44"/>
      <c r="EX126" s="7"/>
      <c r="EY126" s="8"/>
      <c r="FD126" s="8"/>
      <c r="FF126" s="4"/>
      <c r="FG126" s="4"/>
      <c r="FI126" s="8"/>
      <c r="FK126" s="4"/>
      <c r="FL126" s="4"/>
      <c r="FN126" s="8"/>
      <c r="FP126" s="4"/>
      <c r="FQ126" s="4"/>
      <c r="FS126" s="8"/>
      <c r="FU126" s="4"/>
      <c r="FV126" s="4"/>
      <c r="FW126" s="15"/>
      <c r="FX126" s="39"/>
      <c r="GC126" s="39"/>
      <c r="GE126" s="14"/>
      <c r="GF126" s="14"/>
      <c r="GH126" s="39"/>
      <c r="GJ126" s="14"/>
      <c r="GK126" s="14"/>
      <c r="GM126" s="39"/>
      <c r="GO126" s="14"/>
      <c r="GP126" s="14"/>
      <c r="GQ126" s="22"/>
      <c r="GR126" s="40"/>
      <c r="GW126" s="40"/>
      <c r="GY126" s="21"/>
      <c r="GZ126" s="21"/>
      <c r="HB126" s="40"/>
      <c r="HD126" s="21"/>
      <c r="HE126" s="21"/>
      <c r="HF126" s="26"/>
      <c r="HG126" s="41"/>
      <c r="HL126" s="41"/>
      <c r="HN126" s="25"/>
      <c r="HO126" s="25"/>
      <c r="HP126" s="30"/>
      <c r="HQ126" s="42"/>
      <c r="HU126" s="7"/>
      <c r="HV126" s="8"/>
      <c r="IA126" s="8"/>
      <c r="IC126" s="4"/>
      <c r="ID126" s="4"/>
      <c r="IF126" s="8"/>
      <c r="IH126" s="4"/>
      <c r="II126" s="4"/>
      <c r="IK126" s="8"/>
      <c r="IM126" s="4"/>
      <c r="IN126" s="4"/>
      <c r="IO126" s="15"/>
      <c r="IP126" s="39"/>
      <c r="IU126" s="39"/>
      <c r="IW126" s="14"/>
      <c r="IX126" s="14"/>
      <c r="IZ126" s="39"/>
      <c r="JB126" s="14"/>
      <c r="JC126" s="14"/>
      <c r="JD126" s="22"/>
      <c r="JE126" s="40"/>
      <c r="JJ126" s="40"/>
      <c r="JL126" s="21"/>
      <c r="JM126" s="21"/>
      <c r="JN126" s="26"/>
      <c r="JO126" s="41"/>
      <c r="JS126" s="7"/>
      <c r="JT126" s="8"/>
      <c r="JY126" s="8"/>
      <c r="KA126" s="4"/>
      <c r="KB126" s="4"/>
      <c r="KD126" s="8"/>
      <c r="KF126" s="4"/>
      <c r="KG126" s="4"/>
      <c r="KH126" s="15"/>
      <c r="KI126" s="39"/>
      <c r="KN126" s="39"/>
      <c r="KP126" s="14"/>
      <c r="KQ126" s="14"/>
      <c r="KR126" s="22"/>
      <c r="KS126" s="40"/>
      <c r="KX126" s="6"/>
      <c r="KZ126" s="5"/>
      <c r="LA126" s="5"/>
      <c r="LG126" s="15"/>
      <c r="LH126" s="39"/>
      <c r="LM126" s="6"/>
      <c r="LO126" s="5"/>
      <c r="LP126" s="5"/>
      <c r="LQ126" s="7"/>
      <c r="LR126" s="8"/>
      <c r="LW126" s="8"/>
      <c r="LY126" s="4"/>
      <c r="LZ126" s="4"/>
      <c r="MB126" s="8"/>
      <c r="MD126" s="4"/>
      <c r="ME126" s="4"/>
      <c r="MG126" s="8"/>
      <c r="MI126" s="4"/>
      <c r="MJ126" s="4"/>
      <c r="MK126" s="15"/>
      <c r="ML126" s="39"/>
      <c r="MQ126" s="39"/>
      <c r="MS126" s="14"/>
      <c r="MT126" s="14"/>
      <c r="MV126" s="39"/>
      <c r="MX126" s="14"/>
      <c r="MY126" s="14"/>
      <c r="MZ126" s="22"/>
      <c r="NA126" s="40"/>
      <c r="NF126" s="40"/>
      <c r="NH126" s="21"/>
      <c r="NI126" s="21"/>
      <c r="NJ126" s="26"/>
      <c r="NK126" s="41"/>
      <c r="NO126" s="7"/>
      <c r="NP126" s="8"/>
      <c r="NU126" s="8"/>
      <c r="NW126" s="4"/>
      <c r="NX126" s="4"/>
      <c r="NZ126" s="8"/>
      <c r="OB126" s="4"/>
      <c r="OC126" s="4"/>
      <c r="OD126" s="15"/>
      <c r="OE126" s="39"/>
      <c r="OJ126" s="39"/>
      <c r="OL126" s="14"/>
      <c r="OM126" s="14"/>
      <c r="ON126" s="22"/>
      <c r="OO126" s="40"/>
      <c r="OS126" s="7"/>
      <c r="OT126" s="8"/>
      <c r="OY126" s="8"/>
      <c r="PA126" s="4"/>
      <c r="PB126" s="4"/>
      <c r="PC126" s="15"/>
      <c r="PD126" s="39"/>
      <c r="PH126" s="7"/>
      <c r="PI126" s="8"/>
      <c r="PM126" s="7"/>
      <c r="PN126" s="8"/>
      <c r="PS126" s="8"/>
      <c r="PU126" s="4"/>
      <c r="PV126" s="4"/>
      <c r="PX126" s="8"/>
      <c r="PZ126" s="4"/>
      <c r="QA126" s="4"/>
      <c r="QB126" s="15"/>
      <c r="QC126" s="39"/>
      <c r="QH126" s="39"/>
      <c r="QJ126" s="14"/>
      <c r="QK126" s="14"/>
      <c r="QL126" s="22"/>
      <c r="QM126" s="40"/>
      <c r="QQ126" s="7"/>
      <c r="QR126" s="8"/>
      <c r="QW126" s="8"/>
      <c r="QY126" s="4"/>
      <c r="QZ126" s="4"/>
      <c r="RA126" s="15"/>
      <c r="RB126" s="39"/>
      <c r="RF126" s="7"/>
      <c r="RG126" s="8"/>
      <c r="RK126" s="7"/>
      <c r="RL126" s="8"/>
      <c r="RQ126" s="8"/>
      <c r="RS126" s="4"/>
      <c r="RT126" s="4"/>
      <c r="RU126" s="15"/>
      <c r="RV126" s="39"/>
      <c r="RZ126" s="7"/>
      <c r="SA126" s="8"/>
      <c r="SE126" s="7"/>
      <c r="SF126" s="8"/>
      <c r="SJ126" s="7"/>
      <c r="SK126" s="8"/>
      <c r="SP126" s="8"/>
      <c r="SR126" s="4"/>
      <c r="SS126" s="4"/>
      <c r="SU126" s="8"/>
      <c r="SW126" s="4"/>
      <c r="SX126" s="4"/>
      <c r="SY126" s="15"/>
      <c r="SZ126" s="39"/>
      <c r="TE126" s="39"/>
      <c r="TG126" s="14"/>
      <c r="TH126" s="14"/>
      <c r="TI126" s="22"/>
      <c r="TJ126" s="40"/>
      <c r="TN126" s="7"/>
      <c r="TO126" s="8"/>
      <c r="TT126" s="8"/>
      <c r="TV126" s="4"/>
      <c r="TW126" s="4"/>
      <c r="TX126" s="15"/>
      <c r="TY126" s="39"/>
      <c r="UC126" s="7"/>
      <c r="UD126" s="8"/>
      <c r="UH126" s="7"/>
      <c r="UI126" s="8"/>
      <c r="UN126" s="8"/>
      <c r="UP126" s="4"/>
      <c r="UQ126" s="4"/>
      <c r="UR126" s="15"/>
      <c r="US126" s="39"/>
      <c r="UW126" s="7"/>
      <c r="UX126" s="8"/>
      <c r="VB126" s="7"/>
      <c r="VC126" s="8"/>
      <c r="VG126" s="7"/>
      <c r="VH126" s="8"/>
      <c r="VM126" s="8"/>
      <c r="VO126" s="4"/>
      <c r="VP126" s="4"/>
      <c r="VQ126" s="15"/>
      <c r="VR126" s="39"/>
      <c r="VV126" s="7"/>
      <c r="VW126" s="8"/>
      <c r="WA126" s="7"/>
      <c r="WB126" s="8"/>
      <c r="WF126" s="7"/>
      <c r="WG126" s="8"/>
      <c r="WK126" s="7"/>
      <c r="WL126" s="8"/>
      <c r="WQ126" s="8"/>
      <c r="WS126" s="4"/>
      <c r="WT126" s="4"/>
      <c r="WU126" s="15"/>
      <c r="WV126" s="39"/>
      <c r="WZ126" s="7"/>
      <c r="XA126" s="8"/>
      <c r="XE126" s="7"/>
      <c r="XF126" s="8"/>
      <c r="XJ126" s="7"/>
      <c r="XK126" s="8"/>
      <c r="XO126" s="7"/>
      <c r="XP126" s="8"/>
      <c r="XT126" s="7"/>
      <c r="XU126" s="8"/>
      <c r="XY126" s="7"/>
      <c r="XZ126" s="8"/>
      <c r="YD126" s="7"/>
      <c r="YE126" s="8"/>
      <c r="YI126" s="7"/>
      <c r="YJ126" s="8"/>
    </row>
    <row r="127" spans="2:660" x14ac:dyDescent="0.2">
      <c r="B127" s="242"/>
      <c r="C127" s="163"/>
      <c r="D127"/>
      <c r="J127"/>
      <c r="K127"/>
      <c r="L127"/>
      <c r="M127"/>
      <c r="AI127" s="8"/>
      <c r="AK127" s="4"/>
      <c r="AL127" s="9"/>
      <c r="AN127" s="8"/>
      <c r="AP127" s="4"/>
      <c r="AQ127" s="9"/>
      <c r="AS127" s="8"/>
      <c r="AU127" s="4"/>
      <c r="AV127" s="9"/>
      <c r="AX127" s="17"/>
      <c r="AZ127" s="13"/>
      <c r="BA127" s="16"/>
      <c r="BM127" s="39"/>
      <c r="BO127" s="14"/>
      <c r="BP127" s="18"/>
      <c r="BR127" s="39"/>
      <c r="BT127" s="14"/>
      <c r="BU127" s="18"/>
      <c r="BW127" s="39"/>
      <c r="BY127" s="14"/>
      <c r="BZ127" s="18"/>
      <c r="CA127" s="22"/>
      <c r="CB127" s="40"/>
      <c r="CG127" s="40"/>
      <c r="CI127" s="21"/>
      <c r="CJ127" s="21"/>
      <c r="CL127" s="40"/>
      <c r="CN127" s="21"/>
      <c r="CO127" s="21"/>
      <c r="CQ127" s="40"/>
      <c r="CS127" s="21"/>
      <c r="CT127" s="21"/>
      <c r="CV127" s="40"/>
      <c r="CX127" s="21"/>
      <c r="CY127" s="21"/>
      <c r="CZ127" s="26"/>
      <c r="DA127" s="41"/>
      <c r="DF127" s="41"/>
      <c r="DH127" s="25"/>
      <c r="DI127" s="25"/>
      <c r="DK127" s="41"/>
      <c r="DM127" s="25"/>
      <c r="DN127" s="25"/>
      <c r="DP127" s="41"/>
      <c r="DR127" s="25"/>
      <c r="DS127" s="25"/>
      <c r="DT127" s="30"/>
      <c r="DU127" s="42"/>
      <c r="DZ127" s="42"/>
      <c r="EB127" s="29"/>
      <c r="EC127" s="29"/>
      <c r="EE127" s="42"/>
      <c r="EG127" s="29"/>
      <c r="EH127" s="29"/>
      <c r="EI127" s="34"/>
      <c r="EJ127" s="43"/>
      <c r="EO127" s="43"/>
      <c r="EQ127" s="33"/>
      <c r="ER127" s="33"/>
      <c r="ES127" s="38"/>
      <c r="ET127" s="44"/>
      <c r="EX127" s="7"/>
      <c r="EY127" s="8"/>
      <c r="FD127" s="8"/>
      <c r="FF127" s="4"/>
      <c r="FG127" s="4"/>
      <c r="FI127" s="8"/>
      <c r="FK127" s="4"/>
      <c r="FL127" s="4"/>
      <c r="FN127" s="8"/>
      <c r="FP127" s="4"/>
      <c r="FQ127" s="4"/>
      <c r="FS127" s="8"/>
      <c r="FU127" s="4"/>
      <c r="FV127" s="4"/>
      <c r="FW127" s="15"/>
      <c r="FX127" s="39"/>
      <c r="GC127" s="39"/>
      <c r="GE127" s="14"/>
      <c r="GF127" s="14"/>
      <c r="GH127" s="39"/>
      <c r="GJ127" s="14"/>
      <c r="GK127" s="14"/>
      <c r="GM127" s="39"/>
      <c r="GO127" s="14"/>
      <c r="GP127" s="14"/>
      <c r="GQ127" s="22"/>
      <c r="GR127" s="40"/>
      <c r="GW127" s="40"/>
      <c r="GY127" s="21"/>
      <c r="GZ127" s="21"/>
      <c r="HB127" s="40"/>
      <c r="HD127" s="21"/>
      <c r="HE127" s="21"/>
      <c r="HF127" s="26"/>
      <c r="HG127" s="41"/>
      <c r="HL127" s="41"/>
      <c r="HN127" s="25"/>
      <c r="HO127" s="25"/>
      <c r="HP127" s="30"/>
      <c r="HQ127" s="42"/>
      <c r="HU127" s="7"/>
      <c r="HV127" s="8"/>
      <c r="IA127" s="8"/>
      <c r="IC127" s="4"/>
      <c r="ID127" s="4"/>
      <c r="IF127" s="8"/>
      <c r="IH127" s="4"/>
      <c r="II127" s="4"/>
      <c r="IK127" s="8"/>
      <c r="IM127" s="4"/>
      <c r="IN127" s="4"/>
      <c r="IO127" s="15"/>
      <c r="IP127" s="39"/>
      <c r="IU127" s="39"/>
      <c r="IW127" s="14"/>
      <c r="IX127" s="14"/>
      <c r="IZ127" s="39"/>
      <c r="JB127" s="14"/>
      <c r="JC127" s="14"/>
      <c r="JD127" s="22"/>
      <c r="JE127" s="40"/>
      <c r="JJ127" s="40"/>
      <c r="JL127" s="21"/>
      <c r="JM127" s="21"/>
      <c r="JN127" s="26"/>
      <c r="JO127" s="41"/>
      <c r="JS127" s="7"/>
      <c r="JT127" s="8"/>
      <c r="JY127" s="8"/>
      <c r="KA127" s="4"/>
      <c r="KB127" s="4"/>
      <c r="KD127" s="8"/>
      <c r="KF127" s="4"/>
      <c r="KG127" s="4"/>
      <c r="KH127" s="15"/>
      <c r="KI127" s="39"/>
      <c r="KN127" s="39"/>
      <c r="KP127" s="14"/>
      <c r="KQ127" s="14"/>
      <c r="KR127" s="22"/>
      <c r="KS127" s="40"/>
      <c r="KX127" s="6"/>
      <c r="KZ127" s="5"/>
      <c r="LA127" s="5"/>
      <c r="LG127" s="15"/>
      <c r="LH127" s="39"/>
      <c r="LM127" s="6"/>
      <c r="LO127" s="5"/>
      <c r="LP127" s="5"/>
      <c r="LQ127" s="7"/>
      <c r="LR127" s="8"/>
      <c r="LW127" s="8"/>
      <c r="LY127" s="4"/>
      <c r="LZ127" s="4"/>
      <c r="MB127" s="8"/>
      <c r="MD127" s="4"/>
      <c r="ME127" s="4"/>
      <c r="MG127" s="8"/>
      <c r="MI127" s="4"/>
      <c r="MJ127" s="4"/>
      <c r="MK127" s="15"/>
      <c r="ML127" s="39"/>
      <c r="MQ127" s="39"/>
      <c r="MS127" s="14"/>
      <c r="MT127" s="14"/>
      <c r="MV127" s="39"/>
      <c r="MX127" s="14"/>
      <c r="MY127" s="14"/>
      <c r="MZ127" s="22"/>
      <c r="NA127" s="40"/>
      <c r="NF127" s="40"/>
      <c r="NH127" s="21"/>
      <c r="NI127" s="21"/>
      <c r="NJ127" s="26"/>
      <c r="NK127" s="41"/>
      <c r="NO127" s="7"/>
      <c r="NP127" s="8"/>
      <c r="NU127" s="8"/>
      <c r="NW127" s="4"/>
      <c r="NX127" s="4"/>
      <c r="NZ127" s="8"/>
      <c r="OB127" s="4"/>
      <c r="OC127" s="4"/>
      <c r="OD127" s="15"/>
      <c r="OE127" s="39"/>
      <c r="OJ127" s="39"/>
      <c r="OL127" s="14"/>
      <c r="OM127" s="14"/>
      <c r="ON127" s="22"/>
      <c r="OO127" s="40"/>
      <c r="OS127" s="7"/>
      <c r="OT127" s="8"/>
      <c r="OY127" s="8"/>
      <c r="PA127" s="4"/>
      <c r="PB127" s="4"/>
      <c r="PC127" s="15"/>
      <c r="PD127" s="39"/>
      <c r="PH127" s="7"/>
      <c r="PI127" s="8"/>
      <c r="PM127" s="7"/>
      <c r="PN127" s="8"/>
      <c r="PS127" s="8"/>
      <c r="PU127" s="4"/>
      <c r="PV127" s="4"/>
      <c r="PX127" s="8"/>
      <c r="PZ127" s="4"/>
      <c r="QA127" s="4"/>
      <c r="QB127" s="15"/>
      <c r="QC127" s="39"/>
      <c r="QH127" s="39"/>
      <c r="QJ127" s="14"/>
      <c r="QK127" s="14"/>
      <c r="QL127" s="22"/>
      <c r="QM127" s="40"/>
      <c r="QQ127" s="7"/>
      <c r="QR127" s="8"/>
      <c r="QW127" s="8"/>
      <c r="QY127" s="4"/>
      <c r="QZ127" s="4"/>
      <c r="RA127" s="15"/>
      <c r="RB127" s="39"/>
      <c r="RF127" s="7"/>
      <c r="RG127" s="8"/>
      <c r="RK127" s="7"/>
      <c r="RL127" s="8"/>
      <c r="RQ127" s="8"/>
      <c r="RS127" s="4"/>
      <c r="RT127" s="4"/>
      <c r="RU127" s="15"/>
      <c r="RV127" s="39"/>
      <c r="RZ127" s="7"/>
      <c r="SA127" s="8"/>
      <c r="SE127" s="7"/>
      <c r="SF127" s="8"/>
      <c r="SJ127" s="7"/>
      <c r="SK127" s="8"/>
      <c r="SP127" s="8"/>
      <c r="SR127" s="4"/>
      <c r="SS127" s="4"/>
      <c r="SU127" s="8"/>
      <c r="SW127" s="4"/>
      <c r="SX127" s="4"/>
      <c r="SY127" s="15"/>
      <c r="SZ127" s="39"/>
      <c r="TE127" s="39"/>
      <c r="TG127" s="14"/>
      <c r="TH127" s="14"/>
      <c r="TI127" s="22"/>
      <c r="TJ127" s="40"/>
      <c r="TN127" s="7"/>
      <c r="TO127" s="8"/>
      <c r="TT127" s="8"/>
      <c r="TV127" s="4"/>
      <c r="TW127" s="4"/>
      <c r="TX127" s="15"/>
      <c r="TY127" s="39"/>
      <c r="UC127" s="7"/>
      <c r="UD127" s="8"/>
      <c r="UH127" s="7"/>
      <c r="UI127" s="8"/>
      <c r="UN127" s="8"/>
      <c r="UP127" s="4"/>
      <c r="UQ127" s="4"/>
      <c r="UR127" s="15"/>
      <c r="US127" s="39"/>
      <c r="UW127" s="7"/>
      <c r="UX127" s="8"/>
      <c r="VB127" s="7"/>
      <c r="VC127" s="8"/>
      <c r="VG127" s="7"/>
      <c r="VH127" s="8"/>
      <c r="VM127" s="8"/>
      <c r="VO127" s="4"/>
      <c r="VP127" s="4"/>
      <c r="VQ127" s="15"/>
      <c r="VR127" s="39"/>
      <c r="VV127" s="7"/>
      <c r="VW127" s="8"/>
      <c r="WA127" s="7"/>
      <c r="WB127" s="8"/>
      <c r="WF127" s="7"/>
      <c r="WG127" s="8"/>
      <c r="WK127" s="7"/>
      <c r="WL127" s="8"/>
      <c r="WQ127" s="8"/>
      <c r="WS127" s="4"/>
      <c r="WT127" s="4"/>
      <c r="WU127" s="15"/>
      <c r="WV127" s="39"/>
      <c r="WZ127" s="7"/>
      <c r="XA127" s="8"/>
      <c r="XE127" s="7"/>
      <c r="XF127" s="8"/>
      <c r="XJ127" s="7"/>
      <c r="XK127" s="8"/>
      <c r="XO127" s="7"/>
      <c r="XP127" s="8"/>
      <c r="XT127" s="7"/>
      <c r="XU127" s="8"/>
      <c r="XY127" s="7"/>
      <c r="XZ127" s="8"/>
      <c r="YD127" s="7"/>
      <c r="YE127" s="8"/>
      <c r="YI127" s="7"/>
      <c r="YJ127" s="8"/>
    </row>
    <row r="128" spans="2:660" x14ac:dyDescent="0.2">
      <c r="B128" s="242"/>
      <c r="C128" s="163"/>
      <c r="D128"/>
      <c r="J128"/>
      <c r="K128"/>
      <c r="L128"/>
      <c r="M128"/>
      <c r="AI128" s="8"/>
      <c r="AK128" s="4"/>
      <c r="AL128" s="9"/>
      <c r="AN128" s="8"/>
      <c r="AP128" s="4"/>
      <c r="AQ128" s="9"/>
      <c r="AS128" s="8"/>
      <c r="AU128" s="4"/>
      <c r="AV128" s="9"/>
      <c r="AX128" s="17"/>
      <c r="AZ128" s="13"/>
      <c r="BA128" s="16"/>
      <c r="BM128" s="39"/>
      <c r="BO128" s="14"/>
      <c r="BP128" s="18"/>
      <c r="BR128" s="39"/>
      <c r="BT128" s="14"/>
      <c r="BU128" s="18"/>
      <c r="BW128" s="39"/>
      <c r="BY128" s="14"/>
      <c r="BZ128" s="18"/>
      <c r="CA128" s="22"/>
      <c r="CB128" s="40"/>
      <c r="CG128" s="40"/>
      <c r="CI128" s="21"/>
      <c r="CJ128" s="21"/>
      <c r="CL128" s="40"/>
      <c r="CN128" s="21"/>
      <c r="CO128" s="21"/>
      <c r="CQ128" s="40"/>
      <c r="CS128" s="21"/>
      <c r="CT128" s="21"/>
      <c r="CV128" s="40"/>
      <c r="CX128" s="21"/>
      <c r="CY128" s="21"/>
      <c r="CZ128" s="26"/>
      <c r="DA128" s="41"/>
      <c r="DF128" s="41"/>
      <c r="DH128" s="25"/>
      <c r="DI128" s="25"/>
      <c r="DK128" s="41"/>
      <c r="DM128" s="25"/>
      <c r="DN128" s="25"/>
      <c r="DP128" s="41"/>
      <c r="DR128" s="25"/>
      <c r="DS128" s="25"/>
      <c r="DT128" s="30"/>
      <c r="DU128" s="42"/>
      <c r="DZ128" s="42"/>
      <c r="EB128" s="29"/>
      <c r="EC128" s="29"/>
      <c r="EE128" s="42"/>
      <c r="EG128" s="29"/>
      <c r="EH128" s="29"/>
      <c r="EI128" s="34"/>
      <c r="EJ128" s="43"/>
      <c r="EO128" s="43"/>
      <c r="EQ128" s="33"/>
      <c r="ER128" s="33"/>
      <c r="ES128" s="38"/>
      <c r="ET128" s="44"/>
      <c r="EX128" s="7"/>
      <c r="EY128" s="8"/>
      <c r="FD128" s="8"/>
      <c r="FF128" s="4"/>
      <c r="FG128" s="4"/>
      <c r="FI128" s="8"/>
      <c r="FK128" s="4"/>
      <c r="FL128" s="4"/>
      <c r="FN128" s="8"/>
      <c r="FP128" s="4"/>
      <c r="FQ128" s="4"/>
      <c r="FS128" s="8"/>
      <c r="FU128" s="4"/>
      <c r="FV128" s="4"/>
      <c r="FW128" s="15"/>
      <c r="FX128" s="39"/>
      <c r="GC128" s="39"/>
      <c r="GE128" s="14"/>
      <c r="GF128" s="14"/>
      <c r="GH128" s="39"/>
      <c r="GJ128" s="14"/>
      <c r="GK128" s="14"/>
      <c r="GM128" s="39"/>
      <c r="GO128" s="14"/>
      <c r="GP128" s="14"/>
      <c r="GQ128" s="22"/>
      <c r="GR128" s="40"/>
      <c r="GW128" s="40"/>
      <c r="GY128" s="21"/>
      <c r="GZ128" s="21"/>
      <c r="HB128" s="40"/>
      <c r="HD128" s="21"/>
      <c r="HE128" s="21"/>
      <c r="HF128" s="26"/>
      <c r="HG128" s="41"/>
      <c r="HL128" s="41"/>
      <c r="HN128" s="25"/>
      <c r="HO128" s="25"/>
      <c r="HP128" s="30"/>
      <c r="HQ128" s="42"/>
      <c r="HU128" s="7"/>
      <c r="HV128" s="8"/>
      <c r="IA128" s="8"/>
      <c r="IC128" s="4"/>
      <c r="ID128" s="4"/>
      <c r="IF128" s="8"/>
      <c r="IH128" s="4"/>
      <c r="II128" s="4"/>
      <c r="IK128" s="8"/>
      <c r="IM128" s="4"/>
      <c r="IN128" s="4"/>
      <c r="IO128" s="15"/>
      <c r="IP128" s="39"/>
      <c r="IU128" s="39"/>
      <c r="IW128" s="14"/>
      <c r="IX128" s="14"/>
      <c r="IZ128" s="39"/>
      <c r="JB128" s="14"/>
      <c r="JC128" s="14"/>
      <c r="JD128" s="22"/>
      <c r="JE128" s="40"/>
      <c r="JJ128" s="40"/>
      <c r="JL128" s="21"/>
      <c r="JM128" s="21"/>
      <c r="JN128" s="26"/>
      <c r="JO128" s="41"/>
      <c r="JS128" s="7"/>
      <c r="JT128" s="8"/>
      <c r="JY128" s="8"/>
      <c r="KA128" s="4"/>
      <c r="KB128" s="4"/>
      <c r="KD128" s="8"/>
      <c r="KF128" s="4"/>
      <c r="KG128" s="4"/>
      <c r="KH128" s="15"/>
      <c r="KI128" s="39"/>
      <c r="KN128" s="39"/>
      <c r="KP128" s="14"/>
      <c r="KQ128" s="14"/>
      <c r="KR128" s="22"/>
      <c r="KS128" s="40"/>
      <c r="KX128" s="6"/>
      <c r="KZ128" s="5"/>
      <c r="LA128" s="5"/>
      <c r="LG128" s="15"/>
      <c r="LH128" s="39"/>
      <c r="LM128" s="6"/>
      <c r="LO128" s="5"/>
      <c r="LP128" s="5"/>
      <c r="LQ128" s="7"/>
      <c r="LR128" s="8"/>
      <c r="LW128" s="8"/>
      <c r="LY128" s="4"/>
      <c r="LZ128" s="4"/>
      <c r="MB128" s="8"/>
      <c r="MD128" s="4"/>
      <c r="ME128" s="4"/>
      <c r="MG128" s="8"/>
      <c r="MI128" s="4"/>
      <c r="MJ128" s="4"/>
      <c r="MK128" s="15"/>
      <c r="ML128" s="39"/>
      <c r="MQ128" s="39"/>
      <c r="MS128" s="14"/>
      <c r="MT128" s="14"/>
      <c r="MV128" s="39"/>
      <c r="MX128" s="14"/>
      <c r="MY128" s="14"/>
      <c r="MZ128" s="22"/>
      <c r="NA128" s="40"/>
      <c r="NF128" s="40"/>
      <c r="NH128" s="21"/>
      <c r="NI128" s="21"/>
      <c r="NJ128" s="26"/>
      <c r="NK128" s="41"/>
      <c r="NO128" s="7"/>
      <c r="NP128" s="8"/>
      <c r="NU128" s="8"/>
      <c r="NW128" s="4"/>
      <c r="NX128" s="4"/>
      <c r="NZ128" s="8"/>
      <c r="OB128" s="4"/>
      <c r="OC128" s="4"/>
      <c r="OD128" s="15"/>
      <c r="OE128" s="39"/>
      <c r="OJ128" s="39"/>
      <c r="OL128" s="14"/>
      <c r="OM128" s="14"/>
      <c r="ON128" s="22"/>
      <c r="OO128" s="40"/>
      <c r="OS128" s="7"/>
      <c r="OT128" s="8"/>
      <c r="OY128" s="8"/>
      <c r="PA128" s="4"/>
      <c r="PB128" s="4"/>
      <c r="PC128" s="15"/>
      <c r="PD128" s="39"/>
      <c r="PH128" s="7"/>
      <c r="PI128" s="8"/>
      <c r="PM128" s="7"/>
      <c r="PN128" s="8"/>
      <c r="PS128" s="8"/>
      <c r="PU128" s="4"/>
      <c r="PV128" s="4"/>
      <c r="PX128" s="8"/>
      <c r="PZ128" s="4"/>
      <c r="QA128" s="4"/>
      <c r="QB128" s="15"/>
      <c r="QC128" s="39"/>
      <c r="QH128" s="39"/>
      <c r="QJ128" s="14"/>
      <c r="QK128" s="14"/>
      <c r="QL128" s="22"/>
      <c r="QM128" s="40"/>
      <c r="QQ128" s="7"/>
      <c r="QR128" s="8"/>
      <c r="QW128" s="8"/>
      <c r="QY128" s="4"/>
      <c r="QZ128" s="4"/>
      <c r="RA128" s="15"/>
      <c r="RB128" s="39"/>
      <c r="RF128" s="7"/>
      <c r="RG128" s="8"/>
      <c r="RK128" s="7"/>
      <c r="RL128" s="8"/>
      <c r="RQ128" s="8"/>
      <c r="RS128" s="4"/>
      <c r="RT128" s="4"/>
      <c r="RU128" s="15"/>
      <c r="RV128" s="39"/>
      <c r="RZ128" s="7"/>
      <c r="SA128" s="8"/>
      <c r="SE128" s="7"/>
      <c r="SF128" s="8"/>
      <c r="SJ128" s="7"/>
      <c r="SK128" s="8"/>
      <c r="SP128" s="8"/>
      <c r="SR128" s="4"/>
      <c r="SS128" s="4"/>
      <c r="SU128" s="8"/>
      <c r="SW128" s="4"/>
      <c r="SX128" s="4"/>
      <c r="SY128" s="15"/>
      <c r="SZ128" s="39"/>
      <c r="TE128" s="39"/>
      <c r="TG128" s="14"/>
      <c r="TH128" s="14"/>
      <c r="TI128" s="22"/>
      <c r="TJ128" s="40"/>
      <c r="TN128" s="7"/>
      <c r="TO128" s="8"/>
      <c r="TT128" s="8"/>
      <c r="TV128" s="4"/>
      <c r="TW128" s="4"/>
      <c r="TX128" s="15"/>
      <c r="TY128" s="39"/>
      <c r="UC128" s="7"/>
      <c r="UD128" s="8"/>
      <c r="UH128" s="7"/>
      <c r="UI128" s="8"/>
      <c r="UN128" s="8"/>
      <c r="UP128" s="4"/>
      <c r="UQ128" s="4"/>
      <c r="UR128" s="15"/>
      <c r="US128" s="39"/>
      <c r="UW128" s="7"/>
      <c r="UX128" s="8"/>
      <c r="VB128" s="7"/>
      <c r="VC128" s="8"/>
      <c r="VG128" s="7"/>
      <c r="VH128" s="8"/>
      <c r="VM128" s="8"/>
      <c r="VO128" s="4"/>
      <c r="VP128" s="4"/>
      <c r="VQ128" s="15"/>
      <c r="VR128" s="39"/>
      <c r="VV128" s="7"/>
      <c r="VW128" s="8"/>
      <c r="WA128" s="7"/>
      <c r="WB128" s="8"/>
      <c r="WF128" s="7"/>
      <c r="WG128" s="8"/>
      <c r="WK128" s="7"/>
      <c r="WL128" s="8"/>
      <c r="WQ128" s="8"/>
      <c r="WS128" s="4"/>
      <c r="WT128" s="4"/>
      <c r="WU128" s="15"/>
      <c r="WV128" s="39"/>
      <c r="WZ128" s="7"/>
      <c r="XA128" s="8"/>
      <c r="XE128" s="7"/>
      <c r="XF128" s="8"/>
      <c r="XJ128" s="7"/>
      <c r="XK128" s="8"/>
      <c r="XO128" s="7"/>
      <c r="XP128" s="8"/>
      <c r="XT128" s="7"/>
      <c r="XU128" s="8"/>
      <c r="XY128" s="7"/>
      <c r="XZ128" s="8"/>
      <c r="YD128" s="7"/>
      <c r="YE128" s="8"/>
      <c r="YI128" s="7"/>
      <c r="YJ128" s="8"/>
    </row>
    <row r="129" spans="2:660" x14ac:dyDescent="0.2">
      <c r="B129" s="242"/>
      <c r="C129" s="163"/>
      <c r="D129"/>
      <c r="J129"/>
      <c r="K129"/>
      <c r="L129"/>
      <c r="M129"/>
      <c r="AI129" s="8"/>
      <c r="AK129" s="4"/>
      <c r="AL129" s="9"/>
      <c r="AN129" s="8"/>
      <c r="AP129" s="4"/>
      <c r="AQ129" s="9"/>
      <c r="AS129" s="8"/>
      <c r="AU129" s="4"/>
      <c r="AV129" s="9"/>
      <c r="AX129" s="17"/>
      <c r="AZ129" s="13"/>
      <c r="BA129" s="16"/>
      <c r="BM129" s="39"/>
      <c r="BO129" s="14"/>
      <c r="BP129" s="18"/>
      <c r="BR129" s="39"/>
      <c r="BT129" s="14"/>
      <c r="BU129" s="18"/>
      <c r="BW129" s="39"/>
      <c r="BY129" s="14"/>
      <c r="BZ129" s="18"/>
      <c r="CA129" s="22"/>
      <c r="CB129" s="40"/>
      <c r="CG129" s="40"/>
      <c r="CI129" s="21"/>
      <c r="CJ129" s="21"/>
      <c r="CL129" s="40"/>
      <c r="CN129" s="21"/>
      <c r="CO129" s="21"/>
      <c r="CQ129" s="40"/>
      <c r="CS129" s="21"/>
      <c r="CT129" s="21"/>
      <c r="CV129" s="40"/>
      <c r="CX129" s="21"/>
      <c r="CY129" s="21"/>
      <c r="CZ129" s="26"/>
      <c r="DA129" s="41"/>
      <c r="DF129" s="41"/>
      <c r="DH129" s="25"/>
      <c r="DI129" s="25"/>
      <c r="DK129" s="41"/>
      <c r="DM129" s="25"/>
      <c r="DN129" s="25"/>
      <c r="DP129" s="41"/>
      <c r="DR129" s="25"/>
      <c r="DS129" s="25"/>
      <c r="DT129" s="30"/>
      <c r="DU129" s="42"/>
      <c r="DZ129" s="42"/>
      <c r="EB129" s="29"/>
      <c r="EC129" s="29"/>
      <c r="EE129" s="42"/>
      <c r="EG129" s="29"/>
      <c r="EH129" s="29"/>
      <c r="EI129" s="34"/>
      <c r="EJ129" s="43"/>
      <c r="EO129" s="43"/>
      <c r="EQ129" s="33"/>
      <c r="ER129" s="33"/>
      <c r="ES129" s="38"/>
      <c r="ET129" s="44"/>
      <c r="EX129" s="7"/>
      <c r="EY129" s="8"/>
      <c r="FD129" s="8"/>
      <c r="FF129" s="4"/>
      <c r="FG129" s="4"/>
      <c r="FI129" s="8"/>
      <c r="FK129" s="4"/>
      <c r="FL129" s="4"/>
      <c r="FN129" s="8"/>
      <c r="FP129" s="4"/>
      <c r="FQ129" s="4"/>
      <c r="FS129" s="8"/>
      <c r="FU129" s="4"/>
      <c r="FV129" s="4"/>
      <c r="FW129" s="15"/>
      <c r="FX129" s="39"/>
      <c r="GC129" s="39"/>
      <c r="GE129" s="14"/>
      <c r="GF129" s="14"/>
      <c r="GH129" s="39"/>
      <c r="GJ129" s="14"/>
      <c r="GK129" s="14"/>
      <c r="GM129" s="39"/>
      <c r="GO129" s="14"/>
      <c r="GP129" s="14"/>
      <c r="GQ129" s="22"/>
      <c r="GR129" s="40"/>
      <c r="GW129" s="40"/>
      <c r="GY129" s="21"/>
      <c r="GZ129" s="21"/>
      <c r="HB129" s="40"/>
      <c r="HD129" s="21"/>
      <c r="HE129" s="21"/>
      <c r="HF129" s="26"/>
      <c r="HG129" s="41"/>
      <c r="HL129" s="41"/>
      <c r="HN129" s="25"/>
      <c r="HO129" s="25"/>
      <c r="HP129" s="30"/>
      <c r="HQ129" s="42"/>
      <c r="HU129" s="7"/>
      <c r="HV129" s="8"/>
      <c r="IA129" s="8"/>
      <c r="IC129" s="4"/>
      <c r="ID129" s="4"/>
      <c r="IF129" s="8"/>
      <c r="IH129" s="4"/>
      <c r="II129" s="4"/>
      <c r="IK129" s="8"/>
      <c r="IM129" s="4"/>
      <c r="IN129" s="4"/>
      <c r="IO129" s="15"/>
      <c r="IP129" s="39"/>
      <c r="IU129" s="39"/>
      <c r="IW129" s="14"/>
      <c r="IX129" s="14"/>
      <c r="IZ129" s="39"/>
      <c r="JB129" s="14"/>
      <c r="JC129" s="14"/>
      <c r="JD129" s="22"/>
      <c r="JE129" s="40"/>
      <c r="JJ129" s="40"/>
      <c r="JL129" s="21"/>
      <c r="JM129" s="21"/>
      <c r="JN129" s="26"/>
      <c r="JO129" s="41"/>
      <c r="JS129" s="7"/>
      <c r="JT129" s="8"/>
      <c r="JY129" s="8"/>
      <c r="KA129" s="4"/>
      <c r="KB129" s="4"/>
      <c r="KD129" s="8"/>
      <c r="KF129" s="4"/>
      <c r="KG129" s="4"/>
      <c r="KH129" s="15"/>
      <c r="KI129" s="39"/>
      <c r="KN129" s="39"/>
      <c r="KP129" s="14"/>
      <c r="KQ129" s="14"/>
      <c r="KR129" s="22"/>
      <c r="KS129" s="40"/>
      <c r="KX129" s="6"/>
      <c r="KZ129" s="5"/>
      <c r="LA129" s="5"/>
      <c r="LG129" s="15"/>
      <c r="LH129" s="39"/>
      <c r="LM129" s="6"/>
      <c r="LO129" s="5"/>
      <c r="LP129" s="5"/>
      <c r="LQ129" s="7"/>
      <c r="LR129" s="8"/>
      <c r="LW129" s="8"/>
      <c r="LY129" s="4"/>
      <c r="LZ129" s="4"/>
      <c r="MB129" s="8"/>
      <c r="MD129" s="4"/>
      <c r="ME129" s="4"/>
      <c r="MG129" s="8"/>
      <c r="MI129" s="4"/>
      <c r="MJ129" s="4"/>
      <c r="MK129" s="15"/>
      <c r="ML129" s="39"/>
      <c r="MQ129" s="39"/>
      <c r="MS129" s="14"/>
      <c r="MT129" s="14"/>
      <c r="MV129" s="39"/>
      <c r="MX129" s="14"/>
      <c r="MY129" s="14"/>
      <c r="MZ129" s="22"/>
      <c r="NA129" s="40"/>
      <c r="NF129" s="40"/>
      <c r="NH129" s="21"/>
      <c r="NI129" s="21"/>
      <c r="NJ129" s="26"/>
      <c r="NK129" s="41"/>
      <c r="NO129" s="7"/>
      <c r="NP129" s="8"/>
      <c r="NU129" s="8"/>
      <c r="NW129" s="4"/>
      <c r="NX129" s="4"/>
      <c r="NZ129" s="8"/>
      <c r="OB129" s="4"/>
      <c r="OC129" s="4"/>
      <c r="OD129" s="15"/>
      <c r="OE129" s="39"/>
      <c r="OJ129" s="39"/>
      <c r="OL129" s="14"/>
      <c r="OM129" s="14"/>
      <c r="ON129" s="22"/>
      <c r="OO129" s="40"/>
      <c r="OS129" s="7"/>
      <c r="OT129" s="8"/>
      <c r="OY129" s="8"/>
      <c r="PA129" s="4"/>
      <c r="PB129" s="4"/>
      <c r="PC129" s="15"/>
      <c r="PD129" s="39"/>
      <c r="PH129" s="7"/>
      <c r="PI129" s="8"/>
      <c r="PM129" s="7"/>
      <c r="PN129" s="8"/>
      <c r="PS129" s="8"/>
      <c r="PU129" s="4"/>
      <c r="PV129" s="4"/>
      <c r="PX129" s="8"/>
      <c r="PZ129" s="4"/>
      <c r="QA129" s="4"/>
      <c r="QB129" s="15"/>
      <c r="QC129" s="39"/>
      <c r="QH129" s="39"/>
      <c r="QJ129" s="14"/>
      <c r="QK129" s="14"/>
      <c r="QL129" s="22"/>
      <c r="QM129" s="40"/>
      <c r="QQ129" s="7"/>
      <c r="QR129" s="8"/>
      <c r="QW129" s="8"/>
      <c r="QY129" s="4"/>
      <c r="QZ129" s="4"/>
      <c r="RA129" s="15"/>
      <c r="RB129" s="39"/>
      <c r="RF129" s="7"/>
      <c r="RG129" s="8"/>
      <c r="RK129" s="7"/>
      <c r="RL129" s="8"/>
      <c r="RQ129" s="8"/>
      <c r="RS129" s="4"/>
      <c r="RT129" s="4"/>
      <c r="RU129" s="15"/>
      <c r="RV129" s="39"/>
      <c r="RZ129" s="7"/>
      <c r="SA129" s="8"/>
      <c r="SE129" s="7"/>
      <c r="SF129" s="8"/>
      <c r="SJ129" s="7"/>
      <c r="SK129" s="8"/>
      <c r="SP129" s="8"/>
      <c r="SR129" s="4"/>
      <c r="SS129" s="4"/>
      <c r="SU129" s="8"/>
      <c r="SW129" s="4"/>
      <c r="SX129" s="4"/>
      <c r="SY129" s="15"/>
      <c r="SZ129" s="39"/>
      <c r="TE129" s="39"/>
      <c r="TG129" s="14"/>
      <c r="TH129" s="14"/>
      <c r="TI129" s="22"/>
      <c r="TJ129" s="40"/>
      <c r="TN129" s="7"/>
      <c r="TO129" s="8"/>
      <c r="TT129" s="8"/>
      <c r="TV129" s="4"/>
      <c r="TW129" s="4"/>
      <c r="TX129" s="15"/>
      <c r="TY129" s="39"/>
      <c r="UC129" s="7"/>
      <c r="UD129" s="8"/>
      <c r="UH129" s="7"/>
      <c r="UI129" s="8"/>
      <c r="UN129" s="8"/>
      <c r="UP129" s="4"/>
      <c r="UQ129" s="4"/>
      <c r="UR129" s="15"/>
      <c r="US129" s="39"/>
      <c r="UW129" s="7"/>
      <c r="UX129" s="8"/>
      <c r="VB129" s="7"/>
      <c r="VC129" s="8"/>
      <c r="VG129" s="7"/>
      <c r="VH129" s="8"/>
      <c r="VM129" s="8"/>
      <c r="VO129" s="4"/>
      <c r="VP129" s="4"/>
      <c r="VQ129" s="15"/>
      <c r="VR129" s="39"/>
      <c r="VV129" s="7"/>
      <c r="VW129" s="8"/>
      <c r="WA129" s="7"/>
      <c r="WB129" s="8"/>
      <c r="WF129" s="7"/>
      <c r="WG129" s="8"/>
      <c r="WK129" s="7"/>
      <c r="WL129" s="8"/>
      <c r="WQ129" s="8"/>
      <c r="WS129" s="4"/>
      <c r="WT129" s="4"/>
      <c r="WU129" s="15"/>
      <c r="WV129" s="39"/>
      <c r="WZ129" s="7"/>
      <c r="XA129" s="8"/>
      <c r="XE129" s="7"/>
      <c r="XF129" s="8"/>
      <c r="XJ129" s="7"/>
      <c r="XK129" s="8"/>
      <c r="XO129" s="7"/>
      <c r="XP129" s="8"/>
      <c r="XT129" s="7"/>
      <c r="XU129" s="8"/>
      <c r="XY129" s="7"/>
      <c r="XZ129" s="8"/>
      <c r="YD129" s="7"/>
      <c r="YE129" s="8"/>
      <c r="YI129" s="7"/>
      <c r="YJ129" s="8"/>
    </row>
    <row r="130" spans="2:660" x14ac:dyDescent="0.2">
      <c r="B130" s="242"/>
      <c r="C130" s="163"/>
      <c r="D130"/>
      <c r="J130"/>
      <c r="K130"/>
      <c r="L130"/>
      <c r="M130"/>
      <c r="AI130" s="8"/>
      <c r="AK130" s="4"/>
      <c r="AL130" s="9"/>
      <c r="AN130" s="8"/>
      <c r="AP130" s="4"/>
      <c r="AQ130" s="9"/>
      <c r="AS130" s="8"/>
      <c r="AU130" s="4"/>
      <c r="AV130" s="9"/>
      <c r="AX130" s="17"/>
      <c r="AZ130" s="13"/>
      <c r="BA130" s="16"/>
      <c r="BM130" s="39"/>
      <c r="BO130" s="14"/>
      <c r="BP130" s="18"/>
      <c r="BR130" s="39"/>
      <c r="BT130" s="14"/>
      <c r="BU130" s="18"/>
      <c r="BW130" s="39"/>
      <c r="BY130" s="14"/>
      <c r="BZ130" s="18"/>
      <c r="CA130" s="22"/>
      <c r="CB130" s="40"/>
      <c r="CG130" s="40"/>
      <c r="CI130" s="21"/>
      <c r="CJ130" s="21"/>
      <c r="CL130" s="40"/>
      <c r="CN130" s="21"/>
      <c r="CO130" s="21"/>
      <c r="CQ130" s="40"/>
      <c r="CS130" s="21"/>
      <c r="CT130" s="21"/>
      <c r="CV130" s="40"/>
      <c r="CX130" s="21"/>
      <c r="CY130" s="21"/>
      <c r="CZ130" s="26"/>
      <c r="DA130" s="41"/>
      <c r="DF130" s="41"/>
      <c r="DH130" s="25"/>
      <c r="DI130" s="25"/>
      <c r="DK130" s="41"/>
      <c r="DM130" s="25"/>
      <c r="DN130" s="25"/>
      <c r="DP130" s="41"/>
      <c r="DR130" s="25"/>
      <c r="DS130" s="25"/>
      <c r="DT130" s="30"/>
      <c r="DU130" s="42"/>
      <c r="DZ130" s="42"/>
      <c r="EB130" s="29"/>
      <c r="EC130" s="29"/>
      <c r="EE130" s="42"/>
      <c r="EG130" s="29"/>
      <c r="EH130" s="29"/>
      <c r="EI130" s="34"/>
      <c r="EJ130" s="43"/>
      <c r="EO130" s="43"/>
      <c r="EQ130" s="33"/>
      <c r="ER130" s="33"/>
      <c r="ES130" s="38"/>
      <c r="ET130" s="44"/>
      <c r="EX130" s="7"/>
      <c r="EY130" s="8"/>
      <c r="FD130" s="8"/>
      <c r="FF130" s="4"/>
      <c r="FG130" s="4"/>
      <c r="FI130" s="8"/>
      <c r="FK130" s="4"/>
      <c r="FL130" s="4"/>
      <c r="FN130" s="8"/>
      <c r="FP130" s="4"/>
      <c r="FQ130" s="4"/>
      <c r="FS130" s="8"/>
      <c r="FU130" s="4"/>
      <c r="FV130" s="4"/>
      <c r="FW130" s="15"/>
      <c r="FX130" s="39"/>
      <c r="GC130" s="39"/>
      <c r="GE130" s="14"/>
      <c r="GF130" s="14"/>
      <c r="GH130" s="39"/>
      <c r="GJ130" s="14"/>
      <c r="GK130" s="14"/>
      <c r="GM130" s="39"/>
      <c r="GO130" s="14"/>
      <c r="GP130" s="14"/>
      <c r="GQ130" s="22"/>
      <c r="GR130" s="40"/>
      <c r="GW130" s="40"/>
      <c r="GY130" s="21"/>
      <c r="GZ130" s="21"/>
      <c r="HB130" s="40"/>
      <c r="HD130" s="21"/>
      <c r="HE130" s="21"/>
      <c r="HF130" s="26"/>
      <c r="HG130" s="41"/>
      <c r="HL130" s="41"/>
      <c r="HN130" s="25"/>
      <c r="HO130" s="25"/>
      <c r="HP130" s="30"/>
      <c r="HQ130" s="42"/>
      <c r="HU130" s="7"/>
      <c r="HV130" s="8"/>
      <c r="IA130" s="8"/>
      <c r="IC130" s="4"/>
      <c r="ID130" s="4"/>
      <c r="IF130" s="8"/>
      <c r="IH130" s="4"/>
      <c r="II130" s="4"/>
      <c r="IK130" s="8"/>
      <c r="IM130" s="4"/>
      <c r="IN130" s="4"/>
      <c r="IO130" s="15"/>
      <c r="IP130" s="39"/>
      <c r="IU130" s="39"/>
      <c r="IW130" s="14"/>
      <c r="IX130" s="14"/>
      <c r="IZ130" s="39"/>
      <c r="JB130" s="14"/>
      <c r="JC130" s="14"/>
      <c r="JD130" s="22"/>
      <c r="JE130" s="40"/>
      <c r="JJ130" s="40"/>
      <c r="JL130" s="21"/>
      <c r="JM130" s="21"/>
      <c r="JN130" s="26"/>
      <c r="JO130" s="41"/>
      <c r="JS130" s="7"/>
      <c r="JT130" s="8"/>
      <c r="JY130" s="8"/>
      <c r="KA130" s="4"/>
      <c r="KB130" s="4"/>
      <c r="KD130" s="8"/>
      <c r="KF130" s="4"/>
      <c r="KG130" s="4"/>
      <c r="KH130" s="15"/>
      <c r="KI130" s="39"/>
      <c r="KN130" s="39"/>
      <c r="KP130" s="14"/>
      <c r="KQ130" s="14"/>
      <c r="KR130" s="22"/>
      <c r="KS130" s="40"/>
      <c r="KX130" s="6"/>
      <c r="KZ130" s="5"/>
      <c r="LA130" s="5"/>
      <c r="LG130" s="15"/>
      <c r="LH130" s="39"/>
      <c r="LM130" s="6"/>
      <c r="LO130" s="5"/>
      <c r="LP130" s="5"/>
      <c r="LQ130" s="7"/>
      <c r="LR130" s="8"/>
      <c r="LW130" s="8"/>
      <c r="LY130" s="4"/>
      <c r="LZ130" s="4"/>
      <c r="MB130" s="8"/>
      <c r="MD130" s="4"/>
      <c r="ME130" s="4"/>
      <c r="MG130" s="8"/>
      <c r="MI130" s="4"/>
      <c r="MJ130" s="4"/>
      <c r="MK130" s="15"/>
      <c r="ML130" s="39"/>
      <c r="MQ130" s="39"/>
      <c r="MS130" s="14"/>
      <c r="MT130" s="14"/>
      <c r="MV130" s="39"/>
      <c r="MX130" s="14"/>
      <c r="MY130" s="14"/>
      <c r="MZ130" s="22"/>
      <c r="NA130" s="40"/>
      <c r="NF130" s="40"/>
      <c r="NH130" s="21"/>
      <c r="NI130" s="21"/>
      <c r="NJ130" s="26"/>
      <c r="NK130" s="41"/>
      <c r="NO130" s="7"/>
      <c r="NP130" s="8"/>
      <c r="NU130" s="8"/>
      <c r="NW130" s="4"/>
      <c r="NX130" s="4"/>
      <c r="NZ130" s="8"/>
      <c r="OB130" s="4"/>
      <c r="OC130" s="4"/>
      <c r="OD130" s="15"/>
      <c r="OE130" s="39"/>
      <c r="OJ130" s="39"/>
      <c r="OL130" s="14"/>
      <c r="OM130" s="14"/>
      <c r="ON130" s="22"/>
      <c r="OO130" s="40"/>
      <c r="OS130" s="7"/>
      <c r="OT130" s="8"/>
      <c r="OY130" s="8"/>
      <c r="PA130" s="4"/>
      <c r="PB130" s="4"/>
      <c r="PC130" s="15"/>
      <c r="PD130" s="39"/>
      <c r="PH130" s="7"/>
      <c r="PI130" s="8"/>
      <c r="PM130" s="7"/>
      <c r="PN130" s="8"/>
      <c r="PS130" s="8"/>
      <c r="PU130" s="4"/>
      <c r="PV130" s="4"/>
      <c r="PX130" s="8"/>
      <c r="PZ130" s="4"/>
      <c r="QA130" s="4"/>
      <c r="QB130" s="15"/>
      <c r="QC130" s="39"/>
      <c r="QH130" s="39"/>
      <c r="QJ130" s="14"/>
      <c r="QK130" s="14"/>
      <c r="QL130" s="22"/>
      <c r="QM130" s="40"/>
      <c r="QQ130" s="7"/>
      <c r="QR130" s="8"/>
      <c r="QW130" s="8"/>
      <c r="QY130" s="4"/>
      <c r="QZ130" s="4"/>
      <c r="RA130" s="15"/>
      <c r="RB130" s="39"/>
      <c r="RF130" s="7"/>
      <c r="RG130" s="8"/>
      <c r="RK130" s="7"/>
      <c r="RL130" s="8"/>
      <c r="RQ130" s="8"/>
      <c r="RS130" s="4"/>
      <c r="RT130" s="4"/>
      <c r="RU130" s="15"/>
      <c r="RV130" s="39"/>
      <c r="RZ130" s="7"/>
      <c r="SA130" s="8"/>
      <c r="SE130" s="7"/>
      <c r="SF130" s="8"/>
      <c r="SJ130" s="7"/>
      <c r="SK130" s="8"/>
      <c r="SP130" s="8"/>
      <c r="SR130" s="4"/>
      <c r="SS130" s="4"/>
      <c r="SU130" s="8"/>
      <c r="SW130" s="4"/>
      <c r="SX130" s="4"/>
      <c r="SY130" s="15"/>
      <c r="SZ130" s="39"/>
      <c r="TE130" s="39"/>
      <c r="TG130" s="14"/>
      <c r="TH130" s="14"/>
      <c r="TI130" s="22"/>
      <c r="TJ130" s="40"/>
      <c r="TN130" s="7"/>
      <c r="TO130" s="8"/>
      <c r="TT130" s="8"/>
      <c r="TV130" s="4"/>
      <c r="TW130" s="4"/>
      <c r="TX130" s="15"/>
      <c r="TY130" s="39"/>
      <c r="UC130" s="7"/>
      <c r="UD130" s="8"/>
      <c r="UH130" s="7"/>
      <c r="UI130" s="8"/>
      <c r="UN130" s="8"/>
      <c r="UP130" s="4"/>
      <c r="UQ130" s="4"/>
      <c r="UR130" s="15"/>
      <c r="US130" s="39"/>
      <c r="UW130" s="7"/>
      <c r="UX130" s="8"/>
      <c r="VB130" s="7"/>
      <c r="VC130" s="8"/>
      <c r="VG130" s="7"/>
      <c r="VH130" s="8"/>
      <c r="VM130" s="8"/>
      <c r="VO130" s="4"/>
      <c r="VP130" s="4"/>
      <c r="VQ130" s="15"/>
      <c r="VR130" s="39"/>
      <c r="VV130" s="7"/>
      <c r="VW130" s="8"/>
      <c r="WA130" s="7"/>
      <c r="WB130" s="8"/>
      <c r="WF130" s="7"/>
      <c r="WG130" s="8"/>
      <c r="WK130" s="7"/>
      <c r="WL130" s="8"/>
      <c r="WQ130" s="8"/>
      <c r="WS130" s="4"/>
      <c r="WT130" s="4"/>
      <c r="WU130" s="15"/>
      <c r="WV130" s="39"/>
      <c r="WZ130" s="7"/>
      <c r="XA130" s="8"/>
      <c r="XE130" s="7"/>
      <c r="XF130" s="8"/>
      <c r="XJ130" s="7"/>
      <c r="XK130" s="8"/>
      <c r="XO130" s="7"/>
      <c r="XP130" s="8"/>
      <c r="XT130" s="7"/>
      <c r="XU130" s="8"/>
      <c r="XY130" s="7"/>
      <c r="XZ130" s="8"/>
      <c r="YD130" s="7"/>
      <c r="YE130" s="8"/>
      <c r="YI130" s="7"/>
      <c r="YJ130" s="8"/>
    </row>
    <row r="131" spans="2:660" x14ac:dyDescent="0.2">
      <c r="B131" s="242"/>
      <c r="C131" s="163"/>
      <c r="D131"/>
      <c r="J131"/>
      <c r="K131"/>
      <c r="L131"/>
      <c r="M131"/>
      <c r="AI131" s="8"/>
      <c r="AK131" s="4"/>
      <c r="AL131" s="9"/>
      <c r="AN131" s="8"/>
      <c r="AP131" s="4"/>
      <c r="AQ131" s="9"/>
      <c r="AS131" s="8"/>
      <c r="AU131" s="4"/>
      <c r="AV131" s="9"/>
      <c r="AX131" s="17"/>
      <c r="AZ131" s="13"/>
      <c r="BA131" s="16"/>
      <c r="BM131" s="39"/>
      <c r="BO131" s="14"/>
      <c r="BP131" s="18"/>
      <c r="BR131" s="39"/>
      <c r="BT131" s="14"/>
      <c r="BU131" s="18"/>
      <c r="BW131" s="39"/>
      <c r="BY131" s="14"/>
      <c r="BZ131" s="18"/>
      <c r="CA131" s="22"/>
      <c r="CB131" s="40"/>
      <c r="CG131" s="40"/>
      <c r="CI131" s="21"/>
      <c r="CJ131" s="21"/>
      <c r="CL131" s="40"/>
      <c r="CN131" s="21"/>
      <c r="CO131" s="21"/>
      <c r="CQ131" s="40"/>
      <c r="CS131" s="21"/>
      <c r="CT131" s="21"/>
      <c r="CV131" s="40"/>
      <c r="CX131" s="21"/>
      <c r="CY131" s="21"/>
      <c r="CZ131" s="26"/>
      <c r="DA131" s="41"/>
      <c r="DF131" s="41"/>
      <c r="DH131" s="25"/>
      <c r="DI131" s="25"/>
      <c r="DK131" s="41"/>
      <c r="DM131" s="25"/>
      <c r="DN131" s="25"/>
      <c r="DP131" s="41"/>
      <c r="DR131" s="25"/>
      <c r="DS131" s="25"/>
      <c r="DT131" s="30"/>
      <c r="DU131" s="42"/>
      <c r="DZ131" s="42"/>
      <c r="EB131" s="29"/>
      <c r="EC131" s="29"/>
      <c r="EE131" s="42"/>
      <c r="EG131" s="29"/>
      <c r="EH131" s="29"/>
      <c r="EI131" s="34"/>
      <c r="EJ131" s="43"/>
      <c r="EO131" s="43"/>
      <c r="EQ131" s="33"/>
      <c r="ER131" s="33"/>
      <c r="ES131" s="38"/>
      <c r="ET131" s="44"/>
      <c r="EX131" s="7"/>
      <c r="EY131" s="8"/>
      <c r="FD131" s="8"/>
      <c r="FF131" s="4"/>
      <c r="FG131" s="4"/>
      <c r="FI131" s="8"/>
      <c r="FK131" s="4"/>
      <c r="FL131" s="4"/>
      <c r="FN131" s="8"/>
      <c r="FP131" s="4"/>
      <c r="FQ131" s="4"/>
      <c r="FS131" s="8"/>
      <c r="FU131" s="4"/>
      <c r="FV131" s="4"/>
      <c r="FW131" s="15"/>
      <c r="FX131" s="39"/>
      <c r="GC131" s="39"/>
      <c r="GE131" s="14"/>
      <c r="GF131" s="14"/>
      <c r="GH131" s="39"/>
      <c r="GJ131" s="14"/>
      <c r="GK131" s="14"/>
      <c r="GM131" s="39"/>
      <c r="GO131" s="14"/>
      <c r="GP131" s="14"/>
      <c r="GQ131" s="22"/>
      <c r="GR131" s="40"/>
      <c r="GW131" s="40"/>
      <c r="GY131" s="21"/>
      <c r="GZ131" s="21"/>
      <c r="HB131" s="40"/>
      <c r="HD131" s="21"/>
      <c r="HE131" s="21"/>
      <c r="HF131" s="26"/>
      <c r="HG131" s="41"/>
      <c r="HL131" s="41"/>
      <c r="HN131" s="25"/>
      <c r="HO131" s="25"/>
      <c r="HP131" s="30"/>
      <c r="HQ131" s="42"/>
      <c r="HU131" s="7"/>
      <c r="HV131" s="8"/>
      <c r="IA131" s="8"/>
      <c r="IC131" s="4"/>
      <c r="ID131" s="4"/>
      <c r="IF131" s="8"/>
      <c r="IH131" s="4"/>
      <c r="II131" s="4"/>
      <c r="IK131" s="8"/>
      <c r="IM131" s="4"/>
      <c r="IN131" s="4"/>
      <c r="IO131" s="15"/>
      <c r="IP131" s="39"/>
      <c r="IU131" s="39"/>
      <c r="IW131" s="14"/>
      <c r="IX131" s="14"/>
      <c r="IZ131" s="39"/>
      <c r="JB131" s="14"/>
      <c r="JC131" s="14"/>
      <c r="JD131" s="22"/>
      <c r="JE131" s="40"/>
      <c r="JJ131" s="40"/>
      <c r="JL131" s="21"/>
      <c r="JM131" s="21"/>
      <c r="JN131" s="26"/>
      <c r="JO131" s="41"/>
      <c r="JS131" s="7"/>
      <c r="JT131" s="8"/>
      <c r="JY131" s="8"/>
      <c r="KA131" s="4"/>
      <c r="KB131" s="4"/>
      <c r="KD131" s="8"/>
      <c r="KF131" s="4"/>
      <c r="KG131" s="4"/>
      <c r="KH131" s="15"/>
      <c r="KI131" s="39"/>
      <c r="KN131" s="39"/>
      <c r="KP131" s="14"/>
      <c r="KQ131" s="14"/>
      <c r="KR131" s="22"/>
      <c r="KS131" s="40"/>
      <c r="KX131" s="6"/>
      <c r="KZ131" s="5"/>
      <c r="LA131" s="5"/>
      <c r="LG131" s="15"/>
      <c r="LH131" s="39"/>
      <c r="LM131" s="6"/>
      <c r="LO131" s="5"/>
      <c r="LP131" s="5"/>
      <c r="LQ131" s="7"/>
      <c r="LR131" s="8"/>
      <c r="LW131" s="8"/>
      <c r="LY131" s="4"/>
      <c r="LZ131" s="4"/>
      <c r="MB131" s="8"/>
      <c r="MD131" s="4"/>
      <c r="ME131" s="4"/>
      <c r="MG131" s="8"/>
      <c r="MI131" s="4"/>
      <c r="MJ131" s="4"/>
      <c r="MK131" s="15"/>
      <c r="ML131" s="39"/>
      <c r="MQ131" s="39"/>
      <c r="MS131" s="14"/>
      <c r="MT131" s="14"/>
      <c r="MV131" s="39"/>
      <c r="MX131" s="14"/>
      <c r="MY131" s="14"/>
      <c r="MZ131" s="22"/>
      <c r="NA131" s="40"/>
      <c r="NF131" s="40"/>
      <c r="NH131" s="21"/>
      <c r="NI131" s="21"/>
      <c r="NJ131" s="26"/>
      <c r="NK131" s="41"/>
      <c r="NO131" s="7"/>
      <c r="NP131" s="8"/>
      <c r="NU131" s="8"/>
      <c r="NW131" s="4"/>
      <c r="NX131" s="4"/>
      <c r="NZ131" s="8"/>
      <c r="OB131" s="4"/>
      <c r="OC131" s="4"/>
      <c r="OD131" s="15"/>
      <c r="OE131" s="39"/>
      <c r="OJ131" s="39"/>
      <c r="OL131" s="14"/>
      <c r="OM131" s="14"/>
      <c r="ON131" s="22"/>
      <c r="OO131" s="40"/>
      <c r="OS131" s="7"/>
      <c r="OT131" s="8"/>
      <c r="OY131" s="8"/>
      <c r="PA131" s="4"/>
      <c r="PB131" s="4"/>
      <c r="PC131" s="15"/>
      <c r="PD131" s="39"/>
      <c r="PH131" s="7"/>
      <c r="PI131" s="8"/>
      <c r="PM131" s="7"/>
      <c r="PN131" s="8"/>
      <c r="PS131" s="8"/>
      <c r="PU131" s="4"/>
      <c r="PV131" s="4"/>
      <c r="PX131" s="8"/>
      <c r="PZ131" s="4"/>
      <c r="QA131" s="4"/>
      <c r="QB131" s="15"/>
      <c r="QC131" s="39"/>
      <c r="QH131" s="39"/>
      <c r="QJ131" s="14"/>
      <c r="QK131" s="14"/>
      <c r="QL131" s="22"/>
      <c r="QM131" s="40"/>
      <c r="QQ131" s="7"/>
      <c r="QR131" s="8"/>
      <c r="QW131" s="8"/>
      <c r="QY131" s="4"/>
      <c r="QZ131" s="4"/>
      <c r="RA131" s="15"/>
      <c r="RB131" s="39"/>
      <c r="RF131" s="7"/>
      <c r="RG131" s="8"/>
      <c r="RK131" s="7"/>
      <c r="RL131" s="8"/>
      <c r="RQ131" s="8"/>
      <c r="RS131" s="4"/>
      <c r="RT131" s="4"/>
      <c r="RU131" s="15"/>
      <c r="RV131" s="39"/>
      <c r="RZ131" s="7"/>
      <c r="SA131" s="8"/>
      <c r="SE131" s="7"/>
      <c r="SF131" s="8"/>
      <c r="SJ131" s="7"/>
      <c r="SK131" s="8"/>
      <c r="SP131" s="8"/>
      <c r="SR131" s="4"/>
      <c r="SS131" s="4"/>
      <c r="SU131" s="8"/>
      <c r="SW131" s="4"/>
      <c r="SX131" s="4"/>
      <c r="SY131" s="15"/>
      <c r="SZ131" s="39"/>
      <c r="TE131" s="39"/>
      <c r="TG131" s="14"/>
      <c r="TH131" s="14"/>
      <c r="TI131" s="22"/>
      <c r="TJ131" s="40"/>
      <c r="TN131" s="7"/>
      <c r="TO131" s="8"/>
      <c r="TT131" s="8"/>
      <c r="TV131" s="4"/>
      <c r="TW131" s="4"/>
      <c r="TX131" s="15"/>
      <c r="TY131" s="39"/>
      <c r="UC131" s="7"/>
      <c r="UD131" s="8"/>
      <c r="UH131" s="7"/>
      <c r="UI131" s="8"/>
      <c r="UN131" s="8"/>
      <c r="UP131" s="4"/>
      <c r="UQ131" s="4"/>
      <c r="UR131" s="15"/>
      <c r="US131" s="39"/>
      <c r="UW131" s="7"/>
      <c r="UX131" s="8"/>
      <c r="VB131" s="7"/>
      <c r="VC131" s="8"/>
      <c r="VG131" s="7"/>
      <c r="VH131" s="8"/>
      <c r="VM131" s="8"/>
      <c r="VO131" s="4"/>
      <c r="VP131" s="4"/>
      <c r="VQ131" s="15"/>
      <c r="VR131" s="39"/>
      <c r="VV131" s="7"/>
      <c r="VW131" s="8"/>
      <c r="WA131" s="7"/>
      <c r="WB131" s="8"/>
      <c r="WF131" s="7"/>
      <c r="WG131" s="8"/>
      <c r="WK131" s="7"/>
      <c r="WL131" s="8"/>
      <c r="WQ131" s="8"/>
      <c r="WS131" s="4"/>
      <c r="WT131" s="4"/>
      <c r="WU131" s="15"/>
      <c r="WV131" s="39"/>
      <c r="WZ131" s="7"/>
      <c r="XA131" s="8"/>
      <c r="XE131" s="7"/>
      <c r="XF131" s="8"/>
      <c r="XJ131" s="7"/>
      <c r="XK131" s="8"/>
      <c r="XO131" s="7"/>
      <c r="XP131" s="8"/>
      <c r="XT131" s="7"/>
      <c r="XU131" s="8"/>
      <c r="XY131" s="7"/>
      <c r="XZ131" s="8"/>
      <c r="YD131" s="7"/>
      <c r="YE131" s="8"/>
      <c r="YI131" s="7"/>
      <c r="YJ131" s="8"/>
    </row>
    <row r="132" spans="2:660" x14ac:dyDescent="0.2">
      <c r="B132" s="242"/>
      <c r="C132" s="163"/>
      <c r="D132"/>
      <c r="J132"/>
      <c r="K132"/>
      <c r="L132"/>
      <c r="M132"/>
      <c r="AI132" s="8"/>
      <c r="AK132" s="4"/>
      <c r="AL132" s="9"/>
      <c r="AN132" s="8"/>
      <c r="AP132" s="4"/>
      <c r="AQ132" s="9"/>
      <c r="AS132" s="8"/>
      <c r="AU132" s="4"/>
      <c r="AV132" s="9"/>
      <c r="AX132" s="17"/>
      <c r="AZ132" s="13"/>
      <c r="BA132" s="16"/>
      <c r="BM132" s="39"/>
      <c r="BO132" s="14"/>
      <c r="BP132" s="18"/>
      <c r="BR132" s="39"/>
      <c r="BT132" s="14"/>
      <c r="BU132" s="18"/>
      <c r="BW132" s="39"/>
      <c r="BY132" s="14"/>
      <c r="BZ132" s="18"/>
      <c r="CA132" s="22"/>
      <c r="CB132" s="40"/>
      <c r="CG132" s="40"/>
      <c r="CI132" s="21"/>
      <c r="CJ132" s="21"/>
      <c r="CL132" s="40"/>
      <c r="CN132" s="21"/>
      <c r="CO132" s="21"/>
      <c r="CQ132" s="40"/>
      <c r="CS132" s="21"/>
      <c r="CT132" s="21"/>
      <c r="CV132" s="40"/>
      <c r="CX132" s="21"/>
      <c r="CY132" s="21"/>
      <c r="CZ132" s="26"/>
      <c r="DA132" s="41"/>
      <c r="DF132" s="41"/>
      <c r="DH132" s="25"/>
      <c r="DI132" s="25"/>
      <c r="DK132" s="41"/>
      <c r="DM132" s="25"/>
      <c r="DN132" s="25"/>
      <c r="DP132" s="41"/>
      <c r="DR132" s="25"/>
      <c r="DS132" s="25"/>
      <c r="DT132" s="30"/>
      <c r="DU132" s="42"/>
      <c r="DZ132" s="42"/>
      <c r="EB132" s="29"/>
      <c r="EC132" s="29"/>
      <c r="EE132" s="42"/>
      <c r="EG132" s="29"/>
      <c r="EH132" s="29"/>
      <c r="EI132" s="34"/>
      <c r="EJ132" s="43"/>
      <c r="EO132" s="43"/>
      <c r="EQ132" s="33"/>
      <c r="ER132" s="33"/>
      <c r="ES132" s="38"/>
      <c r="ET132" s="44"/>
      <c r="EX132" s="7"/>
      <c r="EY132" s="8"/>
      <c r="FD132" s="8"/>
      <c r="FF132" s="4"/>
      <c r="FG132" s="4"/>
      <c r="FI132" s="8"/>
      <c r="FK132" s="4"/>
      <c r="FL132" s="4"/>
      <c r="FN132" s="8"/>
      <c r="FP132" s="4"/>
      <c r="FQ132" s="4"/>
      <c r="FS132" s="8"/>
      <c r="FU132" s="4"/>
      <c r="FV132" s="4"/>
      <c r="FW132" s="15"/>
      <c r="FX132" s="39"/>
      <c r="GC132" s="39"/>
      <c r="GE132" s="14"/>
      <c r="GF132" s="14"/>
      <c r="GH132" s="39"/>
      <c r="GJ132" s="14"/>
      <c r="GK132" s="14"/>
      <c r="GM132" s="39"/>
      <c r="GO132" s="14"/>
      <c r="GP132" s="14"/>
      <c r="GQ132" s="22"/>
      <c r="GR132" s="40"/>
      <c r="GW132" s="40"/>
      <c r="GY132" s="21"/>
      <c r="GZ132" s="21"/>
      <c r="HB132" s="40"/>
      <c r="HD132" s="21"/>
      <c r="HE132" s="21"/>
      <c r="HF132" s="26"/>
      <c r="HG132" s="41"/>
      <c r="HL132" s="41"/>
      <c r="HN132" s="25"/>
      <c r="HO132" s="25"/>
      <c r="HP132" s="30"/>
      <c r="HQ132" s="42"/>
      <c r="HU132" s="7"/>
      <c r="HV132" s="8"/>
      <c r="IA132" s="8"/>
      <c r="IC132" s="4"/>
      <c r="ID132" s="4"/>
      <c r="IF132" s="8"/>
      <c r="IH132" s="4"/>
      <c r="II132" s="4"/>
      <c r="IK132" s="8"/>
      <c r="IM132" s="4"/>
      <c r="IN132" s="4"/>
      <c r="IO132" s="15"/>
      <c r="IP132" s="39"/>
      <c r="IU132" s="39"/>
      <c r="IW132" s="14"/>
      <c r="IX132" s="14"/>
      <c r="IZ132" s="39"/>
      <c r="JB132" s="14"/>
      <c r="JC132" s="14"/>
      <c r="JD132" s="22"/>
      <c r="JE132" s="40"/>
      <c r="JJ132" s="40"/>
      <c r="JL132" s="21"/>
      <c r="JM132" s="21"/>
      <c r="JN132" s="26"/>
      <c r="JO132" s="41"/>
      <c r="JS132" s="7"/>
      <c r="JT132" s="8"/>
      <c r="JY132" s="8"/>
      <c r="KA132" s="4"/>
      <c r="KB132" s="4"/>
      <c r="KD132" s="8"/>
      <c r="KF132" s="4"/>
      <c r="KG132" s="4"/>
      <c r="KH132" s="15"/>
      <c r="KI132" s="39"/>
      <c r="KN132" s="39"/>
      <c r="KP132" s="14"/>
      <c r="KQ132" s="14"/>
      <c r="KR132" s="22"/>
      <c r="KS132" s="40"/>
      <c r="KX132" s="6"/>
      <c r="KZ132" s="5"/>
      <c r="LA132" s="5"/>
      <c r="LG132" s="15"/>
      <c r="LH132" s="39"/>
      <c r="LM132" s="6"/>
      <c r="LO132" s="5"/>
      <c r="LP132" s="5"/>
      <c r="LQ132" s="7"/>
      <c r="LR132" s="8"/>
      <c r="LW132" s="8"/>
      <c r="LY132" s="4"/>
      <c r="LZ132" s="4"/>
      <c r="MB132" s="8"/>
      <c r="MD132" s="4"/>
      <c r="ME132" s="4"/>
      <c r="MG132" s="8"/>
      <c r="MI132" s="4"/>
      <c r="MJ132" s="4"/>
      <c r="MK132" s="15"/>
      <c r="ML132" s="39"/>
      <c r="MQ132" s="39"/>
      <c r="MS132" s="14"/>
      <c r="MT132" s="14"/>
      <c r="MV132" s="39"/>
      <c r="MX132" s="14"/>
      <c r="MY132" s="14"/>
      <c r="MZ132" s="22"/>
      <c r="NA132" s="40"/>
      <c r="NF132" s="40"/>
      <c r="NH132" s="21"/>
      <c r="NI132" s="21"/>
      <c r="NJ132" s="26"/>
      <c r="NK132" s="41"/>
      <c r="NO132" s="7"/>
      <c r="NP132" s="8"/>
      <c r="NU132" s="8"/>
      <c r="NW132" s="4"/>
      <c r="NX132" s="4"/>
      <c r="NZ132" s="8"/>
      <c r="OB132" s="4"/>
      <c r="OC132" s="4"/>
      <c r="OD132" s="15"/>
      <c r="OE132" s="39"/>
      <c r="OJ132" s="39"/>
      <c r="OL132" s="14"/>
      <c r="OM132" s="14"/>
      <c r="ON132" s="22"/>
      <c r="OO132" s="40"/>
      <c r="OS132" s="7"/>
      <c r="OT132" s="8"/>
      <c r="OY132" s="8"/>
      <c r="PA132" s="4"/>
      <c r="PB132" s="4"/>
      <c r="PC132" s="15"/>
      <c r="PD132" s="39"/>
      <c r="PH132" s="7"/>
      <c r="PI132" s="8"/>
      <c r="PM132" s="7"/>
      <c r="PN132" s="8"/>
      <c r="PS132" s="8"/>
      <c r="PU132" s="4"/>
      <c r="PV132" s="4"/>
      <c r="PX132" s="8"/>
      <c r="PZ132" s="4"/>
      <c r="QA132" s="4"/>
      <c r="QB132" s="15"/>
      <c r="QC132" s="39"/>
      <c r="QH132" s="39"/>
      <c r="QJ132" s="14"/>
      <c r="QK132" s="14"/>
      <c r="QL132" s="22"/>
      <c r="QM132" s="40"/>
      <c r="QQ132" s="7"/>
      <c r="QR132" s="8"/>
      <c r="QW132" s="8"/>
      <c r="QY132" s="4"/>
      <c r="QZ132" s="4"/>
      <c r="RA132" s="15"/>
      <c r="RB132" s="39"/>
      <c r="RF132" s="7"/>
      <c r="RG132" s="8"/>
      <c r="RK132" s="7"/>
      <c r="RL132" s="8"/>
      <c r="RQ132" s="8"/>
      <c r="RS132" s="4"/>
      <c r="RT132" s="4"/>
      <c r="RU132" s="15"/>
      <c r="RV132" s="39"/>
      <c r="RZ132" s="7"/>
      <c r="SA132" s="8"/>
      <c r="SE132" s="7"/>
      <c r="SF132" s="8"/>
      <c r="SJ132" s="7"/>
      <c r="SK132" s="8"/>
      <c r="SP132" s="8"/>
      <c r="SR132" s="4"/>
      <c r="SS132" s="4"/>
      <c r="SU132" s="8"/>
      <c r="SW132" s="4"/>
      <c r="SX132" s="4"/>
      <c r="SY132" s="15"/>
      <c r="SZ132" s="39"/>
      <c r="TE132" s="39"/>
      <c r="TG132" s="14"/>
      <c r="TH132" s="14"/>
      <c r="TI132" s="22"/>
      <c r="TJ132" s="40"/>
      <c r="TN132" s="7"/>
      <c r="TO132" s="8"/>
      <c r="TT132" s="8"/>
      <c r="TV132" s="4"/>
      <c r="TW132" s="4"/>
      <c r="TX132" s="15"/>
      <c r="TY132" s="39"/>
      <c r="UC132" s="7"/>
      <c r="UD132" s="8"/>
      <c r="UH132" s="7"/>
      <c r="UI132" s="8"/>
      <c r="UN132" s="8"/>
      <c r="UP132" s="4"/>
      <c r="UQ132" s="4"/>
      <c r="UR132" s="15"/>
      <c r="US132" s="39"/>
      <c r="UW132" s="7"/>
      <c r="UX132" s="8"/>
      <c r="VB132" s="7"/>
      <c r="VC132" s="8"/>
      <c r="VG132" s="7"/>
      <c r="VH132" s="8"/>
      <c r="VM132" s="8"/>
      <c r="VO132" s="4"/>
      <c r="VP132" s="4"/>
      <c r="VQ132" s="15"/>
      <c r="VR132" s="39"/>
      <c r="VV132" s="7"/>
      <c r="VW132" s="8"/>
      <c r="WA132" s="7"/>
      <c r="WB132" s="8"/>
      <c r="WF132" s="7"/>
      <c r="WG132" s="8"/>
      <c r="WK132" s="7"/>
      <c r="WL132" s="8"/>
      <c r="WQ132" s="8"/>
      <c r="WS132" s="4"/>
      <c r="WT132" s="4"/>
      <c r="WU132" s="15"/>
      <c r="WV132" s="39"/>
      <c r="WZ132" s="7"/>
      <c r="XA132" s="8"/>
      <c r="XE132" s="7"/>
      <c r="XF132" s="8"/>
      <c r="XJ132" s="7"/>
      <c r="XK132" s="8"/>
      <c r="XO132" s="7"/>
      <c r="XP132" s="8"/>
      <c r="XT132" s="7"/>
      <c r="XU132" s="8"/>
      <c r="XY132" s="7"/>
      <c r="XZ132" s="8"/>
      <c r="YD132" s="7"/>
      <c r="YE132" s="8"/>
      <c r="YI132" s="7"/>
      <c r="YJ132" s="8"/>
    </row>
    <row r="133" spans="2:660" x14ac:dyDescent="0.2">
      <c r="B133" s="242"/>
      <c r="C133" s="163"/>
      <c r="D133"/>
      <c r="J133"/>
      <c r="K133"/>
      <c r="L133"/>
      <c r="M133"/>
      <c r="AI133" s="8"/>
      <c r="AK133" s="4"/>
      <c r="AL133" s="9"/>
      <c r="AN133" s="8"/>
      <c r="AP133" s="4"/>
      <c r="AQ133" s="9"/>
      <c r="AS133" s="8"/>
      <c r="AU133" s="4"/>
      <c r="AV133" s="9"/>
      <c r="AX133" s="17"/>
      <c r="AZ133" s="13"/>
      <c r="BA133" s="16"/>
      <c r="BM133" s="39"/>
      <c r="BO133" s="14"/>
      <c r="BP133" s="18"/>
      <c r="BR133" s="39"/>
      <c r="BT133" s="14"/>
      <c r="BU133" s="18"/>
      <c r="BW133" s="39"/>
      <c r="BY133" s="14"/>
      <c r="BZ133" s="18"/>
      <c r="CA133" s="22"/>
      <c r="CB133" s="40"/>
      <c r="CG133" s="40"/>
      <c r="CI133" s="21"/>
      <c r="CJ133" s="21"/>
      <c r="CL133" s="40"/>
      <c r="CN133" s="21"/>
      <c r="CO133" s="21"/>
      <c r="CQ133" s="40"/>
      <c r="CS133" s="21"/>
      <c r="CT133" s="21"/>
      <c r="CV133" s="40"/>
      <c r="CX133" s="21"/>
      <c r="CY133" s="21"/>
      <c r="CZ133" s="26"/>
      <c r="DA133" s="41"/>
      <c r="DF133" s="41"/>
      <c r="DH133" s="25"/>
      <c r="DI133" s="25"/>
      <c r="DK133" s="41"/>
      <c r="DM133" s="25"/>
      <c r="DN133" s="25"/>
      <c r="DP133" s="41"/>
      <c r="DR133" s="25"/>
      <c r="DS133" s="25"/>
      <c r="DT133" s="30"/>
      <c r="DU133" s="42"/>
      <c r="DZ133" s="42"/>
      <c r="EB133" s="29"/>
      <c r="EC133" s="29"/>
      <c r="EE133" s="42"/>
      <c r="EG133" s="29"/>
      <c r="EH133" s="29"/>
      <c r="EI133" s="34"/>
      <c r="EJ133" s="43"/>
      <c r="EO133" s="43"/>
      <c r="EQ133" s="33"/>
      <c r="ER133" s="33"/>
      <c r="ES133" s="38"/>
      <c r="ET133" s="44"/>
      <c r="EX133" s="7"/>
      <c r="EY133" s="8"/>
      <c r="FD133" s="8"/>
      <c r="FF133" s="4"/>
      <c r="FG133" s="4"/>
      <c r="FI133" s="8"/>
      <c r="FK133" s="4"/>
      <c r="FL133" s="4"/>
      <c r="FN133" s="8"/>
      <c r="FP133" s="4"/>
      <c r="FQ133" s="4"/>
      <c r="FS133" s="8"/>
      <c r="FU133" s="4"/>
      <c r="FV133" s="4"/>
      <c r="FW133" s="15"/>
      <c r="FX133" s="39"/>
      <c r="GC133" s="39"/>
      <c r="GE133" s="14"/>
      <c r="GF133" s="14"/>
      <c r="GH133" s="39"/>
      <c r="GJ133" s="14"/>
      <c r="GK133" s="14"/>
      <c r="GM133" s="39"/>
      <c r="GO133" s="14"/>
      <c r="GP133" s="14"/>
      <c r="GQ133" s="22"/>
      <c r="GR133" s="40"/>
      <c r="GW133" s="40"/>
      <c r="GY133" s="21"/>
      <c r="GZ133" s="21"/>
      <c r="HB133" s="40"/>
      <c r="HD133" s="21"/>
      <c r="HE133" s="21"/>
      <c r="HF133" s="26"/>
      <c r="HG133" s="41"/>
      <c r="HL133" s="41"/>
      <c r="HN133" s="25"/>
      <c r="HO133" s="25"/>
      <c r="HP133" s="30"/>
      <c r="HQ133" s="42"/>
      <c r="HU133" s="7"/>
      <c r="HV133" s="8"/>
      <c r="IA133" s="8"/>
      <c r="IC133" s="4"/>
      <c r="ID133" s="4"/>
      <c r="IF133" s="8"/>
      <c r="IH133" s="4"/>
      <c r="II133" s="4"/>
      <c r="IK133" s="8"/>
      <c r="IM133" s="4"/>
      <c r="IN133" s="4"/>
      <c r="IO133" s="15"/>
      <c r="IP133" s="39"/>
      <c r="IU133" s="39"/>
      <c r="IW133" s="14"/>
      <c r="IX133" s="14"/>
      <c r="IZ133" s="39"/>
      <c r="JB133" s="14"/>
      <c r="JC133" s="14"/>
      <c r="JD133" s="22"/>
      <c r="JE133" s="40"/>
      <c r="JJ133" s="40"/>
      <c r="JL133" s="21"/>
      <c r="JM133" s="21"/>
      <c r="JN133" s="26"/>
      <c r="JO133" s="41"/>
      <c r="JS133" s="7"/>
      <c r="JT133" s="8"/>
      <c r="JY133" s="8"/>
      <c r="KA133" s="4"/>
      <c r="KB133" s="4"/>
      <c r="KD133" s="8"/>
      <c r="KF133" s="4"/>
      <c r="KG133" s="4"/>
      <c r="KH133" s="15"/>
      <c r="KI133" s="39"/>
      <c r="KN133" s="39"/>
      <c r="KP133" s="14"/>
      <c r="KQ133" s="14"/>
      <c r="KR133" s="22"/>
      <c r="KS133" s="40"/>
      <c r="KX133" s="6"/>
      <c r="KZ133" s="5"/>
      <c r="LA133" s="5"/>
      <c r="LG133" s="15"/>
      <c r="LH133" s="39"/>
      <c r="LM133" s="6"/>
      <c r="LO133" s="5"/>
      <c r="LP133" s="5"/>
      <c r="LQ133" s="7"/>
      <c r="LR133" s="8"/>
      <c r="LW133" s="8"/>
      <c r="LY133" s="4"/>
      <c r="LZ133" s="4"/>
      <c r="MB133" s="8"/>
      <c r="MD133" s="4"/>
      <c r="ME133" s="4"/>
      <c r="MG133" s="8"/>
      <c r="MI133" s="4"/>
      <c r="MJ133" s="4"/>
      <c r="MK133" s="15"/>
      <c r="ML133" s="39"/>
      <c r="MQ133" s="39"/>
      <c r="MS133" s="14"/>
      <c r="MT133" s="14"/>
      <c r="MV133" s="39"/>
      <c r="MX133" s="14"/>
      <c r="MY133" s="14"/>
      <c r="MZ133" s="22"/>
      <c r="NA133" s="40"/>
      <c r="NF133" s="40"/>
      <c r="NH133" s="21"/>
      <c r="NI133" s="21"/>
      <c r="NJ133" s="26"/>
      <c r="NK133" s="41"/>
      <c r="NO133" s="7"/>
      <c r="NP133" s="8"/>
      <c r="NU133" s="8"/>
      <c r="NW133" s="4"/>
      <c r="NX133" s="4"/>
      <c r="NZ133" s="8"/>
      <c r="OB133" s="4"/>
      <c r="OC133" s="4"/>
      <c r="OD133" s="15"/>
      <c r="OE133" s="39"/>
      <c r="OJ133" s="39"/>
      <c r="OL133" s="14"/>
      <c r="OM133" s="14"/>
      <c r="ON133" s="22"/>
      <c r="OO133" s="40"/>
      <c r="OS133" s="7"/>
      <c r="OT133" s="8"/>
      <c r="OY133" s="8"/>
      <c r="PA133" s="4"/>
      <c r="PB133" s="4"/>
      <c r="PC133" s="15"/>
      <c r="PD133" s="39"/>
      <c r="PH133" s="7"/>
      <c r="PI133" s="8"/>
      <c r="PM133" s="7"/>
      <c r="PN133" s="8"/>
      <c r="PS133" s="8"/>
      <c r="PU133" s="4"/>
      <c r="PV133" s="4"/>
      <c r="PX133" s="8"/>
      <c r="PZ133" s="4"/>
      <c r="QA133" s="4"/>
      <c r="QB133" s="15"/>
      <c r="QC133" s="39"/>
      <c r="QH133" s="39"/>
      <c r="QJ133" s="14"/>
      <c r="QK133" s="14"/>
      <c r="QL133" s="22"/>
      <c r="QM133" s="40"/>
      <c r="QQ133" s="7"/>
      <c r="QR133" s="8"/>
      <c r="QW133" s="8"/>
      <c r="QY133" s="4"/>
      <c r="QZ133" s="4"/>
      <c r="RA133" s="15"/>
      <c r="RB133" s="39"/>
      <c r="RF133" s="7"/>
      <c r="RG133" s="8"/>
      <c r="RK133" s="7"/>
      <c r="RL133" s="8"/>
      <c r="RQ133" s="8"/>
      <c r="RS133" s="4"/>
      <c r="RT133" s="4"/>
      <c r="RU133" s="15"/>
      <c r="RV133" s="39"/>
      <c r="RZ133" s="7"/>
      <c r="SA133" s="8"/>
      <c r="SE133" s="7"/>
      <c r="SF133" s="8"/>
      <c r="SJ133" s="7"/>
      <c r="SK133" s="8"/>
      <c r="SP133" s="8"/>
      <c r="SR133" s="4"/>
      <c r="SS133" s="4"/>
      <c r="SU133" s="8"/>
      <c r="SW133" s="4"/>
      <c r="SX133" s="4"/>
      <c r="SY133" s="15"/>
      <c r="SZ133" s="39"/>
      <c r="TE133" s="39"/>
      <c r="TG133" s="14"/>
      <c r="TH133" s="14"/>
      <c r="TI133" s="22"/>
      <c r="TJ133" s="40"/>
      <c r="TN133" s="7"/>
      <c r="TO133" s="8"/>
      <c r="TT133" s="8"/>
      <c r="TV133" s="4"/>
      <c r="TW133" s="4"/>
      <c r="TX133" s="15"/>
      <c r="TY133" s="39"/>
      <c r="UC133" s="7"/>
      <c r="UD133" s="8"/>
      <c r="UH133" s="7"/>
      <c r="UI133" s="8"/>
      <c r="UN133" s="8"/>
      <c r="UP133" s="4"/>
      <c r="UQ133" s="4"/>
      <c r="UR133" s="15"/>
      <c r="US133" s="39"/>
      <c r="UW133" s="7"/>
      <c r="UX133" s="8"/>
      <c r="VB133" s="7"/>
      <c r="VC133" s="8"/>
      <c r="VG133" s="7"/>
      <c r="VH133" s="8"/>
      <c r="VM133" s="8"/>
      <c r="VO133" s="4"/>
      <c r="VP133" s="4"/>
      <c r="VQ133" s="15"/>
      <c r="VR133" s="39"/>
      <c r="VV133" s="7"/>
      <c r="VW133" s="8"/>
      <c r="WA133" s="7"/>
      <c r="WB133" s="8"/>
      <c r="WF133" s="7"/>
      <c r="WG133" s="8"/>
      <c r="WK133" s="7"/>
      <c r="WL133" s="8"/>
      <c r="WQ133" s="8"/>
      <c r="WS133" s="4"/>
      <c r="WT133" s="4"/>
      <c r="WU133" s="15"/>
      <c r="WV133" s="39"/>
      <c r="WZ133" s="7"/>
      <c r="XA133" s="8"/>
      <c r="XE133" s="7"/>
      <c r="XF133" s="8"/>
      <c r="XJ133" s="7"/>
      <c r="XK133" s="8"/>
      <c r="XO133" s="7"/>
      <c r="XP133" s="8"/>
      <c r="XT133" s="7"/>
      <c r="XU133" s="8"/>
      <c r="XY133" s="7"/>
      <c r="XZ133" s="8"/>
      <c r="YD133" s="7"/>
      <c r="YE133" s="8"/>
      <c r="YI133" s="7"/>
      <c r="YJ133" s="8"/>
    </row>
    <row r="134" spans="2:660" x14ac:dyDescent="0.2">
      <c r="B134" s="242"/>
      <c r="C134" s="163"/>
      <c r="D134"/>
      <c r="J134"/>
      <c r="K134"/>
      <c r="L134"/>
      <c r="M134"/>
      <c r="AI134" s="8"/>
      <c r="AK134" s="4"/>
      <c r="AL134" s="9"/>
      <c r="AN134" s="8"/>
      <c r="AP134" s="4"/>
      <c r="AQ134" s="9"/>
      <c r="AS134" s="8"/>
      <c r="AU134" s="4"/>
      <c r="AV134" s="9"/>
      <c r="AX134" s="17"/>
      <c r="AZ134" s="13"/>
      <c r="BA134" s="16"/>
      <c r="BM134" s="39"/>
      <c r="BO134" s="14"/>
      <c r="BP134" s="18"/>
      <c r="BR134" s="39"/>
      <c r="BT134" s="14"/>
      <c r="BU134" s="18"/>
      <c r="BW134" s="39"/>
      <c r="BY134" s="14"/>
      <c r="BZ134" s="18"/>
      <c r="CA134" s="22"/>
      <c r="CB134" s="40"/>
      <c r="CG134" s="40"/>
      <c r="CI134" s="21"/>
      <c r="CJ134" s="21"/>
      <c r="CL134" s="40"/>
      <c r="CN134" s="21"/>
      <c r="CO134" s="21"/>
      <c r="CQ134" s="40"/>
      <c r="CS134" s="21"/>
      <c r="CT134" s="21"/>
      <c r="CV134" s="40"/>
      <c r="CX134" s="21"/>
      <c r="CY134" s="21"/>
      <c r="CZ134" s="26"/>
      <c r="DA134" s="41"/>
      <c r="DF134" s="41"/>
      <c r="DH134" s="25"/>
      <c r="DI134" s="25"/>
      <c r="DK134" s="41"/>
      <c r="DM134" s="25"/>
      <c r="DN134" s="25"/>
      <c r="DP134" s="41"/>
      <c r="DR134" s="25"/>
      <c r="DS134" s="25"/>
      <c r="DT134" s="30"/>
      <c r="DU134" s="42"/>
      <c r="DZ134" s="42"/>
      <c r="EB134" s="29"/>
      <c r="EC134" s="29"/>
      <c r="EE134" s="42"/>
      <c r="EG134" s="29"/>
      <c r="EH134" s="29"/>
      <c r="EI134" s="34"/>
      <c r="EJ134" s="43"/>
      <c r="EO134" s="43"/>
      <c r="EQ134" s="33"/>
      <c r="ER134" s="33"/>
      <c r="ES134" s="38"/>
      <c r="ET134" s="44"/>
      <c r="EX134" s="7"/>
      <c r="EY134" s="8"/>
      <c r="FD134" s="8"/>
      <c r="FF134" s="4"/>
      <c r="FG134" s="4"/>
      <c r="FI134" s="8"/>
      <c r="FK134" s="4"/>
      <c r="FL134" s="4"/>
      <c r="FN134" s="8"/>
      <c r="FP134" s="4"/>
      <c r="FQ134" s="4"/>
      <c r="FS134" s="8"/>
      <c r="FU134" s="4"/>
      <c r="FV134" s="4"/>
      <c r="FW134" s="15"/>
      <c r="FX134" s="39"/>
      <c r="GC134" s="39"/>
      <c r="GE134" s="14"/>
      <c r="GF134" s="14"/>
      <c r="GH134" s="39"/>
      <c r="GJ134" s="14"/>
      <c r="GK134" s="14"/>
      <c r="GM134" s="39"/>
      <c r="GO134" s="14"/>
      <c r="GP134" s="14"/>
      <c r="GQ134" s="22"/>
      <c r="GR134" s="40"/>
      <c r="GW134" s="40"/>
      <c r="GY134" s="21"/>
      <c r="GZ134" s="21"/>
      <c r="HB134" s="40"/>
      <c r="HD134" s="21"/>
      <c r="HE134" s="21"/>
      <c r="HF134" s="26"/>
      <c r="HG134" s="41"/>
      <c r="HL134" s="41"/>
      <c r="HN134" s="25"/>
      <c r="HO134" s="25"/>
      <c r="HP134" s="30"/>
      <c r="HQ134" s="42"/>
      <c r="HU134" s="7"/>
      <c r="HV134" s="8"/>
      <c r="IA134" s="8"/>
      <c r="IC134" s="4"/>
      <c r="ID134" s="4"/>
      <c r="IF134" s="8"/>
      <c r="IH134" s="4"/>
      <c r="II134" s="4"/>
      <c r="IK134" s="8"/>
      <c r="IM134" s="4"/>
      <c r="IN134" s="4"/>
      <c r="IO134" s="15"/>
      <c r="IP134" s="39"/>
      <c r="IU134" s="39"/>
      <c r="IW134" s="14"/>
      <c r="IX134" s="14"/>
      <c r="IZ134" s="39"/>
      <c r="JB134" s="14"/>
      <c r="JC134" s="14"/>
      <c r="JD134" s="22"/>
      <c r="JE134" s="40"/>
      <c r="JJ134" s="40"/>
      <c r="JL134" s="21"/>
      <c r="JM134" s="21"/>
      <c r="JN134" s="26"/>
      <c r="JO134" s="41"/>
      <c r="JS134" s="7"/>
      <c r="JT134" s="8"/>
      <c r="JY134" s="8"/>
      <c r="KA134" s="4"/>
      <c r="KB134" s="4"/>
      <c r="KD134" s="8"/>
      <c r="KF134" s="4"/>
      <c r="KG134" s="4"/>
      <c r="KH134" s="15"/>
      <c r="KI134" s="39"/>
      <c r="KN134" s="39"/>
      <c r="KP134" s="14"/>
      <c r="KQ134" s="14"/>
      <c r="KR134" s="22"/>
      <c r="KS134" s="40"/>
      <c r="KX134" s="6"/>
      <c r="KZ134" s="5"/>
      <c r="LA134" s="5"/>
      <c r="LG134" s="15"/>
      <c r="LH134" s="39"/>
      <c r="LM134" s="6"/>
      <c r="LO134" s="5"/>
      <c r="LP134" s="5"/>
      <c r="LQ134" s="7"/>
      <c r="LR134" s="8"/>
      <c r="LW134" s="8"/>
      <c r="LY134" s="4"/>
      <c r="LZ134" s="4"/>
      <c r="MB134" s="8"/>
      <c r="MD134" s="4"/>
      <c r="ME134" s="4"/>
      <c r="MG134" s="8"/>
      <c r="MI134" s="4"/>
      <c r="MJ134" s="4"/>
      <c r="MK134" s="15"/>
      <c r="ML134" s="39"/>
      <c r="MQ134" s="39"/>
      <c r="MS134" s="14"/>
      <c r="MT134" s="14"/>
      <c r="MV134" s="39"/>
      <c r="MX134" s="14"/>
      <c r="MY134" s="14"/>
      <c r="MZ134" s="22"/>
      <c r="NA134" s="40"/>
      <c r="NF134" s="40"/>
      <c r="NH134" s="21"/>
      <c r="NI134" s="21"/>
      <c r="NJ134" s="26"/>
      <c r="NK134" s="41"/>
      <c r="NO134" s="7"/>
      <c r="NP134" s="8"/>
      <c r="NU134" s="8"/>
      <c r="NW134" s="4"/>
      <c r="NX134" s="4"/>
      <c r="NZ134" s="8"/>
      <c r="OB134" s="4"/>
      <c r="OC134" s="4"/>
      <c r="OD134" s="15"/>
      <c r="OE134" s="39"/>
      <c r="OJ134" s="39"/>
      <c r="OL134" s="14"/>
      <c r="OM134" s="14"/>
      <c r="ON134" s="22"/>
      <c r="OO134" s="40"/>
      <c r="OS134" s="7"/>
      <c r="OT134" s="8"/>
      <c r="OY134" s="8"/>
      <c r="PA134" s="4"/>
      <c r="PB134" s="4"/>
      <c r="PC134" s="15"/>
      <c r="PD134" s="39"/>
      <c r="PH134" s="7"/>
      <c r="PI134" s="8"/>
      <c r="PM134" s="7"/>
      <c r="PN134" s="8"/>
      <c r="PS134" s="8"/>
      <c r="PU134" s="4"/>
      <c r="PV134" s="4"/>
      <c r="PX134" s="8"/>
      <c r="PZ134" s="4"/>
      <c r="QA134" s="4"/>
      <c r="QB134" s="15"/>
      <c r="QC134" s="39"/>
      <c r="QH134" s="39"/>
      <c r="QJ134" s="14"/>
      <c r="QK134" s="14"/>
      <c r="QL134" s="22"/>
      <c r="QM134" s="40"/>
      <c r="QQ134" s="7"/>
      <c r="QR134" s="8"/>
      <c r="QW134" s="8"/>
      <c r="QY134" s="4"/>
      <c r="QZ134" s="4"/>
      <c r="RA134" s="15"/>
      <c r="RB134" s="39"/>
      <c r="RF134" s="7"/>
      <c r="RG134" s="8"/>
      <c r="RK134" s="7"/>
      <c r="RL134" s="8"/>
      <c r="RQ134" s="8"/>
      <c r="RS134" s="4"/>
      <c r="RT134" s="4"/>
      <c r="RU134" s="15"/>
      <c r="RV134" s="39"/>
      <c r="RZ134" s="7"/>
      <c r="SA134" s="8"/>
      <c r="SE134" s="7"/>
      <c r="SF134" s="8"/>
      <c r="SJ134" s="7"/>
      <c r="SK134" s="8"/>
      <c r="SP134" s="8"/>
      <c r="SR134" s="4"/>
      <c r="SS134" s="4"/>
      <c r="SU134" s="8"/>
      <c r="SW134" s="4"/>
      <c r="SX134" s="4"/>
      <c r="SY134" s="15"/>
      <c r="SZ134" s="39"/>
      <c r="TE134" s="39"/>
      <c r="TG134" s="14"/>
      <c r="TH134" s="14"/>
      <c r="TI134" s="22"/>
      <c r="TJ134" s="40"/>
      <c r="TN134" s="7"/>
      <c r="TO134" s="8"/>
      <c r="TT134" s="8"/>
      <c r="TV134" s="4"/>
      <c r="TW134" s="4"/>
      <c r="TX134" s="15"/>
      <c r="TY134" s="39"/>
      <c r="UC134" s="7"/>
      <c r="UD134" s="8"/>
      <c r="UH134" s="7"/>
      <c r="UI134" s="8"/>
      <c r="UN134" s="8"/>
      <c r="UP134" s="4"/>
      <c r="UQ134" s="4"/>
      <c r="UR134" s="15"/>
      <c r="US134" s="39"/>
      <c r="UW134" s="7"/>
      <c r="UX134" s="8"/>
      <c r="VB134" s="7"/>
      <c r="VC134" s="8"/>
      <c r="VG134" s="7"/>
      <c r="VH134" s="8"/>
      <c r="VM134" s="8"/>
      <c r="VO134" s="4"/>
      <c r="VP134" s="4"/>
      <c r="VQ134" s="15"/>
      <c r="VR134" s="39"/>
      <c r="VV134" s="7"/>
      <c r="VW134" s="8"/>
      <c r="WA134" s="7"/>
      <c r="WB134" s="8"/>
      <c r="WF134" s="7"/>
      <c r="WG134" s="8"/>
      <c r="WK134" s="7"/>
      <c r="WL134" s="8"/>
      <c r="WQ134" s="8"/>
      <c r="WS134" s="4"/>
      <c r="WT134" s="4"/>
      <c r="WU134" s="15"/>
      <c r="WV134" s="39"/>
      <c r="WZ134" s="7"/>
      <c r="XA134" s="8"/>
      <c r="XE134" s="7"/>
      <c r="XF134" s="8"/>
      <c r="XJ134" s="7"/>
      <c r="XK134" s="8"/>
      <c r="XO134" s="7"/>
      <c r="XP134" s="8"/>
      <c r="XT134" s="7"/>
      <c r="XU134" s="8"/>
      <c r="XY134" s="7"/>
      <c r="XZ134" s="8"/>
      <c r="YD134" s="7"/>
      <c r="YE134" s="8"/>
      <c r="YI134" s="7"/>
      <c r="YJ134" s="8"/>
    </row>
    <row r="135" spans="2:660" x14ac:dyDescent="0.2">
      <c r="B135" s="242"/>
      <c r="C135" s="163"/>
      <c r="D135"/>
      <c r="J135"/>
      <c r="K135"/>
      <c r="L135"/>
      <c r="M135"/>
      <c r="AI135" s="8"/>
      <c r="AK135" s="4"/>
      <c r="AL135" s="9"/>
      <c r="AN135" s="8"/>
      <c r="AP135" s="4"/>
      <c r="AQ135" s="9"/>
      <c r="AS135" s="8"/>
      <c r="AU135" s="4"/>
      <c r="AV135" s="9"/>
      <c r="AX135" s="17"/>
      <c r="AZ135" s="13"/>
      <c r="BA135" s="16"/>
      <c r="BM135" s="39"/>
      <c r="BO135" s="14"/>
      <c r="BP135" s="18"/>
      <c r="BR135" s="39"/>
      <c r="BT135" s="14"/>
      <c r="BU135" s="18"/>
      <c r="BW135" s="39"/>
      <c r="BY135" s="14"/>
      <c r="BZ135" s="18"/>
      <c r="CA135" s="22"/>
      <c r="CB135" s="40"/>
      <c r="CG135" s="40"/>
      <c r="CI135" s="21"/>
      <c r="CJ135" s="21"/>
      <c r="CL135" s="40"/>
      <c r="CN135" s="21"/>
      <c r="CO135" s="21"/>
      <c r="CQ135" s="40"/>
      <c r="CS135" s="21"/>
      <c r="CT135" s="21"/>
      <c r="CV135" s="40"/>
      <c r="CX135" s="21"/>
      <c r="CY135" s="21"/>
      <c r="CZ135" s="26"/>
      <c r="DA135" s="41"/>
      <c r="DF135" s="41"/>
      <c r="DH135" s="25"/>
      <c r="DI135" s="25"/>
      <c r="DK135" s="41"/>
      <c r="DM135" s="25"/>
      <c r="DN135" s="25"/>
      <c r="DP135" s="41"/>
      <c r="DR135" s="25"/>
      <c r="DS135" s="25"/>
      <c r="DT135" s="30"/>
      <c r="DU135" s="42"/>
      <c r="DZ135" s="42"/>
      <c r="EB135" s="29"/>
      <c r="EC135" s="29"/>
      <c r="EE135" s="42"/>
      <c r="EG135" s="29"/>
      <c r="EH135" s="29"/>
      <c r="EI135" s="34"/>
      <c r="EJ135" s="43"/>
      <c r="EO135" s="43"/>
      <c r="EQ135" s="33"/>
      <c r="ER135" s="33"/>
      <c r="ES135" s="38"/>
      <c r="ET135" s="44"/>
      <c r="EX135" s="7"/>
      <c r="EY135" s="8"/>
      <c r="FD135" s="8"/>
      <c r="FF135" s="4"/>
      <c r="FG135" s="4"/>
      <c r="FI135" s="8"/>
      <c r="FK135" s="4"/>
      <c r="FL135" s="4"/>
      <c r="FN135" s="8"/>
      <c r="FP135" s="4"/>
      <c r="FQ135" s="4"/>
      <c r="FS135" s="8"/>
      <c r="FU135" s="4"/>
      <c r="FV135" s="4"/>
      <c r="FW135" s="15"/>
      <c r="FX135" s="39"/>
      <c r="GC135" s="39"/>
      <c r="GE135" s="14"/>
      <c r="GF135" s="14"/>
      <c r="GH135" s="39"/>
      <c r="GJ135" s="14"/>
      <c r="GK135" s="14"/>
      <c r="GM135" s="39"/>
      <c r="GO135" s="14"/>
      <c r="GP135" s="14"/>
      <c r="GQ135" s="22"/>
      <c r="GR135" s="40"/>
      <c r="GW135" s="40"/>
      <c r="GY135" s="21"/>
      <c r="GZ135" s="21"/>
      <c r="HB135" s="40"/>
      <c r="HD135" s="21"/>
      <c r="HE135" s="21"/>
      <c r="HF135" s="26"/>
      <c r="HG135" s="41"/>
      <c r="HL135" s="41"/>
      <c r="HN135" s="25"/>
      <c r="HO135" s="25"/>
      <c r="HP135" s="30"/>
      <c r="HQ135" s="42"/>
      <c r="HU135" s="7"/>
      <c r="HV135" s="8"/>
      <c r="IA135" s="8"/>
      <c r="IC135" s="4"/>
      <c r="ID135" s="4"/>
      <c r="IF135" s="8"/>
      <c r="IH135" s="4"/>
      <c r="II135" s="4"/>
      <c r="IK135" s="8"/>
      <c r="IM135" s="4"/>
      <c r="IN135" s="4"/>
      <c r="IO135" s="15"/>
      <c r="IP135" s="39"/>
      <c r="IU135" s="39"/>
      <c r="IW135" s="14"/>
      <c r="IX135" s="14"/>
      <c r="IZ135" s="39"/>
      <c r="JB135" s="14"/>
      <c r="JC135" s="14"/>
      <c r="JD135" s="22"/>
      <c r="JE135" s="40"/>
      <c r="JJ135" s="40"/>
      <c r="JL135" s="21"/>
      <c r="JM135" s="21"/>
      <c r="JN135" s="26"/>
      <c r="JO135" s="41"/>
      <c r="JS135" s="7"/>
      <c r="JT135" s="8"/>
      <c r="JY135" s="8"/>
      <c r="KA135" s="4"/>
      <c r="KB135" s="4"/>
      <c r="KD135" s="8"/>
      <c r="KF135" s="4"/>
      <c r="KG135" s="4"/>
      <c r="KH135" s="15"/>
      <c r="KI135" s="39"/>
      <c r="KN135" s="39"/>
      <c r="KP135" s="14"/>
      <c r="KQ135" s="14"/>
      <c r="KR135" s="22"/>
      <c r="KS135" s="40"/>
      <c r="KX135" s="6"/>
      <c r="KZ135" s="5"/>
      <c r="LA135" s="5"/>
      <c r="LG135" s="15"/>
      <c r="LH135" s="39"/>
      <c r="LM135" s="6"/>
      <c r="LO135" s="5"/>
      <c r="LP135" s="5"/>
      <c r="LQ135" s="7"/>
      <c r="LR135" s="8"/>
      <c r="LW135" s="8"/>
      <c r="LY135" s="4"/>
      <c r="LZ135" s="4"/>
      <c r="MB135" s="8"/>
      <c r="MD135" s="4"/>
      <c r="ME135" s="4"/>
      <c r="MG135" s="8"/>
      <c r="MI135" s="4"/>
      <c r="MJ135" s="4"/>
      <c r="MK135" s="15"/>
      <c r="ML135" s="39"/>
      <c r="MQ135" s="39"/>
      <c r="MS135" s="14"/>
      <c r="MT135" s="14"/>
      <c r="MV135" s="39"/>
      <c r="MX135" s="14"/>
      <c r="MY135" s="14"/>
      <c r="MZ135" s="22"/>
      <c r="NA135" s="40"/>
      <c r="NF135" s="40"/>
      <c r="NH135" s="21"/>
      <c r="NI135" s="21"/>
      <c r="NJ135" s="26"/>
      <c r="NK135" s="41"/>
      <c r="NO135" s="7"/>
      <c r="NP135" s="8"/>
      <c r="NU135" s="8"/>
      <c r="NW135" s="4"/>
      <c r="NX135" s="4"/>
      <c r="NZ135" s="8"/>
      <c r="OB135" s="4"/>
      <c r="OC135" s="4"/>
      <c r="OD135" s="15"/>
      <c r="OE135" s="39"/>
      <c r="OJ135" s="39"/>
      <c r="OL135" s="14"/>
      <c r="OM135" s="14"/>
      <c r="ON135" s="22"/>
      <c r="OO135" s="40"/>
      <c r="OS135" s="7"/>
      <c r="OT135" s="8"/>
      <c r="OY135" s="8"/>
      <c r="PA135" s="4"/>
      <c r="PB135" s="4"/>
      <c r="PC135" s="15"/>
      <c r="PD135" s="39"/>
      <c r="PH135" s="7"/>
      <c r="PI135" s="8"/>
      <c r="PM135" s="7"/>
      <c r="PN135" s="8"/>
      <c r="PS135" s="8"/>
      <c r="PU135" s="4"/>
      <c r="PV135" s="4"/>
      <c r="PX135" s="8"/>
      <c r="PZ135" s="4"/>
      <c r="QA135" s="4"/>
      <c r="QB135" s="15"/>
      <c r="QC135" s="39"/>
      <c r="QH135" s="39"/>
      <c r="QJ135" s="14"/>
      <c r="QK135" s="14"/>
      <c r="QL135" s="22"/>
      <c r="QM135" s="40"/>
      <c r="QQ135" s="7"/>
      <c r="QR135" s="8"/>
      <c r="QW135" s="8"/>
      <c r="QY135" s="4"/>
      <c r="QZ135" s="4"/>
      <c r="RA135" s="15"/>
      <c r="RB135" s="39"/>
      <c r="RF135" s="7"/>
      <c r="RG135" s="8"/>
      <c r="RK135" s="7"/>
      <c r="RL135" s="8"/>
      <c r="RQ135" s="8"/>
      <c r="RS135" s="4"/>
      <c r="RT135" s="4"/>
      <c r="RU135" s="15"/>
      <c r="RV135" s="39"/>
      <c r="RZ135" s="7"/>
      <c r="SA135" s="8"/>
      <c r="SE135" s="7"/>
      <c r="SF135" s="8"/>
      <c r="SJ135" s="7"/>
      <c r="SK135" s="8"/>
      <c r="SP135" s="8"/>
      <c r="SR135" s="4"/>
      <c r="SS135" s="4"/>
      <c r="SU135" s="8"/>
      <c r="SW135" s="4"/>
      <c r="SX135" s="4"/>
      <c r="SY135" s="15"/>
      <c r="SZ135" s="39"/>
      <c r="TE135" s="39"/>
      <c r="TG135" s="14"/>
      <c r="TH135" s="14"/>
      <c r="TI135" s="22"/>
      <c r="TJ135" s="40"/>
      <c r="TN135" s="7"/>
      <c r="TO135" s="8"/>
      <c r="TT135" s="8"/>
      <c r="TV135" s="4"/>
      <c r="TW135" s="4"/>
      <c r="TX135" s="15"/>
      <c r="TY135" s="39"/>
      <c r="UC135" s="7"/>
      <c r="UD135" s="8"/>
      <c r="UH135" s="7"/>
      <c r="UI135" s="8"/>
      <c r="UN135" s="8"/>
      <c r="UP135" s="4"/>
      <c r="UQ135" s="4"/>
      <c r="UR135" s="15"/>
      <c r="US135" s="39"/>
      <c r="UW135" s="7"/>
      <c r="UX135" s="8"/>
      <c r="VB135" s="7"/>
      <c r="VC135" s="8"/>
      <c r="VG135" s="7"/>
      <c r="VH135" s="8"/>
      <c r="VM135" s="8"/>
      <c r="VO135" s="4"/>
      <c r="VP135" s="4"/>
      <c r="VQ135" s="15"/>
      <c r="VR135" s="39"/>
      <c r="VV135" s="7"/>
      <c r="VW135" s="8"/>
      <c r="WA135" s="7"/>
      <c r="WB135" s="8"/>
      <c r="WF135" s="7"/>
      <c r="WG135" s="8"/>
      <c r="WK135" s="7"/>
      <c r="WL135" s="8"/>
      <c r="WQ135" s="8"/>
      <c r="WS135" s="4"/>
      <c r="WT135" s="4"/>
      <c r="WU135" s="15"/>
      <c r="WV135" s="39"/>
      <c r="WZ135" s="7"/>
      <c r="XA135" s="8"/>
      <c r="XE135" s="7"/>
      <c r="XF135" s="8"/>
      <c r="XJ135" s="7"/>
      <c r="XK135" s="8"/>
      <c r="XO135" s="7"/>
      <c r="XP135" s="8"/>
      <c r="XT135" s="7"/>
      <c r="XU135" s="8"/>
      <c r="XY135" s="7"/>
      <c r="XZ135" s="8"/>
      <c r="YD135" s="7"/>
      <c r="YE135" s="8"/>
      <c r="YI135" s="7"/>
      <c r="YJ135" s="8"/>
    </row>
    <row r="136" spans="2:660" x14ac:dyDescent="0.2">
      <c r="AI136" s="8"/>
      <c r="AK136" s="4"/>
      <c r="AL136" s="9"/>
      <c r="AN136" s="8"/>
      <c r="AP136" s="4"/>
      <c r="AQ136" s="9"/>
      <c r="AS136" s="8"/>
      <c r="AU136" s="4"/>
      <c r="AV136" s="9"/>
      <c r="AX136" s="17"/>
      <c r="AZ136" s="13"/>
      <c r="BA136" s="16"/>
      <c r="BM136" s="39"/>
      <c r="BO136" s="14"/>
      <c r="BP136" s="18"/>
      <c r="BR136" s="39"/>
      <c r="BT136" s="14"/>
      <c r="BU136" s="18"/>
      <c r="BW136" s="39"/>
      <c r="BY136" s="14"/>
      <c r="BZ136" s="18"/>
      <c r="CA136" s="22"/>
      <c r="CB136" s="40"/>
      <c r="CG136" s="40"/>
      <c r="CI136" s="21"/>
      <c r="CJ136" s="21"/>
      <c r="CL136" s="40"/>
      <c r="CN136" s="21"/>
      <c r="CO136" s="21"/>
      <c r="CQ136" s="40"/>
      <c r="CS136" s="21"/>
      <c r="CT136" s="21"/>
      <c r="CV136" s="40"/>
      <c r="CX136" s="21"/>
      <c r="CY136" s="21"/>
      <c r="CZ136" s="26"/>
      <c r="DA136" s="41"/>
      <c r="DF136" s="41"/>
      <c r="DH136" s="25"/>
      <c r="DI136" s="25"/>
      <c r="DK136" s="41"/>
      <c r="DM136" s="25"/>
      <c r="DN136" s="25"/>
      <c r="DP136" s="41"/>
      <c r="DR136" s="25"/>
      <c r="DS136" s="25"/>
      <c r="DT136" s="30"/>
      <c r="DU136" s="42"/>
      <c r="DZ136" s="42"/>
      <c r="EB136" s="29"/>
      <c r="EC136" s="29"/>
      <c r="EE136" s="42"/>
      <c r="EG136" s="29"/>
      <c r="EH136" s="29"/>
      <c r="EI136" s="34"/>
      <c r="EJ136" s="43"/>
      <c r="EO136" s="43"/>
      <c r="EQ136" s="33"/>
      <c r="ER136" s="33"/>
      <c r="ES136" s="38"/>
      <c r="ET136" s="44"/>
      <c r="EX136" s="7"/>
      <c r="EY136" s="8"/>
      <c r="FD136" s="8"/>
      <c r="FF136" s="4"/>
      <c r="FG136" s="4"/>
      <c r="FI136" s="8"/>
      <c r="FK136" s="4"/>
      <c r="FL136" s="4"/>
      <c r="FN136" s="8"/>
      <c r="FP136" s="4"/>
      <c r="FQ136" s="4"/>
      <c r="FS136" s="8"/>
      <c r="FU136" s="4"/>
      <c r="FV136" s="4"/>
      <c r="FW136" s="15"/>
      <c r="FX136" s="39"/>
      <c r="GC136" s="39"/>
      <c r="GE136" s="14"/>
      <c r="GF136" s="14"/>
      <c r="GH136" s="39"/>
      <c r="GJ136" s="14"/>
      <c r="GK136" s="14"/>
      <c r="GM136" s="39"/>
      <c r="GO136" s="14"/>
      <c r="GP136" s="14"/>
      <c r="GQ136" s="22"/>
      <c r="GR136" s="40"/>
      <c r="GW136" s="40"/>
      <c r="GY136" s="21"/>
      <c r="GZ136" s="21"/>
      <c r="HB136" s="40"/>
      <c r="HD136" s="21"/>
      <c r="HE136" s="21"/>
      <c r="HF136" s="26"/>
      <c r="HG136" s="41"/>
      <c r="HL136" s="41"/>
      <c r="HN136" s="25"/>
      <c r="HO136" s="25"/>
      <c r="HP136" s="30"/>
      <c r="HQ136" s="42"/>
      <c r="HU136" s="7"/>
      <c r="HV136" s="8"/>
      <c r="IA136" s="8"/>
      <c r="IC136" s="4"/>
      <c r="ID136" s="4"/>
      <c r="IF136" s="8"/>
      <c r="IH136" s="4"/>
      <c r="II136" s="4"/>
      <c r="IK136" s="8"/>
      <c r="IM136" s="4"/>
      <c r="IN136" s="4"/>
      <c r="IO136" s="15"/>
      <c r="IP136" s="39"/>
      <c r="IU136" s="39"/>
      <c r="IW136" s="14"/>
      <c r="IX136" s="14"/>
      <c r="IZ136" s="39"/>
      <c r="JB136" s="14"/>
      <c r="JC136" s="14"/>
      <c r="JD136" s="22"/>
      <c r="JE136" s="40"/>
      <c r="JJ136" s="40"/>
      <c r="JL136" s="21"/>
      <c r="JM136" s="21"/>
      <c r="JN136" s="26"/>
      <c r="JO136" s="41"/>
      <c r="JS136" s="7"/>
      <c r="JT136" s="8"/>
      <c r="JY136" s="8"/>
      <c r="KA136" s="4"/>
      <c r="KB136" s="4"/>
      <c r="KD136" s="8"/>
      <c r="KF136" s="4"/>
      <c r="KG136" s="4"/>
      <c r="KH136" s="15"/>
      <c r="KI136" s="39"/>
      <c r="KN136" s="39"/>
      <c r="KP136" s="14"/>
      <c r="KQ136" s="14"/>
      <c r="KR136" s="22"/>
      <c r="KS136" s="40"/>
      <c r="KX136" s="6"/>
      <c r="KZ136" s="5"/>
      <c r="LA136" s="5"/>
      <c r="LG136" s="15"/>
      <c r="LH136" s="39"/>
      <c r="LM136" s="6"/>
      <c r="LO136" s="5"/>
      <c r="LP136" s="5"/>
      <c r="LQ136" s="7"/>
      <c r="LR136" s="8"/>
      <c r="LW136" s="8"/>
      <c r="LY136" s="4"/>
      <c r="LZ136" s="4"/>
      <c r="MB136" s="8"/>
      <c r="MD136" s="4"/>
      <c r="ME136" s="4"/>
      <c r="MG136" s="8"/>
      <c r="MI136" s="4"/>
      <c r="MJ136" s="4"/>
      <c r="MK136" s="15"/>
      <c r="ML136" s="39"/>
      <c r="MQ136" s="39"/>
      <c r="MS136" s="14"/>
      <c r="MT136" s="14"/>
      <c r="MV136" s="39"/>
      <c r="MX136" s="14"/>
      <c r="MY136" s="14"/>
      <c r="MZ136" s="22"/>
      <c r="NA136" s="40"/>
      <c r="NF136" s="40"/>
      <c r="NH136" s="21"/>
      <c r="NI136" s="21"/>
      <c r="NJ136" s="26"/>
      <c r="NK136" s="41"/>
      <c r="NO136" s="7"/>
      <c r="NP136" s="8"/>
      <c r="NU136" s="8"/>
      <c r="NW136" s="4"/>
      <c r="NX136" s="4"/>
      <c r="NZ136" s="8"/>
      <c r="OB136" s="4"/>
      <c r="OC136" s="4"/>
      <c r="OD136" s="15"/>
      <c r="OE136" s="39"/>
      <c r="OJ136" s="39"/>
      <c r="OL136" s="14"/>
      <c r="OM136" s="14"/>
      <c r="ON136" s="22"/>
      <c r="OO136" s="40"/>
      <c r="OS136" s="7"/>
      <c r="OT136" s="8"/>
      <c r="OY136" s="8"/>
      <c r="PA136" s="4"/>
      <c r="PB136" s="4"/>
      <c r="PC136" s="15"/>
      <c r="PD136" s="39"/>
      <c r="PH136" s="7"/>
      <c r="PI136" s="8"/>
      <c r="PM136" s="7"/>
      <c r="PN136" s="8"/>
      <c r="PS136" s="8"/>
      <c r="PU136" s="4"/>
      <c r="PV136" s="4"/>
      <c r="PX136" s="8"/>
      <c r="PZ136" s="4"/>
      <c r="QA136" s="4"/>
      <c r="QB136" s="15"/>
      <c r="QC136" s="39"/>
      <c r="QH136" s="39"/>
      <c r="QJ136" s="14"/>
      <c r="QK136" s="14"/>
      <c r="QL136" s="22"/>
      <c r="QM136" s="40"/>
      <c r="QQ136" s="7"/>
      <c r="QR136" s="8"/>
      <c r="QW136" s="8"/>
      <c r="QY136" s="4"/>
      <c r="QZ136" s="4"/>
      <c r="RA136" s="15"/>
      <c r="RB136" s="39"/>
      <c r="RF136" s="7"/>
      <c r="RG136" s="8"/>
      <c r="RK136" s="7"/>
      <c r="RL136" s="8"/>
      <c r="RQ136" s="8"/>
      <c r="RS136" s="4"/>
      <c r="RT136" s="4"/>
      <c r="RU136" s="15"/>
      <c r="RV136" s="39"/>
      <c r="RZ136" s="7"/>
      <c r="SA136" s="8"/>
      <c r="SE136" s="7"/>
      <c r="SF136" s="8"/>
      <c r="SJ136" s="7"/>
      <c r="SK136" s="8"/>
      <c r="SP136" s="8"/>
      <c r="SR136" s="4"/>
      <c r="SS136" s="4"/>
      <c r="SU136" s="8"/>
      <c r="SW136" s="4"/>
      <c r="SX136" s="4"/>
      <c r="SY136" s="15"/>
      <c r="SZ136" s="39"/>
      <c r="TE136" s="39"/>
      <c r="TG136" s="14"/>
      <c r="TH136" s="14"/>
      <c r="TI136" s="22"/>
      <c r="TJ136" s="40"/>
      <c r="TN136" s="7"/>
      <c r="TO136" s="8"/>
      <c r="TT136" s="8"/>
      <c r="TV136" s="4"/>
      <c r="TW136" s="4"/>
      <c r="TX136" s="15"/>
      <c r="TY136" s="39"/>
      <c r="UC136" s="7"/>
      <c r="UD136" s="8"/>
      <c r="UH136" s="7"/>
      <c r="UI136" s="8"/>
      <c r="UN136" s="8"/>
      <c r="UP136" s="4"/>
      <c r="UQ136" s="4"/>
      <c r="UR136" s="15"/>
      <c r="US136" s="39"/>
      <c r="UW136" s="7"/>
      <c r="UX136" s="8"/>
      <c r="VB136" s="7"/>
      <c r="VC136" s="8"/>
      <c r="VG136" s="7"/>
      <c r="VH136" s="8"/>
      <c r="VM136" s="8"/>
      <c r="VO136" s="4"/>
      <c r="VP136" s="4"/>
      <c r="VQ136" s="15"/>
      <c r="VR136" s="39"/>
      <c r="VV136" s="7"/>
      <c r="VW136" s="8"/>
      <c r="WA136" s="7"/>
      <c r="WB136" s="8"/>
      <c r="WF136" s="7"/>
      <c r="WG136" s="8"/>
      <c r="WK136" s="7"/>
      <c r="WL136" s="8"/>
      <c r="WQ136" s="8"/>
      <c r="WS136" s="4"/>
      <c r="WT136" s="4"/>
      <c r="WU136" s="15"/>
      <c r="WV136" s="39"/>
      <c r="WZ136" s="7"/>
      <c r="XA136" s="8"/>
      <c r="XE136" s="7"/>
      <c r="XF136" s="8"/>
      <c r="XJ136" s="7"/>
      <c r="XK136" s="8"/>
      <c r="XO136" s="7"/>
      <c r="XP136" s="8"/>
      <c r="XT136" s="7"/>
      <c r="XU136" s="8"/>
      <c r="XY136" s="7"/>
      <c r="XZ136" s="8"/>
      <c r="YD136" s="7"/>
      <c r="YE136" s="8"/>
      <c r="YI136" s="7"/>
      <c r="YJ136" s="8"/>
    </row>
    <row r="137" spans="2:660" x14ac:dyDescent="0.2">
      <c r="AI137" s="8"/>
      <c r="AK137" s="4"/>
      <c r="AL137" s="9"/>
      <c r="AN137" s="8"/>
      <c r="AP137" s="4"/>
      <c r="AQ137" s="9"/>
      <c r="AS137" s="8"/>
      <c r="AU137" s="4"/>
      <c r="AV137" s="9"/>
      <c r="AX137" s="17"/>
      <c r="AZ137" s="13"/>
      <c r="BA137" s="16"/>
      <c r="BM137" s="39"/>
      <c r="BO137" s="14"/>
      <c r="BP137" s="18"/>
      <c r="BR137" s="39"/>
      <c r="BT137" s="14"/>
      <c r="BU137" s="18"/>
      <c r="BW137" s="39"/>
      <c r="BY137" s="14"/>
      <c r="BZ137" s="18"/>
      <c r="CA137" s="22"/>
      <c r="CB137" s="40"/>
      <c r="CG137" s="40"/>
      <c r="CI137" s="21"/>
      <c r="CJ137" s="21"/>
      <c r="CL137" s="40"/>
      <c r="CN137" s="21"/>
      <c r="CO137" s="21"/>
      <c r="CQ137" s="40"/>
      <c r="CS137" s="21"/>
      <c r="CT137" s="21"/>
      <c r="CV137" s="40"/>
      <c r="CX137" s="21"/>
      <c r="CY137" s="21"/>
      <c r="CZ137" s="26"/>
      <c r="DA137" s="41"/>
      <c r="DF137" s="41"/>
      <c r="DH137" s="25"/>
      <c r="DI137" s="25"/>
      <c r="DK137" s="41"/>
      <c r="DM137" s="25"/>
      <c r="DN137" s="25"/>
      <c r="DP137" s="41"/>
      <c r="DR137" s="25"/>
      <c r="DS137" s="25"/>
      <c r="DT137" s="30"/>
      <c r="DU137" s="42"/>
      <c r="DZ137" s="42"/>
      <c r="EB137" s="29"/>
      <c r="EC137" s="29"/>
      <c r="EE137" s="42"/>
      <c r="EG137" s="29"/>
      <c r="EH137" s="29"/>
      <c r="EI137" s="34"/>
      <c r="EJ137" s="43"/>
      <c r="EO137" s="43"/>
      <c r="EQ137" s="33"/>
      <c r="ER137" s="33"/>
      <c r="ES137" s="38"/>
      <c r="ET137" s="44"/>
      <c r="EX137" s="7"/>
      <c r="EY137" s="8"/>
      <c r="FD137" s="8"/>
      <c r="FF137" s="4"/>
      <c r="FG137" s="4"/>
      <c r="FI137" s="8"/>
      <c r="FK137" s="4"/>
      <c r="FL137" s="4"/>
      <c r="FN137" s="8"/>
      <c r="FP137" s="4"/>
      <c r="FQ137" s="4"/>
      <c r="FS137" s="8"/>
      <c r="FU137" s="4"/>
      <c r="FV137" s="4"/>
      <c r="FW137" s="15"/>
      <c r="FX137" s="39"/>
      <c r="GC137" s="39"/>
      <c r="GE137" s="14"/>
      <c r="GF137" s="14"/>
      <c r="GH137" s="39"/>
      <c r="GJ137" s="14"/>
      <c r="GK137" s="14"/>
      <c r="GM137" s="39"/>
      <c r="GO137" s="14"/>
      <c r="GP137" s="14"/>
      <c r="GQ137" s="22"/>
      <c r="GR137" s="40"/>
      <c r="GW137" s="40"/>
      <c r="GY137" s="21"/>
      <c r="GZ137" s="21"/>
      <c r="HB137" s="40"/>
      <c r="HD137" s="21"/>
      <c r="HE137" s="21"/>
      <c r="HF137" s="26"/>
      <c r="HG137" s="41"/>
      <c r="HL137" s="41"/>
      <c r="HN137" s="25"/>
      <c r="HO137" s="25"/>
      <c r="HP137" s="30"/>
      <c r="HQ137" s="42"/>
      <c r="HU137" s="7"/>
      <c r="HV137" s="8"/>
      <c r="IA137" s="8"/>
      <c r="IC137" s="4"/>
      <c r="ID137" s="4"/>
      <c r="IF137" s="8"/>
      <c r="IH137" s="4"/>
      <c r="II137" s="4"/>
      <c r="IK137" s="8"/>
      <c r="IM137" s="4"/>
      <c r="IN137" s="4"/>
      <c r="IO137" s="15"/>
      <c r="IP137" s="39"/>
      <c r="IU137" s="39"/>
      <c r="IW137" s="14"/>
      <c r="IX137" s="14"/>
      <c r="IZ137" s="39"/>
      <c r="JB137" s="14"/>
      <c r="JC137" s="14"/>
      <c r="JD137" s="22"/>
      <c r="JE137" s="40"/>
      <c r="JJ137" s="40"/>
      <c r="JL137" s="21"/>
      <c r="JM137" s="21"/>
      <c r="JN137" s="26"/>
      <c r="JO137" s="41"/>
      <c r="JS137" s="7"/>
      <c r="JT137" s="8"/>
      <c r="JY137" s="8"/>
      <c r="KA137" s="4"/>
      <c r="KB137" s="4"/>
      <c r="KD137" s="8"/>
      <c r="KF137" s="4"/>
      <c r="KG137" s="4"/>
      <c r="KH137" s="15"/>
      <c r="KI137" s="39"/>
      <c r="KN137" s="39"/>
      <c r="KP137" s="14"/>
      <c r="KQ137" s="14"/>
      <c r="KR137" s="22"/>
      <c r="KS137" s="40"/>
      <c r="KX137" s="6"/>
      <c r="KZ137" s="5"/>
      <c r="LA137" s="5"/>
      <c r="LG137" s="15"/>
      <c r="LH137" s="39"/>
      <c r="LM137" s="6"/>
      <c r="LO137" s="5"/>
      <c r="LP137" s="5"/>
      <c r="LQ137" s="7"/>
      <c r="LR137" s="8"/>
      <c r="LW137" s="8"/>
      <c r="LY137" s="4"/>
      <c r="LZ137" s="4"/>
      <c r="MB137" s="8"/>
      <c r="MD137" s="4"/>
      <c r="ME137" s="4"/>
      <c r="MG137" s="8"/>
      <c r="MI137" s="4"/>
      <c r="MJ137" s="4"/>
      <c r="MK137" s="15"/>
      <c r="ML137" s="39"/>
      <c r="MQ137" s="39"/>
      <c r="MS137" s="14"/>
      <c r="MT137" s="14"/>
      <c r="MV137" s="39"/>
      <c r="MX137" s="14"/>
      <c r="MY137" s="14"/>
      <c r="MZ137" s="22"/>
      <c r="NA137" s="40"/>
      <c r="NF137" s="40"/>
      <c r="NH137" s="21"/>
      <c r="NI137" s="21"/>
      <c r="NJ137" s="26"/>
      <c r="NK137" s="41"/>
      <c r="NO137" s="7"/>
      <c r="NP137" s="8"/>
      <c r="NU137" s="8"/>
      <c r="NW137" s="4"/>
      <c r="NX137" s="4"/>
      <c r="NZ137" s="8"/>
      <c r="OB137" s="4"/>
      <c r="OC137" s="4"/>
      <c r="OD137" s="15"/>
      <c r="OE137" s="39"/>
      <c r="OJ137" s="39"/>
      <c r="OL137" s="14"/>
      <c r="OM137" s="14"/>
      <c r="ON137" s="22"/>
      <c r="OO137" s="40"/>
      <c r="OS137" s="7"/>
      <c r="OT137" s="8"/>
      <c r="OY137" s="8"/>
      <c r="PA137" s="4"/>
      <c r="PB137" s="4"/>
      <c r="PC137" s="15"/>
      <c r="PD137" s="39"/>
      <c r="PH137" s="7"/>
      <c r="PI137" s="8"/>
      <c r="PM137" s="7"/>
      <c r="PN137" s="8"/>
      <c r="PS137" s="8"/>
      <c r="PU137" s="4"/>
      <c r="PV137" s="4"/>
      <c r="PX137" s="8"/>
      <c r="PZ137" s="4"/>
      <c r="QA137" s="4"/>
      <c r="QB137" s="15"/>
      <c r="QC137" s="39"/>
      <c r="QH137" s="39"/>
      <c r="QJ137" s="14"/>
      <c r="QK137" s="14"/>
      <c r="QL137" s="22"/>
      <c r="QM137" s="40"/>
      <c r="QQ137" s="7"/>
      <c r="QR137" s="8"/>
      <c r="QW137" s="8"/>
      <c r="QY137" s="4"/>
      <c r="QZ137" s="4"/>
      <c r="RA137" s="15"/>
      <c r="RB137" s="39"/>
      <c r="RF137" s="7"/>
      <c r="RG137" s="8"/>
      <c r="RK137" s="7"/>
      <c r="RL137" s="8"/>
      <c r="RQ137" s="8"/>
      <c r="RS137" s="4"/>
      <c r="RT137" s="4"/>
      <c r="RU137" s="15"/>
      <c r="RV137" s="39"/>
      <c r="RZ137" s="7"/>
      <c r="SA137" s="8"/>
      <c r="SE137" s="7"/>
      <c r="SF137" s="8"/>
      <c r="SJ137" s="7"/>
      <c r="SK137" s="8"/>
      <c r="SP137" s="8"/>
      <c r="SR137" s="4"/>
      <c r="SS137" s="4"/>
      <c r="SU137" s="8"/>
      <c r="SW137" s="4"/>
      <c r="SX137" s="4"/>
      <c r="SY137" s="15"/>
      <c r="SZ137" s="39"/>
      <c r="TE137" s="39"/>
      <c r="TG137" s="14"/>
      <c r="TH137" s="14"/>
      <c r="TI137" s="22"/>
      <c r="TJ137" s="40"/>
      <c r="TN137" s="7"/>
      <c r="TO137" s="8"/>
      <c r="TT137" s="8"/>
      <c r="TV137" s="4"/>
      <c r="TW137" s="4"/>
      <c r="TX137" s="15"/>
      <c r="TY137" s="39"/>
      <c r="UC137" s="7"/>
      <c r="UD137" s="8"/>
      <c r="UH137" s="7"/>
      <c r="UI137" s="8"/>
      <c r="UN137" s="8"/>
      <c r="UP137" s="4"/>
      <c r="UQ137" s="4"/>
      <c r="UR137" s="15"/>
      <c r="US137" s="39"/>
      <c r="UW137" s="7"/>
      <c r="UX137" s="8"/>
      <c r="VB137" s="7"/>
      <c r="VC137" s="8"/>
      <c r="VG137" s="7"/>
      <c r="VH137" s="8"/>
      <c r="VM137" s="8"/>
      <c r="VO137" s="4"/>
      <c r="VP137" s="4"/>
      <c r="VQ137" s="15"/>
      <c r="VR137" s="39"/>
      <c r="VV137" s="7"/>
      <c r="VW137" s="8"/>
      <c r="WA137" s="7"/>
      <c r="WB137" s="8"/>
      <c r="WF137" s="7"/>
      <c r="WG137" s="8"/>
      <c r="WK137" s="7"/>
      <c r="WL137" s="8"/>
      <c r="WQ137" s="8"/>
      <c r="WS137" s="4"/>
      <c r="WT137" s="4"/>
      <c r="WU137" s="15"/>
      <c r="WV137" s="39"/>
      <c r="WZ137" s="7"/>
      <c r="XA137" s="8"/>
      <c r="XE137" s="7"/>
      <c r="XF137" s="8"/>
      <c r="XJ137" s="7"/>
      <c r="XK137" s="8"/>
      <c r="XO137" s="7"/>
      <c r="XP137" s="8"/>
      <c r="XT137" s="7"/>
      <c r="XU137" s="8"/>
      <c r="XY137" s="7"/>
      <c r="XZ137" s="8"/>
      <c r="YD137" s="7"/>
      <c r="YE137" s="8"/>
      <c r="YI137" s="7"/>
      <c r="YJ137" s="8"/>
    </row>
    <row r="138" spans="2:660" x14ac:dyDescent="0.2">
      <c r="AI138" s="8"/>
      <c r="AK138" s="4"/>
      <c r="AL138" s="9"/>
      <c r="AN138" s="8"/>
      <c r="AP138" s="4"/>
      <c r="AQ138" s="9"/>
      <c r="AS138" s="8"/>
      <c r="AU138" s="4"/>
      <c r="AV138" s="9"/>
      <c r="AX138" s="17"/>
      <c r="AZ138" s="13"/>
      <c r="BA138" s="16"/>
      <c r="BM138" s="39"/>
      <c r="BO138" s="14"/>
      <c r="BP138" s="18"/>
      <c r="BR138" s="39"/>
      <c r="BT138" s="14"/>
      <c r="BU138" s="18"/>
      <c r="BW138" s="39"/>
      <c r="BY138" s="14"/>
      <c r="BZ138" s="18"/>
      <c r="CA138" s="22"/>
      <c r="CB138" s="40"/>
      <c r="CG138" s="40"/>
      <c r="CI138" s="21"/>
      <c r="CJ138" s="21"/>
      <c r="CL138" s="40"/>
      <c r="CN138" s="21"/>
      <c r="CO138" s="21"/>
      <c r="CQ138" s="40"/>
      <c r="CS138" s="21"/>
      <c r="CT138" s="21"/>
      <c r="CV138" s="40"/>
      <c r="CX138" s="21"/>
      <c r="CY138" s="21"/>
      <c r="CZ138" s="26"/>
      <c r="DA138" s="41"/>
      <c r="DF138" s="41"/>
      <c r="DH138" s="25"/>
      <c r="DI138" s="25"/>
      <c r="DK138" s="41"/>
      <c r="DM138" s="25"/>
      <c r="DN138" s="25"/>
      <c r="DP138" s="41"/>
      <c r="DR138" s="25"/>
      <c r="DS138" s="25"/>
      <c r="DT138" s="30"/>
      <c r="DU138" s="42"/>
      <c r="DZ138" s="42"/>
      <c r="EB138" s="29"/>
      <c r="EC138" s="29"/>
      <c r="EE138" s="42"/>
      <c r="EG138" s="29"/>
      <c r="EH138" s="29"/>
      <c r="EI138" s="34"/>
      <c r="EJ138" s="43"/>
      <c r="EO138" s="43"/>
      <c r="EQ138" s="33"/>
      <c r="ER138" s="33"/>
      <c r="ES138" s="38"/>
      <c r="ET138" s="44"/>
      <c r="EX138" s="7"/>
      <c r="EY138" s="8"/>
      <c r="FD138" s="8"/>
      <c r="FF138" s="4"/>
      <c r="FG138" s="4"/>
      <c r="FI138" s="8"/>
      <c r="FK138" s="4"/>
      <c r="FL138" s="4"/>
      <c r="FN138" s="8"/>
      <c r="FP138" s="4"/>
      <c r="FQ138" s="4"/>
      <c r="FS138" s="8"/>
      <c r="FU138" s="4"/>
      <c r="FV138" s="4"/>
      <c r="FW138" s="15"/>
      <c r="FX138" s="39"/>
      <c r="GC138" s="39"/>
      <c r="GE138" s="14"/>
      <c r="GF138" s="14"/>
      <c r="GH138" s="39"/>
      <c r="GJ138" s="14"/>
      <c r="GK138" s="14"/>
      <c r="GM138" s="39"/>
      <c r="GO138" s="14"/>
      <c r="GP138" s="14"/>
      <c r="GQ138" s="22"/>
      <c r="GR138" s="40"/>
      <c r="GW138" s="40"/>
      <c r="GY138" s="21"/>
      <c r="GZ138" s="21"/>
      <c r="HB138" s="40"/>
      <c r="HD138" s="21"/>
      <c r="HE138" s="21"/>
      <c r="HF138" s="26"/>
      <c r="HG138" s="41"/>
      <c r="HL138" s="41"/>
      <c r="HN138" s="25"/>
      <c r="HO138" s="25"/>
      <c r="HP138" s="30"/>
      <c r="HQ138" s="42"/>
      <c r="HU138" s="7"/>
      <c r="HV138" s="8"/>
      <c r="IA138" s="8"/>
      <c r="IC138" s="4"/>
      <c r="ID138" s="4"/>
      <c r="IF138" s="8"/>
      <c r="IH138" s="4"/>
      <c r="II138" s="4"/>
      <c r="IK138" s="8"/>
      <c r="IM138" s="4"/>
      <c r="IN138" s="4"/>
      <c r="IO138" s="15"/>
      <c r="IP138" s="39"/>
      <c r="IU138" s="39"/>
      <c r="IW138" s="14"/>
      <c r="IX138" s="14"/>
      <c r="IZ138" s="39"/>
      <c r="JB138" s="14"/>
      <c r="JC138" s="14"/>
      <c r="JD138" s="22"/>
      <c r="JE138" s="40"/>
      <c r="JJ138" s="40"/>
      <c r="JL138" s="21"/>
      <c r="JM138" s="21"/>
      <c r="JN138" s="26"/>
      <c r="JO138" s="41"/>
      <c r="JS138" s="7"/>
      <c r="JT138" s="8"/>
      <c r="JY138" s="8"/>
      <c r="KA138" s="4"/>
      <c r="KB138" s="4"/>
      <c r="KD138" s="8"/>
      <c r="KF138" s="4"/>
      <c r="KG138" s="4"/>
      <c r="KH138" s="15"/>
      <c r="KI138" s="39"/>
      <c r="KN138" s="39"/>
      <c r="KP138" s="14"/>
      <c r="KQ138" s="14"/>
      <c r="KR138" s="22"/>
      <c r="KS138" s="40"/>
      <c r="KX138" s="6"/>
      <c r="KZ138" s="5"/>
      <c r="LA138" s="5"/>
      <c r="LG138" s="15"/>
      <c r="LH138" s="39"/>
      <c r="LM138" s="6"/>
      <c r="LO138" s="5"/>
      <c r="LP138" s="5"/>
      <c r="LQ138" s="7"/>
      <c r="LR138" s="8"/>
      <c r="LW138" s="8"/>
      <c r="LY138" s="4"/>
      <c r="LZ138" s="4"/>
      <c r="MB138" s="8"/>
      <c r="MD138" s="4"/>
      <c r="ME138" s="4"/>
      <c r="MG138" s="8"/>
      <c r="MI138" s="4"/>
      <c r="MJ138" s="4"/>
      <c r="MK138" s="15"/>
      <c r="ML138" s="39"/>
      <c r="MQ138" s="39"/>
      <c r="MS138" s="14"/>
      <c r="MT138" s="14"/>
      <c r="MV138" s="39"/>
      <c r="MX138" s="14"/>
      <c r="MY138" s="14"/>
      <c r="MZ138" s="22"/>
      <c r="NA138" s="40"/>
      <c r="NF138" s="40"/>
      <c r="NH138" s="21"/>
      <c r="NI138" s="21"/>
      <c r="NJ138" s="26"/>
      <c r="NK138" s="41"/>
      <c r="NO138" s="7"/>
      <c r="NP138" s="8"/>
      <c r="NU138" s="8"/>
      <c r="NW138" s="4"/>
      <c r="NX138" s="4"/>
      <c r="NZ138" s="8"/>
      <c r="OB138" s="4"/>
      <c r="OC138" s="4"/>
      <c r="OD138" s="15"/>
      <c r="OE138" s="39"/>
      <c r="OJ138" s="39"/>
      <c r="OL138" s="14"/>
      <c r="OM138" s="14"/>
      <c r="ON138" s="22"/>
      <c r="OO138" s="40"/>
      <c r="OS138" s="7"/>
      <c r="OT138" s="8"/>
      <c r="OY138" s="8"/>
      <c r="PA138" s="4"/>
      <c r="PB138" s="4"/>
      <c r="PC138" s="15"/>
      <c r="PD138" s="39"/>
      <c r="PH138" s="7"/>
      <c r="PI138" s="8"/>
      <c r="PM138" s="7"/>
      <c r="PN138" s="8"/>
      <c r="PS138" s="8"/>
      <c r="PU138" s="4"/>
      <c r="PV138" s="4"/>
      <c r="PX138" s="8"/>
      <c r="PZ138" s="4"/>
      <c r="QA138" s="4"/>
      <c r="QB138" s="15"/>
      <c r="QC138" s="39"/>
      <c r="QH138" s="39"/>
      <c r="QJ138" s="14"/>
      <c r="QK138" s="14"/>
      <c r="QL138" s="22"/>
      <c r="QM138" s="40"/>
      <c r="QQ138" s="7"/>
      <c r="QR138" s="8"/>
      <c r="QW138" s="8"/>
      <c r="QY138" s="4"/>
      <c r="QZ138" s="4"/>
      <c r="RA138" s="15"/>
      <c r="RB138" s="39"/>
      <c r="RF138" s="7"/>
      <c r="RG138" s="8"/>
      <c r="RK138" s="7"/>
      <c r="RL138" s="8"/>
      <c r="RQ138" s="8"/>
      <c r="RS138" s="4"/>
      <c r="RT138" s="4"/>
      <c r="RU138" s="15"/>
      <c r="RV138" s="39"/>
      <c r="RZ138" s="7"/>
      <c r="SA138" s="8"/>
      <c r="SE138" s="7"/>
      <c r="SF138" s="8"/>
      <c r="SJ138" s="7"/>
      <c r="SK138" s="8"/>
      <c r="SP138" s="8"/>
      <c r="SR138" s="4"/>
      <c r="SS138" s="4"/>
      <c r="SU138" s="8"/>
      <c r="SW138" s="4"/>
      <c r="SX138" s="4"/>
      <c r="SY138" s="15"/>
      <c r="SZ138" s="39"/>
      <c r="TE138" s="39"/>
      <c r="TG138" s="14"/>
      <c r="TH138" s="14"/>
      <c r="TI138" s="22"/>
      <c r="TJ138" s="40"/>
      <c r="TN138" s="7"/>
      <c r="TO138" s="8"/>
      <c r="TT138" s="8"/>
      <c r="TV138" s="4"/>
      <c r="TW138" s="4"/>
      <c r="TX138" s="15"/>
      <c r="TY138" s="39"/>
      <c r="UC138" s="7"/>
      <c r="UD138" s="8"/>
      <c r="UH138" s="7"/>
      <c r="UI138" s="8"/>
      <c r="UN138" s="8"/>
      <c r="UP138" s="4"/>
      <c r="UQ138" s="4"/>
      <c r="UR138" s="15"/>
      <c r="US138" s="39"/>
      <c r="UW138" s="7"/>
      <c r="UX138" s="8"/>
      <c r="VB138" s="7"/>
      <c r="VC138" s="8"/>
      <c r="VG138" s="7"/>
      <c r="VH138" s="8"/>
      <c r="VM138" s="8"/>
      <c r="VO138" s="4"/>
      <c r="VP138" s="4"/>
      <c r="VQ138" s="15"/>
      <c r="VR138" s="39"/>
      <c r="VV138" s="7"/>
      <c r="VW138" s="8"/>
      <c r="WA138" s="7"/>
      <c r="WB138" s="8"/>
      <c r="WF138" s="7"/>
      <c r="WG138" s="8"/>
      <c r="WK138" s="7"/>
      <c r="WL138" s="8"/>
      <c r="WQ138" s="8"/>
      <c r="WS138" s="4"/>
      <c r="WT138" s="4"/>
      <c r="WU138" s="15"/>
      <c r="WV138" s="39"/>
      <c r="WZ138" s="7"/>
      <c r="XA138" s="8"/>
      <c r="XE138" s="7"/>
      <c r="XF138" s="8"/>
      <c r="XJ138" s="7"/>
      <c r="XK138" s="8"/>
      <c r="XO138" s="7"/>
      <c r="XP138" s="8"/>
      <c r="XT138" s="7"/>
      <c r="XU138" s="8"/>
      <c r="XY138" s="7"/>
      <c r="XZ138" s="8"/>
      <c r="YD138" s="7"/>
      <c r="YE138" s="8"/>
      <c r="YI138" s="7"/>
      <c r="YJ138" s="8"/>
    </row>
    <row r="139" spans="2:660" x14ac:dyDescent="0.2">
      <c r="AI139" s="8"/>
      <c r="AK139" s="4"/>
      <c r="AL139" s="9"/>
      <c r="AN139" s="8"/>
      <c r="AP139" s="4"/>
      <c r="AQ139" s="9"/>
      <c r="AS139" s="8"/>
      <c r="AU139" s="4"/>
      <c r="AV139" s="9"/>
      <c r="AX139" s="17"/>
      <c r="AZ139" s="13"/>
      <c r="BA139" s="16"/>
      <c r="BM139" s="39"/>
      <c r="BO139" s="14"/>
      <c r="BP139" s="18"/>
      <c r="BR139" s="39"/>
      <c r="BT139" s="14"/>
      <c r="BU139" s="18"/>
      <c r="BW139" s="39"/>
      <c r="BY139" s="14"/>
      <c r="BZ139" s="18"/>
      <c r="CA139" s="22"/>
      <c r="CB139" s="40"/>
      <c r="CG139" s="40"/>
      <c r="CI139" s="21"/>
      <c r="CJ139" s="21"/>
      <c r="CL139" s="40"/>
      <c r="CN139" s="21"/>
      <c r="CO139" s="21"/>
      <c r="CQ139" s="40"/>
      <c r="CS139" s="21"/>
      <c r="CT139" s="21"/>
      <c r="CV139" s="40"/>
      <c r="CX139" s="21"/>
      <c r="CY139" s="21"/>
      <c r="CZ139" s="26"/>
      <c r="DA139" s="41"/>
      <c r="DF139" s="41"/>
      <c r="DH139" s="25"/>
      <c r="DI139" s="25"/>
      <c r="DK139" s="41"/>
      <c r="DM139" s="25"/>
      <c r="DN139" s="25"/>
      <c r="DP139" s="41"/>
      <c r="DR139" s="25"/>
      <c r="DS139" s="25"/>
      <c r="DT139" s="30"/>
      <c r="DU139" s="42"/>
      <c r="DZ139" s="42"/>
      <c r="EB139" s="29"/>
      <c r="EC139" s="29"/>
      <c r="EE139" s="42"/>
      <c r="EG139" s="29"/>
      <c r="EH139" s="29"/>
      <c r="EI139" s="34"/>
      <c r="EJ139" s="43"/>
      <c r="EO139" s="43"/>
      <c r="EQ139" s="33"/>
      <c r="ER139" s="33"/>
      <c r="ES139" s="38"/>
      <c r="ET139" s="44"/>
      <c r="EX139" s="7"/>
      <c r="EY139" s="8"/>
      <c r="FD139" s="8"/>
      <c r="FF139" s="4"/>
      <c r="FG139" s="4"/>
      <c r="FI139" s="8"/>
      <c r="FK139" s="4"/>
      <c r="FL139" s="4"/>
      <c r="FN139" s="8"/>
      <c r="FP139" s="4"/>
      <c r="FQ139" s="4"/>
      <c r="FS139" s="8"/>
      <c r="FU139" s="4"/>
      <c r="FV139" s="4"/>
      <c r="FW139" s="15"/>
      <c r="FX139" s="39"/>
      <c r="GC139" s="39"/>
      <c r="GE139" s="14"/>
      <c r="GF139" s="14"/>
      <c r="GH139" s="39"/>
      <c r="GJ139" s="14"/>
      <c r="GK139" s="14"/>
      <c r="GM139" s="39"/>
      <c r="GO139" s="14"/>
      <c r="GP139" s="14"/>
      <c r="GQ139" s="22"/>
      <c r="GR139" s="40"/>
      <c r="GW139" s="40"/>
      <c r="GY139" s="21"/>
      <c r="GZ139" s="21"/>
      <c r="HB139" s="40"/>
      <c r="HD139" s="21"/>
      <c r="HE139" s="21"/>
      <c r="HF139" s="26"/>
      <c r="HG139" s="41"/>
      <c r="HL139" s="41"/>
      <c r="HN139" s="25"/>
      <c r="HO139" s="25"/>
      <c r="HP139" s="30"/>
      <c r="HQ139" s="42"/>
      <c r="HU139" s="7"/>
      <c r="HV139" s="8"/>
      <c r="IA139" s="8"/>
      <c r="IC139" s="4"/>
      <c r="ID139" s="4"/>
      <c r="IF139" s="8"/>
      <c r="IH139" s="4"/>
      <c r="II139" s="4"/>
      <c r="IK139" s="8"/>
      <c r="IM139" s="4"/>
      <c r="IN139" s="4"/>
      <c r="IO139" s="15"/>
      <c r="IP139" s="39"/>
      <c r="IU139" s="39"/>
      <c r="IW139" s="14"/>
      <c r="IX139" s="14"/>
      <c r="IZ139" s="39"/>
      <c r="JB139" s="14"/>
      <c r="JC139" s="14"/>
      <c r="JD139" s="22"/>
      <c r="JE139" s="40"/>
      <c r="JJ139" s="40"/>
      <c r="JL139" s="21"/>
      <c r="JM139" s="21"/>
      <c r="JN139" s="26"/>
      <c r="JO139" s="41"/>
      <c r="JS139" s="7"/>
      <c r="JT139" s="8"/>
      <c r="JY139" s="8"/>
      <c r="KA139" s="4"/>
      <c r="KB139" s="4"/>
      <c r="KD139" s="8"/>
      <c r="KF139" s="4"/>
      <c r="KG139" s="4"/>
      <c r="KH139" s="15"/>
      <c r="KI139" s="39"/>
      <c r="KN139" s="39"/>
      <c r="KP139" s="14"/>
      <c r="KQ139" s="14"/>
      <c r="KR139" s="22"/>
      <c r="KS139" s="40"/>
      <c r="KX139" s="6"/>
      <c r="KZ139" s="5"/>
      <c r="LA139" s="5"/>
      <c r="LG139" s="15"/>
      <c r="LH139" s="39"/>
      <c r="LM139" s="6"/>
      <c r="LO139" s="5"/>
      <c r="LP139" s="5"/>
      <c r="LQ139" s="7"/>
      <c r="LR139" s="8"/>
      <c r="LW139" s="8"/>
      <c r="LY139" s="4"/>
      <c r="LZ139" s="4"/>
      <c r="MB139" s="8"/>
      <c r="MD139" s="4"/>
      <c r="ME139" s="4"/>
      <c r="MG139" s="8"/>
      <c r="MI139" s="4"/>
      <c r="MJ139" s="4"/>
      <c r="MK139" s="15"/>
      <c r="ML139" s="39"/>
      <c r="MQ139" s="39"/>
      <c r="MS139" s="14"/>
      <c r="MT139" s="14"/>
      <c r="MV139" s="39"/>
      <c r="MX139" s="14"/>
      <c r="MY139" s="14"/>
      <c r="MZ139" s="22"/>
      <c r="NA139" s="40"/>
      <c r="NF139" s="40"/>
      <c r="NH139" s="21"/>
      <c r="NI139" s="21"/>
      <c r="NJ139" s="26"/>
      <c r="NK139" s="41"/>
      <c r="NO139" s="7"/>
      <c r="NP139" s="8"/>
      <c r="NU139" s="8"/>
      <c r="NW139" s="4"/>
      <c r="NX139" s="4"/>
      <c r="NZ139" s="8"/>
      <c r="OB139" s="4"/>
      <c r="OC139" s="4"/>
      <c r="OD139" s="15"/>
      <c r="OE139" s="39"/>
      <c r="OJ139" s="39"/>
      <c r="OL139" s="14"/>
      <c r="OM139" s="14"/>
      <c r="ON139" s="22"/>
      <c r="OO139" s="40"/>
      <c r="OS139" s="7"/>
      <c r="OT139" s="8"/>
      <c r="OY139" s="8"/>
      <c r="PA139" s="4"/>
      <c r="PB139" s="4"/>
      <c r="PC139" s="15"/>
      <c r="PD139" s="39"/>
      <c r="PH139" s="7"/>
      <c r="PI139" s="8"/>
      <c r="PM139" s="7"/>
      <c r="PN139" s="8"/>
      <c r="PS139" s="8"/>
      <c r="PU139" s="4"/>
      <c r="PV139" s="4"/>
      <c r="PX139" s="8"/>
      <c r="PZ139" s="4"/>
      <c r="QA139" s="4"/>
      <c r="QB139" s="15"/>
      <c r="QC139" s="39"/>
      <c r="QH139" s="39"/>
      <c r="QJ139" s="14"/>
      <c r="QK139" s="14"/>
      <c r="QL139" s="22"/>
      <c r="QM139" s="40"/>
      <c r="QQ139" s="7"/>
      <c r="QR139" s="8"/>
      <c r="QW139" s="8"/>
      <c r="QY139" s="4"/>
      <c r="QZ139" s="4"/>
      <c r="RA139" s="15"/>
      <c r="RB139" s="39"/>
      <c r="RF139" s="7"/>
      <c r="RG139" s="8"/>
      <c r="RK139" s="7"/>
      <c r="RL139" s="8"/>
      <c r="RQ139" s="8"/>
      <c r="RS139" s="4"/>
      <c r="RT139" s="4"/>
      <c r="RU139" s="15"/>
      <c r="RV139" s="39"/>
      <c r="RZ139" s="7"/>
      <c r="SA139" s="8"/>
      <c r="SE139" s="7"/>
      <c r="SF139" s="8"/>
      <c r="SJ139" s="7"/>
      <c r="SK139" s="8"/>
      <c r="SP139" s="8"/>
      <c r="SR139" s="4"/>
      <c r="SS139" s="4"/>
      <c r="SU139" s="8"/>
      <c r="SW139" s="4"/>
      <c r="SX139" s="4"/>
      <c r="SY139" s="15"/>
      <c r="SZ139" s="39"/>
      <c r="TE139" s="39"/>
      <c r="TG139" s="14"/>
      <c r="TH139" s="14"/>
      <c r="TI139" s="22"/>
      <c r="TJ139" s="40"/>
      <c r="TN139" s="7"/>
      <c r="TO139" s="8"/>
      <c r="TT139" s="8"/>
      <c r="TV139" s="4"/>
      <c r="TW139" s="4"/>
      <c r="TX139" s="15"/>
      <c r="TY139" s="39"/>
      <c r="UC139" s="7"/>
      <c r="UD139" s="8"/>
      <c r="UH139" s="7"/>
      <c r="UI139" s="8"/>
      <c r="UN139" s="8"/>
      <c r="UP139" s="4"/>
      <c r="UQ139" s="4"/>
      <c r="UR139" s="15"/>
      <c r="US139" s="39"/>
      <c r="UW139" s="7"/>
      <c r="UX139" s="8"/>
      <c r="VB139" s="7"/>
      <c r="VC139" s="8"/>
      <c r="VG139" s="7"/>
      <c r="VH139" s="8"/>
      <c r="VM139" s="8"/>
      <c r="VO139" s="4"/>
      <c r="VP139" s="4"/>
      <c r="VQ139" s="15"/>
      <c r="VR139" s="39"/>
      <c r="VV139" s="7"/>
      <c r="VW139" s="8"/>
      <c r="WA139" s="7"/>
      <c r="WB139" s="8"/>
      <c r="WF139" s="7"/>
      <c r="WG139" s="8"/>
      <c r="WK139" s="7"/>
      <c r="WL139" s="8"/>
      <c r="WQ139" s="8"/>
      <c r="WS139" s="4"/>
      <c r="WT139" s="4"/>
      <c r="WU139" s="15"/>
      <c r="WV139" s="39"/>
      <c r="WZ139" s="7"/>
      <c r="XA139" s="8"/>
      <c r="XE139" s="7"/>
      <c r="XF139" s="8"/>
      <c r="XJ139" s="7"/>
      <c r="XK139" s="8"/>
      <c r="XO139" s="7"/>
      <c r="XP139" s="8"/>
      <c r="XT139" s="7"/>
      <c r="XU139" s="8"/>
      <c r="XY139" s="7"/>
      <c r="XZ139" s="8"/>
      <c r="YD139" s="7"/>
      <c r="YE139" s="8"/>
      <c r="YI139" s="7"/>
      <c r="YJ139" s="8"/>
    </row>
    <row r="140" spans="2:660" x14ac:dyDescent="0.2">
      <c r="B140" s="242"/>
      <c r="C140" s="163"/>
      <c r="D140"/>
      <c r="J140"/>
      <c r="K140"/>
      <c r="L140"/>
      <c r="M140"/>
      <c r="AI140" s="8"/>
      <c r="AK140" s="4"/>
      <c r="AL140" s="9"/>
      <c r="AN140" s="8"/>
      <c r="AP140" s="4"/>
      <c r="AQ140" s="9"/>
      <c r="AS140" s="8"/>
      <c r="AU140" s="4"/>
      <c r="AV140" s="9"/>
      <c r="AX140" s="17"/>
      <c r="AZ140" s="13"/>
      <c r="BA140" s="16"/>
      <c r="BM140" s="39"/>
      <c r="BO140" s="14"/>
      <c r="BP140" s="18"/>
      <c r="BR140" s="39"/>
      <c r="BT140" s="14"/>
      <c r="BU140" s="18"/>
      <c r="BW140" s="39"/>
      <c r="BY140" s="14"/>
      <c r="BZ140" s="18"/>
      <c r="CA140" s="22"/>
      <c r="CB140" s="40"/>
      <c r="CG140" s="40"/>
      <c r="CI140" s="21"/>
      <c r="CJ140" s="21"/>
      <c r="CL140" s="40"/>
      <c r="CN140" s="21"/>
      <c r="CO140" s="21"/>
      <c r="CQ140" s="40"/>
      <c r="CS140" s="21"/>
      <c r="CT140" s="21"/>
      <c r="CV140" s="40"/>
      <c r="CX140" s="21"/>
      <c r="CY140" s="21"/>
      <c r="CZ140" s="26"/>
      <c r="DA140" s="41"/>
      <c r="DF140" s="41"/>
      <c r="DH140" s="25"/>
      <c r="DI140" s="25"/>
      <c r="DK140" s="41"/>
      <c r="DM140" s="25"/>
      <c r="DN140" s="25"/>
      <c r="DP140" s="41"/>
      <c r="DR140" s="25"/>
      <c r="DS140" s="25"/>
      <c r="DT140" s="30"/>
      <c r="DU140" s="42"/>
      <c r="DZ140" s="42"/>
      <c r="EB140" s="29"/>
      <c r="EC140" s="29"/>
      <c r="EE140" s="42"/>
      <c r="EG140" s="29"/>
      <c r="EH140" s="29"/>
      <c r="EI140" s="34"/>
      <c r="EJ140" s="43"/>
      <c r="EO140" s="43"/>
      <c r="EQ140" s="33"/>
      <c r="ER140" s="33"/>
      <c r="ES140" s="38"/>
      <c r="ET140" s="44"/>
      <c r="EX140" s="7"/>
      <c r="EY140" s="8"/>
      <c r="FD140" s="8"/>
      <c r="FF140" s="4"/>
      <c r="FG140" s="4"/>
      <c r="FI140" s="8"/>
      <c r="FK140" s="4"/>
      <c r="FL140" s="4"/>
      <c r="FN140" s="8"/>
      <c r="FP140" s="4"/>
      <c r="FQ140" s="4"/>
      <c r="FS140" s="8"/>
      <c r="FU140" s="4"/>
      <c r="FV140" s="4"/>
      <c r="FW140" s="15"/>
      <c r="FX140" s="39"/>
      <c r="GC140" s="39"/>
      <c r="GE140" s="14"/>
      <c r="GF140" s="14"/>
      <c r="GH140" s="39"/>
      <c r="GJ140" s="14"/>
      <c r="GK140" s="14"/>
      <c r="GM140" s="39"/>
      <c r="GO140" s="14"/>
      <c r="GP140" s="14"/>
      <c r="GQ140" s="22"/>
      <c r="GR140" s="40"/>
      <c r="GW140" s="40"/>
      <c r="GY140" s="21"/>
      <c r="GZ140" s="21"/>
      <c r="HB140" s="40"/>
      <c r="HD140" s="21"/>
      <c r="HE140" s="21"/>
      <c r="HF140" s="26"/>
      <c r="HG140" s="41"/>
      <c r="HL140" s="41"/>
      <c r="HN140" s="25"/>
      <c r="HO140" s="25"/>
      <c r="HP140" s="30"/>
      <c r="HQ140" s="42"/>
      <c r="HU140" s="7"/>
      <c r="HV140" s="8"/>
      <c r="IA140" s="8"/>
      <c r="IC140" s="4"/>
      <c r="ID140" s="4"/>
      <c r="IF140" s="8"/>
      <c r="IH140" s="4"/>
      <c r="II140" s="4"/>
      <c r="IK140" s="8"/>
      <c r="IM140" s="4"/>
      <c r="IN140" s="4"/>
      <c r="IO140" s="15"/>
      <c r="IP140" s="39"/>
      <c r="IU140" s="39"/>
      <c r="IW140" s="14"/>
      <c r="IX140" s="14"/>
      <c r="IZ140" s="39"/>
      <c r="JB140" s="14"/>
      <c r="JC140" s="14"/>
      <c r="JD140" s="22"/>
      <c r="JE140" s="40"/>
      <c r="JJ140" s="40"/>
      <c r="JL140" s="21"/>
      <c r="JM140" s="21"/>
      <c r="JN140" s="26"/>
      <c r="JO140" s="41"/>
      <c r="JS140" s="7"/>
      <c r="JT140" s="8"/>
      <c r="JY140" s="8"/>
      <c r="KA140" s="4"/>
      <c r="KB140" s="4"/>
      <c r="KD140" s="8"/>
      <c r="KF140" s="4"/>
      <c r="KG140" s="4"/>
      <c r="KH140" s="15"/>
      <c r="KI140" s="39"/>
      <c r="KN140" s="39"/>
      <c r="KP140" s="14"/>
      <c r="KQ140" s="14"/>
      <c r="KR140" s="22"/>
      <c r="KS140" s="40"/>
      <c r="KX140" s="6"/>
      <c r="KZ140" s="5"/>
      <c r="LA140" s="5"/>
      <c r="LG140" s="15"/>
      <c r="LH140" s="39"/>
      <c r="LM140" s="6"/>
      <c r="LO140" s="5"/>
      <c r="LP140" s="5"/>
      <c r="LQ140" s="7"/>
      <c r="LR140" s="8"/>
      <c r="LW140" s="8"/>
      <c r="LY140" s="4"/>
      <c r="LZ140" s="4"/>
      <c r="MB140" s="8"/>
      <c r="MD140" s="4"/>
      <c r="ME140" s="4"/>
      <c r="MG140" s="8"/>
      <c r="MI140" s="4"/>
      <c r="MJ140" s="4"/>
      <c r="MK140" s="15"/>
      <c r="ML140" s="39"/>
      <c r="MQ140" s="39"/>
      <c r="MS140" s="14"/>
      <c r="MT140" s="14"/>
      <c r="MV140" s="39"/>
      <c r="MX140" s="14"/>
      <c r="MY140" s="14"/>
      <c r="MZ140" s="22"/>
      <c r="NA140" s="40"/>
      <c r="NF140" s="40"/>
      <c r="NH140" s="21"/>
      <c r="NI140" s="21"/>
      <c r="NJ140" s="26"/>
      <c r="NK140" s="41"/>
      <c r="NO140" s="7"/>
      <c r="NP140" s="8"/>
      <c r="NU140" s="8"/>
      <c r="NW140" s="4"/>
      <c r="NX140" s="4"/>
      <c r="NZ140" s="8"/>
      <c r="OB140" s="4"/>
      <c r="OC140" s="4"/>
      <c r="OD140" s="15"/>
      <c r="OE140" s="39"/>
      <c r="OJ140" s="39"/>
      <c r="OL140" s="14"/>
      <c r="OM140" s="14"/>
      <c r="ON140" s="22"/>
      <c r="OO140" s="40"/>
      <c r="OS140" s="7"/>
      <c r="OT140" s="8"/>
      <c r="OY140" s="8"/>
      <c r="PA140" s="4"/>
      <c r="PB140" s="4"/>
      <c r="PC140" s="15"/>
      <c r="PD140" s="39"/>
      <c r="PH140" s="7"/>
      <c r="PI140" s="8"/>
      <c r="PM140" s="7"/>
      <c r="PN140" s="8"/>
      <c r="PS140" s="8"/>
      <c r="PU140" s="4"/>
      <c r="PV140" s="4"/>
      <c r="PX140" s="8"/>
      <c r="PZ140" s="4"/>
      <c r="QA140" s="4"/>
      <c r="QB140" s="15"/>
      <c r="QC140" s="39"/>
      <c r="QH140" s="39"/>
      <c r="QJ140" s="14"/>
      <c r="QK140" s="14"/>
      <c r="QL140" s="22"/>
      <c r="QM140" s="40"/>
      <c r="QQ140" s="7"/>
      <c r="QR140" s="8"/>
      <c r="QW140" s="8"/>
      <c r="QY140" s="4"/>
      <c r="QZ140" s="4"/>
      <c r="RA140" s="15"/>
      <c r="RB140" s="39"/>
      <c r="RF140" s="7"/>
      <c r="RG140" s="8"/>
      <c r="RK140" s="7"/>
      <c r="RL140" s="8"/>
      <c r="RQ140" s="8"/>
      <c r="RS140" s="4"/>
      <c r="RT140" s="4"/>
      <c r="RU140" s="15"/>
      <c r="RV140" s="39"/>
      <c r="RZ140" s="7"/>
      <c r="SA140" s="8"/>
      <c r="SE140" s="7"/>
      <c r="SF140" s="8"/>
      <c r="SJ140" s="7"/>
      <c r="SK140" s="8"/>
      <c r="SP140" s="8"/>
      <c r="SR140" s="4"/>
      <c r="SS140" s="4"/>
      <c r="SU140" s="8"/>
      <c r="SW140" s="4"/>
      <c r="SX140" s="4"/>
      <c r="SY140" s="15"/>
      <c r="SZ140" s="39"/>
      <c r="TE140" s="39"/>
      <c r="TG140" s="14"/>
      <c r="TH140" s="14"/>
      <c r="TI140" s="22"/>
      <c r="TJ140" s="40"/>
      <c r="TN140" s="7"/>
      <c r="TO140" s="8"/>
      <c r="TT140" s="8"/>
      <c r="TV140" s="4"/>
      <c r="TW140" s="4"/>
      <c r="TX140" s="15"/>
      <c r="TY140" s="39"/>
      <c r="UC140" s="7"/>
      <c r="UD140" s="8"/>
      <c r="UH140" s="7"/>
      <c r="UI140" s="8"/>
      <c r="UN140" s="8"/>
      <c r="UP140" s="4"/>
      <c r="UQ140" s="4"/>
      <c r="UR140" s="15"/>
      <c r="US140" s="39"/>
      <c r="UW140" s="7"/>
      <c r="UX140" s="8"/>
      <c r="VB140" s="7"/>
      <c r="VC140" s="8"/>
      <c r="VG140" s="7"/>
      <c r="VH140" s="8"/>
      <c r="VM140" s="8"/>
      <c r="VO140" s="4"/>
      <c r="VP140" s="4"/>
      <c r="VQ140" s="15"/>
      <c r="VR140" s="39"/>
      <c r="VV140" s="7"/>
      <c r="VW140" s="8"/>
      <c r="WA140" s="7"/>
      <c r="WB140" s="8"/>
      <c r="WF140" s="7"/>
      <c r="WG140" s="8"/>
      <c r="WK140" s="7"/>
      <c r="WL140" s="8"/>
      <c r="WQ140" s="8"/>
      <c r="WS140" s="4"/>
      <c r="WT140" s="4"/>
      <c r="WU140" s="15"/>
      <c r="WV140" s="39"/>
      <c r="WZ140" s="7"/>
      <c r="XA140" s="8"/>
      <c r="XE140" s="7"/>
      <c r="XF140" s="8"/>
      <c r="XJ140" s="7"/>
      <c r="XK140" s="8"/>
      <c r="XO140" s="7"/>
      <c r="XP140" s="8"/>
      <c r="XT140" s="7"/>
      <c r="XU140" s="8"/>
      <c r="XY140" s="7"/>
      <c r="XZ140" s="8"/>
      <c r="YD140" s="7"/>
      <c r="YE140" s="8"/>
      <c r="YI140" s="7"/>
      <c r="YJ140" s="8"/>
    </row>
    <row r="141" spans="2:660" x14ac:dyDescent="0.2">
      <c r="B141" s="242"/>
      <c r="C141" s="163"/>
      <c r="D141"/>
      <c r="J141"/>
      <c r="K141"/>
      <c r="L141"/>
      <c r="M141"/>
      <c r="AI141" s="8"/>
      <c r="AK141" s="4"/>
      <c r="AL141" s="9"/>
      <c r="AN141" s="8"/>
      <c r="AP141" s="4"/>
      <c r="AQ141" s="9"/>
      <c r="AS141" s="8"/>
      <c r="AU141" s="4"/>
      <c r="AV141" s="9"/>
      <c r="AX141" s="17"/>
      <c r="AZ141" s="13"/>
      <c r="BA141" s="16"/>
      <c r="BM141" s="39"/>
      <c r="BO141" s="14"/>
      <c r="BP141" s="18"/>
      <c r="BR141" s="39"/>
      <c r="BT141" s="14"/>
      <c r="BU141" s="18"/>
      <c r="BW141" s="39"/>
      <c r="BY141" s="14"/>
      <c r="BZ141" s="18"/>
      <c r="CA141" s="22"/>
      <c r="CB141" s="40"/>
      <c r="CG141" s="40"/>
      <c r="CI141" s="21"/>
      <c r="CJ141" s="21"/>
      <c r="CL141" s="40"/>
      <c r="CN141" s="21"/>
      <c r="CO141" s="21"/>
      <c r="CQ141" s="40"/>
      <c r="CS141" s="21"/>
      <c r="CT141" s="21"/>
      <c r="CV141" s="40"/>
      <c r="CX141" s="21"/>
      <c r="CY141" s="21"/>
      <c r="CZ141" s="26"/>
      <c r="DA141" s="41"/>
      <c r="DF141" s="41"/>
      <c r="DH141" s="25"/>
      <c r="DI141" s="25"/>
      <c r="DK141" s="41"/>
      <c r="DM141" s="25"/>
      <c r="DN141" s="25"/>
      <c r="DP141" s="41"/>
      <c r="DR141" s="25"/>
      <c r="DS141" s="25"/>
      <c r="DT141" s="30"/>
      <c r="DU141" s="42"/>
      <c r="DZ141" s="42"/>
      <c r="EB141" s="29"/>
      <c r="EC141" s="29"/>
      <c r="EE141" s="42"/>
      <c r="EG141" s="29"/>
      <c r="EH141" s="29"/>
      <c r="EI141" s="34"/>
      <c r="EJ141" s="43"/>
      <c r="EO141" s="43"/>
      <c r="EQ141" s="33"/>
      <c r="ER141" s="33"/>
      <c r="ES141" s="38"/>
      <c r="ET141" s="44"/>
      <c r="EX141" s="7"/>
      <c r="EY141" s="8"/>
      <c r="FD141" s="8"/>
      <c r="FF141" s="4"/>
      <c r="FG141" s="4"/>
      <c r="FI141" s="8"/>
      <c r="FK141" s="4"/>
      <c r="FL141" s="4"/>
      <c r="FN141" s="8"/>
      <c r="FP141" s="4"/>
      <c r="FQ141" s="4"/>
      <c r="FS141" s="8"/>
      <c r="FU141" s="4"/>
      <c r="FV141" s="4"/>
      <c r="FW141" s="15"/>
      <c r="FX141" s="39"/>
      <c r="GC141" s="39"/>
      <c r="GE141" s="14"/>
      <c r="GF141" s="14"/>
      <c r="GH141" s="39"/>
      <c r="GJ141" s="14"/>
      <c r="GK141" s="14"/>
      <c r="GM141" s="39"/>
      <c r="GO141" s="14"/>
      <c r="GP141" s="14"/>
      <c r="GQ141" s="22"/>
      <c r="GR141" s="40"/>
      <c r="GW141" s="40"/>
      <c r="GY141" s="21"/>
      <c r="GZ141" s="21"/>
      <c r="HB141" s="40"/>
      <c r="HD141" s="21"/>
      <c r="HE141" s="21"/>
      <c r="HF141" s="26"/>
      <c r="HG141" s="41"/>
      <c r="HL141" s="41"/>
      <c r="HN141" s="25"/>
      <c r="HO141" s="25"/>
      <c r="HP141" s="30"/>
      <c r="HQ141" s="42"/>
      <c r="HU141" s="7"/>
      <c r="HV141" s="8"/>
      <c r="IA141" s="8"/>
      <c r="IC141" s="4"/>
      <c r="ID141" s="4"/>
      <c r="IF141" s="8"/>
      <c r="IH141" s="4"/>
      <c r="II141" s="4"/>
      <c r="IK141" s="8"/>
      <c r="IM141" s="4"/>
      <c r="IN141" s="4"/>
      <c r="IO141" s="15"/>
      <c r="IP141" s="39"/>
      <c r="IU141" s="39"/>
      <c r="IW141" s="14"/>
      <c r="IX141" s="14"/>
      <c r="IZ141" s="39"/>
      <c r="JB141" s="14"/>
      <c r="JC141" s="14"/>
      <c r="JD141" s="22"/>
      <c r="JE141" s="40"/>
      <c r="JJ141" s="40"/>
      <c r="JL141" s="21"/>
      <c r="JM141" s="21"/>
      <c r="JN141" s="26"/>
      <c r="JO141" s="41"/>
      <c r="JS141" s="7"/>
      <c r="JT141" s="8"/>
      <c r="JY141" s="8"/>
      <c r="KA141" s="4"/>
      <c r="KB141" s="4"/>
      <c r="KD141" s="8"/>
      <c r="KF141" s="4"/>
      <c r="KG141" s="4"/>
      <c r="KH141" s="15"/>
      <c r="KI141" s="39"/>
      <c r="KN141" s="39"/>
      <c r="KP141" s="14"/>
      <c r="KQ141" s="14"/>
      <c r="KR141" s="22"/>
      <c r="KS141" s="40"/>
      <c r="KX141" s="6"/>
      <c r="KZ141" s="5"/>
      <c r="LA141" s="5"/>
      <c r="LG141" s="15"/>
      <c r="LH141" s="39"/>
      <c r="LM141" s="6"/>
      <c r="LO141" s="5"/>
      <c r="LP141" s="5"/>
      <c r="LQ141" s="7"/>
      <c r="LR141" s="8"/>
      <c r="LW141" s="8"/>
      <c r="LY141" s="4"/>
      <c r="LZ141" s="4"/>
      <c r="MB141" s="8"/>
      <c r="MD141" s="4"/>
      <c r="ME141" s="4"/>
      <c r="MG141" s="8"/>
      <c r="MI141" s="4"/>
      <c r="MJ141" s="4"/>
      <c r="MK141" s="15"/>
      <c r="ML141" s="39"/>
      <c r="MQ141" s="39"/>
      <c r="MS141" s="14"/>
      <c r="MT141" s="14"/>
      <c r="MV141" s="39"/>
      <c r="MX141" s="14"/>
      <c r="MY141" s="14"/>
      <c r="MZ141" s="22"/>
      <c r="NA141" s="40"/>
      <c r="NF141" s="40"/>
      <c r="NH141" s="21"/>
      <c r="NI141" s="21"/>
      <c r="NJ141" s="26"/>
      <c r="NK141" s="41"/>
      <c r="NO141" s="7"/>
      <c r="NP141" s="8"/>
      <c r="NU141" s="8"/>
      <c r="NW141" s="4"/>
      <c r="NX141" s="4"/>
      <c r="NZ141" s="8"/>
      <c r="OB141" s="4"/>
      <c r="OC141" s="4"/>
      <c r="OD141" s="15"/>
      <c r="OE141" s="39"/>
      <c r="OJ141" s="39"/>
      <c r="OL141" s="14"/>
      <c r="OM141" s="14"/>
      <c r="ON141" s="22"/>
      <c r="OO141" s="40"/>
      <c r="OS141" s="7"/>
      <c r="OT141" s="8"/>
      <c r="OY141" s="8"/>
      <c r="PA141" s="4"/>
      <c r="PB141" s="4"/>
      <c r="PC141" s="15"/>
      <c r="PD141" s="39"/>
      <c r="PH141" s="7"/>
      <c r="PI141" s="8"/>
      <c r="PM141" s="7"/>
      <c r="PN141" s="8"/>
      <c r="PS141" s="8"/>
      <c r="PU141" s="4"/>
      <c r="PV141" s="4"/>
      <c r="PX141" s="8"/>
      <c r="PZ141" s="4"/>
      <c r="QA141" s="4"/>
      <c r="QB141" s="15"/>
      <c r="QC141" s="39"/>
      <c r="QH141" s="39"/>
      <c r="QJ141" s="14"/>
      <c r="QK141" s="14"/>
      <c r="QL141" s="22"/>
      <c r="QM141" s="40"/>
      <c r="QQ141" s="7"/>
      <c r="QR141" s="8"/>
      <c r="QW141" s="8"/>
      <c r="QY141" s="4"/>
      <c r="QZ141" s="4"/>
      <c r="RA141" s="15"/>
      <c r="RB141" s="39"/>
      <c r="RF141" s="7"/>
      <c r="RG141" s="8"/>
      <c r="RK141" s="7"/>
      <c r="RL141" s="8"/>
      <c r="RQ141" s="8"/>
      <c r="RS141" s="4"/>
      <c r="RT141" s="4"/>
      <c r="RU141" s="15"/>
      <c r="RV141" s="39"/>
      <c r="RZ141" s="7"/>
      <c r="SA141" s="8"/>
      <c r="SE141" s="7"/>
      <c r="SF141" s="8"/>
      <c r="SJ141" s="7"/>
      <c r="SK141" s="8"/>
      <c r="SP141" s="8"/>
      <c r="SR141" s="4"/>
      <c r="SS141" s="4"/>
      <c r="SU141" s="8"/>
      <c r="SW141" s="4"/>
      <c r="SX141" s="4"/>
      <c r="SY141" s="15"/>
      <c r="SZ141" s="39"/>
      <c r="TE141" s="39"/>
      <c r="TG141" s="14"/>
      <c r="TH141" s="14"/>
      <c r="TI141" s="22"/>
      <c r="TJ141" s="40"/>
      <c r="TN141" s="7"/>
      <c r="TO141" s="8"/>
      <c r="TT141" s="8"/>
      <c r="TV141" s="4"/>
      <c r="TW141" s="4"/>
      <c r="TX141" s="15"/>
      <c r="TY141" s="39"/>
      <c r="UC141" s="7"/>
      <c r="UD141" s="8"/>
      <c r="UH141" s="7"/>
      <c r="UI141" s="8"/>
      <c r="UN141" s="8"/>
      <c r="UP141" s="4"/>
      <c r="UQ141" s="4"/>
      <c r="UR141" s="15"/>
      <c r="US141" s="39"/>
      <c r="UW141" s="7"/>
      <c r="UX141" s="8"/>
      <c r="VB141" s="7"/>
      <c r="VC141" s="8"/>
      <c r="VG141" s="7"/>
      <c r="VH141" s="8"/>
      <c r="VM141" s="8"/>
      <c r="VO141" s="4"/>
      <c r="VP141" s="4"/>
      <c r="VQ141" s="15"/>
      <c r="VR141" s="39"/>
      <c r="VV141" s="7"/>
      <c r="VW141" s="8"/>
      <c r="WA141" s="7"/>
      <c r="WB141" s="8"/>
      <c r="WF141" s="7"/>
      <c r="WG141" s="8"/>
      <c r="WK141" s="7"/>
      <c r="WL141" s="8"/>
      <c r="WQ141" s="8"/>
      <c r="WS141" s="4"/>
      <c r="WT141" s="4"/>
      <c r="WU141" s="15"/>
      <c r="WV141" s="39"/>
      <c r="WZ141" s="7"/>
      <c r="XA141" s="8"/>
      <c r="XE141" s="7"/>
      <c r="XF141" s="8"/>
      <c r="XJ141" s="7"/>
      <c r="XK141" s="8"/>
      <c r="XO141" s="7"/>
      <c r="XP141" s="8"/>
      <c r="XT141" s="7"/>
      <c r="XU141" s="8"/>
      <c r="XY141" s="7"/>
      <c r="XZ141" s="8"/>
      <c r="YD141" s="7"/>
      <c r="YE141" s="8"/>
      <c r="YI141" s="7"/>
      <c r="YJ141" s="8"/>
    </row>
    <row r="142" spans="2:660" x14ac:dyDescent="0.2">
      <c r="AI142" s="8"/>
      <c r="AK142" s="4"/>
      <c r="AL142" s="9"/>
      <c r="AN142" s="8"/>
      <c r="AP142" s="4"/>
      <c r="AQ142" s="9"/>
      <c r="AS142" s="8"/>
      <c r="AU142" s="4"/>
      <c r="AV142" s="9"/>
      <c r="AX142" s="17"/>
      <c r="AZ142" s="13"/>
      <c r="BA142" s="16"/>
      <c r="BM142" s="39"/>
      <c r="BO142" s="14"/>
      <c r="BP142" s="18"/>
      <c r="BR142" s="39"/>
      <c r="BT142" s="14"/>
      <c r="BU142" s="18"/>
      <c r="BW142" s="39"/>
      <c r="BY142" s="14"/>
      <c r="BZ142" s="18"/>
      <c r="CA142" s="22"/>
      <c r="CB142" s="40"/>
      <c r="CG142" s="40"/>
      <c r="CI142" s="21"/>
      <c r="CJ142" s="21"/>
      <c r="CL142" s="40"/>
      <c r="CN142" s="21"/>
      <c r="CO142" s="21"/>
      <c r="CQ142" s="40"/>
      <c r="CS142" s="21"/>
      <c r="CT142" s="21"/>
      <c r="CV142" s="40"/>
      <c r="CX142" s="21"/>
      <c r="CY142" s="21"/>
      <c r="CZ142" s="26"/>
      <c r="DA142" s="41"/>
      <c r="DF142" s="41"/>
      <c r="DH142" s="25"/>
      <c r="DI142" s="25"/>
      <c r="DK142" s="41"/>
      <c r="DM142" s="25"/>
      <c r="DN142" s="25"/>
      <c r="DP142" s="41"/>
      <c r="DR142" s="25"/>
      <c r="DS142" s="25"/>
      <c r="DT142" s="30"/>
      <c r="DU142" s="42"/>
      <c r="DZ142" s="42"/>
      <c r="EB142" s="29"/>
      <c r="EC142" s="29"/>
      <c r="EE142" s="42"/>
      <c r="EG142" s="29"/>
      <c r="EH142" s="29"/>
      <c r="EI142" s="34"/>
      <c r="EJ142" s="43"/>
      <c r="EO142" s="43"/>
      <c r="EQ142" s="33"/>
      <c r="ER142" s="33"/>
      <c r="ES142" s="38"/>
      <c r="ET142" s="44"/>
      <c r="EX142" s="7"/>
      <c r="EY142" s="8"/>
      <c r="FD142" s="8"/>
      <c r="FF142" s="4"/>
      <c r="FG142" s="4"/>
      <c r="FI142" s="8"/>
      <c r="FK142" s="4"/>
      <c r="FL142" s="4"/>
      <c r="FN142" s="8"/>
      <c r="FP142" s="4"/>
      <c r="FQ142" s="4"/>
      <c r="FS142" s="8"/>
      <c r="FU142" s="4"/>
      <c r="FV142" s="4"/>
      <c r="FW142" s="15"/>
      <c r="FX142" s="39"/>
      <c r="GC142" s="39"/>
      <c r="GE142" s="14"/>
      <c r="GF142" s="14"/>
      <c r="GH142" s="39"/>
      <c r="GJ142" s="14"/>
      <c r="GK142" s="14"/>
      <c r="GM142" s="39"/>
      <c r="GO142" s="14"/>
      <c r="GP142" s="14"/>
      <c r="GQ142" s="22"/>
      <c r="GR142" s="40"/>
      <c r="GW142" s="40"/>
      <c r="GY142" s="21"/>
      <c r="GZ142" s="21"/>
      <c r="HB142" s="40"/>
      <c r="HD142" s="21"/>
      <c r="HE142" s="21"/>
      <c r="HF142" s="26"/>
      <c r="HG142" s="41"/>
      <c r="HL142" s="41"/>
      <c r="HN142" s="25"/>
      <c r="HO142" s="25"/>
      <c r="HP142" s="30"/>
      <c r="HQ142" s="42"/>
      <c r="HU142" s="7"/>
      <c r="HV142" s="8"/>
      <c r="IA142" s="8"/>
      <c r="IC142" s="4"/>
      <c r="ID142" s="4"/>
      <c r="IF142" s="8"/>
      <c r="IH142" s="4"/>
      <c r="II142" s="4"/>
      <c r="IK142" s="8"/>
      <c r="IM142" s="4"/>
      <c r="IN142" s="4"/>
      <c r="IO142" s="15"/>
      <c r="IP142" s="39"/>
      <c r="IU142" s="39"/>
      <c r="IW142" s="14"/>
      <c r="IX142" s="14"/>
      <c r="IZ142" s="39"/>
      <c r="JB142" s="14"/>
      <c r="JC142" s="14"/>
      <c r="JD142" s="22"/>
      <c r="JE142" s="40"/>
      <c r="JJ142" s="40"/>
      <c r="JL142" s="21"/>
      <c r="JM142" s="21"/>
      <c r="JN142" s="26"/>
      <c r="JO142" s="41"/>
      <c r="JS142" s="7"/>
      <c r="JT142" s="8"/>
      <c r="JY142" s="8"/>
      <c r="KA142" s="4"/>
      <c r="KB142" s="4"/>
      <c r="KD142" s="8"/>
      <c r="KF142" s="4"/>
      <c r="KG142" s="4"/>
      <c r="KH142" s="15"/>
      <c r="KI142" s="39"/>
      <c r="KN142" s="39"/>
      <c r="KP142" s="14"/>
      <c r="KQ142" s="14"/>
      <c r="KR142" s="22"/>
      <c r="KS142" s="40"/>
      <c r="KX142" s="6"/>
      <c r="KZ142" s="5"/>
      <c r="LA142" s="5"/>
      <c r="LG142" s="15"/>
      <c r="LH142" s="39"/>
      <c r="LM142" s="6"/>
      <c r="LO142" s="5"/>
      <c r="LP142" s="5"/>
      <c r="LQ142" s="7"/>
      <c r="LR142" s="8"/>
      <c r="LW142" s="8"/>
      <c r="LY142" s="4"/>
      <c r="LZ142" s="4"/>
      <c r="MB142" s="8"/>
      <c r="MD142" s="4"/>
      <c r="ME142" s="4"/>
      <c r="MG142" s="8"/>
      <c r="MI142" s="4"/>
      <c r="MJ142" s="4"/>
      <c r="MK142" s="15"/>
      <c r="ML142" s="39"/>
      <c r="MQ142" s="39"/>
      <c r="MS142" s="14"/>
      <c r="MT142" s="14"/>
      <c r="MV142" s="39"/>
      <c r="MX142" s="14"/>
      <c r="MY142" s="14"/>
      <c r="MZ142" s="22"/>
      <c r="NA142" s="40"/>
      <c r="NF142" s="40"/>
      <c r="NH142" s="21"/>
      <c r="NI142" s="21"/>
      <c r="NJ142" s="26"/>
      <c r="NK142" s="41"/>
      <c r="NO142" s="7"/>
      <c r="NP142" s="8"/>
      <c r="NU142" s="8"/>
      <c r="NW142" s="4"/>
      <c r="NX142" s="4"/>
      <c r="NZ142" s="8"/>
      <c r="OB142" s="4"/>
      <c r="OC142" s="4"/>
      <c r="OD142" s="15"/>
      <c r="OE142" s="39"/>
      <c r="OJ142" s="39"/>
      <c r="OL142" s="14"/>
      <c r="OM142" s="14"/>
      <c r="ON142" s="22"/>
      <c r="OO142" s="40"/>
      <c r="OS142" s="7"/>
      <c r="OT142" s="8"/>
      <c r="OY142" s="8"/>
      <c r="PA142" s="4"/>
      <c r="PB142" s="4"/>
      <c r="PC142" s="15"/>
      <c r="PD142" s="39"/>
      <c r="PH142" s="7"/>
      <c r="PI142" s="8"/>
      <c r="PM142" s="7"/>
      <c r="PN142" s="8"/>
      <c r="PS142" s="8"/>
      <c r="PU142" s="4"/>
      <c r="PV142" s="4"/>
      <c r="PX142" s="8"/>
      <c r="PZ142" s="4"/>
      <c r="QA142" s="4"/>
      <c r="QB142" s="15"/>
      <c r="QC142" s="39"/>
      <c r="QH142" s="39"/>
      <c r="QJ142" s="14"/>
      <c r="QK142" s="14"/>
      <c r="QL142" s="22"/>
      <c r="QM142" s="40"/>
      <c r="QQ142" s="7"/>
      <c r="QR142" s="8"/>
      <c r="QW142" s="8"/>
      <c r="QY142" s="4"/>
      <c r="QZ142" s="4"/>
      <c r="RA142" s="15"/>
      <c r="RB142" s="39"/>
      <c r="RF142" s="7"/>
      <c r="RG142" s="8"/>
      <c r="RK142" s="7"/>
      <c r="RL142" s="8"/>
      <c r="RQ142" s="8"/>
      <c r="RS142" s="4"/>
      <c r="RT142" s="4"/>
      <c r="RU142" s="15"/>
      <c r="RV142" s="39"/>
      <c r="RZ142" s="7"/>
      <c r="SA142" s="8"/>
      <c r="SE142" s="7"/>
      <c r="SF142" s="8"/>
      <c r="SJ142" s="7"/>
      <c r="SK142" s="8"/>
      <c r="SP142" s="8"/>
      <c r="SR142" s="4"/>
      <c r="SS142" s="4"/>
      <c r="SU142" s="8"/>
      <c r="SW142" s="4"/>
      <c r="SX142" s="4"/>
      <c r="SY142" s="15"/>
      <c r="SZ142" s="39"/>
      <c r="TE142" s="39"/>
      <c r="TG142" s="14"/>
      <c r="TH142" s="14"/>
      <c r="TI142" s="22"/>
      <c r="TJ142" s="40"/>
      <c r="TN142" s="7"/>
      <c r="TO142" s="8"/>
      <c r="TT142" s="8"/>
      <c r="TV142" s="4"/>
      <c r="TW142" s="4"/>
      <c r="TX142" s="15"/>
      <c r="TY142" s="39"/>
      <c r="UC142" s="7"/>
      <c r="UD142" s="8"/>
      <c r="UH142" s="7"/>
      <c r="UI142" s="8"/>
      <c r="UN142" s="8"/>
      <c r="UP142" s="4"/>
      <c r="UQ142" s="4"/>
      <c r="UR142" s="15"/>
      <c r="US142" s="39"/>
      <c r="UW142" s="7"/>
      <c r="UX142" s="8"/>
      <c r="VB142" s="7"/>
      <c r="VC142" s="8"/>
      <c r="VG142" s="7"/>
      <c r="VH142" s="8"/>
      <c r="VM142" s="8"/>
      <c r="VO142" s="4"/>
      <c r="VP142" s="4"/>
      <c r="VQ142" s="15"/>
      <c r="VR142" s="39"/>
      <c r="VV142" s="7"/>
      <c r="VW142" s="8"/>
      <c r="WA142" s="7"/>
      <c r="WB142" s="8"/>
      <c r="WF142" s="7"/>
      <c r="WG142" s="8"/>
      <c r="WK142" s="7"/>
      <c r="WL142" s="8"/>
      <c r="WQ142" s="8"/>
      <c r="WS142" s="4"/>
      <c r="WT142" s="4"/>
      <c r="WU142" s="15"/>
      <c r="WV142" s="39"/>
      <c r="WZ142" s="7"/>
      <c r="XA142" s="8"/>
      <c r="XE142" s="7"/>
      <c r="XF142" s="8"/>
      <c r="XJ142" s="7"/>
      <c r="XK142" s="8"/>
      <c r="XO142" s="7"/>
      <c r="XP142" s="8"/>
      <c r="XT142" s="7"/>
      <c r="XU142" s="8"/>
      <c r="XY142" s="7"/>
      <c r="XZ142" s="8"/>
      <c r="YD142" s="7"/>
      <c r="YE142" s="8"/>
      <c r="YI142" s="7"/>
      <c r="YJ142" s="8"/>
    </row>
    <row r="143" spans="2:660" x14ac:dyDescent="0.2">
      <c r="AI143" s="8"/>
      <c r="AK143" s="4"/>
      <c r="AL143" s="9"/>
      <c r="AN143" s="8"/>
      <c r="AP143" s="4"/>
      <c r="AQ143" s="9"/>
      <c r="AS143" s="8"/>
      <c r="AU143" s="4"/>
      <c r="AV143" s="9"/>
      <c r="AX143" s="17"/>
      <c r="AZ143" s="13"/>
      <c r="BA143" s="16"/>
      <c r="BM143" s="39"/>
      <c r="BO143" s="14"/>
      <c r="BP143" s="18"/>
      <c r="BR143" s="39"/>
      <c r="BT143" s="14"/>
      <c r="BU143" s="18"/>
      <c r="BW143" s="39"/>
      <c r="BY143" s="14"/>
      <c r="BZ143" s="18"/>
      <c r="CA143" s="22"/>
      <c r="CB143" s="40"/>
      <c r="CG143" s="40"/>
      <c r="CI143" s="21"/>
      <c r="CJ143" s="21"/>
      <c r="CL143" s="40"/>
      <c r="CN143" s="21"/>
      <c r="CO143" s="21"/>
      <c r="CQ143" s="40"/>
      <c r="CS143" s="21"/>
      <c r="CT143" s="21"/>
      <c r="CV143" s="40"/>
      <c r="CX143" s="21"/>
      <c r="CY143" s="21"/>
      <c r="CZ143" s="26"/>
      <c r="DA143" s="41"/>
      <c r="DF143" s="41"/>
      <c r="DH143" s="25"/>
      <c r="DI143" s="25"/>
      <c r="DK143" s="41"/>
      <c r="DM143" s="25"/>
      <c r="DN143" s="25"/>
      <c r="DP143" s="41"/>
      <c r="DR143" s="25"/>
      <c r="DS143" s="25"/>
      <c r="DT143" s="30"/>
      <c r="DU143" s="42"/>
      <c r="DZ143" s="42"/>
      <c r="EB143" s="29"/>
      <c r="EC143" s="29"/>
      <c r="EE143" s="42"/>
      <c r="EG143" s="29"/>
      <c r="EH143" s="29"/>
      <c r="EI143" s="34"/>
      <c r="EJ143" s="43"/>
      <c r="EO143" s="43"/>
      <c r="EQ143" s="33"/>
      <c r="ER143" s="33"/>
      <c r="ES143" s="38"/>
      <c r="ET143" s="44"/>
      <c r="EX143" s="7"/>
      <c r="EY143" s="8"/>
      <c r="FD143" s="8"/>
      <c r="FF143" s="4"/>
      <c r="FG143" s="4"/>
      <c r="FI143" s="8"/>
      <c r="FK143" s="4"/>
      <c r="FL143" s="4"/>
      <c r="FN143" s="8"/>
      <c r="FP143" s="4"/>
      <c r="FQ143" s="4"/>
      <c r="FS143" s="8"/>
      <c r="FU143" s="4"/>
      <c r="FV143" s="4"/>
      <c r="FW143" s="15"/>
      <c r="FX143" s="39"/>
      <c r="GC143" s="39"/>
      <c r="GE143" s="14"/>
      <c r="GF143" s="14"/>
      <c r="GH143" s="39"/>
      <c r="GJ143" s="14"/>
      <c r="GK143" s="14"/>
      <c r="GM143" s="39"/>
      <c r="GO143" s="14"/>
      <c r="GP143" s="14"/>
      <c r="GQ143" s="22"/>
      <c r="GR143" s="40"/>
      <c r="GW143" s="40"/>
      <c r="GY143" s="21"/>
      <c r="GZ143" s="21"/>
      <c r="HB143" s="40"/>
      <c r="HD143" s="21"/>
      <c r="HE143" s="21"/>
      <c r="HF143" s="26"/>
      <c r="HG143" s="41"/>
      <c r="HL143" s="41"/>
      <c r="HN143" s="25"/>
      <c r="HO143" s="25"/>
      <c r="HP143" s="30"/>
      <c r="HQ143" s="42"/>
      <c r="HU143" s="7"/>
      <c r="HV143" s="8"/>
      <c r="IA143" s="8"/>
      <c r="IC143" s="4"/>
      <c r="ID143" s="4"/>
      <c r="IF143" s="8"/>
      <c r="IH143" s="4"/>
      <c r="II143" s="4"/>
      <c r="IK143" s="8"/>
      <c r="IM143" s="4"/>
      <c r="IN143" s="4"/>
      <c r="IO143" s="15"/>
      <c r="IP143" s="39"/>
      <c r="IU143" s="39"/>
      <c r="IW143" s="14"/>
      <c r="IX143" s="14"/>
      <c r="IZ143" s="39"/>
      <c r="JB143" s="14"/>
      <c r="JC143" s="14"/>
      <c r="JD143" s="22"/>
      <c r="JE143" s="40"/>
      <c r="JJ143" s="40"/>
      <c r="JL143" s="21"/>
      <c r="JM143" s="21"/>
      <c r="JN143" s="26"/>
      <c r="JO143" s="41"/>
      <c r="JS143" s="7"/>
      <c r="JT143" s="8"/>
      <c r="JY143" s="8"/>
      <c r="KA143" s="4"/>
      <c r="KB143" s="4"/>
      <c r="KD143" s="8"/>
      <c r="KF143" s="4"/>
      <c r="KG143" s="4"/>
      <c r="KH143" s="15"/>
      <c r="KI143" s="39"/>
      <c r="KN143" s="39"/>
      <c r="KP143" s="14"/>
      <c r="KQ143" s="14"/>
      <c r="KR143" s="22"/>
      <c r="KS143" s="40"/>
      <c r="KX143" s="6"/>
      <c r="KZ143" s="5"/>
      <c r="LA143" s="5"/>
      <c r="LG143" s="15"/>
      <c r="LH143" s="39"/>
      <c r="LM143" s="6"/>
      <c r="LO143" s="5"/>
      <c r="LP143" s="5"/>
      <c r="LQ143" s="7"/>
      <c r="LR143" s="8"/>
      <c r="LW143" s="8"/>
      <c r="LY143" s="4"/>
      <c r="LZ143" s="4"/>
      <c r="MB143" s="8"/>
      <c r="MD143" s="4"/>
      <c r="ME143" s="4"/>
      <c r="MG143" s="8"/>
      <c r="MI143" s="4"/>
      <c r="MJ143" s="4"/>
      <c r="MK143" s="15"/>
      <c r="ML143" s="39"/>
      <c r="MQ143" s="39"/>
      <c r="MS143" s="14"/>
      <c r="MT143" s="14"/>
      <c r="MV143" s="39"/>
      <c r="MX143" s="14"/>
      <c r="MY143" s="14"/>
      <c r="MZ143" s="22"/>
      <c r="NA143" s="40"/>
      <c r="NF143" s="40"/>
      <c r="NH143" s="21"/>
      <c r="NI143" s="21"/>
      <c r="NJ143" s="26"/>
      <c r="NK143" s="41"/>
      <c r="NO143" s="7"/>
      <c r="NP143" s="8"/>
      <c r="NU143" s="8"/>
      <c r="NW143" s="4"/>
      <c r="NX143" s="4"/>
      <c r="NZ143" s="8"/>
      <c r="OB143" s="4"/>
      <c r="OC143" s="4"/>
      <c r="OD143" s="15"/>
      <c r="OE143" s="39"/>
      <c r="OJ143" s="39"/>
      <c r="OL143" s="14"/>
      <c r="OM143" s="14"/>
      <c r="ON143" s="22"/>
      <c r="OO143" s="40"/>
      <c r="OS143" s="7"/>
      <c r="OT143" s="8"/>
      <c r="OY143" s="8"/>
      <c r="PA143" s="4"/>
      <c r="PB143" s="4"/>
      <c r="PC143" s="15"/>
      <c r="PD143" s="39"/>
      <c r="PH143" s="7"/>
      <c r="PI143" s="8"/>
      <c r="PM143" s="7"/>
      <c r="PN143" s="8"/>
      <c r="PS143" s="8"/>
      <c r="PU143" s="4"/>
      <c r="PV143" s="4"/>
      <c r="PX143" s="8"/>
      <c r="PZ143" s="4"/>
      <c r="QA143" s="4"/>
      <c r="QB143" s="15"/>
      <c r="QC143" s="39"/>
      <c r="QH143" s="39"/>
      <c r="QJ143" s="14"/>
      <c r="QK143" s="14"/>
      <c r="QL143" s="22"/>
      <c r="QM143" s="40"/>
      <c r="QQ143" s="7"/>
      <c r="QR143" s="8"/>
      <c r="QW143" s="8"/>
      <c r="QY143" s="4"/>
      <c r="QZ143" s="4"/>
      <c r="RA143" s="15"/>
      <c r="RB143" s="39"/>
      <c r="RF143" s="7"/>
      <c r="RG143" s="8"/>
      <c r="RK143" s="7"/>
      <c r="RL143" s="8"/>
      <c r="RQ143" s="8"/>
      <c r="RS143" s="4"/>
      <c r="RT143" s="4"/>
      <c r="RU143" s="15"/>
      <c r="RV143" s="39"/>
      <c r="RZ143" s="7"/>
      <c r="SA143" s="8"/>
      <c r="SE143" s="7"/>
      <c r="SF143" s="8"/>
      <c r="SJ143" s="7"/>
      <c r="SK143" s="8"/>
      <c r="SP143" s="8"/>
      <c r="SR143" s="4"/>
      <c r="SS143" s="4"/>
      <c r="SU143" s="8"/>
      <c r="SW143" s="4"/>
      <c r="SX143" s="4"/>
      <c r="SY143" s="15"/>
      <c r="SZ143" s="39"/>
      <c r="TE143" s="39"/>
      <c r="TG143" s="14"/>
      <c r="TH143" s="14"/>
      <c r="TI143" s="22"/>
      <c r="TJ143" s="40"/>
      <c r="TN143" s="7"/>
      <c r="TO143" s="8"/>
      <c r="TT143" s="8"/>
      <c r="TV143" s="4"/>
      <c r="TW143" s="4"/>
      <c r="TX143" s="15"/>
      <c r="TY143" s="39"/>
      <c r="UC143" s="7"/>
      <c r="UD143" s="8"/>
      <c r="UH143" s="7"/>
      <c r="UI143" s="8"/>
      <c r="UN143" s="8"/>
      <c r="UP143" s="4"/>
      <c r="UQ143" s="4"/>
      <c r="UR143" s="15"/>
      <c r="US143" s="39"/>
      <c r="UW143" s="7"/>
      <c r="UX143" s="8"/>
      <c r="VB143" s="7"/>
      <c r="VC143" s="8"/>
      <c r="VG143" s="7"/>
      <c r="VH143" s="8"/>
      <c r="VM143" s="8"/>
      <c r="VO143" s="4"/>
      <c r="VP143" s="4"/>
      <c r="VQ143" s="15"/>
      <c r="VR143" s="39"/>
      <c r="VV143" s="7"/>
      <c r="VW143" s="8"/>
      <c r="WA143" s="7"/>
      <c r="WB143" s="8"/>
      <c r="WF143" s="7"/>
      <c r="WG143" s="8"/>
      <c r="WK143" s="7"/>
      <c r="WL143" s="8"/>
      <c r="WQ143" s="8"/>
      <c r="WS143" s="4"/>
      <c r="WT143" s="4"/>
      <c r="WU143" s="15"/>
      <c r="WV143" s="39"/>
      <c r="WZ143" s="7"/>
      <c r="XA143" s="8"/>
      <c r="XE143" s="7"/>
      <c r="XF143" s="8"/>
      <c r="XJ143" s="7"/>
      <c r="XK143" s="8"/>
      <c r="XO143" s="7"/>
      <c r="XP143" s="8"/>
      <c r="XT143" s="7"/>
      <c r="XU143" s="8"/>
      <c r="XY143" s="7"/>
      <c r="XZ143" s="8"/>
      <c r="YD143" s="7"/>
      <c r="YE143" s="8"/>
      <c r="YI143" s="7"/>
      <c r="YJ143" s="8"/>
    </row>
    <row r="144" spans="2:660" x14ac:dyDescent="0.2">
      <c r="AI144" s="8"/>
      <c r="AK144" s="4"/>
      <c r="AL144" s="9"/>
      <c r="AN144" s="8"/>
      <c r="AP144" s="4"/>
      <c r="AQ144" s="9"/>
      <c r="AS144" s="8"/>
      <c r="AU144" s="4"/>
      <c r="AV144" s="9"/>
      <c r="AX144" s="17"/>
      <c r="AZ144" s="13"/>
      <c r="BA144" s="16"/>
      <c r="BM144" s="39"/>
      <c r="BO144" s="14"/>
      <c r="BP144" s="18"/>
      <c r="BR144" s="39"/>
      <c r="BT144" s="14"/>
      <c r="BU144" s="18"/>
      <c r="BW144" s="39"/>
      <c r="BY144" s="14"/>
      <c r="BZ144" s="18"/>
      <c r="CA144" s="22"/>
      <c r="CB144" s="40"/>
      <c r="CG144" s="40"/>
      <c r="CI144" s="21"/>
      <c r="CJ144" s="21"/>
      <c r="CL144" s="40"/>
      <c r="CN144" s="21"/>
      <c r="CO144" s="21"/>
      <c r="CQ144" s="40"/>
      <c r="CS144" s="21"/>
      <c r="CT144" s="21"/>
      <c r="CV144" s="40"/>
      <c r="CX144" s="21"/>
      <c r="CY144" s="21"/>
      <c r="CZ144" s="26"/>
      <c r="DA144" s="41"/>
      <c r="DF144" s="41"/>
      <c r="DH144" s="25"/>
      <c r="DI144" s="25"/>
      <c r="DK144" s="41"/>
      <c r="DM144" s="25"/>
      <c r="DN144" s="25"/>
      <c r="DP144" s="41"/>
      <c r="DR144" s="25"/>
      <c r="DS144" s="25"/>
      <c r="DT144" s="30"/>
      <c r="DU144" s="42"/>
      <c r="DZ144" s="42"/>
      <c r="EB144" s="29"/>
      <c r="EC144" s="29"/>
      <c r="EE144" s="42"/>
      <c r="EG144" s="29"/>
      <c r="EH144" s="29"/>
      <c r="EI144" s="34"/>
      <c r="EJ144" s="43"/>
      <c r="EO144" s="43"/>
      <c r="EQ144" s="33"/>
      <c r="ER144" s="33"/>
      <c r="ES144" s="38"/>
      <c r="ET144" s="44"/>
      <c r="EX144" s="7"/>
      <c r="EY144" s="8"/>
      <c r="FD144" s="8"/>
      <c r="FF144" s="4"/>
      <c r="FG144" s="4"/>
      <c r="FI144" s="8"/>
      <c r="FK144" s="4"/>
      <c r="FL144" s="4"/>
      <c r="FN144" s="8"/>
      <c r="FP144" s="4"/>
      <c r="FQ144" s="4"/>
      <c r="FS144" s="8"/>
      <c r="FU144" s="4"/>
      <c r="FV144" s="4"/>
      <c r="FW144" s="15"/>
      <c r="FX144" s="39"/>
      <c r="GC144" s="39"/>
      <c r="GE144" s="14"/>
      <c r="GF144" s="14"/>
      <c r="GH144" s="39"/>
      <c r="GJ144" s="14"/>
      <c r="GK144" s="14"/>
      <c r="GM144" s="39"/>
      <c r="GO144" s="14"/>
      <c r="GP144" s="14"/>
      <c r="GQ144" s="22"/>
      <c r="GR144" s="40"/>
      <c r="GW144" s="40"/>
      <c r="GY144" s="21"/>
      <c r="GZ144" s="21"/>
      <c r="HB144" s="40"/>
      <c r="HD144" s="21"/>
      <c r="HE144" s="21"/>
      <c r="HF144" s="26"/>
      <c r="HG144" s="41"/>
      <c r="HL144" s="41"/>
      <c r="HN144" s="25"/>
      <c r="HO144" s="25"/>
      <c r="HP144" s="30"/>
      <c r="HQ144" s="42"/>
      <c r="HU144" s="7"/>
      <c r="HV144" s="8"/>
      <c r="IA144" s="8"/>
      <c r="IC144" s="4"/>
      <c r="ID144" s="4"/>
      <c r="IF144" s="8"/>
      <c r="IH144" s="4"/>
      <c r="II144" s="4"/>
      <c r="IK144" s="8"/>
      <c r="IM144" s="4"/>
      <c r="IN144" s="4"/>
      <c r="IO144" s="15"/>
      <c r="IP144" s="39"/>
      <c r="IU144" s="39"/>
      <c r="IW144" s="14"/>
      <c r="IX144" s="14"/>
      <c r="IZ144" s="39"/>
      <c r="JB144" s="14"/>
      <c r="JC144" s="14"/>
      <c r="JD144" s="22"/>
      <c r="JE144" s="40"/>
      <c r="JJ144" s="40"/>
      <c r="JL144" s="21"/>
      <c r="JM144" s="21"/>
      <c r="JN144" s="26"/>
      <c r="JO144" s="41"/>
      <c r="JS144" s="7"/>
      <c r="JT144" s="8"/>
      <c r="JY144" s="8"/>
      <c r="KA144" s="4"/>
      <c r="KB144" s="4"/>
      <c r="KD144" s="8"/>
      <c r="KF144" s="4"/>
      <c r="KG144" s="4"/>
      <c r="KH144" s="15"/>
      <c r="KI144" s="39"/>
      <c r="KN144" s="39"/>
      <c r="KP144" s="14"/>
      <c r="KQ144" s="14"/>
      <c r="KR144" s="22"/>
      <c r="KS144" s="40"/>
      <c r="KX144" s="6"/>
      <c r="KZ144" s="5"/>
      <c r="LA144" s="5"/>
      <c r="LG144" s="15"/>
      <c r="LH144" s="39"/>
      <c r="LM144" s="6"/>
      <c r="LO144" s="5"/>
      <c r="LP144" s="5"/>
      <c r="LQ144" s="7"/>
      <c r="LR144" s="8"/>
      <c r="LW144" s="8"/>
      <c r="LY144" s="4"/>
      <c r="LZ144" s="4"/>
      <c r="MB144" s="8"/>
      <c r="MD144" s="4"/>
      <c r="ME144" s="4"/>
      <c r="MG144" s="8"/>
      <c r="MI144" s="4"/>
      <c r="MJ144" s="4"/>
      <c r="MK144" s="15"/>
      <c r="ML144" s="39"/>
      <c r="MQ144" s="39"/>
      <c r="MS144" s="14"/>
      <c r="MT144" s="14"/>
      <c r="MV144" s="39"/>
      <c r="MX144" s="14"/>
      <c r="MY144" s="14"/>
      <c r="MZ144" s="22"/>
      <c r="NA144" s="40"/>
      <c r="NF144" s="40"/>
      <c r="NH144" s="21"/>
      <c r="NI144" s="21"/>
      <c r="NJ144" s="26"/>
      <c r="NK144" s="41"/>
      <c r="NO144" s="7"/>
      <c r="NP144" s="8"/>
      <c r="NU144" s="8"/>
      <c r="NW144" s="4"/>
      <c r="NX144" s="4"/>
      <c r="NZ144" s="8"/>
      <c r="OB144" s="4"/>
      <c r="OC144" s="4"/>
      <c r="OD144" s="15"/>
      <c r="OE144" s="39"/>
      <c r="OJ144" s="39"/>
      <c r="OL144" s="14"/>
      <c r="OM144" s="14"/>
      <c r="ON144" s="22"/>
      <c r="OO144" s="40"/>
      <c r="OS144" s="7"/>
      <c r="OT144" s="8"/>
      <c r="OY144" s="8"/>
      <c r="PA144" s="4"/>
      <c r="PB144" s="4"/>
      <c r="PC144" s="15"/>
      <c r="PD144" s="39"/>
      <c r="PH144" s="7"/>
      <c r="PI144" s="8"/>
      <c r="PM144" s="7"/>
      <c r="PN144" s="8"/>
      <c r="PS144" s="8"/>
      <c r="PU144" s="4"/>
      <c r="PV144" s="4"/>
      <c r="PX144" s="8"/>
      <c r="PZ144" s="4"/>
      <c r="QA144" s="4"/>
      <c r="QB144" s="15"/>
      <c r="QC144" s="39"/>
      <c r="QH144" s="39"/>
      <c r="QJ144" s="14"/>
      <c r="QK144" s="14"/>
      <c r="QL144" s="22"/>
      <c r="QM144" s="40"/>
      <c r="QQ144" s="7"/>
      <c r="QR144" s="8"/>
      <c r="QW144" s="8"/>
      <c r="QY144" s="4"/>
      <c r="QZ144" s="4"/>
      <c r="RA144" s="15"/>
      <c r="RB144" s="39"/>
      <c r="RF144" s="7"/>
      <c r="RG144" s="8"/>
      <c r="RK144" s="7"/>
      <c r="RL144" s="8"/>
      <c r="RQ144" s="8"/>
      <c r="RS144" s="4"/>
      <c r="RT144" s="4"/>
      <c r="RU144" s="15"/>
      <c r="RV144" s="39"/>
      <c r="RZ144" s="7"/>
      <c r="SA144" s="8"/>
      <c r="SE144" s="7"/>
      <c r="SF144" s="8"/>
      <c r="SJ144" s="7"/>
      <c r="SK144" s="8"/>
      <c r="SP144" s="8"/>
      <c r="SR144" s="4"/>
      <c r="SS144" s="4"/>
      <c r="SU144" s="8"/>
      <c r="SW144" s="4"/>
      <c r="SX144" s="4"/>
      <c r="SY144" s="15"/>
      <c r="SZ144" s="39"/>
      <c r="TE144" s="39"/>
      <c r="TG144" s="14"/>
      <c r="TH144" s="14"/>
      <c r="TI144" s="22"/>
      <c r="TJ144" s="40"/>
      <c r="TN144" s="7"/>
      <c r="TO144" s="8"/>
      <c r="TT144" s="8"/>
      <c r="TV144" s="4"/>
      <c r="TW144" s="4"/>
      <c r="TX144" s="15"/>
      <c r="TY144" s="39"/>
      <c r="UC144" s="7"/>
      <c r="UD144" s="8"/>
      <c r="UH144" s="7"/>
      <c r="UI144" s="8"/>
      <c r="UN144" s="8"/>
      <c r="UP144" s="4"/>
      <c r="UQ144" s="4"/>
      <c r="UR144" s="15"/>
      <c r="US144" s="39"/>
      <c r="UW144" s="7"/>
      <c r="UX144" s="8"/>
      <c r="VB144" s="7"/>
      <c r="VC144" s="8"/>
      <c r="VG144" s="7"/>
      <c r="VH144" s="8"/>
      <c r="VM144" s="8"/>
      <c r="VO144" s="4"/>
      <c r="VP144" s="4"/>
      <c r="VQ144" s="15"/>
      <c r="VR144" s="39"/>
      <c r="VV144" s="7"/>
      <c r="VW144" s="8"/>
      <c r="WA144" s="7"/>
      <c r="WB144" s="8"/>
      <c r="WF144" s="7"/>
      <c r="WG144" s="8"/>
      <c r="WK144" s="7"/>
      <c r="WL144" s="8"/>
      <c r="WQ144" s="8"/>
      <c r="WS144" s="4"/>
      <c r="WT144" s="4"/>
      <c r="WU144" s="15"/>
      <c r="WV144" s="39"/>
      <c r="WZ144" s="7"/>
      <c r="XA144" s="8"/>
      <c r="XE144" s="7"/>
      <c r="XF144" s="8"/>
      <c r="XJ144" s="7"/>
      <c r="XK144" s="8"/>
      <c r="XO144" s="7"/>
      <c r="XP144" s="8"/>
      <c r="XT144" s="7"/>
      <c r="XU144" s="8"/>
      <c r="XY144" s="7"/>
      <c r="XZ144" s="8"/>
      <c r="YD144" s="7"/>
      <c r="YE144" s="8"/>
      <c r="YI144" s="7"/>
      <c r="YJ144" s="8"/>
    </row>
    <row r="145" spans="2:660" x14ac:dyDescent="0.2">
      <c r="AI145" s="8"/>
      <c r="AK145" s="4"/>
      <c r="AL145" s="9"/>
      <c r="AN145" s="8"/>
      <c r="AP145" s="4"/>
      <c r="AQ145" s="9"/>
      <c r="AS145" s="8"/>
      <c r="AU145" s="4"/>
      <c r="AV145" s="9"/>
      <c r="AX145" s="17"/>
      <c r="AZ145" s="13"/>
      <c r="BA145" s="16"/>
      <c r="BM145" s="39"/>
      <c r="BO145" s="14"/>
      <c r="BP145" s="18"/>
      <c r="BR145" s="39"/>
      <c r="BT145" s="14"/>
      <c r="BU145" s="18"/>
      <c r="BW145" s="39"/>
      <c r="BY145" s="14"/>
      <c r="BZ145" s="18"/>
      <c r="CA145" s="22"/>
      <c r="CB145" s="40"/>
      <c r="CG145" s="40"/>
      <c r="CI145" s="21"/>
      <c r="CJ145" s="21"/>
      <c r="CL145" s="40"/>
      <c r="CN145" s="21"/>
      <c r="CO145" s="21"/>
      <c r="CQ145" s="40"/>
      <c r="CS145" s="21"/>
      <c r="CT145" s="21"/>
      <c r="CV145" s="40"/>
      <c r="CX145" s="21"/>
      <c r="CY145" s="21"/>
      <c r="CZ145" s="26"/>
      <c r="DA145" s="41"/>
      <c r="DF145" s="41"/>
      <c r="DH145" s="25"/>
      <c r="DI145" s="25"/>
      <c r="DK145" s="41"/>
      <c r="DM145" s="25"/>
      <c r="DN145" s="25"/>
      <c r="DP145" s="41"/>
      <c r="DR145" s="25"/>
      <c r="DS145" s="25"/>
      <c r="DT145" s="30"/>
      <c r="DU145" s="42"/>
      <c r="DZ145" s="42"/>
      <c r="EB145" s="29"/>
      <c r="EC145" s="29"/>
      <c r="EE145" s="42"/>
      <c r="EG145" s="29"/>
      <c r="EH145" s="29"/>
      <c r="EI145" s="34"/>
      <c r="EJ145" s="43"/>
      <c r="EO145" s="43"/>
      <c r="EQ145" s="33"/>
      <c r="ER145" s="33"/>
      <c r="ES145" s="38"/>
      <c r="ET145" s="44"/>
      <c r="EX145" s="7"/>
      <c r="EY145" s="8"/>
      <c r="FD145" s="8"/>
      <c r="FF145" s="4"/>
      <c r="FG145" s="4"/>
      <c r="FI145" s="8"/>
      <c r="FK145" s="4"/>
      <c r="FL145" s="4"/>
      <c r="FN145" s="8"/>
      <c r="FP145" s="4"/>
      <c r="FQ145" s="4"/>
      <c r="FS145" s="8"/>
      <c r="FU145" s="4"/>
      <c r="FV145" s="4"/>
      <c r="FW145" s="15"/>
      <c r="FX145" s="39"/>
      <c r="GC145" s="39"/>
      <c r="GE145" s="14"/>
      <c r="GF145" s="14"/>
      <c r="GH145" s="39"/>
      <c r="GJ145" s="14"/>
      <c r="GK145" s="14"/>
      <c r="GM145" s="39"/>
      <c r="GO145" s="14"/>
      <c r="GP145" s="14"/>
      <c r="GQ145" s="22"/>
      <c r="GR145" s="40"/>
      <c r="GW145" s="40"/>
      <c r="GY145" s="21"/>
      <c r="GZ145" s="21"/>
      <c r="HB145" s="40"/>
      <c r="HD145" s="21"/>
      <c r="HE145" s="21"/>
      <c r="HF145" s="26"/>
      <c r="HG145" s="41"/>
      <c r="HL145" s="41"/>
      <c r="HN145" s="25"/>
      <c r="HO145" s="25"/>
      <c r="HP145" s="30"/>
      <c r="HQ145" s="42"/>
      <c r="HU145" s="7"/>
      <c r="HV145" s="8"/>
      <c r="IA145" s="8"/>
      <c r="IC145" s="4"/>
      <c r="ID145" s="4"/>
      <c r="IF145" s="8"/>
      <c r="IH145" s="4"/>
      <c r="II145" s="4"/>
      <c r="IK145" s="8"/>
      <c r="IM145" s="4"/>
      <c r="IN145" s="4"/>
      <c r="IO145" s="15"/>
      <c r="IP145" s="39"/>
      <c r="IU145" s="39"/>
      <c r="IW145" s="14"/>
      <c r="IX145" s="14"/>
      <c r="IZ145" s="39"/>
      <c r="JB145" s="14"/>
      <c r="JC145" s="14"/>
      <c r="JD145" s="22"/>
      <c r="JE145" s="40"/>
      <c r="JJ145" s="40"/>
      <c r="JL145" s="21"/>
      <c r="JM145" s="21"/>
      <c r="JN145" s="26"/>
      <c r="JO145" s="41"/>
      <c r="JS145" s="7"/>
      <c r="JT145" s="8"/>
      <c r="JY145" s="8"/>
      <c r="KA145" s="4"/>
      <c r="KB145" s="4"/>
      <c r="KD145" s="8"/>
      <c r="KF145" s="4"/>
      <c r="KG145" s="4"/>
      <c r="KH145" s="15"/>
      <c r="KI145" s="39"/>
      <c r="KN145" s="39"/>
      <c r="KP145" s="14"/>
      <c r="KQ145" s="14"/>
      <c r="KR145" s="22"/>
      <c r="KS145" s="40"/>
      <c r="KX145" s="6"/>
      <c r="KZ145" s="5"/>
      <c r="LA145" s="5"/>
      <c r="LG145" s="15"/>
      <c r="LH145" s="39"/>
      <c r="LM145" s="6"/>
      <c r="LO145" s="5"/>
      <c r="LP145" s="5"/>
      <c r="LQ145" s="7"/>
      <c r="LR145" s="8"/>
      <c r="LW145" s="8"/>
      <c r="LY145" s="4"/>
      <c r="LZ145" s="4"/>
      <c r="MB145" s="8"/>
      <c r="MD145" s="4"/>
      <c r="ME145" s="4"/>
      <c r="MG145" s="8"/>
      <c r="MI145" s="4"/>
      <c r="MJ145" s="4"/>
      <c r="MK145" s="15"/>
      <c r="ML145" s="39"/>
      <c r="MQ145" s="39"/>
      <c r="MS145" s="14"/>
      <c r="MT145" s="14"/>
      <c r="MV145" s="39"/>
      <c r="MX145" s="14"/>
      <c r="MY145" s="14"/>
      <c r="MZ145" s="22"/>
      <c r="NA145" s="40"/>
      <c r="NF145" s="40"/>
      <c r="NH145" s="21"/>
      <c r="NI145" s="21"/>
      <c r="NJ145" s="26"/>
      <c r="NK145" s="41"/>
      <c r="NO145" s="7"/>
      <c r="NP145" s="8"/>
      <c r="NU145" s="8"/>
      <c r="NW145" s="4"/>
      <c r="NX145" s="4"/>
      <c r="NZ145" s="8"/>
      <c r="OB145" s="4"/>
      <c r="OC145" s="4"/>
      <c r="OD145" s="15"/>
      <c r="OE145" s="39"/>
      <c r="OJ145" s="39"/>
      <c r="OL145" s="14"/>
      <c r="OM145" s="14"/>
      <c r="ON145" s="22"/>
      <c r="OO145" s="40"/>
      <c r="OS145" s="7"/>
      <c r="OT145" s="8"/>
      <c r="OY145" s="8"/>
      <c r="PA145" s="4"/>
      <c r="PB145" s="4"/>
      <c r="PC145" s="15"/>
      <c r="PD145" s="39"/>
      <c r="PH145" s="7"/>
      <c r="PI145" s="8"/>
      <c r="PM145" s="7"/>
      <c r="PN145" s="8"/>
      <c r="PS145" s="8"/>
      <c r="PU145" s="4"/>
      <c r="PV145" s="4"/>
      <c r="PX145" s="8"/>
      <c r="PZ145" s="4"/>
      <c r="QA145" s="4"/>
      <c r="QB145" s="15"/>
      <c r="QC145" s="39"/>
      <c r="QH145" s="39"/>
      <c r="QJ145" s="14"/>
      <c r="QK145" s="14"/>
      <c r="QL145" s="22"/>
      <c r="QM145" s="40"/>
      <c r="QQ145" s="7"/>
      <c r="QR145" s="8"/>
      <c r="QW145" s="8"/>
      <c r="QY145" s="4"/>
      <c r="QZ145" s="4"/>
      <c r="RA145" s="15"/>
      <c r="RB145" s="39"/>
      <c r="RF145" s="7"/>
      <c r="RG145" s="8"/>
      <c r="RK145" s="7"/>
      <c r="RL145" s="8"/>
      <c r="RQ145" s="8"/>
      <c r="RS145" s="4"/>
      <c r="RT145" s="4"/>
      <c r="RU145" s="15"/>
      <c r="RV145" s="39"/>
      <c r="RZ145" s="7"/>
      <c r="SA145" s="8"/>
      <c r="SE145" s="7"/>
      <c r="SF145" s="8"/>
      <c r="SJ145" s="7"/>
      <c r="SK145" s="8"/>
      <c r="SP145" s="8"/>
      <c r="SR145" s="4"/>
      <c r="SS145" s="4"/>
      <c r="SU145" s="8"/>
      <c r="SW145" s="4"/>
      <c r="SX145" s="4"/>
      <c r="SY145" s="15"/>
      <c r="SZ145" s="39"/>
      <c r="TE145" s="39"/>
      <c r="TG145" s="14"/>
      <c r="TH145" s="14"/>
      <c r="TI145" s="22"/>
      <c r="TJ145" s="40"/>
      <c r="TN145" s="7"/>
      <c r="TO145" s="8"/>
      <c r="TT145" s="8"/>
      <c r="TV145" s="4"/>
      <c r="TW145" s="4"/>
      <c r="TX145" s="15"/>
      <c r="TY145" s="39"/>
      <c r="UC145" s="7"/>
      <c r="UD145" s="8"/>
      <c r="UH145" s="7"/>
      <c r="UI145" s="8"/>
      <c r="UN145" s="8"/>
      <c r="UP145" s="4"/>
      <c r="UQ145" s="4"/>
      <c r="UR145" s="15"/>
      <c r="US145" s="39"/>
      <c r="UW145" s="7"/>
      <c r="UX145" s="8"/>
      <c r="VB145" s="7"/>
      <c r="VC145" s="8"/>
      <c r="VG145" s="7"/>
      <c r="VH145" s="8"/>
      <c r="VM145" s="8"/>
      <c r="VO145" s="4"/>
      <c r="VP145" s="4"/>
      <c r="VQ145" s="15"/>
      <c r="VR145" s="39"/>
      <c r="VV145" s="7"/>
      <c r="VW145" s="8"/>
      <c r="WA145" s="7"/>
      <c r="WB145" s="8"/>
      <c r="WF145" s="7"/>
      <c r="WG145" s="8"/>
      <c r="WK145" s="7"/>
      <c r="WL145" s="8"/>
      <c r="WQ145" s="8"/>
      <c r="WS145" s="4"/>
      <c r="WT145" s="4"/>
      <c r="WU145" s="15"/>
      <c r="WV145" s="39"/>
      <c r="WZ145" s="7"/>
      <c r="XA145" s="8"/>
      <c r="XE145" s="7"/>
      <c r="XF145" s="8"/>
      <c r="XJ145" s="7"/>
      <c r="XK145" s="8"/>
      <c r="XO145" s="7"/>
      <c r="XP145" s="8"/>
      <c r="XT145" s="7"/>
      <c r="XU145" s="8"/>
      <c r="XY145" s="7"/>
      <c r="XZ145" s="8"/>
      <c r="YD145" s="7"/>
      <c r="YE145" s="8"/>
      <c r="YI145" s="7"/>
      <c r="YJ145" s="8"/>
    </row>
    <row r="146" spans="2:660" x14ac:dyDescent="0.2">
      <c r="B146" s="242"/>
      <c r="C146" s="163"/>
      <c r="D146"/>
      <c r="J146"/>
      <c r="K146"/>
      <c r="L146"/>
      <c r="M146"/>
      <c r="AI146" s="8"/>
      <c r="AK146" s="4"/>
      <c r="AL146" s="9"/>
      <c r="AN146" s="8"/>
      <c r="AP146" s="4"/>
      <c r="AQ146" s="9"/>
      <c r="AS146" s="8"/>
      <c r="AU146" s="4"/>
      <c r="AV146" s="9"/>
      <c r="AX146" s="17"/>
      <c r="AZ146" s="13"/>
      <c r="BA146" s="16"/>
      <c r="BM146" s="39"/>
      <c r="BO146" s="14"/>
      <c r="BP146" s="18"/>
      <c r="BR146" s="39"/>
      <c r="BT146" s="14"/>
      <c r="BU146" s="18"/>
      <c r="BW146" s="39"/>
      <c r="BY146" s="14"/>
      <c r="BZ146" s="18"/>
      <c r="CA146" s="22"/>
      <c r="CB146" s="40"/>
      <c r="CG146" s="40"/>
      <c r="CI146" s="21"/>
      <c r="CJ146" s="21"/>
      <c r="CL146" s="40"/>
      <c r="CN146" s="21"/>
      <c r="CO146" s="21"/>
      <c r="CQ146" s="40"/>
      <c r="CS146" s="21"/>
      <c r="CT146" s="21"/>
      <c r="CV146" s="40"/>
      <c r="CX146" s="21"/>
      <c r="CY146" s="21"/>
      <c r="CZ146" s="26"/>
      <c r="DA146" s="41"/>
      <c r="DF146" s="41"/>
      <c r="DH146" s="25"/>
      <c r="DI146" s="25"/>
      <c r="DK146" s="41"/>
      <c r="DM146" s="25"/>
      <c r="DN146" s="25"/>
      <c r="DP146" s="41"/>
      <c r="DR146" s="25"/>
      <c r="DS146" s="25"/>
      <c r="DT146" s="30"/>
      <c r="DU146" s="42"/>
      <c r="DZ146" s="42"/>
      <c r="EB146" s="29"/>
      <c r="EC146" s="29"/>
      <c r="EE146" s="42"/>
      <c r="EG146" s="29"/>
      <c r="EH146" s="29"/>
      <c r="EI146" s="34"/>
      <c r="EJ146" s="43"/>
      <c r="EO146" s="43"/>
      <c r="EQ146" s="33"/>
      <c r="ER146" s="33"/>
      <c r="ES146" s="38"/>
      <c r="ET146" s="44"/>
      <c r="EX146" s="7"/>
      <c r="EY146" s="8"/>
      <c r="FD146" s="8"/>
      <c r="FF146" s="4"/>
      <c r="FG146" s="4"/>
      <c r="FI146" s="8"/>
      <c r="FK146" s="4"/>
      <c r="FL146" s="4"/>
      <c r="FN146" s="8"/>
      <c r="FP146" s="4"/>
      <c r="FQ146" s="4"/>
      <c r="FS146" s="8"/>
      <c r="FU146" s="4"/>
      <c r="FV146" s="4"/>
      <c r="FW146" s="15"/>
      <c r="FX146" s="39"/>
      <c r="GC146" s="39"/>
      <c r="GE146" s="14"/>
      <c r="GF146" s="14"/>
      <c r="GH146" s="39"/>
      <c r="GJ146" s="14"/>
      <c r="GK146" s="14"/>
      <c r="GM146" s="39"/>
      <c r="GO146" s="14"/>
      <c r="GP146" s="14"/>
      <c r="GQ146" s="22"/>
      <c r="GR146" s="40"/>
      <c r="GW146" s="40"/>
      <c r="GY146" s="21"/>
      <c r="GZ146" s="21"/>
      <c r="HB146" s="40"/>
      <c r="HD146" s="21"/>
      <c r="HE146" s="21"/>
      <c r="HF146" s="26"/>
      <c r="HG146" s="41"/>
      <c r="HL146" s="41"/>
      <c r="HN146" s="25"/>
      <c r="HO146" s="25"/>
      <c r="HP146" s="30"/>
      <c r="HQ146" s="42"/>
      <c r="HU146" s="7"/>
      <c r="HV146" s="8"/>
      <c r="IA146" s="8"/>
      <c r="IC146" s="4"/>
      <c r="ID146" s="4"/>
      <c r="IF146" s="8"/>
      <c r="IH146" s="4"/>
      <c r="II146" s="4"/>
      <c r="IK146" s="8"/>
      <c r="IM146" s="4"/>
      <c r="IN146" s="4"/>
      <c r="IO146" s="15"/>
      <c r="IP146" s="39"/>
      <c r="IU146" s="39"/>
      <c r="IW146" s="14"/>
      <c r="IX146" s="14"/>
      <c r="IZ146" s="39"/>
      <c r="JB146" s="14"/>
      <c r="JC146" s="14"/>
      <c r="JD146" s="22"/>
      <c r="JE146" s="40"/>
      <c r="JJ146" s="40"/>
      <c r="JL146" s="21"/>
      <c r="JM146" s="21"/>
      <c r="JN146" s="26"/>
      <c r="JO146" s="41"/>
      <c r="JS146" s="7"/>
      <c r="JT146" s="8"/>
      <c r="JY146" s="8"/>
      <c r="KA146" s="4"/>
      <c r="KB146" s="4"/>
      <c r="KD146" s="8"/>
      <c r="KF146" s="4"/>
      <c r="KG146" s="4"/>
      <c r="KH146" s="15"/>
      <c r="KI146" s="39"/>
      <c r="KN146" s="39"/>
      <c r="KP146" s="14"/>
      <c r="KQ146" s="14"/>
      <c r="KR146" s="22"/>
      <c r="KS146" s="40"/>
      <c r="KX146" s="6"/>
      <c r="KZ146" s="5"/>
      <c r="LA146" s="5"/>
      <c r="LG146" s="15"/>
      <c r="LH146" s="39"/>
      <c r="LM146" s="6"/>
      <c r="LO146" s="5"/>
      <c r="LP146" s="5"/>
      <c r="LQ146" s="7"/>
      <c r="LR146" s="8"/>
      <c r="LW146" s="8"/>
      <c r="LY146" s="4"/>
      <c r="LZ146" s="4"/>
      <c r="MB146" s="8"/>
      <c r="MD146" s="4"/>
      <c r="ME146" s="4"/>
      <c r="MG146" s="8"/>
      <c r="MI146" s="4"/>
      <c r="MJ146" s="4"/>
      <c r="MK146" s="15"/>
      <c r="ML146" s="39"/>
      <c r="MQ146" s="39"/>
      <c r="MS146" s="14"/>
      <c r="MT146" s="14"/>
      <c r="MV146" s="39"/>
      <c r="MX146" s="14"/>
      <c r="MY146" s="14"/>
      <c r="MZ146" s="22"/>
      <c r="NA146" s="40"/>
      <c r="NF146" s="40"/>
      <c r="NH146" s="21"/>
      <c r="NI146" s="21"/>
      <c r="NJ146" s="26"/>
      <c r="NK146" s="41"/>
      <c r="NO146" s="7"/>
      <c r="NP146" s="8"/>
      <c r="NU146" s="8"/>
      <c r="NW146" s="4"/>
      <c r="NX146" s="4"/>
      <c r="NZ146" s="8"/>
      <c r="OB146" s="4"/>
      <c r="OC146" s="4"/>
      <c r="OD146" s="15"/>
      <c r="OE146" s="39"/>
      <c r="OJ146" s="39"/>
      <c r="OL146" s="14"/>
      <c r="OM146" s="14"/>
      <c r="ON146" s="22"/>
      <c r="OO146" s="40"/>
      <c r="OS146" s="7"/>
      <c r="OT146" s="8"/>
      <c r="OY146" s="8"/>
      <c r="PA146" s="4"/>
      <c r="PB146" s="4"/>
      <c r="PC146" s="15"/>
      <c r="PD146" s="39"/>
      <c r="PH146" s="7"/>
      <c r="PI146" s="8"/>
      <c r="PM146" s="7"/>
      <c r="PN146" s="8"/>
      <c r="PS146" s="8"/>
      <c r="PU146" s="4"/>
      <c r="PV146" s="4"/>
      <c r="PX146" s="8"/>
      <c r="PZ146" s="4"/>
      <c r="QA146" s="4"/>
      <c r="QB146" s="15"/>
      <c r="QC146" s="39"/>
      <c r="QH146" s="39"/>
      <c r="QJ146" s="14"/>
      <c r="QK146" s="14"/>
      <c r="QL146" s="22"/>
      <c r="QM146" s="40"/>
      <c r="QQ146" s="7"/>
      <c r="QR146" s="8"/>
      <c r="QW146" s="8"/>
      <c r="QY146" s="4"/>
      <c r="QZ146" s="4"/>
      <c r="RA146" s="15"/>
      <c r="RB146" s="39"/>
      <c r="RF146" s="7"/>
      <c r="RG146" s="8"/>
      <c r="RK146" s="7"/>
      <c r="RL146" s="8"/>
      <c r="RQ146" s="8"/>
      <c r="RS146" s="4"/>
      <c r="RT146" s="4"/>
      <c r="RU146" s="15"/>
      <c r="RV146" s="39"/>
      <c r="RZ146" s="7"/>
      <c r="SA146" s="8"/>
      <c r="SE146" s="7"/>
      <c r="SF146" s="8"/>
      <c r="SJ146" s="7"/>
      <c r="SK146" s="8"/>
      <c r="SP146" s="8"/>
      <c r="SR146" s="4"/>
      <c r="SS146" s="4"/>
      <c r="SU146" s="8"/>
      <c r="SW146" s="4"/>
      <c r="SX146" s="4"/>
      <c r="SY146" s="15"/>
      <c r="SZ146" s="39"/>
      <c r="TE146" s="39"/>
      <c r="TG146" s="14"/>
      <c r="TH146" s="14"/>
      <c r="TI146" s="22"/>
      <c r="TJ146" s="40"/>
      <c r="TN146" s="7"/>
      <c r="TO146" s="8"/>
      <c r="TT146" s="8"/>
      <c r="TV146" s="4"/>
      <c r="TW146" s="4"/>
      <c r="TX146" s="15"/>
      <c r="TY146" s="39"/>
      <c r="UC146" s="7"/>
      <c r="UD146" s="8"/>
      <c r="UH146" s="7"/>
      <c r="UI146" s="8"/>
      <c r="UN146" s="8"/>
      <c r="UP146" s="4"/>
      <c r="UQ146" s="4"/>
      <c r="UR146" s="15"/>
      <c r="US146" s="39"/>
      <c r="UW146" s="7"/>
      <c r="UX146" s="8"/>
      <c r="VB146" s="7"/>
      <c r="VC146" s="8"/>
      <c r="VG146" s="7"/>
      <c r="VH146" s="8"/>
      <c r="VM146" s="8"/>
      <c r="VO146" s="4"/>
      <c r="VP146" s="4"/>
      <c r="VQ146" s="15"/>
      <c r="VR146" s="39"/>
      <c r="VV146" s="7"/>
      <c r="VW146" s="8"/>
      <c r="WA146" s="7"/>
      <c r="WB146" s="8"/>
      <c r="WF146" s="7"/>
      <c r="WG146" s="8"/>
      <c r="WK146" s="7"/>
      <c r="WL146" s="8"/>
      <c r="WQ146" s="8"/>
      <c r="WS146" s="4"/>
      <c r="WT146" s="4"/>
      <c r="WU146" s="15"/>
      <c r="WV146" s="39"/>
      <c r="WZ146" s="7"/>
      <c r="XA146" s="8"/>
      <c r="XE146" s="7"/>
      <c r="XF146" s="8"/>
      <c r="XJ146" s="7"/>
      <c r="XK146" s="8"/>
      <c r="XO146" s="7"/>
      <c r="XP146" s="8"/>
      <c r="XT146" s="7"/>
      <c r="XU146" s="8"/>
      <c r="XY146" s="7"/>
      <c r="XZ146" s="8"/>
      <c r="YD146" s="7"/>
      <c r="YE146" s="8"/>
      <c r="YI146" s="7"/>
      <c r="YJ146" s="8"/>
    </row>
    <row r="147" spans="2:660" x14ac:dyDescent="0.2">
      <c r="B147" s="242"/>
      <c r="C147" s="163"/>
      <c r="D147"/>
      <c r="J147"/>
      <c r="K147"/>
      <c r="L147"/>
      <c r="M147"/>
      <c r="AI147" s="8"/>
      <c r="AK147" s="4"/>
      <c r="AL147" s="9"/>
      <c r="AN147" s="8"/>
      <c r="AP147" s="4"/>
      <c r="AQ147" s="9"/>
      <c r="AS147" s="8"/>
      <c r="AU147" s="4"/>
      <c r="AV147" s="9"/>
      <c r="AX147" s="17"/>
      <c r="AZ147" s="13"/>
      <c r="BA147" s="16"/>
      <c r="BM147" s="39"/>
      <c r="BO147" s="14"/>
      <c r="BP147" s="18"/>
      <c r="BR147" s="39"/>
      <c r="BT147" s="14"/>
      <c r="BU147" s="18"/>
      <c r="BW147" s="39"/>
      <c r="BY147" s="14"/>
      <c r="BZ147" s="18"/>
      <c r="CA147" s="22"/>
      <c r="CB147" s="40"/>
      <c r="CG147" s="40"/>
      <c r="CI147" s="21"/>
      <c r="CJ147" s="21"/>
      <c r="CL147" s="40"/>
      <c r="CN147" s="21"/>
      <c r="CO147" s="21"/>
      <c r="CQ147" s="40"/>
      <c r="CS147" s="21"/>
      <c r="CT147" s="21"/>
      <c r="CV147" s="40"/>
      <c r="CX147" s="21"/>
      <c r="CY147" s="21"/>
      <c r="CZ147" s="26"/>
      <c r="DA147" s="41"/>
      <c r="DF147" s="41"/>
      <c r="DH147" s="25"/>
      <c r="DI147" s="25"/>
      <c r="DK147" s="41"/>
      <c r="DM147" s="25"/>
      <c r="DN147" s="25"/>
      <c r="DP147" s="41"/>
      <c r="DR147" s="25"/>
      <c r="DS147" s="25"/>
      <c r="DT147" s="30"/>
      <c r="DU147" s="42"/>
      <c r="DZ147" s="42"/>
      <c r="EB147" s="29"/>
      <c r="EC147" s="29"/>
      <c r="EE147" s="42"/>
      <c r="EG147" s="29"/>
      <c r="EH147" s="29"/>
      <c r="EI147" s="34"/>
      <c r="EJ147" s="43"/>
      <c r="EO147" s="43"/>
      <c r="EQ147" s="33"/>
      <c r="ER147" s="33"/>
      <c r="ES147" s="38"/>
      <c r="ET147" s="44"/>
      <c r="EX147" s="7"/>
      <c r="EY147" s="8"/>
      <c r="FD147" s="8"/>
      <c r="FF147" s="4"/>
      <c r="FG147" s="4"/>
      <c r="FI147" s="8"/>
      <c r="FK147" s="4"/>
      <c r="FL147" s="4"/>
      <c r="FN147" s="8"/>
      <c r="FP147" s="4"/>
      <c r="FQ147" s="4"/>
      <c r="FS147" s="8"/>
      <c r="FU147" s="4"/>
      <c r="FV147" s="4"/>
      <c r="FW147" s="15"/>
      <c r="FX147" s="39"/>
      <c r="GC147" s="39"/>
      <c r="GE147" s="14"/>
      <c r="GF147" s="14"/>
      <c r="GH147" s="39"/>
      <c r="GJ147" s="14"/>
      <c r="GK147" s="14"/>
      <c r="GM147" s="39"/>
      <c r="GO147" s="14"/>
      <c r="GP147" s="14"/>
      <c r="GQ147" s="22"/>
      <c r="GR147" s="40"/>
      <c r="GW147" s="40"/>
      <c r="GY147" s="21"/>
      <c r="GZ147" s="21"/>
      <c r="HB147" s="40"/>
      <c r="HD147" s="21"/>
      <c r="HE147" s="21"/>
      <c r="HF147" s="26"/>
      <c r="HG147" s="41"/>
      <c r="HL147" s="41"/>
      <c r="HN147" s="25"/>
      <c r="HO147" s="25"/>
      <c r="HP147" s="30"/>
      <c r="HQ147" s="42"/>
      <c r="HU147" s="7"/>
      <c r="HV147" s="8"/>
      <c r="IA147" s="8"/>
      <c r="IC147" s="4"/>
      <c r="ID147" s="4"/>
      <c r="IF147" s="8"/>
      <c r="IH147" s="4"/>
      <c r="II147" s="4"/>
      <c r="IK147" s="8"/>
      <c r="IM147" s="4"/>
      <c r="IN147" s="4"/>
      <c r="IO147" s="15"/>
      <c r="IP147" s="39"/>
      <c r="IU147" s="39"/>
      <c r="IW147" s="14"/>
      <c r="IX147" s="14"/>
      <c r="IZ147" s="39"/>
      <c r="JB147" s="14"/>
      <c r="JC147" s="14"/>
      <c r="JD147" s="22"/>
      <c r="JE147" s="40"/>
      <c r="JJ147" s="40"/>
      <c r="JL147" s="21"/>
      <c r="JM147" s="21"/>
      <c r="JN147" s="26"/>
      <c r="JO147" s="41"/>
      <c r="JS147" s="7"/>
      <c r="JT147" s="8"/>
      <c r="JY147" s="8"/>
      <c r="KA147" s="4"/>
      <c r="KB147" s="4"/>
      <c r="KD147" s="8"/>
      <c r="KF147" s="4"/>
      <c r="KG147" s="4"/>
      <c r="KH147" s="15"/>
      <c r="KI147" s="39"/>
      <c r="KN147" s="39"/>
      <c r="KP147" s="14"/>
      <c r="KQ147" s="14"/>
      <c r="KR147" s="22"/>
      <c r="KS147" s="40"/>
      <c r="KX147" s="6"/>
      <c r="KZ147" s="5"/>
      <c r="LA147" s="5"/>
      <c r="LG147" s="15"/>
      <c r="LH147" s="39"/>
      <c r="LM147" s="6"/>
      <c r="LO147" s="5"/>
      <c r="LP147" s="5"/>
      <c r="LQ147" s="7"/>
      <c r="LR147" s="8"/>
      <c r="LW147" s="8"/>
      <c r="LY147" s="4"/>
      <c r="LZ147" s="4"/>
      <c r="MB147" s="8"/>
      <c r="MD147" s="4"/>
      <c r="ME147" s="4"/>
      <c r="MG147" s="8"/>
      <c r="MI147" s="4"/>
      <c r="MJ147" s="4"/>
      <c r="MK147" s="15"/>
      <c r="ML147" s="39"/>
      <c r="MQ147" s="39"/>
      <c r="MS147" s="14"/>
      <c r="MT147" s="14"/>
      <c r="MV147" s="39"/>
      <c r="MX147" s="14"/>
      <c r="MY147" s="14"/>
      <c r="MZ147" s="22"/>
      <c r="NA147" s="40"/>
      <c r="NF147" s="40"/>
      <c r="NH147" s="21"/>
      <c r="NI147" s="21"/>
      <c r="NJ147" s="26"/>
      <c r="NK147" s="41"/>
      <c r="NO147" s="7"/>
      <c r="NP147" s="8"/>
      <c r="NU147" s="8"/>
      <c r="NW147" s="4"/>
      <c r="NX147" s="4"/>
      <c r="NZ147" s="8"/>
      <c r="OB147" s="4"/>
      <c r="OC147" s="4"/>
      <c r="OD147" s="15"/>
      <c r="OE147" s="39"/>
      <c r="OJ147" s="39"/>
      <c r="OL147" s="14"/>
      <c r="OM147" s="14"/>
      <c r="ON147" s="22"/>
      <c r="OO147" s="40"/>
      <c r="OS147" s="7"/>
      <c r="OT147" s="8"/>
      <c r="OY147" s="8"/>
      <c r="PA147" s="4"/>
      <c r="PB147" s="4"/>
      <c r="PC147" s="15"/>
      <c r="PD147" s="39"/>
      <c r="PH147" s="7"/>
      <c r="PI147" s="8"/>
      <c r="PM147" s="7"/>
      <c r="PN147" s="8"/>
      <c r="PS147" s="8"/>
      <c r="PU147" s="4"/>
      <c r="PV147" s="4"/>
      <c r="PX147" s="8"/>
      <c r="PZ147" s="4"/>
      <c r="QA147" s="4"/>
      <c r="QB147" s="15"/>
      <c r="QC147" s="39"/>
      <c r="QH147" s="39"/>
      <c r="QJ147" s="14"/>
      <c r="QK147" s="14"/>
      <c r="QL147" s="22"/>
      <c r="QM147" s="40"/>
      <c r="QQ147" s="7"/>
      <c r="QR147" s="8"/>
      <c r="QW147" s="8"/>
      <c r="QY147" s="4"/>
      <c r="QZ147" s="4"/>
      <c r="RA147" s="15"/>
      <c r="RB147" s="39"/>
      <c r="RF147" s="7"/>
      <c r="RG147" s="8"/>
      <c r="RK147" s="7"/>
      <c r="RL147" s="8"/>
      <c r="RQ147" s="8"/>
      <c r="RS147" s="4"/>
      <c r="RT147" s="4"/>
      <c r="RU147" s="15"/>
      <c r="RV147" s="39"/>
      <c r="RZ147" s="7"/>
      <c r="SA147" s="8"/>
      <c r="SE147" s="7"/>
      <c r="SF147" s="8"/>
      <c r="SJ147" s="7"/>
      <c r="SK147" s="8"/>
      <c r="SP147" s="8"/>
      <c r="SR147" s="4"/>
      <c r="SS147" s="4"/>
      <c r="SU147" s="8"/>
      <c r="SW147" s="4"/>
      <c r="SX147" s="4"/>
      <c r="SY147" s="15"/>
      <c r="SZ147" s="39"/>
      <c r="TE147" s="39"/>
      <c r="TG147" s="14"/>
      <c r="TH147" s="14"/>
      <c r="TI147" s="22"/>
      <c r="TJ147" s="40"/>
      <c r="TN147" s="7"/>
      <c r="TO147" s="8"/>
      <c r="TT147" s="8"/>
      <c r="TV147" s="4"/>
      <c r="TW147" s="4"/>
      <c r="TX147" s="15"/>
      <c r="TY147" s="39"/>
      <c r="UC147" s="7"/>
      <c r="UD147" s="8"/>
      <c r="UH147" s="7"/>
      <c r="UI147" s="8"/>
      <c r="UN147" s="8"/>
      <c r="UP147" s="4"/>
      <c r="UQ147" s="4"/>
      <c r="UR147" s="15"/>
      <c r="US147" s="39"/>
      <c r="UW147" s="7"/>
      <c r="UX147" s="8"/>
      <c r="VB147" s="7"/>
      <c r="VC147" s="8"/>
      <c r="VG147" s="7"/>
      <c r="VH147" s="8"/>
      <c r="VM147" s="8"/>
      <c r="VO147" s="4"/>
      <c r="VP147" s="4"/>
      <c r="VQ147" s="15"/>
      <c r="VR147" s="39"/>
      <c r="VV147" s="7"/>
      <c r="VW147" s="8"/>
      <c r="WA147" s="7"/>
      <c r="WB147" s="8"/>
      <c r="WF147" s="7"/>
      <c r="WG147" s="8"/>
      <c r="WK147" s="7"/>
      <c r="WL147" s="8"/>
      <c r="WQ147" s="8"/>
      <c r="WS147" s="4"/>
      <c r="WT147" s="4"/>
      <c r="WU147" s="15"/>
      <c r="WV147" s="39"/>
      <c r="WZ147" s="7"/>
      <c r="XA147" s="8"/>
      <c r="XE147" s="7"/>
      <c r="XF147" s="8"/>
      <c r="XJ147" s="7"/>
      <c r="XK147" s="8"/>
      <c r="XO147" s="7"/>
      <c r="XP147" s="8"/>
      <c r="XT147" s="7"/>
      <c r="XU147" s="8"/>
      <c r="XY147" s="7"/>
      <c r="XZ147" s="8"/>
      <c r="YD147" s="7"/>
      <c r="YE147" s="8"/>
      <c r="YI147" s="7"/>
      <c r="YJ147" s="8"/>
    </row>
    <row r="148" spans="2:660" x14ac:dyDescent="0.2">
      <c r="AI148" s="8"/>
      <c r="AK148" s="4"/>
      <c r="AL148" s="9"/>
      <c r="AN148" s="8"/>
      <c r="AP148" s="4"/>
      <c r="AQ148" s="9"/>
      <c r="AS148" s="8"/>
      <c r="AU148" s="4"/>
      <c r="AV148" s="9"/>
      <c r="AX148" s="17"/>
      <c r="AZ148" s="13"/>
      <c r="BA148" s="16"/>
      <c r="BM148" s="39"/>
      <c r="BO148" s="14"/>
      <c r="BP148" s="18"/>
      <c r="BR148" s="39"/>
      <c r="BT148" s="14"/>
      <c r="BU148" s="18"/>
      <c r="BW148" s="39"/>
      <c r="BY148" s="14"/>
      <c r="BZ148" s="18"/>
      <c r="CA148" s="22"/>
      <c r="CB148" s="40"/>
      <c r="CG148" s="40"/>
      <c r="CI148" s="21"/>
      <c r="CJ148" s="21"/>
      <c r="CL148" s="40"/>
      <c r="CN148" s="21"/>
      <c r="CO148" s="21"/>
      <c r="CQ148" s="40"/>
      <c r="CS148" s="21"/>
      <c r="CT148" s="21"/>
      <c r="CV148" s="40"/>
      <c r="CX148" s="21"/>
      <c r="CY148" s="21"/>
      <c r="CZ148" s="26"/>
      <c r="DA148" s="41"/>
      <c r="DF148" s="41"/>
      <c r="DH148" s="25"/>
      <c r="DI148" s="25"/>
      <c r="DK148" s="41"/>
      <c r="DM148" s="25"/>
      <c r="DN148" s="25"/>
      <c r="DP148" s="41"/>
      <c r="DR148" s="25"/>
      <c r="DS148" s="25"/>
      <c r="DT148" s="30"/>
      <c r="DU148" s="42"/>
      <c r="DZ148" s="42"/>
      <c r="EB148" s="29"/>
      <c r="EC148" s="29"/>
      <c r="EE148" s="42"/>
      <c r="EG148" s="29"/>
      <c r="EH148" s="29"/>
      <c r="EI148" s="34"/>
      <c r="EJ148" s="43"/>
      <c r="EO148" s="43"/>
      <c r="EQ148" s="33"/>
      <c r="ER148" s="33"/>
      <c r="ES148" s="38"/>
      <c r="ET148" s="44"/>
      <c r="EX148" s="7"/>
      <c r="EY148" s="8"/>
      <c r="FD148" s="8"/>
      <c r="FF148" s="4"/>
      <c r="FG148" s="4"/>
      <c r="FI148" s="8"/>
      <c r="FK148" s="4"/>
      <c r="FL148" s="4"/>
      <c r="FN148" s="8"/>
      <c r="FP148" s="4"/>
      <c r="FQ148" s="4"/>
      <c r="FS148" s="8"/>
      <c r="FU148" s="4"/>
      <c r="FV148" s="4"/>
      <c r="FW148" s="15"/>
      <c r="FX148" s="39"/>
      <c r="GC148" s="39"/>
      <c r="GE148" s="14"/>
      <c r="GF148" s="14"/>
      <c r="GH148" s="39"/>
      <c r="GJ148" s="14"/>
      <c r="GK148" s="14"/>
      <c r="GM148" s="39"/>
      <c r="GO148" s="14"/>
      <c r="GP148" s="14"/>
      <c r="GQ148" s="22"/>
      <c r="GR148" s="40"/>
      <c r="GW148" s="40"/>
      <c r="GY148" s="21"/>
      <c r="GZ148" s="21"/>
      <c r="HB148" s="40"/>
      <c r="HD148" s="21"/>
      <c r="HE148" s="21"/>
      <c r="HF148" s="26"/>
      <c r="HG148" s="41"/>
      <c r="HL148" s="41"/>
      <c r="HN148" s="25"/>
      <c r="HO148" s="25"/>
      <c r="HP148" s="30"/>
      <c r="HQ148" s="42"/>
      <c r="HU148" s="7"/>
      <c r="HV148" s="8"/>
      <c r="IA148" s="8"/>
      <c r="IC148" s="4"/>
      <c r="ID148" s="4"/>
      <c r="IF148" s="8"/>
      <c r="IH148" s="4"/>
      <c r="II148" s="4"/>
      <c r="IK148" s="8"/>
      <c r="IM148" s="4"/>
      <c r="IN148" s="4"/>
      <c r="IO148" s="15"/>
      <c r="IP148" s="39"/>
      <c r="IU148" s="39"/>
      <c r="IW148" s="14"/>
      <c r="IX148" s="14"/>
      <c r="IZ148" s="39"/>
      <c r="JB148" s="14"/>
      <c r="JC148" s="14"/>
      <c r="JD148" s="22"/>
      <c r="JE148" s="40"/>
      <c r="JJ148" s="40"/>
      <c r="JL148" s="21"/>
      <c r="JM148" s="21"/>
      <c r="JN148" s="26"/>
      <c r="JO148" s="41"/>
      <c r="JS148" s="7"/>
      <c r="JT148" s="8"/>
      <c r="JY148" s="8"/>
      <c r="KA148" s="4"/>
      <c r="KB148" s="4"/>
      <c r="KD148" s="8"/>
      <c r="KF148" s="4"/>
      <c r="KG148" s="4"/>
      <c r="KH148" s="15"/>
      <c r="KI148" s="39"/>
      <c r="KN148" s="39"/>
      <c r="KP148" s="14"/>
      <c r="KQ148" s="14"/>
      <c r="KR148" s="22"/>
      <c r="KS148" s="40"/>
      <c r="KX148" s="6"/>
      <c r="KZ148" s="5"/>
      <c r="LA148" s="5"/>
      <c r="LG148" s="15"/>
      <c r="LH148" s="39"/>
      <c r="LM148" s="6"/>
      <c r="LO148" s="5"/>
      <c r="LP148" s="5"/>
      <c r="LQ148" s="7"/>
      <c r="LR148" s="8"/>
      <c r="LW148" s="8"/>
      <c r="LY148" s="4"/>
      <c r="LZ148" s="4"/>
      <c r="MB148" s="8"/>
      <c r="MD148" s="4"/>
      <c r="ME148" s="4"/>
      <c r="MG148" s="8"/>
      <c r="MI148" s="4"/>
      <c r="MJ148" s="4"/>
      <c r="MK148" s="15"/>
      <c r="ML148" s="39"/>
      <c r="MQ148" s="39"/>
      <c r="MS148" s="14"/>
      <c r="MT148" s="14"/>
      <c r="MV148" s="39"/>
      <c r="MX148" s="14"/>
      <c r="MY148" s="14"/>
      <c r="MZ148" s="22"/>
      <c r="NA148" s="40"/>
      <c r="NF148" s="40"/>
      <c r="NH148" s="21"/>
      <c r="NI148" s="21"/>
      <c r="NJ148" s="26"/>
      <c r="NK148" s="41"/>
      <c r="NO148" s="7"/>
      <c r="NP148" s="8"/>
      <c r="NU148" s="8"/>
      <c r="NW148" s="4"/>
      <c r="NX148" s="4"/>
      <c r="NZ148" s="8"/>
      <c r="OB148" s="4"/>
      <c r="OC148" s="4"/>
      <c r="OD148" s="15"/>
      <c r="OE148" s="39"/>
      <c r="OJ148" s="39"/>
      <c r="OL148" s="14"/>
      <c r="OM148" s="14"/>
      <c r="ON148" s="22"/>
      <c r="OO148" s="40"/>
      <c r="OS148" s="7"/>
      <c r="OT148" s="8"/>
      <c r="OY148" s="8"/>
      <c r="PA148" s="4"/>
      <c r="PB148" s="4"/>
      <c r="PC148" s="15"/>
      <c r="PD148" s="39"/>
      <c r="PH148" s="7"/>
      <c r="PI148" s="8"/>
      <c r="PM148" s="7"/>
      <c r="PN148" s="8"/>
      <c r="PS148" s="8"/>
      <c r="PU148" s="4"/>
      <c r="PV148" s="4"/>
      <c r="PX148" s="8"/>
      <c r="PZ148" s="4"/>
      <c r="QA148" s="4"/>
      <c r="QB148" s="15"/>
      <c r="QC148" s="39"/>
      <c r="QH148" s="39"/>
      <c r="QJ148" s="14"/>
      <c r="QK148" s="14"/>
      <c r="QL148" s="22"/>
      <c r="QM148" s="40"/>
      <c r="QQ148" s="7"/>
      <c r="QR148" s="8"/>
      <c r="QW148" s="8"/>
      <c r="QY148" s="4"/>
      <c r="QZ148" s="4"/>
      <c r="RA148" s="15"/>
      <c r="RB148" s="39"/>
      <c r="RF148" s="7"/>
      <c r="RG148" s="8"/>
      <c r="RK148" s="7"/>
      <c r="RL148" s="8"/>
      <c r="RQ148" s="8"/>
      <c r="RS148" s="4"/>
      <c r="RT148" s="4"/>
      <c r="RU148" s="15"/>
      <c r="RV148" s="39"/>
      <c r="RZ148" s="7"/>
      <c r="SA148" s="8"/>
      <c r="SE148" s="7"/>
      <c r="SF148" s="8"/>
      <c r="SJ148" s="7"/>
      <c r="SK148" s="8"/>
      <c r="SP148" s="8"/>
      <c r="SR148" s="4"/>
      <c r="SS148" s="4"/>
      <c r="SU148" s="8"/>
      <c r="SW148" s="4"/>
      <c r="SX148" s="4"/>
      <c r="SY148" s="15"/>
      <c r="SZ148" s="39"/>
      <c r="TE148" s="39"/>
      <c r="TG148" s="14"/>
      <c r="TH148" s="14"/>
      <c r="TI148" s="22"/>
      <c r="TJ148" s="40"/>
      <c r="TN148" s="7"/>
      <c r="TO148" s="8"/>
      <c r="TT148" s="8"/>
      <c r="TV148" s="4"/>
      <c r="TW148" s="4"/>
      <c r="TX148" s="15"/>
      <c r="TY148" s="39"/>
      <c r="UC148" s="7"/>
      <c r="UD148" s="8"/>
      <c r="UH148" s="7"/>
      <c r="UI148" s="8"/>
      <c r="UN148" s="8"/>
      <c r="UP148" s="4"/>
      <c r="UQ148" s="4"/>
      <c r="UR148" s="15"/>
      <c r="US148" s="39"/>
      <c r="UW148" s="7"/>
      <c r="UX148" s="8"/>
      <c r="VB148" s="7"/>
      <c r="VC148" s="8"/>
      <c r="VG148" s="7"/>
      <c r="VH148" s="8"/>
      <c r="VM148" s="8"/>
      <c r="VO148" s="4"/>
      <c r="VP148" s="4"/>
      <c r="VQ148" s="15"/>
      <c r="VR148" s="39"/>
      <c r="VV148" s="7"/>
      <c r="VW148" s="8"/>
      <c r="WA148" s="7"/>
      <c r="WB148" s="8"/>
      <c r="WF148" s="7"/>
      <c r="WG148" s="8"/>
      <c r="WK148" s="7"/>
      <c r="WL148" s="8"/>
      <c r="WQ148" s="8"/>
      <c r="WS148" s="4"/>
      <c r="WT148" s="4"/>
      <c r="WU148" s="15"/>
      <c r="WV148" s="39"/>
      <c r="WZ148" s="7"/>
      <c r="XA148" s="8"/>
      <c r="XE148" s="7"/>
      <c r="XF148" s="8"/>
      <c r="XJ148" s="7"/>
      <c r="XK148" s="8"/>
      <c r="XO148" s="7"/>
      <c r="XP148" s="8"/>
      <c r="XT148" s="7"/>
      <c r="XU148" s="8"/>
      <c r="XY148" s="7"/>
      <c r="XZ148" s="8"/>
      <c r="YD148" s="7"/>
      <c r="YE148" s="8"/>
      <c r="YI148" s="7"/>
      <c r="YJ148" s="8"/>
    </row>
    <row r="149" spans="2:660" x14ac:dyDescent="0.2">
      <c r="AI149" s="8"/>
      <c r="AK149" s="4"/>
      <c r="AL149" s="9"/>
      <c r="AN149" s="8"/>
      <c r="AP149" s="4"/>
      <c r="AQ149" s="9"/>
      <c r="AS149" s="8"/>
      <c r="AU149" s="4"/>
      <c r="AV149" s="9"/>
      <c r="AX149" s="17"/>
      <c r="AZ149" s="13"/>
      <c r="BA149" s="16"/>
      <c r="BM149" s="39"/>
      <c r="BO149" s="14"/>
      <c r="BP149" s="18"/>
      <c r="BR149" s="39"/>
      <c r="BT149" s="14"/>
      <c r="BU149" s="18"/>
      <c r="BW149" s="39"/>
      <c r="BY149" s="14"/>
      <c r="BZ149" s="18"/>
      <c r="CA149" s="22"/>
      <c r="CB149" s="40"/>
      <c r="CG149" s="40"/>
      <c r="CI149" s="21"/>
      <c r="CJ149" s="21"/>
      <c r="CL149" s="40"/>
      <c r="CN149" s="21"/>
      <c r="CO149" s="21"/>
      <c r="CQ149" s="40"/>
      <c r="CS149" s="21"/>
      <c r="CT149" s="21"/>
      <c r="CV149" s="40"/>
      <c r="CX149" s="21"/>
      <c r="CY149" s="21"/>
      <c r="CZ149" s="26"/>
      <c r="DA149" s="41"/>
      <c r="DF149" s="41"/>
      <c r="DH149" s="25"/>
      <c r="DI149" s="25"/>
      <c r="DK149" s="41"/>
      <c r="DM149" s="25"/>
      <c r="DN149" s="25"/>
      <c r="DP149" s="41"/>
      <c r="DR149" s="25"/>
      <c r="DS149" s="25"/>
      <c r="DT149" s="30"/>
      <c r="DU149" s="42"/>
      <c r="DZ149" s="42"/>
      <c r="EB149" s="29"/>
      <c r="EC149" s="29"/>
      <c r="EE149" s="42"/>
      <c r="EG149" s="29"/>
      <c r="EH149" s="29"/>
      <c r="EI149" s="34"/>
      <c r="EJ149" s="43"/>
      <c r="EO149" s="43"/>
      <c r="EQ149" s="33"/>
      <c r="ER149" s="33"/>
      <c r="ES149" s="38"/>
      <c r="ET149" s="44"/>
      <c r="EX149" s="7"/>
      <c r="EY149" s="8"/>
      <c r="FD149" s="8"/>
      <c r="FF149" s="4"/>
      <c r="FG149" s="4"/>
      <c r="FI149" s="8"/>
      <c r="FK149" s="4"/>
      <c r="FL149" s="4"/>
      <c r="FN149" s="8"/>
      <c r="FP149" s="4"/>
      <c r="FQ149" s="4"/>
      <c r="FS149" s="8"/>
      <c r="FU149" s="4"/>
      <c r="FV149" s="4"/>
      <c r="FW149" s="15"/>
      <c r="FX149" s="39"/>
      <c r="GC149" s="39"/>
      <c r="GE149" s="14"/>
      <c r="GF149" s="14"/>
      <c r="GH149" s="39"/>
      <c r="GJ149" s="14"/>
      <c r="GK149" s="14"/>
      <c r="GM149" s="39"/>
      <c r="GO149" s="14"/>
      <c r="GP149" s="14"/>
      <c r="GQ149" s="22"/>
      <c r="GR149" s="40"/>
      <c r="GW149" s="40"/>
      <c r="GY149" s="21"/>
      <c r="GZ149" s="21"/>
      <c r="HB149" s="40"/>
      <c r="HD149" s="21"/>
      <c r="HE149" s="21"/>
      <c r="HF149" s="26"/>
      <c r="HG149" s="41"/>
      <c r="HL149" s="41"/>
      <c r="HN149" s="25"/>
      <c r="HO149" s="25"/>
      <c r="HP149" s="30"/>
      <c r="HQ149" s="42"/>
      <c r="HU149" s="7"/>
      <c r="HV149" s="8"/>
      <c r="IA149" s="8"/>
      <c r="IC149" s="4"/>
      <c r="ID149" s="4"/>
      <c r="IF149" s="8"/>
      <c r="IH149" s="4"/>
      <c r="II149" s="4"/>
      <c r="IK149" s="8"/>
      <c r="IM149" s="4"/>
      <c r="IN149" s="4"/>
      <c r="IO149" s="15"/>
      <c r="IP149" s="39"/>
      <c r="IU149" s="39"/>
      <c r="IW149" s="14"/>
      <c r="IX149" s="14"/>
      <c r="IZ149" s="39"/>
      <c r="JB149" s="14"/>
      <c r="JC149" s="14"/>
      <c r="JD149" s="22"/>
      <c r="JE149" s="40"/>
      <c r="JJ149" s="40"/>
      <c r="JL149" s="21"/>
      <c r="JM149" s="21"/>
      <c r="JN149" s="26"/>
      <c r="JO149" s="41"/>
      <c r="JS149" s="7"/>
      <c r="JT149" s="8"/>
      <c r="JY149" s="8"/>
      <c r="KA149" s="4"/>
      <c r="KB149" s="4"/>
      <c r="KD149" s="8"/>
      <c r="KF149" s="4"/>
      <c r="KG149" s="4"/>
      <c r="KH149" s="15"/>
      <c r="KI149" s="39"/>
      <c r="KN149" s="39"/>
      <c r="KP149" s="14"/>
      <c r="KQ149" s="14"/>
      <c r="KR149" s="22"/>
      <c r="KS149" s="40"/>
      <c r="KX149" s="6"/>
      <c r="KZ149" s="5"/>
      <c r="LA149" s="5"/>
      <c r="LG149" s="15"/>
      <c r="LH149" s="39"/>
      <c r="LM149" s="6"/>
      <c r="LO149" s="5"/>
      <c r="LP149" s="5"/>
      <c r="LQ149" s="7"/>
      <c r="LR149" s="8"/>
      <c r="LW149" s="8"/>
      <c r="LY149" s="4"/>
      <c r="LZ149" s="4"/>
      <c r="MB149" s="8"/>
      <c r="MD149" s="4"/>
      <c r="ME149" s="4"/>
      <c r="MG149" s="8"/>
      <c r="MI149" s="4"/>
      <c r="MJ149" s="4"/>
      <c r="MK149" s="15"/>
      <c r="ML149" s="39"/>
      <c r="MQ149" s="39"/>
      <c r="MS149" s="14"/>
      <c r="MT149" s="14"/>
      <c r="MV149" s="39"/>
      <c r="MX149" s="14"/>
      <c r="MY149" s="14"/>
      <c r="MZ149" s="22"/>
      <c r="NA149" s="40"/>
      <c r="NF149" s="40"/>
      <c r="NH149" s="21"/>
      <c r="NI149" s="21"/>
      <c r="NJ149" s="26"/>
      <c r="NK149" s="41"/>
      <c r="NO149" s="7"/>
      <c r="NP149" s="8"/>
      <c r="NU149" s="8"/>
      <c r="NW149" s="4"/>
      <c r="NX149" s="4"/>
      <c r="NZ149" s="8"/>
      <c r="OB149" s="4"/>
      <c r="OC149" s="4"/>
      <c r="OD149" s="15"/>
      <c r="OE149" s="39"/>
      <c r="OJ149" s="39"/>
      <c r="OL149" s="14"/>
      <c r="OM149" s="14"/>
      <c r="ON149" s="22"/>
      <c r="OO149" s="40"/>
      <c r="OS149" s="7"/>
      <c r="OT149" s="8"/>
      <c r="OY149" s="8"/>
      <c r="PA149" s="4"/>
      <c r="PB149" s="4"/>
      <c r="PC149" s="15"/>
      <c r="PD149" s="39"/>
      <c r="PH149" s="7"/>
      <c r="PI149" s="8"/>
      <c r="PM149" s="7"/>
      <c r="PN149" s="8"/>
      <c r="PS149" s="8"/>
      <c r="PU149" s="4"/>
      <c r="PV149" s="4"/>
      <c r="PX149" s="8"/>
      <c r="PZ149" s="4"/>
      <c r="QA149" s="4"/>
      <c r="QB149" s="15"/>
      <c r="QC149" s="39"/>
      <c r="QH149" s="39"/>
      <c r="QJ149" s="14"/>
      <c r="QK149" s="14"/>
      <c r="QL149" s="22"/>
      <c r="QM149" s="40"/>
      <c r="QQ149" s="7"/>
      <c r="QR149" s="8"/>
      <c r="QW149" s="8"/>
      <c r="QY149" s="4"/>
      <c r="QZ149" s="4"/>
      <c r="RA149" s="15"/>
      <c r="RB149" s="39"/>
      <c r="RF149" s="7"/>
      <c r="RG149" s="8"/>
      <c r="RK149" s="7"/>
      <c r="RL149" s="8"/>
      <c r="RQ149" s="8"/>
      <c r="RS149" s="4"/>
      <c r="RT149" s="4"/>
      <c r="RU149" s="15"/>
      <c r="RV149" s="39"/>
      <c r="RZ149" s="7"/>
      <c r="SA149" s="8"/>
      <c r="SE149" s="7"/>
      <c r="SF149" s="8"/>
      <c r="SJ149" s="7"/>
      <c r="SK149" s="8"/>
      <c r="SP149" s="8"/>
      <c r="SR149" s="4"/>
      <c r="SS149" s="4"/>
      <c r="SU149" s="8"/>
      <c r="SW149" s="4"/>
      <c r="SX149" s="4"/>
      <c r="SY149" s="15"/>
      <c r="SZ149" s="39"/>
      <c r="TE149" s="39"/>
      <c r="TG149" s="14"/>
      <c r="TH149" s="14"/>
      <c r="TI149" s="22"/>
      <c r="TJ149" s="40"/>
      <c r="TN149" s="7"/>
      <c r="TO149" s="8"/>
      <c r="TT149" s="8"/>
      <c r="TV149" s="4"/>
      <c r="TW149" s="4"/>
      <c r="TX149" s="15"/>
      <c r="TY149" s="39"/>
      <c r="UC149" s="7"/>
      <c r="UD149" s="8"/>
      <c r="UH149" s="7"/>
      <c r="UI149" s="8"/>
      <c r="UN149" s="8"/>
      <c r="UP149" s="4"/>
      <c r="UQ149" s="4"/>
      <c r="UR149" s="15"/>
      <c r="US149" s="39"/>
      <c r="UW149" s="7"/>
      <c r="UX149" s="8"/>
      <c r="VB149" s="7"/>
      <c r="VC149" s="8"/>
      <c r="VG149" s="7"/>
      <c r="VH149" s="8"/>
      <c r="VM149" s="8"/>
      <c r="VO149" s="4"/>
      <c r="VP149" s="4"/>
      <c r="VQ149" s="15"/>
      <c r="VR149" s="39"/>
      <c r="VV149" s="7"/>
      <c r="VW149" s="8"/>
      <c r="WA149" s="7"/>
      <c r="WB149" s="8"/>
      <c r="WF149" s="7"/>
      <c r="WG149" s="8"/>
      <c r="WK149" s="7"/>
      <c r="WL149" s="8"/>
      <c r="WQ149" s="8"/>
      <c r="WS149" s="4"/>
      <c r="WT149" s="4"/>
      <c r="WU149" s="15"/>
      <c r="WV149" s="39"/>
      <c r="WZ149" s="7"/>
      <c r="XA149" s="8"/>
      <c r="XE149" s="7"/>
      <c r="XF149" s="8"/>
      <c r="XJ149" s="7"/>
      <c r="XK149" s="8"/>
      <c r="XO149" s="7"/>
      <c r="XP149" s="8"/>
      <c r="XT149" s="7"/>
      <c r="XU149" s="8"/>
      <c r="XY149" s="7"/>
      <c r="XZ149" s="8"/>
      <c r="YD149" s="7"/>
      <c r="YE149" s="8"/>
      <c r="YI149" s="7"/>
      <c r="YJ149" s="8"/>
    </row>
    <row r="150" spans="2:660" x14ac:dyDescent="0.2">
      <c r="AI150" s="8"/>
      <c r="AK150" s="4"/>
      <c r="AL150" s="9"/>
      <c r="AN150" s="8"/>
      <c r="AP150" s="4"/>
      <c r="AQ150" s="9"/>
      <c r="AS150" s="8"/>
      <c r="AU150" s="4"/>
      <c r="AV150" s="9"/>
      <c r="AX150" s="17"/>
      <c r="AZ150" s="13"/>
      <c r="BA150" s="16"/>
      <c r="BM150" s="39"/>
      <c r="BO150" s="14"/>
      <c r="BP150" s="18"/>
      <c r="BR150" s="39"/>
      <c r="BT150" s="14"/>
      <c r="BU150" s="18"/>
      <c r="BW150" s="39"/>
      <c r="BY150" s="14"/>
      <c r="BZ150" s="18"/>
      <c r="CA150" s="22"/>
      <c r="CB150" s="40"/>
      <c r="CG150" s="40"/>
      <c r="CI150" s="21"/>
      <c r="CJ150" s="21"/>
      <c r="CL150" s="40"/>
      <c r="CN150" s="21"/>
      <c r="CO150" s="21"/>
      <c r="CQ150" s="40"/>
      <c r="CS150" s="21"/>
      <c r="CT150" s="21"/>
      <c r="CV150" s="40"/>
      <c r="CX150" s="21"/>
      <c r="CY150" s="21"/>
      <c r="CZ150" s="26"/>
      <c r="DA150" s="41"/>
      <c r="DF150" s="41"/>
      <c r="DH150" s="25"/>
      <c r="DI150" s="25"/>
      <c r="DK150" s="41"/>
      <c r="DM150" s="25"/>
      <c r="DN150" s="25"/>
      <c r="DP150" s="41"/>
      <c r="DR150" s="25"/>
      <c r="DS150" s="25"/>
      <c r="DT150" s="30"/>
      <c r="DU150" s="42"/>
      <c r="DZ150" s="42"/>
      <c r="EB150" s="29"/>
      <c r="EC150" s="29"/>
      <c r="EE150" s="42"/>
      <c r="EG150" s="29"/>
      <c r="EH150" s="29"/>
      <c r="EI150" s="34"/>
      <c r="EJ150" s="43"/>
      <c r="EO150" s="43"/>
      <c r="EQ150" s="33"/>
      <c r="ER150" s="33"/>
      <c r="ES150" s="38"/>
      <c r="ET150" s="44"/>
      <c r="EX150" s="7"/>
      <c r="EY150" s="8"/>
      <c r="FD150" s="8"/>
      <c r="FF150" s="4"/>
      <c r="FG150" s="4"/>
      <c r="FI150" s="8"/>
      <c r="FK150" s="4"/>
      <c r="FL150" s="4"/>
      <c r="FN150" s="8"/>
      <c r="FP150" s="4"/>
      <c r="FQ150" s="4"/>
      <c r="FS150" s="8"/>
      <c r="FU150" s="4"/>
      <c r="FV150" s="4"/>
      <c r="FW150" s="15"/>
      <c r="FX150" s="39"/>
      <c r="GC150" s="39"/>
      <c r="GE150" s="14"/>
      <c r="GF150" s="14"/>
      <c r="GH150" s="39"/>
      <c r="GJ150" s="14"/>
      <c r="GK150" s="14"/>
      <c r="GM150" s="39"/>
      <c r="GO150" s="14"/>
      <c r="GP150" s="14"/>
      <c r="GQ150" s="22"/>
      <c r="GR150" s="40"/>
      <c r="GW150" s="40"/>
      <c r="GY150" s="21"/>
      <c r="GZ150" s="21"/>
      <c r="HB150" s="40"/>
      <c r="HD150" s="21"/>
      <c r="HE150" s="21"/>
      <c r="HF150" s="26"/>
      <c r="HG150" s="41"/>
      <c r="HL150" s="41"/>
      <c r="HN150" s="25"/>
      <c r="HO150" s="25"/>
      <c r="HP150" s="30"/>
      <c r="HQ150" s="42"/>
      <c r="HU150" s="7"/>
      <c r="HV150" s="8"/>
      <c r="IA150" s="8"/>
      <c r="IC150" s="4"/>
      <c r="ID150" s="4"/>
      <c r="IF150" s="8"/>
      <c r="IH150" s="4"/>
      <c r="II150" s="4"/>
      <c r="IK150" s="8"/>
      <c r="IM150" s="4"/>
      <c r="IN150" s="4"/>
      <c r="IO150" s="15"/>
      <c r="IP150" s="39"/>
      <c r="IU150" s="39"/>
      <c r="IW150" s="14"/>
      <c r="IX150" s="14"/>
      <c r="IZ150" s="39"/>
      <c r="JB150" s="14"/>
      <c r="JC150" s="14"/>
      <c r="JD150" s="22"/>
      <c r="JE150" s="40"/>
      <c r="JJ150" s="40"/>
      <c r="JL150" s="21"/>
      <c r="JM150" s="21"/>
      <c r="JN150" s="26"/>
      <c r="JO150" s="41"/>
      <c r="JS150" s="7"/>
      <c r="JT150" s="8"/>
      <c r="JY150" s="8"/>
      <c r="KA150" s="4"/>
      <c r="KB150" s="4"/>
      <c r="KD150" s="8"/>
      <c r="KF150" s="4"/>
      <c r="KG150" s="4"/>
      <c r="KH150" s="15"/>
      <c r="KI150" s="39"/>
      <c r="KN150" s="39"/>
      <c r="KP150" s="14"/>
      <c r="KQ150" s="14"/>
      <c r="KR150" s="22"/>
      <c r="KS150" s="40"/>
      <c r="KX150" s="6"/>
      <c r="KZ150" s="5"/>
      <c r="LA150" s="5"/>
      <c r="LG150" s="15"/>
      <c r="LH150" s="39"/>
      <c r="LM150" s="6"/>
      <c r="LO150" s="5"/>
      <c r="LP150" s="5"/>
      <c r="LQ150" s="7"/>
      <c r="LR150" s="8"/>
      <c r="LW150" s="8"/>
      <c r="LY150" s="4"/>
      <c r="LZ150" s="4"/>
      <c r="MB150" s="8"/>
      <c r="MD150" s="4"/>
      <c r="ME150" s="4"/>
      <c r="MG150" s="8"/>
      <c r="MI150" s="4"/>
      <c r="MJ150" s="4"/>
      <c r="MK150" s="15"/>
      <c r="ML150" s="39"/>
      <c r="MQ150" s="39"/>
      <c r="MS150" s="14"/>
      <c r="MT150" s="14"/>
      <c r="MV150" s="39"/>
      <c r="MX150" s="14"/>
      <c r="MY150" s="14"/>
      <c r="MZ150" s="22"/>
      <c r="NA150" s="40"/>
      <c r="NF150" s="40"/>
      <c r="NH150" s="21"/>
      <c r="NI150" s="21"/>
      <c r="NJ150" s="26"/>
      <c r="NK150" s="41"/>
      <c r="NO150" s="7"/>
      <c r="NP150" s="8"/>
      <c r="NU150" s="8"/>
      <c r="NW150" s="4"/>
      <c r="NX150" s="4"/>
      <c r="NZ150" s="8"/>
      <c r="OB150" s="4"/>
      <c r="OC150" s="4"/>
      <c r="OD150" s="15"/>
      <c r="OE150" s="39"/>
      <c r="OJ150" s="39"/>
      <c r="OL150" s="14"/>
      <c r="OM150" s="14"/>
      <c r="ON150" s="22"/>
      <c r="OO150" s="40"/>
      <c r="OS150" s="7"/>
      <c r="OT150" s="8"/>
      <c r="OY150" s="8"/>
      <c r="PA150" s="4"/>
      <c r="PB150" s="4"/>
      <c r="PC150" s="15"/>
      <c r="PD150" s="39"/>
      <c r="PH150" s="7"/>
      <c r="PI150" s="8"/>
      <c r="PM150" s="7"/>
      <c r="PN150" s="8"/>
      <c r="PS150" s="8"/>
      <c r="PU150" s="4"/>
      <c r="PV150" s="4"/>
      <c r="PX150" s="8"/>
      <c r="PZ150" s="4"/>
      <c r="QA150" s="4"/>
      <c r="QB150" s="15"/>
      <c r="QC150" s="39"/>
      <c r="QH150" s="39"/>
      <c r="QJ150" s="14"/>
      <c r="QK150" s="14"/>
      <c r="QL150" s="22"/>
      <c r="QM150" s="40"/>
      <c r="QQ150" s="7"/>
      <c r="QR150" s="8"/>
      <c r="QW150" s="8"/>
      <c r="QY150" s="4"/>
      <c r="QZ150" s="4"/>
      <c r="RA150" s="15"/>
      <c r="RB150" s="39"/>
      <c r="RF150" s="7"/>
      <c r="RG150" s="8"/>
      <c r="RK150" s="7"/>
      <c r="RL150" s="8"/>
      <c r="RQ150" s="8"/>
      <c r="RS150" s="4"/>
      <c r="RT150" s="4"/>
      <c r="RU150" s="15"/>
      <c r="RV150" s="39"/>
      <c r="RZ150" s="7"/>
      <c r="SA150" s="8"/>
      <c r="SE150" s="7"/>
      <c r="SF150" s="8"/>
      <c r="SJ150" s="7"/>
      <c r="SK150" s="8"/>
      <c r="SP150" s="8"/>
      <c r="SR150" s="4"/>
      <c r="SS150" s="4"/>
      <c r="SU150" s="8"/>
      <c r="SW150" s="4"/>
      <c r="SX150" s="4"/>
      <c r="SY150" s="15"/>
      <c r="SZ150" s="39"/>
      <c r="TE150" s="39"/>
      <c r="TG150" s="14"/>
      <c r="TH150" s="14"/>
      <c r="TI150" s="22"/>
      <c r="TJ150" s="40"/>
      <c r="TN150" s="7"/>
      <c r="TO150" s="8"/>
      <c r="TT150" s="8"/>
      <c r="TV150" s="4"/>
      <c r="TW150" s="4"/>
      <c r="TX150" s="15"/>
      <c r="TY150" s="39"/>
      <c r="UC150" s="7"/>
      <c r="UD150" s="8"/>
      <c r="UH150" s="7"/>
      <c r="UI150" s="8"/>
      <c r="UN150" s="8"/>
      <c r="UP150" s="4"/>
      <c r="UQ150" s="4"/>
      <c r="UR150" s="15"/>
      <c r="US150" s="39"/>
      <c r="UW150" s="7"/>
      <c r="UX150" s="8"/>
      <c r="VB150" s="7"/>
      <c r="VC150" s="8"/>
      <c r="VG150" s="7"/>
      <c r="VH150" s="8"/>
      <c r="VM150" s="8"/>
      <c r="VO150" s="4"/>
      <c r="VP150" s="4"/>
      <c r="VQ150" s="15"/>
      <c r="VR150" s="39"/>
      <c r="VV150" s="7"/>
      <c r="VW150" s="8"/>
      <c r="WA150" s="7"/>
      <c r="WB150" s="8"/>
      <c r="WF150" s="7"/>
      <c r="WG150" s="8"/>
      <c r="WK150" s="7"/>
      <c r="WL150" s="8"/>
      <c r="WQ150" s="8"/>
      <c r="WS150" s="4"/>
      <c r="WT150" s="4"/>
      <c r="WU150" s="15"/>
      <c r="WV150" s="39"/>
      <c r="WZ150" s="7"/>
      <c r="XA150" s="8"/>
      <c r="XE150" s="7"/>
      <c r="XF150" s="8"/>
      <c r="XJ150" s="7"/>
      <c r="XK150" s="8"/>
      <c r="XO150" s="7"/>
      <c r="XP150" s="8"/>
      <c r="XT150" s="7"/>
      <c r="XU150" s="8"/>
      <c r="XY150" s="7"/>
      <c r="XZ150" s="8"/>
      <c r="YD150" s="7"/>
      <c r="YE150" s="8"/>
      <c r="YI150" s="7"/>
      <c r="YJ150" s="8"/>
    </row>
    <row r="151" spans="2:660" x14ac:dyDescent="0.2">
      <c r="AI151" s="8"/>
      <c r="AK151" s="4"/>
      <c r="AL151" s="9"/>
      <c r="AN151" s="8"/>
      <c r="AP151" s="4"/>
      <c r="AQ151" s="9"/>
      <c r="AS151" s="8"/>
      <c r="AU151" s="4"/>
      <c r="AV151" s="9"/>
      <c r="AX151" s="17"/>
      <c r="AZ151" s="13"/>
      <c r="BA151" s="16"/>
      <c r="BM151" s="39"/>
      <c r="BO151" s="14"/>
      <c r="BP151" s="18"/>
      <c r="BR151" s="39"/>
      <c r="BT151" s="14"/>
      <c r="BU151" s="18"/>
      <c r="BW151" s="39"/>
      <c r="BY151" s="14"/>
      <c r="BZ151" s="18"/>
      <c r="CA151" s="22"/>
      <c r="CB151" s="40"/>
      <c r="CG151" s="40"/>
      <c r="CI151" s="21"/>
      <c r="CJ151" s="21"/>
      <c r="CL151" s="40"/>
      <c r="CN151" s="21"/>
      <c r="CO151" s="21"/>
      <c r="CQ151" s="40"/>
      <c r="CS151" s="21"/>
      <c r="CT151" s="21"/>
      <c r="CV151" s="40"/>
      <c r="CX151" s="21"/>
      <c r="CY151" s="21"/>
      <c r="CZ151" s="26"/>
      <c r="DA151" s="41"/>
      <c r="DF151" s="41"/>
      <c r="DH151" s="25"/>
      <c r="DI151" s="25"/>
      <c r="DK151" s="41"/>
      <c r="DM151" s="25"/>
      <c r="DN151" s="25"/>
      <c r="DP151" s="41"/>
      <c r="DR151" s="25"/>
      <c r="DS151" s="25"/>
      <c r="DT151" s="30"/>
      <c r="DU151" s="42"/>
      <c r="DZ151" s="42"/>
      <c r="EB151" s="29"/>
      <c r="EC151" s="29"/>
      <c r="EE151" s="42"/>
      <c r="EG151" s="29"/>
      <c r="EH151" s="29"/>
      <c r="EI151" s="34"/>
      <c r="EJ151" s="43"/>
      <c r="EO151" s="43"/>
      <c r="EQ151" s="33"/>
      <c r="ER151" s="33"/>
      <c r="ES151" s="38"/>
      <c r="ET151" s="44"/>
      <c r="EX151" s="7"/>
      <c r="EY151" s="8"/>
      <c r="FD151" s="8"/>
      <c r="FF151" s="4"/>
      <c r="FG151" s="4"/>
      <c r="FI151" s="8"/>
      <c r="FK151" s="4"/>
      <c r="FL151" s="4"/>
      <c r="FN151" s="8"/>
      <c r="FP151" s="4"/>
      <c r="FQ151" s="4"/>
      <c r="FS151" s="8"/>
      <c r="FU151" s="4"/>
      <c r="FV151" s="4"/>
      <c r="FW151" s="15"/>
      <c r="FX151" s="39"/>
      <c r="GC151" s="39"/>
      <c r="GE151" s="14"/>
      <c r="GF151" s="14"/>
      <c r="GH151" s="39"/>
      <c r="GJ151" s="14"/>
      <c r="GK151" s="14"/>
      <c r="GM151" s="39"/>
      <c r="GO151" s="14"/>
      <c r="GP151" s="14"/>
      <c r="GQ151" s="22"/>
      <c r="GR151" s="40"/>
      <c r="GW151" s="40"/>
      <c r="GY151" s="21"/>
      <c r="GZ151" s="21"/>
      <c r="HB151" s="40"/>
      <c r="HD151" s="21"/>
      <c r="HE151" s="21"/>
      <c r="HF151" s="26"/>
      <c r="HG151" s="41"/>
      <c r="HL151" s="41"/>
      <c r="HN151" s="25"/>
      <c r="HO151" s="25"/>
      <c r="HP151" s="30"/>
      <c r="HQ151" s="42"/>
      <c r="HU151" s="7"/>
      <c r="HV151" s="8"/>
      <c r="IA151" s="8"/>
      <c r="IC151" s="4"/>
      <c r="ID151" s="4"/>
      <c r="IF151" s="8"/>
      <c r="IH151" s="4"/>
      <c r="II151" s="4"/>
      <c r="IK151" s="8"/>
      <c r="IM151" s="4"/>
      <c r="IN151" s="4"/>
      <c r="IO151" s="15"/>
      <c r="IP151" s="39"/>
      <c r="IU151" s="39"/>
      <c r="IW151" s="14"/>
      <c r="IX151" s="14"/>
      <c r="IZ151" s="39"/>
      <c r="JB151" s="14"/>
      <c r="JC151" s="14"/>
      <c r="JD151" s="22"/>
      <c r="JE151" s="40"/>
      <c r="JJ151" s="40"/>
      <c r="JL151" s="21"/>
      <c r="JM151" s="21"/>
      <c r="JN151" s="26"/>
      <c r="JO151" s="41"/>
      <c r="JS151" s="7"/>
      <c r="JT151" s="8"/>
      <c r="JY151" s="8"/>
      <c r="KA151" s="4"/>
      <c r="KB151" s="4"/>
      <c r="KD151" s="8"/>
      <c r="KF151" s="4"/>
      <c r="KG151" s="4"/>
      <c r="KH151" s="15"/>
      <c r="KI151" s="39"/>
      <c r="KN151" s="39"/>
      <c r="KP151" s="14"/>
      <c r="KQ151" s="14"/>
      <c r="KR151" s="22"/>
      <c r="KS151" s="40"/>
      <c r="KX151" s="6"/>
      <c r="KZ151" s="5"/>
      <c r="LA151" s="5"/>
      <c r="LG151" s="15"/>
      <c r="LH151" s="39"/>
      <c r="LM151" s="6"/>
      <c r="LO151" s="5"/>
      <c r="LP151" s="5"/>
      <c r="LQ151" s="7"/>
      <c r="LR151" s="8"/>
      <c r="LW151" s="8"/>
      <c r="LY151" s="4"/>
      <c r="LZ151" s="4"/>
      <c r="MB151" s="8"/>
      <c r="MD151" s="4"/>
      <c r="ME151" s="4"/>
      <c r="MG151" s="8"/>
      <c r="MI151" s="4"/>
      <c r="MJ151" s="4"/>
      <c r="MK151" s="15"/>
      <c r="ML151" s="39"/>
      <c r="MQ151" s="39"/>
      <c r="MS151" s="14"/>
      <c r="MT151" s="14"/>
      <c r="MV151" s="39"/>
      <c r="MX151" s="14"/>
      <c r="MY151" s="14"/>
      <c r="MZ151" s="22"/>
      <c r="NA151" s="40"/>
      <c r="NF151" s="40"/>
      <c r="NH151" s="21"/>
      <c r="NI151" s="21"/>
      <c r="NJ151" s="26"/>
      <c r="NK151" s="41"/>
      <c r="NO151" s="7"/>
      <c r="NP151" s="8"/>
      <c r="NU151" s="8"/>
      <c r="NW151" s="4"/>
      <c r="NX151" s="4"/>
      <c r="NZ151" s="8"/>
      <c r="OB151" s="4"/>
      <c r="OC151" s="4"/>
      <c r="OD151" s="15"/>
      <c r="OE151" s="39"/>
      <c r="OJ151" s="39"/>
      <c r="OL151" s="14"/>
      <c r="OM151" s="14"/>
      <c r="ON151" s="22"/>
      <c r="OO151" s="40"/>
      <c r="OS151" s="7"/>
      <c r="OT151" s="8"/>
      <c r="OY151" s="8"/>
      <c r="PA151" s="4"/>
      <c r="PB151" s="4"/>
      <c r="PC151" s="15"/>
      <c r="PD151" s="39"/>
      <c r="PH151" s="7"/>
      <c r="PI151" s="8"/>
      <c r="PM151" s="7"/>
      <c r="PN151" s="8"/>
      <c r="PS151" s="8"/>
      <c r="PU151" s="4"/>
      <c r="PV151" s="4"/>
      <c r="PX151" s="8"/>
      <c r="PZ151" s="4"/>
      <c r="QA151" s="4"/>
      <c r="QB151" s="15"/>
      <c r="QC151" s="39"/>
      <c r="QH151" s="39"/>
      <c r="QJ151" s="14"/>
      <c r="QK151" s="14"/>
      <c r="QL151" s="22"/>
      <c r="QM151" s="40"/>
      <c r="QQ151" s="7"/>
      <c r="QR151" s="8"/>
      <c r="QW151" s="8"/>
      <c r="QY151" s="4"/>
      <c r="QZ151" s="4"/>
      <c r="RA151" s="15"/>
      <c r="RB151" s="39"/>
      <c r="RF151" s="7"/>
      <c r="RG151" s="8"/>
      <c r="RK151" s="7"/>
      <c r="RL151" s="8"/>
      <c r="RQ151" s="8"/>
      <c r="RS151" s="4"/>
      <c r="RT151" s="4"/>
      <c r="RU151" s="15"/>
      <c r="RV151" s="39"/>
      <c r="RZ151" s="7"/>
      <c r="SA151" s="8"/>
      <c r="SE151" s="7"/>
      <c r="SF151" s="8"/>
      <c r="SJ151" s="7"/>
      <c r="SK151" s="8"/>
      <c r="SP151" s="8"/>
      <c r="SR151" s="4"/>
      <c r="SS151" s="4"/>
      <c r="SU151" s="8"/>
      <c r="SW151" s="4"/>
      <c r="SX151" s="4"/>
      <c r="SY151" s="15"/>
      <c r="SZ151" s="39"/>
      <c r="TE151" s="39"/>
      <c r="TG151" s="14"/>
      <c r="TH151" s="14"/>
      <c r="TI151" s="22"/>
      <c r="TJ151" s="40"/>
      <c r="TN151" s="7"/>
      <c r="TO151" s="8"/>
      <c r="TT151" s="8"/>
      <c r="TV151" s="4"/>
      <c r="TW151" s="4"/>
      <c r="TX151" s="15"/>
      <c r="TY151" s="39"/>
      <c r="UC151" s="7"/>
      <c r="UD151" s="8"/>
      <c r="UH151" s="7"/>
      <c r="UI151" s="8"/>
      <c r="UN151" s="8"/>
      <c r="UP151" s="4"/>
      <c r="UQ151" s="4"/>
      <c r="UR151" s="15"/>
      <c r="US151" s="39"/>
      <c r="UW151" s="7"/>
      <c r="UX151" s="8"/>
      <c r="VB151" s="7"/>
      <c r="VC151" s="8"/>
      <c r="VG151" s="7"/>
      <c r="VH151" s="8"/>
      <c r="VM151" s="8"/>
      <c r="VO151" s="4"/>
      <c r="VP151" s="4"/>
      <c r="VQ151" s="15"/>
      <c r="VR151" s="39"/>
      <c r="VV151" s="7"/>
      <c r="VW151" s="8"/>
      <c r="WA151" s="7"/>
      <c r="WB151" s="8"/>
      <c r="WF151" s="7"/>
      <c r="WG151" s="8"/>
      <c r="WK151" s="7"/>
      <c r="WL151" s="8"/>
      <c r="WQ151" s="8"/>
      <c r="WS151" s="4"/>
      <c r="WT151" s="4"/>
      <c r="WU151" s="15"/>
      <c r="WV151" s="39"/>
      <c r="WZ151" s="7"/>
      <c r="XA151" s="8"/>
      <c r="XE151" s="7"/>
      <c r="XF151" s="8"/>
      <c r="XJ151" s="7"/>
      <c r="XK151" s="8"/>
      <c r="XO151" s="7"/>
      <c r="XP151" s="8"/>
      <c r="XT151" s="7"/>
      <c r="XU151" s="8"/>
      <c r="XY151" s="7"/>
      <c r="XZ151" s="8"/>
      <c r="YD151" s="7"/>
      <c r="YE151" s="8"/>
      <c r="YI151" s="7"/>
      <c r="YJ151" s="8"/>
    </row>
    <row r="152" spans="2:660" x14ac:dyDescent="0.2">
      <c r="AI152" s="8"/>
      <c r="AK152" s="4"/>
      <c r="AL152" s="9"/>
      <c r="AN152" s="8"/>
      <c r="AP152" s="4"/>
      <c r="AQ152" s="9"/>
      <c r="AS152" s="8"/>
      <c r="AU152" s="4"/>
      <c r="AV152" s="9"/>
      <c r="AX152" s="17"/>
      <c r="AZ152" s="13"/>
      <c r="BA152" s="16"/>
      <c r="BM152" s="39"/>
      <c r="BO152" s="14"/>
      <c r="BP152" s="18"/>
      <c r="BR152" s="39"/>
      <c r="BT152" s="14"/>
      <c r="BU152" s="18"/>
      <c r="BW152" s="39"/>
      <c r="BY152" s="14"/>
      <c r="BZ152" s="18"/>
      <c r="CA152" s="22"/>
      <c r="CB152" s="40"/>
      <c r="CG152" s="40"/>
      <c r="CI152" s="21"/>
      <c r="CJ152" s="21"/>
      <c r="CL152" s="40"/>
      <c r="CN152" s="21"/>
      <c r="CO152" s="21"/>
      <c r="CQ152" s="40"/>
      <c r="CS152" s="21"/>
      <c r="CT152" s="21"/>
      <c r="CV152" s="40"/>
      <c r="CX152" s="21"/>
      <c r="CY152" s="21"/>
      <c r="CZ152" s="26"/>
      <c r="DA152" s="41"/>
      <c r="DF152" s="41"/>
      <c r="DH152" s="25"/>
      <c r="DI152" s="25"/>
      <c r="DK152" s="41"/>
      <c r="DM152" s="25"/>
      <c r="DN152" s="25"/>
      <c r="DP152" s="41"/>
      <c r="DR152" s="25"/>
      <c r="DS152" s="25"/>
      <c r="DT152" s="30"/>
      <c r="DU152" s="42"/>
      <c r="DZ152" s="42"/>
      <c r="EB152" s="29"/>
      <c r="EC152" s="29"/>
      <c r="EE152" s="42"/>
      <c r="EG152" s="29"/>
      <c r="EH152" s="29"/>
      <c r="EI152" s="34"/>
      <c r="EJ152" s="43"/>
      <c r="EO152" s="43"/>
      <c r="EQ152" s="33"/>
      <c r="ER152" s="33"/>
      <c r="ES152" s="38"/>
      <c r="ET152" s="44"/>
      <c r="EX152" s="7"/>
      <c r="EY152" s="8"/>
      <c r="FD152" s="8"/>
      <c r="FF152" s="4"/>
      <c r="FG152" s="4"/>
      <c r="FI152" s="8"/>
      <c r="FK152" s="4"/>
      <c r="FL152" s="4"/>
      <c r="FN152" s="8"/>
      <c r="FP152" s="4"/>
      <c r="FQ152" s="4"/>
      <c r="FS152" s="8"/>
      <c r="FU152" s="4"/>
      <c r="FV152" s="4"/>
      <c r="FW152" s="15"/>
      <c r="FX152" s="39"/>
      <c r="GC152" s="39"/>
      <c r="GE152" s="14"/>
      <c r="GF152" s="14"/>
      <c r="GH152" s="39"/>
      <c r="GJ152" s="14"/>
      <c r="GK152" s="14"/>
      <c r="GM152" s="39"/>
      <c r="GO152" s="14"/>
      <c r="GP152" s="14"/>
      <c r="GQ152" s="22"/>
      <c r="GR152" s="40"/>
      <c r="GW152" s="40"/>
      <c r="GY152" s="21"/>
      <c r="GZ152" s="21"/>
      <c r="HB152" s="40"/>
      <c r="HD152" s="21"/>
      <c r="HE152" s="21"/>
      <c r="HF152" s="26"/>
      <c r="HG152" s="41"/>
      <c r="HL152" s="41"/>
      <c r="HN152" s="25"/>
      <c r="HO152" s="25"/>
      <c r="HP152" s="30"/>
      <c r="HQ152" s="42"/>
      <c r="HU152" s="7"/>
      <c r="HV152" s="8"/>
      <c r="IA152" s="8"/>
      <c r="IC152" s="4"/>
      <c r="ID152" s="4"/>
      <c r="IF152" s="8"/>
      <c r="IH152" s="4"/>
      <c r="II152" s="4"/>
      <c r="IK152" s="8"/>
      <c r="IM152" s="4"/>
      <c r="IN152" s="4"/>
      <c r="IO152" s="15"/>
      <c r="IP152" s="39"/>
      <c r="IU152" s="39"/>
      <c r="IW152" s="14"/>
      <c r="IX152" s="14"/>
      <c r="IZ152" s="39"/>
      <c r="JB152" s="14"/>
      <c r="JC152" s="14"/>
      <c r="JD152" s="22"/>
      <c r="JE152" s="40"/>
      <c r="JJ152" s="40"/>
      <c r="JL152" s="21"/>
      <c r="JM152" s="21"/>
      <c r="JN152" s="26"/>
      <c r="JO152" s="41"/>
      <c r="JS152" s="7"/>
      <c r="JT152" s="8"/>
      <c r="JY152" s="8"/>
      <c r="KA152" s="4"/>
      <c r="KB152" s="4"/>
      <c r="KD152" s="8"/>
      <c r="KF152" s="4"/>
      <c r="KG152" s="4"/>
      <c r="KH152" s="15"/>
      <c r="KI152" s="39"/>
      <c r="KN152" s="39"/>
      <c r="KP152" s="14"/>
      <c r="KQ152" s="14"/>
      <c r="KR152" s="22"/>
      <c r="KS152" s="40"/>
      <c r="KX152" s="6"/>
      <c r="KZ152" s="5"/>
      <c r="LA152" s="5"/>
      <c r="LG152" s="15"/>
      <c r="LH152" s="39"/>
      <c r="LM152" s="6"/>
      <c r="LO152" s="5"/>
      <c r="LP152" s="5"/>
      <c r="LQ152" s="7"/>
      <c r="LR152" s="8"/>
      <c r="LW152" s="8"/>
      <c r="LY152" s="4"/>
      <c r="LZ152" s="4"/>
      <c r="MB152" s="8"/>
      <c r="MD152" s="4"/>
      <c r="ME152" s="4"/>
      <c r="MG152" s="8"/>
      <c r="MI152" s="4"/>
      <c r="MJ152" s="4"/>
      <c r="MK152" s="15"/>
      <c r="ML152" s="39"/>
      <c r="MQ152" s="39"/>
      <c r="MS152" s="14"/>
      <c r="MT152" s="14"/>
      <c r="MV152" s="39"/>
      <c r="MX152" s="14"/>
      <c r="MY152" s="14"/>
      <c r="MZ152" s="22"/>
      <c r="NA152" s="40"/>
      <c r="NF152" s="40"/>
      <c r="NH152" s="21"/>
      <c r="NI152" s="21"/>
      <c r="NJ152" s="26"/>
      <c r="NK152" s="41"/>
      <c r="NO152" s="7"/>
      <c r="NP152" s="8"/>
      <c r="NU152" s="8"/>
      <c r="NW152" s="4"/>
      <c r="NX152" s="4"/>
      <c r="NZ152" s="8"/>
      <c r="OB152" s="4"/>
      <c r="OC152" s="4"/>
      <c r="OD152" s="15"/>
      <c r="OE152" s="39"/>
      <c r="OJ152" s="39"/>
      <c r="OL152" s="14"/>
      <c r="OM152" s="14"/>
      <c r="ON152" s="22"/>
      <c r="OO152" s="40"/>
      <c r="OS152" s="7"/>
      <c r="OT152" s="8"/>
      <c r="OY152" s="8"/>
      <c r="PA152" s="4"/>
      <c r="PB152" s="4"/>
      <c r="PC152" s="15"/>
      <c r="PD152" s="39"/>
      <c r="PH152" s="7"/>
      <c r="PI152" s="8"/>
      <c r="PM152" s="7"/>
      <c r="PN152" s="8"/>
      <c r="PS152" s="8"/>
      <c r="PU152" s="4"/>
      <c r="PV152" s="4"/>
      <c r="PX152" s="8"/>
      <c r="PZ152" s="4"/>
      <c r="QA152" s="4"/>
      <c r="QB152" s="15"/>
      <c r="QC152" s="39"/>
      <c r="QH152" s="39"/>
      <c r="QJ152" s="14"/>
      <c r="QK152" s="14"/>
      <c r="QL152" s="22"/>
      <c r="QM152" s="40"/>
      <c r="QQ152" s="7"/>
      <c r="QR152" s="8"/>
      <c r="QW152" s="8"/>
      <c r="QY152" s="4"/>
      <c r="QZ152" s="4"/>
      <c r="RA152" s="15"/>
      <c r="RB152" s="39"/>
      <c r="RF152" s="7"/>
      <c r="RG152" s="8"/>
      <c r="RK152" s="7"/>
      <c r="RL152" s="8"/>
      <c r="RQ152" s="8"/>
      <c r="RS152" s="4"/>
      <c r="RT152" s="4"/>
      <c r="RU152" s="15"/>
      <c r="RV152" s="39"/>
      <c r="RZ152" s="7"/>
      <c r="SA152" s="8"/>
      <c r="SE152" s="7"/>
      <c r="SF152" s="8"/>
      <c r="SJ152" s="7"/>
      <c r="SK152" s="8"/>
      <c r="SP152" s="8"/>
      <c r="SR152" s="4"/>
      <c r="SS152" s="4"/>
      <c r="SU152" s="8"/>
      <c r="SW152" s="4"/>
      <c r="SX152" s="4"/>
      <c r="SY152" s="15"/>
      <c r="SZ152" s="39"/>
      <c r="TE152" s="39"/>
      <c r="TG152" s="14"/>
      <c r="TH152" s="14"/>
      <c r="TI152" s="22"/>
      <c r="TJ152" s="40"/>
      <c r="TN152" s="7"/>
      <c r="TO152" s="8"/>
      <c r="TT152" s="8"/>
      <c r="TV152" s="4"/>
      <c r="TW152" s="4"/>
      <c r="TX152" s="15"/>
      <c r="TY152" s="39"/>
      <c r="UC152" s="7"/>
      <c r="UD152" s="8"/>
      <c r="UH152" s="7"/>
      <c r="UI152" s="8"/>
      <c r="UN152" s="8"/>
      <c r="UP152" s="4"/>
      <c r="UQ152" s="4"/>
      <c r="UR152" s="15"/>
      <c r="US152" s="39"/>
      <c r="UW152" s="7"/>
      <c r="UX152" s="8"/>
      <c r="VB152" s="7"/>
      <c r="VC152" s="8"/>
      <c r="VG152" s="7"/>
      <c r="VH152" s="8"/>
      <c r="VM152" s="8"/>
      <c r="VO152" s="4"/>
      <c r="VP152" s="4"/>
      <c r="VQ152" s="15"/>
      <c r="VR152" s="39"/>
      <c r="VV152" s="7"/>
      <c r="VW152" s="8"/>
      <c r="WA152" s="7"/>
      <c r="WB152" s="8"/>
      <c r="WF152" s="7"/>
      <c r="WG152" s="8"/>
      <c r="WK152" s="7"/>
      <c r="WL152" s="8"/>
      <c r="WQ152" s="8"/>
      <c r="WS152" s="4"/>
      <c r="WT152" s="4"/>
      <c r="WU152" s="15"/>
      <c r="WV152" s="39"/>
      <c r="WZ152" s="7"/>
      <c r="XA152" s="8"/>
      <c r="XE152" s="7"/>
      <c r="XF152" s="8"/>
      <c r="XJ152" s="7"/>
      <c r="XK152" s="8"/>
      <c r="XO152" s="7"/>
      <c r="XP152" s="8"/>
      <c r="XT152" s="7"/>
      <c r="XU152" s="8"/>
      <c r="XY152" s="7"/>
      <c r="XZ152" s="8"/>
      <c r="YD152" s="7"/>
      <c r="YE152" s="8"/>
      <c r="YI152" s="7"/>
      <c r="YJ152" s="8"/>
    </row>
    <row r="153" spans="2:660" x14ac:dyDescent="0.2">
      <c r="AI153" s="8"/>
      <c r="AK153" s="4"/>
      <c r="AL153" s="9"/>
      <c r="AN153" s="8"/>
      <c r="AP153" s="4"/>
      <c r="AQ153" s="9"/>
      <c r="AS153" s="8"/>
      <c r="AU153" s="4"/>
      <c r="AV153" s="9"/>
      <c r="AX153" s="17"/>
      <c r="AZ153" s="13"/>
      <c r="BA153" s="16"/>
      <c r="BM153" s="39"/>
      <c r="BO153" s="14"/>
      <c r="BP153" s="18"/>
      <c r="BR153" s="39"/>
      <c r="BT153" s="14"/>
      <c r="BU153" s="18"/>
      <c r="BW153" s="39"/>
      <c r="BY153" s="14"/>
      <c r="BZ153" s="18"/>
      <c r="CA153" s="22"/>
      <c r="CB153" s="40"/>
      <c r="CG153" s="40"/>
      <c r="CI153" s="21"/>
      <c r="CJ153" s="21"/>
      <c r="CL153" s="40"/>
      <c r="CN153" s="21"/>
      <c r="CO153" s="21"/>
      <c r="CQ153" s="40"/>
      <c r="CS153" s="21"/>
      <c r="CT153" s="21"/>
      <c r="CV153" s="40"/>
      <c r="CX153" s="21"/>
      <c r="CY153" s="21"/>
      <c r="CZ153" s="26"/>
      <c r="DA153" s="41"/>
      <c r="DF153" s="41"/>
      <c r="DH153" s="25"/>
      <c r="DI153" s="25"/>
      <c r="DK153" s="41"/>
      <c r="DM153" s="25"/>
      <c r="DN153" s="25"/>
      <c r="DP153" s="41"/>
      <c r="DR153" s="25"/>
      <c r="DS153" s="25"/>
      <c r="DT153" s="30"/>
      <c r="DU153" s="42"/>
      <c r="DZ153" s="42"/>
      <c r="EB153" s="29"/>
      <c r="EC153" s="29"/>
      <c r="EE153" s="42"/>
      <c r="EG153" s="29"/>
      <c r="EH153" s="29"/>
      <c r="EI153" s="34"/>
      <c r="EJ153" s="43"/>
      <c r="EO153" s="43"/>
      <c r="EQ153" s="33"/>
      <c r="ER153" s="33"/>
      <c r="ES153" s="38"/>
      <c r="ET153" s="44"/>
      <c r="EX153" s="7"/>
      <c r="EY153" s="8"/>
      <c r="FD153" s="8"/>
      <c r="FF153" s="4"/>
      <c r="FG153" s="4"/>
      <c r="FI153" s="8"/>
      <c r="FK153" s="4"/>
      <c r="FL153" s="4"/>
      <c r="FN153" s="8"/>
      <c r="FP153" s="4"/>
      <c r="FQ153" s="4"/>
      <c r="FS153" s="8"/>
      <c r="FU153" s="4"/>
      <c r="FV153" s="4"/>
      <c r="FW153" s="15"/>
      <c r="FX153" s="39"/>
      <c r="GC153" s="39"/>
      <c r="GE153" s="14"/>
      <c r="GF153" s="14"/>
      <c r="GH153" s="39"/>
      <c r="GJ153" s="14"/>
      <c r="GK153" s="14"/>
      <c r="GM153" s="39"/>
      <c r="GO153" s="14"/>
      <c r="GP153" s="14"/>
      <c r="GQ153" s="22"/>
      <c r="GR153" s="40"/>
      <c r="GW153" s="40"/>
      <c r="GY153" s="21"/>
      <c r="GZ153" s="21"/>
      <c r="HB153" s="40"/>
      <c r="HD153" s="21"/>
      <c r="HE153" s="21"/>
      <c r="HF153" s="26"/>
      <c r="HG153" s="41"/>
      <c r="HL153" s="41"/>
      <c r="HN153" s="25"/>
      <c r="HO153" s="25"/>
      <c r="HP153" s="30"/>
      <c r="HQ153" s="42"/>
      <c r="HU153" s="7"/>
      <c r="HV153" s="8"/>
      <c r="IA153" s="8"/>
      <c r="IC153" s="4"/>
      <c r="ID153" s="4"/>
      <c r="IF153" s="8"/>
      <c r="IH153" s="4"/>
      <c r="II153" s="4"/>
      <c r="IK153" s="8"/>
      <c r="IM153" s="4"/>
      <c r="IN153" s="4"/>
      <c r="IO153" s="15"/>
      <c r="IP153" s="39"/>
      <c r="IU153" s="39"/>
      <c r="IW153" s="14"/>
      <c r="IX153" s="14"/>
      <c r="IZ153" s="39"/>
      <c r="JB153" s="14"/>
      <c r="JC153" s="14"/>
      <c r="JD153" s="22"/>
      <c r="JE153" s="40"/>
      <c r="JJ153" s="40"/>
      <c r="JL153" s="21"/>
      <c r="JM153" s="21"/>
      <c r="JN153" s="26"/>
      <c r="JO153" s="41"/>
      <c r="JS153" s="7"/>
      <c r="JT153" s="8"/>
      <c r="JY153" s="8"/>
      <c r="KA153" s="4"/>
      <c r="KB153" s="4"/>
      <c r="KD153" s="8"/>
      <c r="KF153" s="4"/>
      <c r="KG153" s="4"/>
      <c r="KH153" s="15"/>
      <c r="KI153" s="39"/>
      <c r="KN153" s="39"/>
      <c r="KP153" s="14"/>
      <c r="KQ153" s="14"/>
      <c r="KR153" s="22"/>
      <c r="KS153" s="40"/>
      <c r="KX153" s="6"/>
      <c r="KZ153" s="5"/>
      <c r="LA153" s="5"/>
      <c r="LG153" s="15"/>
      <c r="LH153" s="39"/>
      <c r="LM153" s="6"/>
      <c r="LO153" s="5"/>
      <c r="LP153" s="5"/>
      <c r="LQ153" s="7"/>
      <c r="LR153" s="8"/>
      <c r="LW153" s="8"/>
      <c r="LY153" s="4"/>
      <c r="LZ153" s="4"/>
      <c r="MB153" s="8"/>
      <c r="MD153" s="4"/>
      <c r="ME153" s="4"/>
      <c r="MG153" s="8"/>
      <c r="MI153" s="4"/>
      <c r="MJ153" s="4"/>
      <c r="MK153" s="15"/>
      <c r="ML153" s="39"/>
      <c r="MQ153" s="39"/>
      <c r="MS153" s="14"/>
      <c r="MT153" s="14"/>
      <c r="MV153" s="39"/>
      <c r="MX153" s="14"/>
      <c r="MY153" s="14"/>
      <c r="MZ153" s="22"/>
      <c r="NA153" s="40"/>
      <c r="NF153" s="40"/>
      <c r="NH153" s="21"/>
      <c r="NI153" s="21"/>
      <c r="NJ153" s="26"/>
      <c r="NK153" s="41"/>
      <c r="NO153" s="7"/>
      <c r="NP153" s="8"/>
      <c r="NU153" s="8"/>
      <c r="NW153" s="4"/>
      <c r="NX153" s="4"/>
      <c r="NZ153" s="8"/>
      <c r="OB153" s="4"/>
      <c r="OC153" s="4"/>
      <c r="OD153" s="15"/>
      <c r="OE153" s="39"/>
      <c r="OJ153" s="39"/>
      <c r="OL153" s="14"/>
      <c r="OM153" s="14"/>
      <c r="ON153" s="22"/>
      <c r="OO153" s="40"/>
      <c r="OS153" s="7"/>
      <c r="OT153" s="8"/>
      <c r="OY153" s="8"/>
      <c r="PA153" s="4"/>
      <c r="PB153" s="4"/>
      <c r="PC153" s="15"/>
      <c r="PD153" s="39"/>
      <c r="PH153" s="7"/>
      <c r="PI153" s="8"/>
      <c r="PM153" s="7"/>
      <c r="PN153" s="8"/>
      <c r="PS153" s="8"/>
      <c r="PU153" s="4"/>
      <c r="PV153" s="4"/>
      <c r="PX153" s="8"/>
      <c r="PZ153" s="4"/>
      <c r="QA153" s="4"/>
      <c r="QB153" s="15"/>
      <c r="QC153" s="39"/>
      <c r="QH153" s="39"/>
      <c r="QJ153" s="14"/>
      <c r="QK153" s="14"/>
      <c r="QL153" s="22"/>
      <c r="QM153" s="40"/>
      <c r="QQ153" s="7"/>
      <c r="QR153" s="8"/>
      <c r="QW153" s="8"/>
      <c r="QY153" s="4"/>
      <c r="QZ153" s="4"/>
      <c r="RA153" s="15"/>
      <c r="RB153" s="39"/>
      <c r="RF153" s="7"/>
      <c r="RG153" s="8"/>
      <c r="RK153" s="7"/>
      <c r="RL153" s="8"/>
      <c r="RQ153" s="8"/>
      <c r="RS153" s="4"/>
      <c r="RT153" s="4"/>
      <c r="RU153" s="15"/>
      <c r="RV153" s="39"/>
      <c r="RZ153" s="7"/>
      <c r="SA153" s="8"/>
      <c r="SE153" s="7"/>
      <c r="SF153" s="8"/>
      <c r="SJ153" s="7"/>
      <c r="SK153" s="8"/>
      <c r="SP153" s="8"/>
      <c r="SR153" s="4"/>
      <c r="SS153" s="4"/>
      <c r="SU153" s="8"/>
      <c r="SW153" s="4"/>
      <c r="SX153" s="4"/>
      <c r="SY153" s="15"/>
      <c r="SZ153" s="39"/>
      <c r="TE153" s="39"/>
      <c r="TG153" s="14"/>
      <c r="TH153" s="14"/>
      <c r="TI153" s="22"/>
      <c r="TJ153" s="40"/>
      <c r="TN153" s="7"/>
      <c r="TO153" s="8"/>
      <c r="TT153" s="8"/>
      <c r="TV153" s="4"/>
      <c r="TW153" s="4"/>
      <c r="TX153" s="15"/>
      <c r="TY153" s="39"/>
      <c r="UC153" s="7"/>
      <c r="UD153" s="8"/>
      <c r="UH153" s="7"/>
      <c r="UI153" s="8"/>
      <c r="UN153" s="8"/>
      <c r="UP153" s="4"/>
      <c r="UQ153" s="4"/>
      <c r="UR153" s="15"/>
      <c r="US153" s="39"/>
      <c r="UW153" s="7"/>
      <c r="UX153" s="8"/>
      <c r="VB153" s="7"/>
      <c r="VC153" s="8"/>
      <c r="VG153" s="7"/>
      <c r="VH153" s="8"/>
      <c r="VM153" s="8"/>
      <c r="VO153" s="4"/>
      <c r="VP153" s="4"/>
      <c r="VQ153" s="15"/>
      <c r="VR153" s="39"/>
      <c r="VV153" s="7"/>
      <c r="VW153" s="8"/>
      <c r="WA153" s="7"/>
      <c r="WB153" s="8"/>
      <c r="WF153" s="7"/>
      <c r="WG153" s="8"/>
      <c r="WK153" s="7"/>
      <c r="WL153" s="8"/>
      <c r="WQ153" s="8"/>
      <c r="WS153" s="4"/>
      <c r="WT153" s="4"/>
      <c r="WU153" s="15"/>
      <c r="WV153" s="39"/>
      <c r="WZ153" s="7"/>
      <c r="XA153" s="8"/>
      <c r="XE153" s="7"/>
      <c r="XF153" s="8"/>
      <c r="XJ153" s="7"/>
      <c r="XK153" s="8"/>
      <c r="XO153" s="7"/>
      <c r="XP153" s="8"/>
      <c r="XT153" s="7"/>
      <c r="XU153" s="8"/>
      <c r="XY153" s="7"/>
      <c r="XZ153" s="8"/>
      <c r="YD153" s="7"/>
      <c r="YE153" s="8"/>
      <c r="YI153" s="7"/>
      <c r="YJ153" s="8"/>
    </row>
    <row r="154" spans="2:660" x14ac:dyDescent="0.2">
      <c r="AI154" s="8"/>
      <c r="AK154" s="4"/>
      <c r="AL154" s="9"/>
      <c r="AN154" s="8"/>
      <c r="AP154" s="4"/>
      <c r="AQ154" s="9"/>
      <c r="AS154" s="8"/>
      <c r="AU154" s="4"/>
      <c r="AV154" s="9"/>
      <c r="AX154" s="17"/>
      <c r="AZ154" s="13"/>
      <c r="BA154" s="16"/>
      <c r="BM154" s="39"/>
      <c r="BO154" s="14"/>
      <c r="BP154" s="18"/>
      <c r="BR154" s="39"/>
      <c r="BT154" s="14"/>
      <c r="BU154" s="18"/>
      <c r="BW154" s="39"/>
      <c r="BY154" s="14"/>
      <c r="BZ154" s="18"/>
      <c r="CA154" s="22"/>
      <c r="CB154" s="40"/>
      <c r="CG154" s="40"/>
      <c r="CI154" s="21"/>
      <c r="CJ154" s="21"/>
      <c r="CL154" s="40"/>
      <c r="CN154" s="21"/>
      <c r="CO154" s="21"/>
      <c r="CQ154" s="40"/>
      <c r="CS154" s="21"/>
      <c r="CT154" s="21"/>
      <c r="CV154" s="40"/>
      <c r="CX154" s="21"/>
      <c r="CY154" s="21"/>
      <c r="CZ154" s="26"/>
      <c r="DA154" s="41"/>
      <c r="DF154" s="41"/>
      <c r="DH154" s="25"/>
      <c r="DI154" s="25"/>
      <c r="DK154" s="41"/>
      <c r="DM154" s="25"/>
      <c r="DN154" s="25"/>
      <c r="DP154" s="41"/>
      <c r="DR154" s="25"/>
      <c r="DS154" s="25"/>
      <c r="DT154" s="30"/>
      <c r="DU154" s="42"/>
      <c r="DZ154" s="42"/>
      <c r="EB154" s="29"/>
      <c r="EC154" s="29"/>
      <c r="EE154" s="42"/>
      <c r="EG154" s="29"/>
      <c r="EH154" s="29"/>
      <c r="EI154" s="34"/>
      <c r="EJ154" s="43"/>
      <c r="EO154" s="43"/>
      <c r="EQ154" s="33"/>
      <c r="ER154" s="33"/>
      <c r="ES154" s="38"/>
      <c r="ET154" s="44"/>
      <c r="EX154" s="7"/>
      <c r="EY154" s="8"/>
      <c r="FD154" s="8"/>
      <c r="FF154" s="4"/>
      <c r="FG154" s="4"/>
      <c r="FI154" s="8"/>
      <c r="FK154" s="4"/>
      <c r="FL154" s="4"/>
      <c r="FN154" s="8"/>
      <c r="FP154" s="4"/>
      <c r="FQ154" s="4"/>
      <c r="FS154" s="8"/>
      <c r="FU154" s="4"/>
      <c r="FV154" s="4"/>
      <c r="FW154" s="15"/>
      <c r="FX154" s="39"/>
      <c r="GC154" s="39"/>
      <c r="GE154" s="14"/>
      <c r="GF154" s="14"/>
      <c r="GH154" s="39"/>
      <c r="GJ154" s="14"/>
      <c r="GK154" s="14"/>
      <c r="GM154" s="39"/>
      <c r="GO154" s="14"/>
      <c r="GP154" s="14"/>
      <c r="GQ154" s="22"/>
      <c r="GR154" s="40"/>
      <c r="GW154" s="40"/>
      <c r="GY154" s="21"/>
      <c r="GZ154" s="21"/>
      <c r="HB154" s="40"/>
      <c r="HD154" s="21"/>
      <c r="HE154" s="21"/>
      <c r="HF154" s="26"/>
      <c r="HG154" s="41"/>
      <c r="HL154" s="41"/>
      <c r="HN154" s="25"/>
      <c r="HO154" s="25"/>
      <c r="HP154" s="30"/>
      <c r="HQ154" s="42"/>
      <c r="HU154" s="7"/>
      <c r="HV154" s="8"/>
      <c r="IA154" s="8"/>
      <c r="IC154" s="4"/>
      <c r="ID154" s="4"/>
      <c r="IF154" s="8"/>
      <c r="IH154" s="4"/>
      <c r="II154" s="4"/>
      <c r="IK154" s="8"/>
      <c r="IM154" s="4"/>
      <c r="IN154" s="4"/>
      <c r="IO154" s="15"/>
      <c r="IP154" s="39"/>
      <c r="IU154" s="39"/>
      <c r="IW154" s="14"/>
      <c r="IX154" s="14"/>
      <c r="IZ154" s="39"/>
      <c r="JB154" s="14"/>
      <c r="JC154" s="14"/>
      <c r="JD154" s="22"/>
      <c r="JE154" s="40"/>
      <c r="JJ154" s="40"/>
      <c r="JL154" s="21"/>
      <c r="JM154" s="21"/>
      <c r="JN154" s="26"/>
      <c r="JO154" s="41"/>
      <c r="JS154" s="7"/>
      <c r="JT154" s="8"/>
      <c r="JY154" s="8"/>
      <c r="KA154" s="4"/>
      <c r="KB154" s="4"/>
      <c r="KD154" s="8"/>
      <c r="KF154" s="4"/>
      <c r="KG154" s="4"/>
      <c r="KH154" s="15"/>
      <c r="KI154" s="39"/>
      <c r="KN154" s="39"/>
      <c r="KP154" s="14"/>
      <c r="KQ154" s="14"/>
      <c r="KR154" s="22"/>
      <c r="KS154" s="40"/>
      <c r="KX154" s="6"/>
      <c r="KZ154" s="5"/>
      <c r="LA154" s="5"/>
      <c r="LG154" s="15"/>
      <c r="LH154" s="39"/>
      <c r="LM154" s="6"/>
      <c r="LO154" s="5"/>
      <c r="LP154" s="5"/>
      <c r="LQ154" s="7"/>
      <c r="LR154" s="8"/>
      <c r="LW154" s="8"/>
      <c r="LY154" s="4"/>
      <c r="LZ154" s="4"/>
      <c r="MB154" s="8"/>
      <c r="MD154" s="4"/>
      <c r="ME154" s="4"/>
      <c r="MG154" s="8"/>
      <c r="MI154" s="4"/>
      <c r="MJ154" s="4"/>
      <c r="MK154" s="15"/>
      <c r="ML154" s="39"/>
      <c r="MQ154" s="39"/>
      <c r="MS154" s="14"/>
      <c r="MT154" s="14"/>
      <c r="MV154" s="39"/>
      <c r="MX154" s="14"/>
      <c r="MY154" s="14"/>
      <c r="MZ154" s="22"/>
      <c r="NA154" s="40"/>
      <c r="NF154" s="40"/>
      <c r="NH154" s="21"/>
      <c r="NI154" s="21"/>
      <c r="NJ154" s="26"/>
      <c r="NK154" s="41"/>
      <c r="NO154" s="7"/>
      <c r="NP154" s="8"/>
      <c r="NU154" s="8"/>
      <c r="NW154" s="4"/>
      <c r="NX154" s="4"/>
      <c r="NZ154" s="8"/>
      <c r="OB154" s="4"/>
      <c r="OC154" s="4"/>
      <c r="OD154" s="15"/>
      <c r="OE154" s="39"/>
      <c r="OJ154" s="39"/>
      <c r="OL154" s="14"/>
      <c r="OM154" s="14"/>
      <c r="ON154" s="22"/>
      <c r="OO154" s="40"/>
      <c r="OS154" s="7"/>
      <c r="OT154" s="8"/>
      <c r="OY154" s="8"/>
      <c r="PA154" s="4"/>
      <c r="PB154" s="4"/>
      <c r="PC154" s="15"/>
      <c r="PD154" s="39"/>
      <c r="PH154" s="7"/>
      <c r="PI154" s="8"/>
      <c r="PM154" s="7"/>
      <c r="PN154" s="8"/>
      <c r="PS154" s="8"/>
      <c r="PU154" s="4"/>
      <c r="PV154" s="4"/>
      <c r="PX154" s="8"/>
      <c r="PZ154" s="4"/>
      <c r="QA154" s="4"/>
      <c r="QB154" s="15"/>
      <c r="QC154" s="39"/>
      <c r="QH154" s="39"/>
      <c r="QJ154" s="14"/>
      <c r="QK154" s="14"/>
      <c r="QL154" s="22"/>
      <c r="QM154" s="40"/>
      <c r="QQ154" s="7"/>
      <c r="QR154" s="8"/>
      <c r="QW154" s="8"/>
      <c r="QY154" s="4"/>
      <c r="QZ154" s="4"/>
      <c r="RA154" s="15"/>
      <c r="RB154" s="39"/>
      <c r="RF154" s="7"/>
      <c r="RG154" s="8"/>
      <c r="RK154" s="7"/>
      <c r="RL154" s="8"/>
      <c r="RQ154" s="8"/>
      <c r="RS154" s="4"/>
      <c r="RT154" s="4"/>
      <c r="RU154" s="15"/>
      <c r="RV154" s="39"/>
      <c r="RZ154" s="7"/>
      <c r="SA154" s="8"/>
      <c r="SE154" s="7"/>
      <c r="SF154" s="8"/>
      <c r="SJ154" s="7"/>
      <c r="SK154" s="8"/>
      <c r="SP154" s="8"/>
      <c r="SR154" s="4"/>
      <c r="SS154" s="4"/>
      <c r="SU154" s="8"/>
      <c r="SW154" s="4"/>
      <c r="SX154" s="4"/>
      <c r="SY154" s="15"/>
      <c r="SZ154" s="39"/>
      <c r="TE154" s="39"/>
      <c r="TG154" s="14"/>
      <c r="TH154" s="14"/>
      <c r="TI154" s="22"/>
      <c r="TJ154" s="40"/>
      <c r="TN154" s="7"/>
      <c r="TO154" s="8"/>
      <c r="TT154" s="8"/>
      <c r="TV154" s="4"/>
      <c r="TW154" s="4"/>
      <c r="TX154" s="15"/>
      <c r="TY154" s="39"/>
      <c r="UC154" s="7"/>
      <c r="UD154" s="8"/>
      <c r="UH154" s="7"/>
      <c r="UI154" s="8"/>
      <c r="UN154" s="8"/>
      <c r="UP154" s="4"/>
      <c r="UQ154" s="4"/>
      <c r="UR154" s="15"/>
      <c r="US154" s="39"/>
      <c r="UW154" s="7"/>
      <c r="UX154" s="8"/>
      <c r="VB154" s="7"/>
      <c r="VC154" s="8"/>
      <c r="VG154" s="7"/>
      <c r="VH154" s="8"/>
      <c r="VM154" s="8"/>
      <c r="VO154" s="4"/>
      <c r="VP154" s="4"/>
      <c r="VQ154" s="15"/>
      <c r="VR154" s="39"/>
      <c r="VV154" s="7"/>
      <c r="VW154" s="8"/>
      <c r="WA154" s="7"/>
      <c r="WB154" s="8"/>
      <c r="WF154" s="7"/>
      <c r="WG154" s="8"/>
      <c r="WK154" s="7"/>
      <c r="WL154" s="8"/>
      <c r="WQ154" s="8"/>
      <c r="WS154" s="4"/>
      <c r="WT154" s="4"/>
      <c r="WU154" s="15"/>
      <c r="WV154" s="39"/>
      <c r="WZ154" s="7"/>
      <c r="XA154" s="8"/>
      <c r="XE154" s="7"/>
      <c r="XF154" s="8"/>
      <c r="XJ154" s="7"/>
      <c r="XK154" s="8"/>
      <c r="XO154" s="7"/>
      <c r="XP154" s="8"/>
      <c r="XT154" s="7"/>
      <c r="XU154" s="8"/>
      <c r="XY154" s="7"/>
      <c r="XZ154" s="8"/>
      <c r="YD154" s="7"/>
      <c r="YE154" s="8"/>
      <c r="YI154" s="7"/>
      <c r="YJ154" s="8"/>
    </row>
    <row r="155" spans="2:660" x14ac:dyDescent="0.2">
      <c r="AI155" s="8"/>
      <c r="AK155" s="4"/>
      <c r="AL155" s="9"/>
      <c r="AN155" s="8"/>
      <c r="AP155" s="4"/>
      <c r="AQ155" s="9"/>
      <c r="AS155" s="8"/>
      <c r="AU155" s="4"/>
      <c r="AV155" s="9"/>
      <c r="AX155" s="17"/>
      <c r="AZ155" s="13"/>
      <c r="BA155" s="16"/>
      <c r="BM155" s="39"/>
      <c r="BO155" s="14"/>
      <c r="BP155" s="18"/>
      <c r="BR155" s="39"/>
      <c r="BT155" s="14"/>
      <c r="BU155" s="18"/>
      <c r="BW155" s="39"/>
      <c r="BY155" s="14"/>
      <c r="BZ155" s="18"/>
      <c r="CA155" s="22"/>
      <c r="CB155" s="40"/>
      <c r="CG155" s="40"/>
      <c r="CI155" s="21"/>
      <c r="CJ155" s="21"/>
      <c r="CL155" s="40"/>
      <c r="CN155" s="21"/>
      <c r="CO155" s="21"/>
      <c r="CQ155" s="40"/>
      <c r="CS155" s="21"/>
      <c r="CT155" s="21"/>
      <c r="CV155" s="40"/>
      <c r="CX155" s="21"/>
      <c r="CY155" s="21"/>
      <c r="CZ155" s="26"/>
      <c r="DA155" s="41"/>
      <c r="DF155" s="41"/>
      <c r="DH155" s="25"/>
      <c r="DI155" s="25"/>
      <c r="DK155" s="41"/>
      <c r="DM155" s="25"/>
      <c r="DN155" s="25"/>
      <c r="DP155" s="41"/>
      <c r="DR155" s="25"/>
      <c r="DS155" s="25"/>
      <c r="DT155" s="30"/>
      <c r="DU155" s="42"/>
      <c r="DZ155" s="42"/>
      <c r="EB155" s="29"/>
      <c r="EC155" s="29"/>
      <c r="EE155" s="42"/>
      <c r="EG155" s="29"/>
      <c r="EH155" s="29"/>
      <c r="EI155" s="34"/>
      <c r="EJ155" s="43"/>
      <c r="EO155" s="43"/>
      <c r="EQ155" s="33"/>
      <c r="ER155" s="33"/>
      <c r="ES155" s="38"/>
      <c r="ET155" s="44"/>
      <c r="EX155" s="7"/>
      <c r="EY155" s="8"/>
      <c r="FD155" s="8"/>
      <c r="FF155" s="4"/>
      <c r="FG155" s="4"/>
      <c r="FI155" s="8"/>
      <c r="FK155" s="4"/>
      <c r="FL155" s="4"/>
      <c r="FN155" s="8"/>
      <c r="FP155" s="4"/>
      <c r="FQ155" s="4"/>
      <c r="FS155" s="8"/>
      <c r="FU155" s="4"/>
      <c r="FV155" s="4"/>
      <c r="FW155" s="15"/>
      <c r="FX155" s="39"/>
      <c r="GC155" s="39"/>
      <c r="GE155" s="14"/>
      <c r="GF155" s="14"/>
      <c r="GH155" s="39"/>
      <c r="GJ155" s="14"/>
      <c r="GK155" s="14"/>
      <c r="GM155" s="39"/>
      <c r="GO155" s="14"/>
      <c r="GP155" s="14"/>
      <c r="GQ155" s="22"/>
      <c r="GR155" s="40"/>
      <c r="GW155" s="40"/>
      <c r="GY155" s="21"/>
      <c r="GZ155" s="21"/>
      <c r="HB155" s="40"/>
      <c r="HD155" s="21"/>
      <c r="HE155" s="21"/>
      <c r="HF155" s="26"/>
      <c r="HG155" s="41"/>
      <c r="HL155" s="41"/>
      <c r="HN155" s="25"/>
      <c r="HO155" s="25"/>
      <c r="HP155" s="30"/>
      <c r="HQ155" s="42"/>
      <c r="HU155" s="7"/>
      <c r="HV155" s="8"/>
      <c r="IA155" s="8"/>
      <c r="IC155" s="4"/>
      <c r="ID155" s="4"/>
      <c r="IF155" s="8"/>
      <c r="IH155" s="4"/>
      <c r="II155" s="4"/>
      <c r="IK155" s="8"/>
      <c r="IM155" s="4"/>
      <c r="IN155" s="4"/>
      <c r="IO155" s="15"/>
      <c r="IP155" s="39"/>
      <c r="IU155" s="39"/>
      <c r="IW155" s="14"/>
      <c r="IX155" s="14"/>
      <c r="IZ155" s="39"/>
      <c r="JB155" s="14"/>
      <c r="JC155" s="14"/>
      <c r="JD155" s="22"/>
      <c r="JE155" s="40"/>
      <c r="JJ155" s="40"/>
      <c r="JL155" s="21"/>
      <c r="JM155" s="21"/>
      <c r="JN155" s="26"/>
      <c r="JO155" s="41"/>
      <c r="JS155" s="7"/>
      <c r="JT155" s="8"/>
      <c r="JY155" s="8"/>
      <c r="KA155" s="4"/>
      <c r="KB155" s="4"/>
      <c r="KD155" s="8"/>
      <c r="KF155" s="4"/>
      <c r="KG155" s="4"/>
      <c r="KH155" s="15"/>
      <c r="KI155" s="39"/>
      <c r="KN155" s="39"/>
      <c r="KP155" s="14"/>
      <c r="KQ155" s="14"/>
      <c r="KR155" s="22"/>
      <c r="KS155" s="40"/>
      <c r="KX155" s="6"/>
      <c r="KZ155" s="5"/>
      <c r="LA155" s="5"/>
      <c r="LG155" s="15"/>
      <c r="LH155" s="39"/>
      <c r="LM155" s="6"/>
      <c r="LO155" s="5"/>
      <c r="LP155" s="5"/>
      <c r="LQ155" s="7"/>
      <c r="LR155" s="8"/>
      <c r="LW155" s="8"/>
      <c r="LY155" s="4"/>
      <c r="LZ155" s="4"/>
      <c r="MB155" s="8"/>
      <c r="MD155" s="4"/>
      <c r="ME155" s="4"/>
      <c r="MG155" s="8"/>
      <c r="MI155" s="4"/>
      <c r="MJ155" s="4"/>
      <c r="MK155" s="15"/>
      <c r="ML155" s="39"/>
      <c r="MQ155" s="39"/>
      <c r="MS155" s="14"/>
      <c r="MT155" s="14"/>
      <c r="MV155" s="39"/>
      <c r="MX155" s="14"/>
      <c r="MY155" s="14"/>
      <c r="MZ155" s="22"/>
      <c r="NA155" s="40"/>
      <c r="NF155" s="40"/>
      <c r="NH155" s="21"/>
      <c r="NI155" s="21"/>
      <c r="NJ155" s="26"/>
      <c r="NK155" s="41"/>
      <c r="NO155" s="7"/>
      <c r="NP155" s="8"/>
      <c r="NU155" s="8"/>
      <c r="NW155" s="4"/>
      <c r="NX155" s="4"/>
      <c r="NZ155" s="8"/>
      <c r="OB155" s="4"/>
      <c r="OC155" s="4"/>
      <c r="OD155" s="15"/>
      <c r="OE155" s="39"/>
      <c r="OJ155" s="39"/>
      <c r="OL155" s="14"/>
      <c r="OM155" s="14"/>
      <c r="ON155" s="22"/>
      <c r="OO155" s="40"/>
      <c r="OS155" s="7"/>
      <c r="OT155" s="8"/>
      <c r="OY155" s="8"/>
      <c r="PA155" s="4"/>
      <c r="PB155" s="4"/>
      <c r="PC155" s="15"/>
      <c r="PD155" s="39"/>
      <c r="PH155" s="7"/>
      <c r="PI155" s="8"/>
      <c r="PM155" s="7"/>
      <c r="PN155" s="8"/>
      <c r="PS155" s="8"/>
      <c r="PU155" s="4"/>
      <c r="PV155" s="4"/>
      <c r="PX155" s="8"/>
      <c r="PZ155" s="4"/>
      <c r="QA155" s="4"/>
      <c r="QB155" s="15"/>
      <c r="QC155" s="39"/>
      <c r="QH155" s="39"/>
      <c r="QJ155" s="14"/>
      <c r="QK155" s="14"/>
      <c r="QL155" s="22"/>
      <c r="QM155" s="40"/>
      <c r="QQ155" s="7"/>
      <c r="QR155" s="8"/>
      <c r="QW155" s="8"/>
      <c r="QY155" s="4"/>
      <c r="QZ155" s="4"/>
      <c r="RA155" s="15"/>
      <c r="RB155" s="39"/>
      <c r="RF155" s="7"/>
      <c r="RG155" s="8"/>
      <c r="RK155" s="7"/>
      <c r="RL155" s="8"/>
      <c r="RQ155" s="8"/>
      <c r="RS155" s="4"/>
      <c r="RT155" s="4"/>
      <c r="RU155" s="15"/>
      <c r="RV155" s="39"/>
      <c r="RZ155" s="7"/>
      <c r="SA155" s="8"/>
      <c r="SE155" s="7"/>
      <c r="SF155" s="8"/>
      <c r="SJ155" s="7"/>
      <c r="SK155" s="8"/>
      <c r="SP155" s="8"/>
      <c r="SR155" s="4"/>
      <c r="SS155" s="4"/>
      <c r="SU155" s="8"/>
      <c r="SW155" s="4"/>
      <c r="SX155" s="4"/>
      <c r="SY155" s="15"/>
      <c r="SZ155" s="39"/>
      <c r="TE155" s="39"/>
      <c r="TG155" s="14"/>
      <c r="TH155" s="14"/>
      <c r="TI155" s="22"/>
      <c r="TJ155" s="40"/>
      <c r="TN155" s="7"/>
      <c r="TO155" s="8"/>
      <c r="TT155" s="8"/>
      <c r="TV155" s="4"/>
      <c r="TW155" s="4"/>
      <c r="TX155" s="15"/>
      <c r="TY155" s="39"/>
      <c r="UC155" s="7"/>
      <c r="UD155" s="8"/>
      <c r="UH155" s="7"/>
      <c r="UI155" s="8"/>
      <c r="UN155" s="8"/>
      <c r="UP155" s="4"/>
      <c r="UQ155" s="4"/>
      <c r="UR155" s="15"/>
      <c r="US155" s="39"/>
      <c r="UW155" s="7"/>
      <c r="UX155" s="8"/>
      <c r="VB155" s="7"/>
      <c r="VC155" s="8"/>
      <c r="VG155" s="7"/>
      <c r="VH155" s="8"/>
      <c r="VM155" s="8"/>
      <c r="VO155" s="4"/>
      <c r="VP155" s="4"/>
      <c r="VQ155" s="15"/>
      <c r="VR155" s="39"/>
      <c r="VV155" s="7"/>
      <c r="VW155" s="8"/>
      <c r="WA155" s="7"/>
      <c r="WB155" s="8"/>
      <c r="WF155" s="7"/>
      <c r="WG155" s="8"/>
      <c r="WK155" s="7"/>
      <c r="WL155" s="8"/>
      <c r="WQ155" s="8"/>
      <c r="WS155" s="4"/>
      <c r="WT155" s="4"/>
      <c r="WU155" s="15"/>
      <c r="WV155" s="39"/>
      <c r="WZ155" s="7"/>
      <c r="XA155" s="8"/>
      <c r="XE155" s="7"/>
      <c r="XF155" s="8"/>
      <c r="XJ155" s="7"/>
      <c r="XK155" s="8"/>
      <c r="XO155" s="7"/>
      <c r="XP155" s="8"/>
      <c r="XT155" s="7"/>
      <c r="XU155" s="8"/>
      <c r="XY155" s="7"/>
      <c r="XZ155" s="8"/>
      <c r="YD155" s="7"/>
      <c r="YE155" s="8"/>
      <c r="YI155" s="7"/>
      <c r="YJ155" s="8"/>
    </row>
    <row r="156" spans="2:660" x14ac:dyDescent="0.2">
      <c r="AI156" s="8"/>
      <c r="AK156" s="4"/>
      <c r="AL156" s="9"/>
      <c r="AN156" s="8"/>
      <c r="AP156" s="4"/>
      <c r="AQ156" s="9"/>
      <c r="AS156" s="8"/>
      <c r="AU156" s="4"/>
      <c r="AV156" s="9"/>
      <c r="AX156" s="17"/>
      <c r="AZ156" s="13"/>
      <c r="BA156" s="16"/>
      <c r="BM156" s="39"/>
      <c r="BO156" s="14"/>
      <c r="BP156" s="18"/>
      <c r="BR156" s="39"/>
      <c r="BT156" s="14"/>
      <c r="BU156" s="18"/>
      <c r="BW156" s="39"/>
      <c r="BY156" s="14"/>
      <c r="BZ156" s="18"/>
      <c r="CA156" s="22"/>
      <c r="CB156" s="40"/>
      <c r="CG156" s="40"/>
      <c r="CI156" s="21"/>
      <c r="CJ156" s="21"/>
      <c r="CL156" s="40"/>
      <c r="CN156" s="21"/>
      <c r="CO156" s="21"/>
      <c r="CQ156" s="40"/>
      <c r="CS156" s="21"/>
      <c r="CT156" s="21"/>
      <c r="CV156" s="40"/>
      <c r="CX156" s="21"/>
      <c r="CY156" s="21"/>
      <c r="CZ156" s="26"/>
      <c r="DA156" s="41"/>
      <c r="DF156" s="41"/>
      <c r="DH156" s="25"/>
      <c r="DI156" s="25"/>
      <c r="DK156" s="41"/>
      <c r="DM156" s="25"/>
      <c r="DN156" s="25"/>
      <c r="DP156" s="41"/>
      <c r="DR156" s="25"/>
      <c r="DS156" s="25"/>
      <c r="DT156" s="30"/>
      <c r="DU156" s="42"/>
      <c r="DZ156" s="42"/>
      <c r="EB156" s="29"/>
      <c r="EC156" s="29"/>
      <c r="EE156" s="42"/>
      <c r="EG156" s="29"/>
      <c r="EH156" s="29"/>
      <c r="EI156" s="34"/>
      <c r="EJ156" s="43"/>
      <c r="EO156" s="43"/>
      <c r="EQ156" s="33"/>
      <c r="ER156" s="33"/>
      <c r="ES156" s="38"/>
      <c r="ET156" s="44"/>
      <c r="EX156" s="7"/>
      <c r="EY156" s="8"/>
      <c r="FD156" s="8"/>
      <c r="FF156" s="4"/>
      <c r="FG156" s="4"/>
      <c r="FI156" s="8"/>
      <c r="FK156" s="4"/>
      <c r="FL156" s="4"/>
      <c r="FN156" s="8"/>
      <c r="FP156" s="4"/>
      <c r="FQ156" s="4"/>
      <c r="FS156" s="8"/>
      <c r="FU156" s="4"/>
      <c r="FV156" s="4"/>
      <c r="FW156" s="15"/>
      <c r="FX156" s="39"/>
      <c r="GC156" s="39"/>
      <c r="GE156" s="14"/>
      <c r="GF156" s="14"/>
      <c r="GH156" s="39"/>
      <c r="GJ156" s="14"/>
      <c r="GK156" s="14"/>
      <c r="GM156" s="39"/>
      <c r="GO156" s="14"/>
      <c r="GP156" s="14"/>
      <c r="GQ156" s="22"/>
      <c r="GR156" s="40"/>
      <c r="GW156" s="40"/>
      <c r="GY156" s="21"/>
      <c r="GZ156" s="21"/>
      <c r="HB156" s="40"/>
      <c r="HD156" s="21"/>
      <c r="HE156" s="21"/>
      <c r="HF156" s="26"/>
      <c r="HG156" s="41"/>
      <c r="HL156" s="41"/>
      <c r="HN156" s="25"/>
      <c r="HO156" s="25"/>
      <c r="HP156" s="30"/>
      <c r="HQ156" s="42"/>
      <c r="HU156" s="7"/>
      <c r="HV156" s="8"/>
      <c r="IA156" s="8"/>
      <c r="IC156" s="4"/>
      <c r="ID156" s="4"/>
      <c r="IF156" s="8"/>
      <c r="IH156" s="4"/>
      <c r="II156" s="4"/>
      <c r="IK156" s="8"/>
      <c r="IM156" s="4"/>
      <c r="IN156" s="4"/>
      <c r="IO156" s="15"/>
      <c r="IP156" s="39"/>
      <c r="IU156" s="39"/>
      <c r="IW156" s="14"/>
      <c r="IX156" s="14"/>
      <c r="IZ156" s="39"/>
      <c r="JB156" s="14"/>
      <c r="JC156" s="14"/>
      <c r="JD156" s="22"/>
      <c r="JE156" s="40"/>
      <c r="JJ156" s="40"/>
      <c r="JL156" s="21"/>
      <c r="JM156" s="21"/>
      <c r="JN156" s="26"/>
      <c r="JO156" s="41"/>
      <c r="JS156" s="7"/>
      <c r="JT156" s="8"/>
      <c r="JY156" s="8"/>
      <c r="KA156" s="4"/>
      <c r="KB156" s="4"/>
      <c r="KD156" s="8"/>
      <c r="KF156" s="4"/>
      <c r="KG156" s="4"/>
      <c r="KH156" s="15"/>
      <c r="KI156" s="39"/>
      <c r="KN156" s="39"/>
      <c r="KP156" s="14"/>
      <c r="KQ156" s="14"/>
      <c r="KR156" s="22"/>
      <c r="KS156" s="40"/>
      <c r="KX156" s="6"/>
      <c r="KZ156" s="5"/>
      <c r="LA156" s="5"/>
      <c r="LG156" s="15"/>
      <c r="LH156" s="39"/>
      <c r="LM156" s="6"/>
      <c r="LO156" s="5"/>
      <c r="LP156" s="5"/>
      <c r="LQ156" s="7"/>
      <c r="LR156" s="8"/>
      <c r="LW156" s="8"/>
      <c r="LY156" s="4"/>
      <c r="LZ156" s="4"/>
      <c r="MB156" s="8"/>
      <c r="MD156" s="4"/>
      <c r="ME156" s="4"/>
      <c r="MG156" s="8"/>
      <c r="MI156" s="4"/>
      <c r="MJ156" s="4"/>
      <c r="MK156" s="15"/>
      <c r="ML156" s="39"/>
      <c r="MQ156" s="39"/>
      <c r="MS156" s="14"/>
      <c r="MT156" s="14"/>
      <c r="MV156" s="39"/>
      <c r="MX156" s="14"/>
      <c r="MY156" s="14"/>
      <c r="MZ156" s="22"/>
      <c r="NA156" s="40"/>
      <c r="NF156" s="40"/>
      <c r="NH156" s="21"/>
      <c r="NI156" s="21"/>
      <c r="NJ156" s="26"/>
      <c r="NK156" s="41"/>
      <c r="NO156" s="7"/>
      <c r="NP156" s="8"/>
      <c r="NU156" s="8"/>
      <c r="NW156" s="4"/>
      <c r="NX156" s="4"/>
      <c r="NZ156" s="8"/>
      <c r="OB156" s="4"/>
      <c r="OC156" s="4"/>
      <c r="OD156" s="15"/>
      <c r="OE156" s="39"/>
      <c r="OJ156" s="39"/>
      <c r="OL156" s="14"/>
      <c r="OM156" s="14"/>
      <c r="ON156" s="22"/>
      <c r="OO156" s="40"/>
      <c r="OS156" s="7"/>
      <c r="OT156" s="8"/>
      <c r="OY156" s="8"/>
      <c r="PA156" s="4"/>
      <c r="PB156" s="4"/>
      <c r="PC156" s="15"/>
      <c r="PD156" s="39"/>
      <c r="PH156" s="7"/>
      <c r="PI156" s="8"/>
      <c r="PM156" s="7"/>
      <c r="PN156" s="8"/>
      <c r="PS156" s="8"/>
      <c r="PU156" s="4"/>
      <c r="PV156" s="4"/>
      <c r="PX156" s="8"/>
      <c r="PZ156" s="4"/>
      <c r="QA156" s="4"/>
      <c r="QB156" s="15"/>
      <c r="QC156" s="39"/>
      <c r="QH156" s="39"/>
      <c r="QJ156" s="14"/>
      <c r="QK156" s="14"/>
      <c r="QL156" s="22"/>
      <c r="QM156" s="40"/>
      <c r="QQ156" s="7"/>
      <c r="QR156" s="8"/>
      <c r="QW156" s="8"/>
      <c r="QY156" s="4"/>
      <c r="QZ156" s="4"/>
      <c r="RA156" s="15"/>
      <c r="RB156" s="39"/>
      <c r="RF156" s="7"/>
      <c r="RG156" s="8"/>
      <c r="RK156" s="7"/>
      <c r="RL156" s="8"/>
      <c r="RQ156" s="8"/>
      <c r="RS156" s="4"/>
      <c r="RT156" s="4"/>
      <c r="RU156" s="15"/>
      <c r="RV156" s="39"/>
      <c r="RZ156" s="7"/>
      <c r="SA156" s="8"/>
      <c r="SE156" s="7"/>
      <c r="SF156" s="8"/>
      <c r="SJ156" s="7"/>
      <c r="SK156" s="8"/>
      <c r="SP156" s="8"/>
      <c r="SR156" s="4"/>
      <c r="SS156" s="4"/>
      <c r="SU156" s="8"/>
      <c r="SW156" s="4"/>
      <c r="SX156" s="4"/>
      <c r="SY156" s="15"/>
      <c r="SZ156" s="39"/>
      <c r="TE156" s="39"/>
      <c r="TG156" s="14"/>
      <c r="TH156" s="14"/>
      <c r="TI156" s="22"/>
      <c r="TJ156" s="40"/>
      <c r="TN156" s="7"/>
      <c r="TO156" s="8"/>
      <c r="TT156" s="8"/>
      <c r="TV156" s="4"/>
      <c r="TW156" s="4"/>
      <c r="TX156" s="15"/>
      <c r="TY156" s="39"/>
      <c r="UC156" s="7"/>
      <c r="UD156" s="8"/>
      <c r="UH156" s="7"/>
      <c r="UI156" s="8"/>
      <c r="UN156" s="8"/>
      <c r="UP156" s="4"/>
      <c r="UQ156" s="4"/>
      <c r="UR156" s="15"/>
      <c r="US156" s="39"/>
      <c r="UW156" s="7"/>
      <c r="UX156" s="8"/>
      <c r="VB156" s="7"/>
      <c r="VC156" s="8"/>
      <c r="VG156" s="7"/>
      <c r="VH156" s="8"/>
      <c r="VM156" s="8"/>
      <c r="VO156" s="4"/>
      <c r="VP156" s="4"/>
      <c r="VQ156" s="15"/>
      <c r="VR156" s="39"/>
      <c r="VV156" s="7"/>
      <c r="VW156" s="8"/>
      <c r="WA156" s="7"/>
      <c r="WB156" s="8"/>
      <c r="WF156" s="7"/>
      <c r="WG156" s="8"/>
      <c r="WK156" s="7"/>
      <c r="WL156" s="8"/>
      <c r="WQ156" s="8"/>
      <c r="WS156" s="4"/>
      <c r="WT156" s="4"/>
      <c r="WU156" s="15"/>
      <c r="WV156" s="39"/>
      <c r="WZ156" s="7"/>
      <c r="XA156" s="8"/>
      <c r="XE156" s="7"/>
      <c r="XF156" s="8"/>
      <c r="XJ156" s="7"/>
      <c r="XK156" s="8"/>
      <c r="XO156" s="7"/>
      <c r="XP156" s="8"/>
      <c r="XT156" s="7"/>
      <c r="XU156" s="8"/>
      <c r="XY156" s="7"/>
      <c r="XZ156" s="8"/>
      <c r="YD156" s="7"/>
      <c r="YE156" s="8"/>
      <c r="YI156" s="7"/>
      <c r="YJ156" s="8"/>
    </row>
    <row r="157" spans="2:660" x14ac:dyDescent="0.2">
      <c r="AI157" s="8"/>
      <c r="AK157" s="4"/>
      <c r="AL157" s="9"/>
      <c r="AN157" s="8"/>
      <c r="AP157" s="4"/>
      <c r="AQ157" s="9"/>
      <c r="AS157" s="8"/>
      <c r="AU157" s="4"/>
      <c r="AV157" s="9"/>
      <c r="AX157" s="17"/>
      <c r="AZ157" s="13"/>
      <c r="BA157" s="16"/>
      <c r="BM157" s="39"/>
      <c r="BO157" s="14"/>
      <c r="BP157" s="18"/>
      <c r="BR157" s="39"/>
      <c r="BT157" s="14"/>
      <c r="BU157" s="18"/>
      <c r="BW157" s="39"/>
      <c r="BY157" s="14"/>
      <c r="BZ157" s="18"/>
      <c r="CA157" s="22"/>
      <c r="CB157" s="40"/>
      <c r="CG157" s="40"/>
      <c r="CI157" s="21"/>
      <c r="CJ157" s="21"/>
      <c r="CL157" s="40"/>
      <c r="CN157" s="21"/>
      <c r="CO157" s="21"/>
      <c r="CQ157" s="40"/>
      <c r="CS157" s="21"/>
      <c r="CT157" s="21"/>
      <c r="CV157" s="40"/>
      <c r="CX157" s="21"/>
      <c r="CY157" s="21"/>
      <c r="CZ157" s="26"/>
      <c r="DA157" s="41"/>
      <c r="DF157" s="41"/>
      <c r="DH157" s="25"/>
      <c r="DI157" s="25"/>
      <c r="DK157" s="41"/>
      <c r="DM157" s="25"/>
      <c r="DN157" s="25"/>
      <c r="DP157" s="41"/>
      <c r="DR157" s="25"/>
      <c r="DS157" s="25"/>
      <c r="DT157" s="30"/>
      <c r="DU157" s="42"/>
      <c r="DZ157" s="42"/>
      <c r="EB157" s="29"/>
      <c r="EC157" s="29"/>
      <c r="EE157" s="42"/>
      <c r="EG157" s="29"/>
      <c r="EH157" s="29"/>
      <c r="EI157" s="34"/>
      <c r="EJ157" s="43"/>
      <c r="EO157" s="43"/>
      <c r="EQ157" s="33"/>
      <c r="ER157" s="33"/>
      <c r="ES157" s="38"/>
      <c r="ET157" s="44"/>
      <c r="EX157" s="7"/>
      <c r="EY157" s="8"/>
      <c r="FD157" s="8"/>
      <c r="FF157" s="4"/>
      <c r="FG157" s="4"/>
      <c r="FI157" s="8"/>
      <c r="FK157" s="4"/>
      <c r="FL157" s="4"/>
      <c r="FN157" s="8"/>
      <c r="FP157" s="4"/>
      <c r="FQ157" s="4"/>
      <c r="FS157" s="8"/>
      <c r="FU157" s="4"/>
      <c r="FV157" s="4"/>
      <c r="FW157" s="15"/>
      <c r="FX157" s="39"/>
      <c r="GC157" s="39"/>
      <c r="GE157" s="14"/>
      <c r="GF157" s="14"/>
      <c r="GH157" s="39"/>
      <c r="GJ157" s="14"/>
      <c r="GK157" s="14"/>
      <c r="GM157" s="39"/>
      <c r="GO157" s="14"/>
      <c r="GP157" s="14"/>
      <c r="GQ157" s="22"/>
      <c r="GR157" s="40"/>
      <c r="GW157" s="40"/>
      <c r="GY157" s="21"/>
      <c r="GZ157" s="21"/>
      <c r="HB157" s="40"/>
      <c r="HD157" s="21"/>
      <c r="HE157" s="21"/>
      <c r="HF157" s="26"/>
      <c r="HG157" s="41"/>
      <c r="HL157" s="41"/>
      <c r="HN157" s="25"/>
      <c r="HO157" s="25"/>
      <c r="HP157" s="30"/>
      <c r="HQ157" s="42"/>
      <c r="HU157" s="7"/>
      <c r="HV157" s="8"/>
      <c r="IA157" s="8"/>
      <c r="IC157" s="4"/>
      <c r="ID157" s="4"/>
      <c r="IF157" s="8"/>
      <c r="IH157" s="4"/>
      <c r="II157" s="4"/>
      <c r="IK157" s="8"/>
      <c r="IM157" s="4"/>
      <c r="IN157" s="4"/>
      <c r="IO157" s="15"/>
      <c r="IP157" s="39"/>
      <c r="IU157" s="39"/>
      <c r="IW157" s="14"/>
      <c r="IX157" s="14"/>
      <c r="IZ157" s="39"/>
      <c r="JB157" s="14"/>
      <c r="JC157" s="14"/>
      <c r="JD157" s="22"/>
      <c r="JE157" s="40"/>
      <c r="JJ157" s="40"/>
      <c r="JL157" s="21"/>
      <c r="JM157" s="21"/>
      <c r="JN157" s="26"/>
      <c r="JO157" s="41"/>
      <c r="JS157" s="7"/>
      <c r="JT157" s="8"/>
      <c r="JY157" s="8"/>
      <c r="KA157" s="4"/>
      <c r="KB157" s="4"/>
      <c r="KD157" s="8"/>
      <c r="KF157" s="4"/>
      <c r="KG157" s="4"/>
      <c r="KH157" s="15"/>
      <c r="KI157" s="39"/>
      <c r="KN157" s="39"/>
      <c r="KP157" s="14"/>
      <c r="KQ157" s="14"/>
      <c r="KR157" s="22"/>
      <c r="KS157" s="40"/>
      <c r="KX157" s="6"/>
      <c r="KZ157" s="5"/>
      <c r="LA157" s="5"/>
      <c r="LG157" s="15"/>
      <c r="LH157" s="39"/>
      <c r="LM157" s="6"/>
      <c r="LO157" s="5"/>
      <c r="LP157" s="5"/>
      <c r="LQ157" s="7"/>
      <c r="LR157" s="8"/>
      <c r="LW157" s="8"/>
      <c r="LY157" s="4"/>
      <c r="LZ157" s="4"/>
      <c r="MB157" s="8"/>
      <c r="MD157" s="4"/>
      <c r="ME157" s="4"/>
      <c r="MG157" s="8"/>
      <c r="MI157" s="4"/>
      <c r="MJ157" s="4"/>
      <c r="MK157" s="15"/>
      <c r="ML157" s="39"/>
      <c r="MQ157" s="39"/>
      <c r="MS157" s="14"/>
      <c r="MT157" s="14"/>
      <c r="MV157" s="39"/>
      <c r="MX157" s="14"/>
      <c r="MY157" s="14"/>
      <c r="MZ157" s="22"/>
      <c r="NA157" s="40"/>
      <c r="NF157" s="40"/>
      <c r="NH157" s="21"/>
      <c r="NI157" s="21"/>
      <c r="NJ157" s="26"/>
      <c r="NK157" s="41"/>
      <c r="NO157" s="7"/>
      <c r="NP157" s="8"/>
      <c r="NU157" s="8"/>
      <c r="NW157" s="4"/>
      <c r="NX157" s="4"/>
      <c r="NZ157" s="8"/>
      <c r="OB157" s="4"/>
      <c r="OC157" s="4"/>
      <c r="OD157" s="15"/>
      <c r="OE157" s="39"/>
      <c r="OJ157" s="39"/>
      <c r="OL157" s="14"/>
      <c r="OM157" s="14"/>
      <c r="ON157" s="22"/>
      <c r="OO157" s="40"/>
      <c r="OS157" s="7"/>
      <c r="OT157" s="8"/>
      <c r="OY157" s="8"/>
      <c r="PA157" s="4"/>
      <c r="PB157" s="4"/>
      <c r="PC157" s="15"/>
      <c r="PD157" s="39"/>
      <c r="PH157" s="7"/>
      <c r="PI157" s="8"/>
      <c r="PM157" s="7"/>
      <c r="PN157" s="8"/>
      <c r="PS157" s="8"/>
      <c r="PU157" s="4"/>
      <c r="PV157" s="4"/>
      <c r="PX157" s="8"/>
      <c r="PZ157" s="4"/>
      <c r="QA157" s="4"/>
      <c r="QB157" s="15"/>
      <c r="QC157" s="39"/>
      <c r="QH157" s="39"/>
      <c r="QJ157" s="14"/>
      <c r="QK157" s="14"/>
      <c r="QL157" s="22"/>
      <c r="QM157" s="40"/>
      <c r="QQ157" s="7"/>
      <c r="QR157" s="8"/>
      <c r="QW157" s="8"/>
      <c r="QY157" s="4"/>
      <c r="QZ157" s="4"/>
      <c r="RA157" s="15"/>
      <c r="RB157" s="39"/>
      <c r="RF157" s="7"/>
      <c r="RG157" s="8"/>
      <c r="RK157" s="7"/>
      <c r="RL157" s="8"/>
      <c r="RQ157" s="8"/>
      <c r="RS157" s="4"/>
      <c r="RT157" s="4"/>
      <c r="RU157" s="15"/>
      <c r="RV157" s="39"/>
      <c r="RZ157" s="7"/>
      <c r="SA157" s="8"/>
      <c r="SE157" s="7"/>
      <c r="SF157" s="8"/>
      <c r="SJ157" s="7"/>
      <c r="SK157" s="8"/>
      <c r="SP157" s="8"/>
      <c r="SR157" s="4"/>
      <c r="SS157" s="4"/>
      <c r="SU157" s="8"/>
      <c r="SW157" s="4"/>
      <c r="SX157" s="4"/>
      <c r="SY157" s="15"/>
      <c r="SZ157" s="39"/>
      <c r="TE157" s="39"/>
      <c r="TG157" s="14"/>
      <c r="TH157" s="14"/>
      <c r="TI157" s="22"/>
      <c r="TJ157" s="40"/>
      <c r="TN157" s="7"/>
      <c r="TO157" s="8"/>
      <c r="TT157" s="8"/>
      <c r="TV157" s="4"/>
      <c r="TW157" s="4"/>
      <c r="TX157" s="15"/>
      <c r="TY157" s="39"/>
      <c r="UC157" s="7"/>
      <c r="UD157" s="8"/>
      <c r="UH157" s="7"/>
      <c r="UI157" s="8"/>
      <c r="UN157" s="8"/>
      <c r="UP157" s="4"/>
      <c r="UQ157" s="4"/>
      <c r="UR157" s="15"/>
      <c r="US157" s="39"/>
      <c r="UW157" s="7"/>
      <c r="UX157" s="8"/>
      <c r="VB157" s="7"/>
      <c r="VC157" s="8"/>
      <c r="VG157" s="7"/>
      <c r="VH157" s="8"/>
      <c r="VM157" s="8"/>
      <c r="VO157" s="4"/>
      <c r="VP157" s="4"/>
      <c r="VQ157" s="15"/>
      <c r="VR157" s="39"/>
      <c r="VV157" s="7"/>
      <c r="VW157" s="8"/>
      <c r="WA157" s="7"/>
      <c r="WB157" s="8"/>
      <c r="WF157" s="7"/>
      <c r="WG157" s="8"/>
      <c r="WK157" s="7"/>
      <c r="WL157" s="8"/>
      <c r="WQ157" s="8"/>
      <c r="WS157" s="4"/>
      <c r="WT157" s="4"/>
      <c r="WU157" s="15"/>
      <c r="WV157" s="39"/>
      <c r="WZ157" s="7"/>
      <c r="XA157" s="8"/>
      <c r="XE157" s="7"/>
      <c r="XF157" s="8"/>
      <c r="XJ157" s="7"/>
      <c r="XK157" s="8"/>
      <c r="XO157" s="7"/>
      <c r="XP157" s="8"/>
      <c r="XT157" s="7"/>
      <c r="XU157" s="8"/>
      <c r="XY157" s="7"/>
      <c r="XZ157" s="8"/>
      <c r="YD157" s="7"/>
      <c r="YE157" s="8"/>
      <c r="YI157" s="7"/>
      <c r="YJ157" s="8"/>
    </row>
    <row r="158" spans="2:660" x14ac:dyDescent="0.2">
      <c r="AI158" s="8"/>
      <c r="AK158" s="4"/>
      <c r="AL158" s="9"/>
      <c r="AN158" s="8"/>
      <c r="AP158" s="4"/>
      <c r="AQ158" s="9"/>
      <c r="AS158" s="8"/>
      <c r="AU158" s="4"/>
      <c r="AV158" s="9"/>
      <c r="AX158" s="17"/>
      <c r="AZ158" s="13"/>
      <c r="BA158" s="16"/>
      <c r="BM158" s="39"/>
      <c r="BO158" s="14"/>
      <c r="BP158" s="18"/>
      <c r="BR158" s="39"/>
      <c r="BT158" s="14"/>
      <c r="BU158" s="18"/>
      <c r="BW158" s="39"/>
      <c r="BY158" s="14"/>
      <c r="BZ158" s="18"/>
      <c r="CA158" s="22"/>
      <c r="CB158" s="40"/>
      <c r="CG158" s="40"/>
      <c r="CI158" s="21"/>
      <c r="CJ158" s="21"/>
      <c r="CL158" s="40"/>
      <c r="CN158" s="21"/>
      <c r="CO158" s="21"/>
      <c r="CQ158" s="40"/>
      <c r="CS158" s="21"/>
      <c r="CT158" s="21"/>
      <c r="CV158" s="40"/>
      <c r="CX158" s="21"/>
      <c r="CY158" s="21"/>
      <c r="CZ158" s="26"/>
      <c r="DA158" s="41"/>
      <c r="DF158" s="41"/>
      <c r="DH158" s="25"/>
      <c r="DI158" s="25"/>
      <c r="DK158" s="41"/>
      <c r="DM158" s="25"/>
      <c r="DN158" s="25"/>
      <c r="DP158" s="41"/>
      <c r="DR158" s="25"/>
      <c r="DS158" s="25"/>
      <c r="DT158" s="30"/>
      <c r="DU158" s="42"/>
      <c r="DZ158" s="42"/>
      <c r="EB158" s="29"/>
      <c r="EC158" s="29"/>
      <c r="EE158" s="42"/>
      <c r="EG158" s="29"/>
      <c r="EH158" s="29"/>
      <c r="EI158" s="34"/>
      <c r="EJ158" s="43"/>
      <c r="EO158" s="43"/>
      <c r="EQ158" s="33"/>
      <c r="ER158" s="33"/>
      <c r="ES158" s="38"/>
      <c r="ET158" s="44"/>
      <c r="EX158" s="7"/>
      <c r="EY158" s="8"/>
      <c r="FD158" s="8"/>
      <c r="FF158" s="4"/>
      <c r="FG158" s="4"/>
      <c r="FI158" s="8"/>
      <c r="FK158" s="4"/>
      <c r="FL158" s="4"/>
      <c r="FN158" s="8"/>
      <c r="FP158" s="4"/>
      <c r="FQ158" s="4"/>
      <c r="FS158" s="8"/>
      <c r="FU158" s="4"/>
      <c r="FV158" s="4"/>
      <c r="FW158" s="15"/>
      <c r="FX158" s="39"/>
      <c r="GC158" s="39"/>
      <c r="GE158" s="14"/>
      <c r="GF158" s="14"/>
      <c r="GH158" s="39"/>
      <c r="GJ158" s="14"/>
      <c r="GK158" s="14"/>
      <c r="GM158" s="39"/>
      <c r="GO158" s="14"/>
      <c r="GP158" s="14"/>
      <c r="GQ158" s="22"/>
      <c r="GR158" s="40"/>
      <c r="GW158" s="40"/>
      <c r="GY158" s="21"/>
      <c r="GZ158" s="21"/>
      <c r="HB158" s="40"/>
      <c r="HD158" s="21"/>
      <c r="HE158" s="21"/>
      <c r="HF158" s="26"/>
      <c r="HG158" s="41"/>
      <c r="HL158" s="41"/>
      <c r="HN158" s="25"/>
      <c r="HO158" s="25"/>
      <c r="HP158" s="30"/>
      <c r="HQ158" s="42"/>
      <c r="HU158" s="7"/>
      <c r="HV158" s="8"/>
      <c r="IA158" s="8"/>
      <c r="IC158" s="4"/>
      <c r="ID158" s="4"/>
      <c r="IF158" s="8"/>
      <c r="IH158" s="4"/>
      <c r="II158" s="4"/>
      <c r="IK158" s="8"/>
      <c r="IM158" s="4"/>
      <c r="IN158" s="4"/>
      <c r="IO158" s="15"/>
      <c r="IP158" s="39"/>
      <c r="IU158" s="39"/>
      <c r="IW158" s="14"/>
      <c r="IX158" s="14"/>
      <c r="IZ158" s="39"/>
      <c r="JB158" s="14"/>
      <c r="JC158" s="14"/>
      <c r="JD158" s="22"/>
      <c r="JE158" s="40"/>
      <c r="JJ158" s="40"/>
      <c r="JL158" s="21"/>
      <c r="JM158" s="21"/>
      <c r="JN158" s="26"/>
      <c r="JO158" s="41"/>
      <c r="JS158" s="7"/>
      <c r="JT158" s="8"/>
      <c r="JY158" s="8"/>
      <c r="KA158" s="4"/>
      <c r="KB158" s="4"/>
      <c r="KD158" s="8"/>
      <c r="KF158" s="4"/>
      <c r="KG158" s="4"/>
      <c r="KH158" s="15"/>
      <c r="KI158" s="39"/>
      <c r="KN158" s="39"/>
      <c r="KP158" s="14"/>
      <c r="KQ158" s="14"/>
      <c r="KR158" s="22"/>
      <c r="KS158" s="40"/>
      <c r="KX158" s="6"/>
      <c r="KZ158" s="5"/>
      <c r="LA158" s="5"/>
      <c r="LG158" s="15"/>
      <c r="LH158" s="39"/>
      <c r="LM158" s="6"/>
      <c r="LO158" s="5"/>
      <c r="LP158" s="5"/>
      <c r="LQ158" s="7"/>
      <c r="LR158" s="8"/>
      <c r="LW158" s="8"/>
      <c r="LY158" s="4"/>
      <c r="LZ158" s="4"/>
      <c r="MB158" s="8"/>
      <c r="MD158" s="4"/>
      <c r="ME158" s="4"/>
      <c r="MG158" s="8"/>
      <c r="MI158" s="4"/>
      <c r="MJ158" s="4"/>
      <c r="MK158" s="15"/>
      <c r="ML158" s="39"/>
      <c r="MQ158" s="39"/>
      <c r="MS158" s="14"/>
      <c r="MT158" s="14"/>
      <c r="MV158" s="39"/>
      <c r="MX158" s="14"/>
      <c r="MY158" s="14"/>
      <c r="MZ158" s="22"/>
      <c r="NA158" s="40"/>
      <c r="NF158" s="40"/>
      <c r="NH158" s="21"/>
      <c r="NI158" s="21"/>
      <c r="NJ158" s="26"/>
      <c r="NK158" s="41"/>
      <c r="NO158" s="7"/>
      <c r="NP158" s="8"/>
      <c r="NU158" s="8"/>
      <c r="NW158" s="4"/>
      <c r="NX158" s="4"/>
      <c r="NZ158" s="8"/>
      <c r="OB158" s="4"/>
      <c r="OC158" s="4"/>
      <c r="OD158" s="15"/>
      <c r="OE158" s="39"/>
      <c r="OJ158" s="39"/>
      <c r="OL158" s="14"/>
      <c r="OM158" s="14"/>
      <c r="ON158" s="22"/>
      <c r="OO158" s="40"/>
      <c r="OS158" s="7"/>
      <c r="OT158" s="8"/>
      <c r="OY158" s="8"/>
      <c r="PA158" s="4"/>
      <c r="PB158" s="4"/>
      <c r="PC158" s="15"/>
      <c r="PD158" s="39"/>
      <c r="PH158" s="7"/>
      <c r="PI158" s="8"/>
      <c r="PM158" s="7"/>
      <c r="PN158" s="8"/>
      <c r="PS158" s="8"/>
      <c r="PU158" s="4"/>
      <c r="PV158" s="4"/>
      <c r="PX158" s="8"/>
      <c r="PZ158" s="4"/>
      <c r="QA158" s="4"/>
      <c r="QB158" s="15"/>
      <c r="QC158" s="39"/>
      <c r="QH158" s="39"/>
      <c r="QJ158" s="14"/>
      <c r="QK158" s="14"/>
      <c r="QL158" s="22"/>
      <c r="QM158" s="40"/>
      <c r="QQ158" s="7"/>
      <c r="QR158" s="8"/>
      <c r="QW158" s="8"/>
      <c r="QY158" s="4"/>
      <c r="QZ158" s="4"/>
      <c r="RA158" s="15"/>
      <c r="RB158" s="39"/>
      <c r="RF158" s="7"/>
      <c r="RG158" s="8"/>
      <c r="RK158" s="7"/>
      <c r="RL158" s="8"/>
      <c r="RQ158" s="8"/>
      <c r="RS158" s="4"/>
      <c r="RT158" s="4"/>
      <c r="RU158" s="15"/>
      <c r="RV158" s="39"/>
      <c r="RZ158" s="7"/>
      <c r="SA158" s="8"/>
      <c r="SE158" s="7"/>
      <c r="SF158" s="8"/>
      <c r="SJ158" s="7"/>
      <c r="SK158" s="8"/>
      <c r="SP158" s="8"/>
      <c r="SR158" s="4"/>
      <c r="SS158" s="4"/>
      <c r="SU158" s="8"/>
      <c r="SW158" s="4"/>
      <c r="SX158" s="4"/>
      <c r="SY158" s="15"/>
      <c r="SZ158" s="39"/>
      <c r="TE158" s="39"/>
      <c r="TG158" s="14"/>
      <c r="TH158" s="14"/>
      <c r="TI158" s="22"/>
      <c r="TJ158" s="40"/>
      <c r="TN158" s="7"/>
      <c r="TO158" s="8"/>
      <c r="TT158" s="8"/>
      <c r="TV158" s="4"/>
      <c r="TW158" s="4"/>
      <c r="TX158" s="15"/>
      <c r="TY158" s="39"/>
      <c r="UC158" s="7"/>
      <c r="UD158" s="8"/>
      <c r="UH158" s="7"/>
      <c r="UI158" s="8"/>
      <c r="UN158" s="8"/>
      <c r="UP158" s="4"/>
      <c r="UQ158" s="4"/>
      <c r="UR158" s="15"/>
      <c r="US158" s="39"/>
      <c r="UW158" s="7"/>
      <c r="UX158" s="8"/>
      <c r="VB158" s="7"/>
      <c r="VC158" s="8"/>
      <c r="VG158" s="7"/>
      <c r="VH158" s="8"/>
      <c r="VM158" s="8"/>
      <c r="VO158" s="4"/>
      <c r="VP158" s="4"/>
      <c r="VQ158" s="15"/>
      <c r="VR158" s="39"/>
      <c r="VV158" s="7"/>
      <c r="VW158" s="8"/>
      <c r="WA158" s="7"/>
      <c r="WB158" s="8"/>
      <c r="WF158" s="7"/>
      <c r="WG158" s="8"/>
      <c r="WK158" s="7"/>
      <c r="WL158" s="8"/>
      <c r="WQ158" s="8"/>
      <c r="WS158" s="4"/>
      <c r="WT158" s="4"/>
      <c r="WU158" s="15"/>
      <c r="WV158" s="39"/>
      <c r="WZ158" s="7"/>
      <c r="XA158" s="8"/>
      <c r="XE158" s="7"/>
      <c r="XF158" s="8"/>
      <c r="XJ158" s="7"/>
      <c r="XK158" s="8"/>
      <c r="XO158" s="7"/>
      <c r="XP158" s="8"/>
      <c r="XT158" s="7"/>
      <c r="XU158" s="8"/>
      <c r="XY158" s="7"/>
      <c r="XZ158" s="8"/>
      <c r="YD158" s="7"/>
      <c r="YE158" s="8"/>
      <c r="YI158" s="7"/>
      <c r="YJ158" s="8"/>
    </row>
    <row r="159" spans="2:660" x14ac:dyDescent="0.2">
      <c r="AI159" s="8"/>
      <c r="AK159" s="4"/>
      <c r="AL159" s="9"/>
      <c r="AN159" s="8"/>
      <c r="AP159" s="4"/>
      <c r="AQ159" s="9"/>
      <c r="AS159" s="8"/>
      <c r="AU159" s="4"/>
      <c r="AV159" s="9"/>
      <c r="AX159" s="17"/>
      <c r="AZ159" s="13"/>
      <c r="BA159" s="16"/>
      <c r="BM159" s="39"/>
      <c r="BO159" s="14"/>
      <c r="BP159" s="18"/>
      <c r="BR159" s="39"/>
      <c r="BT159" s="14"/>
      <c r="BU159" s="18"/>
      <c r="BW159" s="39"/>
      <c r="BY159" s="14"/>
      <c r="BZ159" s="18"/>
      <c r="CA159" s="22"/>
      <c r="CB159" s="40"/>
      <c r="CG159" s="40"/>
      <c r="CI159" s="21"/>
      <c r="CJ159" s="21"/>
      <c r="CL159" s="40"/>
      <c r="CN159" s="21"/>
      <c r="CO159" s="21"/>
      <c r="CQ159" s="40"/>
      <c r="CS159" s="21"/>
      <c r="CT159" s="21"/>
      <c r="CV159" s="40"/>
      <c r="CX159" s="21"/>
      <c r="CY159" s="21"/>
      <c r="CZ159" s="26"/>
      <c r="DA159" s="41"/>
      <c r="DF159" s="41"/>
      <c r="DH159" s="25"/>
      <c r="DI159" s="25"/>
      <c r="DK159" s="41"/>
      <c r="DM159" s="25"/>
      <c r="DN159" s="25"/>
      <c r="DP159" s="41"/>
      <c r="DR159" s="25"/>
      <c r="DS159" s="25"/>
      <c r="DT159" s="30"/>
      <c r="DU159" s="42"/>
      <c r="DZ159" s="42"/>
      <c r="EB159" s="29"/>
      <c r="EC159" s="29"/>
      <c r="EE159" s="42"/>
      <c r="EG159" s="29"/>
      <c r="EH159" s="29"/>
      <c r="EI159" s="34"/>
      <c r="EJ159" s="43"/>
      <c r="EO159" s="43"/>
      <c r="EQ159" s="33"/>
      <c r="ER159" s="33"/>
      <c r="ES159" s="38"/>
      <c r="ET159" s="44"/>
      <c r="EX159" s="7"/>
      <c r="EY159" s="8"/>
      <c r="FD159" s="8"/>
      <c r="FF159" s="4"/>
      <c r="FG159" s="4"/>
      <c r="FI159" s="8"/>
      <c r="FK159" s="4"/>
      <c r="FL159" s="4"/>
      <c r="FN159" s="8"/>
      <c r="FP159" s="4"/>
      <c r="FQ159" s="4"/>
      <c r="FS159" s="8"/>
      <c r="FU159" s="4"/>
      <c r="FV159" s="4"/>
      <c r="FW159" s="15"/>
      <c r="FX159" s="39"/>
      <c r="GC159" s="39"/>
      <c r="GE159" s="14"/>
      <c r="GF159" s="14"/>
      <c r="GH159" s="39"/>
      <c r="GJ159" s="14"/>
      <c r="GK159" s="14"/>
      <c r="GM159" s="39"/>
      <c r="GO159" s="14"/>
      <c r="GP159" s="14"/>
      <c r="GQ159" s="22"/>
      <c r="GR159" s="40"/>
      <c r="GW159" s="40"/>
      <c r="GY159" s="21"/>
      <c r="GZ159" s="21"/>
      <c r="HB159" s="40"/>
      <c r="HD159" s="21"/>
      <c r="HE159" s="21"/>
      <c r="HF159" s="26"/>
      <c r="HG159" s="41"/>
      <c r="HL159" s="41"/>
      <c r="HN159" s="25"/>
      <c r="HO159" s="25"/>
      <c r="HP159" s="30"/>
      <c r="HQ159" s="42"/>
      <c r="HU159" s="7"/>
      <c r="HV159" s="8"/>
      <c r="IA159" s="8"/>
      <c r="IC159" s="4"/>
      <c r="ID159" s="4"/>
      <c r="IF159" s="8"/>
      <c r="IH159" s="4"/>
      <c r="II159" s="4"/>
      <c r="IK159" s="8"/>
      <c r="IM159" s="4"/>
      <c r="IN159" s="4"/>
      <c r="IO159" s="15"/>
      <c r="IP159" s="39"/>
      <c r="IU159" s="39"/>
      <c r="IW159" s="14"/>
      <c r="IX159" s="14"/>
      <c r="IZ159" s="39"/>
      <c r="JB159" s="14"/>
      <c r="JC159" s="14"/>
      <c r="JD159" s="22"/>
      <c r="JE159" s="40"/>
      <c r="JJ159" s="40"/>
      <c r="JL159" s="21"/>
      <c r="JM159" s="21"/>
      <c r="JN159" s="26"/>
      <c r="JO159" s="41"/>
      <c r="JS159" s="7"/>
      <c r="JT159" s="8"/>
      <c r="JY159" s="8"/>
      <c r="KA159" s="4"/>
      <c r="KB159" s="4"/>
      <c r="KD159" s="8"/>
      <c r="KF159" s="4"/>
      <c r="KG159" s="4"/>
      <c r="KH159" s="15"/>
      <c r="KI159" s="39"/>
      <c r="KN159" s="39"/>
      <c r="KP159" s="14"/>
      <c r="KQ159" s="14"/>
      <c r="KR159" s="22"/>
      <c r="KS159" s="40"/>
      <c r="KX159" s="6"/>
      <c r="KZ159" s="5"/>
      <c r="LA159" s="5"/>
      <c r="LG159" s="15"/>
      <c r="LH159" s="39"/>
      <c r="LM159" s="6"/>
      <c r="LO159" s="5"/>
      <c r="LP159" s="5"/>
      <c r="LQ159" s="7"/>
      <c r="LR159" s="8"/>
      <c r="LW159" s="8"/>
      <c r="LY159" s="4"/>
      <c r="LZ159" s="4"/>
      <c r="MB159" s="8"/>
      <c r="MD159" s="4"/>
      <c r="ME159" s="4"/>
      <c r="MG159" s="8"/>
      <c r="MI159" s="4"/>
      <c r="MJ159" s="4"/>
      <c r="MK159" s="15"/>
      <c r="ML159" s="39"/>
      <c r="MQ159" s="39"/>
      <c r="MS159" s="14"/>
      <c r="MT159" s="14"/>
      <c r="MV159" s="39"/>
      <c r="MX159" s="14"/>
      <c r="MY159" s="14"/>
      <c r="MZ159" s="22"/>
      <c r="NA159" s="40"/>
      <c r="NF159" s="40"/>
      <c r="NH159" s="21"/>
      <c r="NI159" s="21"/>
      <c r="NJ159" s="26"/>
      <c r="NK159" s="41"/>
      <c r="NO159" s="7"/>
      <c r="NP159" s="8"/>
      <c r="NU159" s="8"/>
      <c r="NW159" s="4"/>
      <c r="NX159" s="4"/>
      <c r="NZ159" s="8"/>
      <c r="OB159" s="4"/>
      <c r="OC159" s="4"/>
      <c r="OD159" s="15"/>
      <c r="OE159" s="39"/>
      <c r="OJ159" s="39"/>
      <c r="OL159" s="14"/>
      <c r="OM159" s="14"/>
      <c r="ON159" s="22"/>
      <c r="OO159" s="40"/>
      <c r="OS159" s="7"/>
      <c r="OT159" s="8"/>
      <c r="OY159" s="8"/>
      <c r="PA159" s="4"/>
      <c r="PB159" s="4"/>
      <c r="PC159" s="15"/>
      <c r="PD159" s="39"/>
      <c r="PH159" s="7"/>
      <c r="PI159" s="8"/>
      <c r="PM159" s="7"/>
      <c r="PN159" s="8"/>
      <c r="PS159" s="8"/>
      <c r="PU159" s="4"/>
      <c r="PV159" s="4"/>
      <c r="PX159" s="8"/>
      <c r="PZ159" s="4"/>
      <c r="QA159" s="4"/>
      <c r="QB159" s="15"/>
      <c r="QC159" s="39"/>
      <c r="QH159" s="39"/>
      <c r="QJ159" s="14"/>
      <c r="QK159" s="14"/>
      <c r="QL159" s="22"/>
      <c r="QM159" s="40"/>
      <c r="QQ159" s="7"/>
      <c r="QR159" s="8"/>
      <c r="QW159" s="8"/>
      <c r="QY159" s="4"/>
      <c r="QZ159" s="4"/>
      <c r="RA159" s="15"/>
      <c r="RB159" s="39"/>
      <c r="RF159" s="7"/>
      <c r="RG159" s="8"/>
      <c r="RK159" s="7"/>
      <c r="RL159" s="8"/>
      <c r="RQ159" s="8"/>
      <c r="RS159" s="4"/>
      <c r="RT159" s="4"/>
      <c r="RU159" s="15"/>
      <c r="RV159" s="39"/>
      <c r="RZ159" s="7"/>
      <c r="SA159" s="8"/>
      <c r="SE159" s="7"/>
      <c r="SF159" s="8"/>
      <c r="SJ159" s="7"/>
      <c r="SK159" s="8"/>
      <c r="SP159" s="8"/>
      <c r="SR159" s="4"/>
      <c r="SS159" s="4"/>
      <c r="SU159" s="8"/>
      <c r="SW159" s="4"/>
      <c r="SX159" s="4"/>
      <c r="SY159" s="15"/>
      <c r="SZ159" s="39"/>
      <c r="TE159" s="39"/>
      <c r="TG159" s="14"/>
      <c r="TH159" s="14"/>
      <c r="TI159" s="22"/>
      <c r="TJ159" s="40"/>
      <c r="TN159" s="7"/>
      <c r="TO159" s="8"/>
      <c r="TT159" s="8"/>
      <c r="TV159" s="4"/>
      <c r="TW159" s="4"/>
      <c r="TX159" s="15"/>
      <c r="TY159" s="39"/>
      <c r="UC159" s="7"/>
      <c r="UD159" s="8"/>
      <c r="UH159" s="7"/>
      <c r="UI159" s="8"/>
      <c r="UN159" s="8"/>
      <c r="UP159" s="4"/>
      <c r="UQ159" s="4"/>
      <c r="UR159" s="15"/>
      <c r="US159" s="39"/>
      <c r="UW159" s="7"/>
      <c r="UX159" s="8"/>
      <c r="VB159" s="7"/>
      <c r="VC159" s="8"/>
      <c r="VG159" s="7"/>
      <c r="VH159" s="8"/>
      <c r="VM159" s="8"/>
      <c r="VO159" s="4"/>
      <c r="VP159" s="4"/>
      <c r="VQ159" s="15"/>
      <c r="VR159" s="39"/>
      <c r="VV159" s="7"/>
      <c r="VW159" s="8"/>
      <c r="WA159" s="7"/>
      <c r="WB159" s="8"/>
      <c r="WF159" s="7"/>
      <c r="WG159" s="8"/>
      <c r="WK159" s="7"/>
      <c r="WL159" s="8"/>
      <c r="WQ159" s="8"/>
      <c r="WS159" s="4"/>
      <c r="WT159" s="4"/>
      <c r="WU159" s="15"/>
      <c r="WV159" s="39"/>
      <c r="WZ159" s="7"/>
      <c r="XA159" s="8"/>
      <c r="XE159" s="7"/>
      <c r="XF159" s="8"/>
      <c r="XJ159" s="7"/>
      <c r="XK159" s="8"/>
      <c r="XO159" s="7"/>
      <c r="XP159" s="8"/>
      <c r="XT159" s="7"/>
      <c r="XU159" s="8"/>
      <c r="XY159" s="7"/>
      <c r="XZ159" s="8"/>
      <c r="YD159" s="7"/>
      <c r="YE159" s="8"/>
      <c r="YI159" s="7"/>
      <c r="YJ159" s="8"/>
    </row>
    <row r="160" spans="2:660" x14ac:dyDescent="0.2">
      <c r="AI160" s="8"/>
      <c r="AK160" s="4"/>
      <c r="AL160" s="9"/>
      <c r="AN160" s="8"/>
      <c r="AP160" s="4"/>
      <c r="AQ160" s="9"/>
      <c r="AS160" s="8"/>
      <c r="AU160" s="4"/>
      <c r="AV160" s="9"/>
      <c r="AX160" s="17"/>
      <c r="AZ160" s="13"/>
      <c r="BA160" s="16"/>
      <c r="BM160" s="39"/>
      <c r="BO160" s="14"/>
      <c r="BP160" s="18"/>
      <c r="BR160" s="39"/>
      <c r="BT160" s="14"/>
      <c r="BU160" s="18"/>
      <c r="BW160" s="39"/>
      <c r="BY160" s="14"/>
      <c r="BZ160" s="18"/>
      <c r="CA160" s="22"/>
      <c r="CB160" s="40"/>
      <c r="CG160" s="40"/>
      <c r="CI160" s="21"/>
      <c r="CJ160" s="21"/>
      <c r="CL160" s="40"/>
      <c r="CN160" s="21"/>
      <c r="CO160" s="21"/>
      <c r="CQ160" s="40"/>
      <c r="CS160" s="21"/>
      <c r="CT160" s="21"/>
      <c r="CV160" s="40"/>
      <c r="CX160" s="21"/>
      <c r="CY160" s="21"/>
      <c r="CZ160" s="26"/>
      <c r="DA160" s="41"/>
      <c r="DF160" s="41"/>
      <c r="DH160" s="25"/>
      <c r="DI160" s="25"/>
      <c r="DK160" s="41"/>
      <c r="DM160" s="25"/>
      <c r="DN160" s="25"/>
      <c r="DP160" s="41"/>
      <c r="DR160" s="25"/>
      <c r="DS160" s="25"/>
      <c r="DT160" s="30"/>
      <c r="DU160" s="42"/>
      <c r="DZ160" s="42"/>
      <c r="EB160" s="29"/>
      <c r="EC160" s="29"/>
      <c r="EE160" s="42"/>
      <c r="EG160" s="29"/>
      <c r="EH160" s="29"/>
      <c r="EI160" s="34"/>
      <c r="EJ160" s="43"/>
      <c r="EO160" s="43"/>
      <c r="EQ160" s="33"/>
      <c r="ER160" s="33"/>
      <c r="ES160" s="38"/>
      <c r="ET160" s="44"/>
      <c r="EX160" s="7"/>
      <c r="EY160" s="8"/>
      <c r="FD160" s="8"/>
      <c r="FF160" s="4"/>
      <c r="FG160" s="4"/>
      <c r="FI160" s="8"/>
      <c r="FK160" s="4"/>
      <c r="FL160" s="4"/>
      <c r="FN160" s="8"/>
      <c r="FP160" s="4"/>
      <c r="FQ160" s="4"/>
      <c r="FS160" s="8"/>
      <c r="FU160" s="4"/>
      <c r="FV160" s="4"/>
      <c r="FW160" s="15"/>
      <c r="FX160" s="39"/>
      <c r="GC160" s="39"/>
      <c r="GE160" s="14"/>
      <c r="GF160" s="14"/>
      <c r="GH160" s="39"/>
      <c r="GJ160" s="14"/>
      <c r="GK160" s="14"/>
      <c r="GM160" s="39"/>
      <c r="GO160" s="14"/>
      <c r="GP160" s="14"/>
      <c r="GQ160" s="22"/>
      <c r="GR160" s="40"/>
      <c r="GW160" s="40"/>
      <c r="GY160" s="21"/>
      <c r="GZ160" s="21"/>
      <c r="HB160" s="40"/>
      <c r="HD160" s="21"/>
      <c r="HE160" s="21"/>
      <c r="HF160" s="26"/>
      <c r="HG160" s="41"/>
      <c r="HL160" s="41"/>
      <c r="HN160" s="25"/>
      <c r="HO160" s="25"/>
      <c r="HP160" s="30"/>
      <c r="HQ160" s="42"/>
      <c r="HU160" s="7"/>
      <c r="HV160" s="8"/>
      <c r="IA160" s="8"/>
      <c r="IC160" s="4"/>
      <c r="ID160" s="4"/>
      <c r="IF160" s="8"/>
      <c r="IH160" s="4"/>
      <c r="II160" s="4"/>
      <c r="IK160" s="8"/>
      <c r="IM160" s="4"/>
      <c r="IN160" s="4"/>
      <c r="IO160" s="15"/>
      <c r="IP160" s="39"/>
      <c r="IU160" s="39"/>
      <c r="IW160" s="14"/>
      <c r="IX160" s="14"/>
      <c r="IZ160" s="39"/>
      <c r="JB160" s="14"/>
      <c r="JC160" s="14"/>
      <c r="JD160" s="22"/>
      <c r="JE160" s="40"/>
      <c r="JJ160" s="40"/>
      <c r="JL160" s="21"/>
      <c r="JM160" s="21"/>
      <c r="JN160" s="26"/>
      <c r="JO160" s="41"/>
      <c r="JS160" s="7"/>
      <c r="JT160" s="8"/>
      <c r="JY160" s="8"/>
      <c r="KA160" s="4"/>
      <c r="KB160" s="4"/>
      <c r="KD160" s="8"/>
      <c r="KF160" s="4"/>
      <c r="KG160" s="4"/>
      <c r="KH160" s="15"/>
      <c r="KI160" s="39"/>
      <c r="KN160" s="39"/>
      <c r="KP160" s="14"/>
      <c r="KQ160" s="14"/>
      <c r="KR160" s="22"/>
      <c r="KS160" s="40"/>
      <c r="KX160" s="6"/>
      <c r="KZ160" s="5"/>
      <c r="LA160" s="5"/>
      <c r="LG160" s="15"/>
      <c r="LH160" s="39"/>
      <c r="LM160" s="6"/>
      <c r="LO160" s="5"/>
      <c r="LP160" s="5"/>
      <c r="LQ160" s="7"/>
      <c r="LR160" s="8"/>
      <c r="LW160" s="8"/>
      <c r="LY160" s="4"/>
      <c r="LZ160" s="4"/>
      <c r="MB160" s="8"/>
      <c r="MD160" s="4"/>
      <c r="ME160" s="4"/>
      <c r="MG160" s="8"/>
      <c r="MI160" s="4"/>
      <c r="MJ160" s="4"/>
      <c r="MK160" s="15"/>
      <c r="ML160" s="39"/>
      <c r="MQ160" s="39"/>
      <c r="MS160" s="14"/>
      <c r="MT160" s="14"/>
      <c r="MV160" s="39"/>
      <c r="MX160" s="14"/>
      <c r="MY160" s="14"/>
      <c r="MZ160" s="22"/>
      <c r="NA160" s="40"/>
      <c r="NF160" s="40"/>
      <c r="NH160" s="21"/>
      <c r="NI160" s="21"/>
      <c r="NJ160" s="26"/>
      <c r="NK160" s="41"/>
      <c r="NO160" s="7"/>
      <c r="NP160" s="8"/>
      <c r="NU160" s="8"/>
      <c r="NW160" s="4"/>
      <c r="NX160" s="4"/>
      <c r="NZ160" s="8"/>
      <c r="OB160" s="4"/>
      <c r="OC160" s="4"/>
      <c r="OD160" s="15"/>
      <c r="OE160" s="39"/>
      <c r="OJ160" s="39"/>
      <c r="OL160" s="14"/>
      <c r="OM160" s="14"/>
      <c r="ON160" s="22"/>
      <c r="OO160" s="40"/>
      <c r="OS160" s="7"/>
      <c r="OT160" s="8"/>
      <c r="OY160" s="8"/>
      <c r="PA160" s="4"/>
      <c r="PB160" s="4"/>
      <c r="PC160" s="15"/>
      <c r="PD160" s="39"/>
      <c r="PH160" s="7"/>
      <c r="PI160" s="8"/>
      <c r="PM160" s="7"/>
      <c r="PN160" s="8"/>
      <c r="PS160" s="8"/>
      <c r="PU160" s="4"/>
      <c r="PV160" s="4"/>
      <c r="PX160" s="8"/>
      <c r="PZ160" s="4"/>
      <c r="QA160" s="4"/>
      <c r="QB160" s="15"/>
      <c r="QC160" s="39"/>
      <c r="QH160" s="39"/>
      <c r="QJ160" s="14"/>
      <c r="QK160" s="14"/>
      <c r="QL160" s="22"/>
      <c r="QM160" s="40"/>
      <c r="QQ160" s="7"/>
      <c r="QR160" s="8"/>
      <c r="QW160" s="8"/>
      <c r="QY160" s="4"/>
      <c r="QZ160" s="4"/>
      <c r="RA160" s="15"/>
      <c r="RB160" s="39"/>
      <c r="RF160" s="7"/>
      <c r="RG160" s="8"/>
      <c r="RK160" s="7"/>
      <c r="RL160" s="8"/>
      <c r="RQ160" s="8"/>
      <c r="RS160" s="4"/>
      <c r="RT160" s="4"/>
      <c r="RU160" s="15"/>
      <c r="RV160" s="39"/>
      <c r="RZ160" s="7"/>
      <c r="SA160" s="8"/>
      <c r="SE160" s="7"/>
      <c r="SF160" s="8"/>
      <c r="SJ160" s="7"/>
      <c r="SK160" s="8"/>
      <c r="SP160" s="8"/>
      <c r="SR160" s="4"/>
      <c r="SS160" s="4"/>
      <c r="SU160" s="8"/>
      <c r="SW160" s="4"/>
      <c r="SX160" s="4"/>
      <c r="SY160" s="15"/>
      <c r="SZ160" s="39"/>
      <c r="TE160" s="39"/>
      <c r="TG160" s="14"/>
      <c r="TH160" s="14"/>
      <c r="TI160" s="22"/>
      <c r="TJ160" s="40"/>
      <c r="TN160" s="7"/>
      <c r="TO160" s="8"/>
      <c r="TT160" s="8"/>
      <c r="TV160" s="4"/>
      <c r="TW160" s="4"/>
      <c r="TX160" s="15"/>
      <c r="TY160" s="39"/>
      <c r="UC160" s="7"/>
      <c r="UD160" s="8"/>
      <c r="UH160" s="7"/>
      <c r="UI160" s="8"/>
      <c r="UN160" s="8"/>
      <c r="UP160" s="4"/>
      <c r="UQ160" s="4"/>
      <c r="UR160" s="15"/>
      <c r="US160" s="39"/>
      <c r="UW160" s="7"/>
      <c r="UX160" s="8"/>
      <c r="VB160" s="7"/>
      <c r="VC160" s="8"/>
      <c r="VG160" s="7"/>
      <c r="VH160" s="8"/>
      <c r="VM160" s="8"/>
      <c r="VO160" s="4"/>
      <c r="VP160" s="4"/>
      <c r="VQ160" s="15"/>
      <c r="VR160" s="39"/>
      <c r="VV160" s="7"/>
      <c r="VW160" s="8"/>
      <c r="WA160" s="7"/>
      <c r="WB160" s="8"/>
      <c r="WF160" s="7"/>
      <c r="WG160" s="8"/>
      <c r="WK160" s="7"/>
      <c r="WL160" s="8"/>
      <c r="WQ160" s="8"/>
      <c r="WS160" s="4"/>
      <c r="WT160" s="4"/>
      <c r="WU160" s="15"/>
      <c r="WV160" s="39"/>
      <c r="WZ160" s="7"/>
      <c r="XA160" s="8"/>
      <c r="XE160" s="7"/>
      <c r="XF160" s="8"/>
      <c r="XJ160" s="7"/>
      <c r="XK160" s="8"/>
      <c r="XO160" s="7"/>
      <c r="XP160" s="8"/>
      <c r="XT160" s="7"/>
      <c r="XU160" s="8"/>
      <c r="XY160" s="7"/>
      <c r="XZ160" s="8"/>
      <c r="YD160" s="7"/>
      <c r="YE160" s="8"/>
      <c r="YI160" s="7"/>
      <c r="YJ160" s="8"/>
    </row>
    <row r="161" spans="2:660" x14ac:dyDescent="0.2">
      <c r="B161" s="242"/>
      <c r="C161" s="163"/>
      <c r="D161"/>
      <c r="J161"/>
      <c r="K161"/>
      <c r="L161"/>
      <c r="M161"/>
      <c r="AI161" s="8"/>
      <c r="AK161" s="4"/>
      <c r="AL161" s="9"/>
      <c r="AN161" s="8"/>
      <c r="AP161" s="4"/>
      <c r="AQ161" s="9"/>
      <c r="AS161" s="8"/>
      <c r="AU161" s="4"/>
      <c r="AV161" s="9"/>
      <c r="AX161" s="17"/>
      <c r="AZ161" s="13"/>
      <c r="BA161" s="16"/>
      <c r="BM161" s="39"/>
      <c r="BO161" s="14"/>
      <c r="BP161" s="18"/>
      <c r="BR161" s="39"/>
      <c r="BT161" s="14"/>
      <c r="BU161" s="18"/>
      <c r="BW161" s="39"/>
      <c r="BY161" s="14"/>
      <c r="BZ161" s="18"/>
      <c r="CA161" s="22"/>
      <c r="CB161" s="40"/>
      <c r="CG161" s="40"/>
      <c r="CI161" s="21"/>
      <c r="CJ161" s="21"/>
      <c r="CL161" s="40"/>
      <c r="CN161" s="21"/>
      <c r="CO161" s="21"/>
      <c r="CQ161" s="40"/>
      <c r="CS161" s="21"/>
      <c r="CT161" s="21"/>
      <c r="CV161" s="40"/>
      <c r="CX161" s="21"/>
      <c r="CY161" s="21"/>
      <c r="CZ161" s="26"/>
      <c r="DA161" s="41"/>
      <c r="DF161" s="41"/>
      <c r="DH161" s="25"/>
      <c r="DI161" s="25"/>
      <c r="DK161" s="41"/>
      <c r="DM161" s="25"/>
      <c r="DN161" s="25"/>
      <c r="DP161" s="41"/>
      <c r="DR161" s="25"/>
      <c r="DS161" s="25"/>
      <c r="DT161" s="30"/>
      <c r="DU161" s="42"/>
      <c r="DZ161" s="42"/>
      <c r="EB161" s="29"/>
      <c r="EC161" s="29"/>
      <c r="EE161" s="42"/>
      <c r="EG161" s="29"/>
      <c r="EH161" s="29"/>
      <c r="EI161" s="34"/>
      <c r="EJ161" s="43"/>
      <c r="EO161" s="43"/>
      <c r="EQ161" s="33"/>
      <c r="ER161" s="33"/>
      <c r="ES161" s="38"/>
      <c r="ET161" s="44"/>
      <c r="EX161" s="7"/>
      <c r="EY161" s="8"/>
      <c r="FD161" s="8"/>
      <c r="FF161" s="4"/>
      <c r="FG161" s="4"/>
      <c r="FI161" s="8"/>
      <c r="FK161" s="4"/>
      <c r="FL161" s="4"/>
      <c r="FN161" s="8"/>
      <c r="FP161" s="4"/>
      <c r="FQ161" s="4"/>
      <c r="FS161" s="8"/>
      <c r="FU161" s="4"/>
      <c r="FV161" s="4"/>
      <c r="FW161" s="15"/>
      <c r="FX161" s="39"/>
      <c r="GC161" s="39"/>
      <c r="GE161" s="14"/>
      <c r="GF161" s="14"/>
      <c r="GH161" s="39"/>
      <c r="GJ161" s="14"/>
      <c r="GK161" s="14"/>
      <c r="GM161" s="39"/>
      <c r="GO161" s="14"/>
      <c r="GP161" s="14"/>
      <c r="GQ161" s="22"/>
      <c r="GR161" s="40"/>
      <c r="GW161" s="40"/>
      <c r="GY161" s="21"/>
      <c r="GZ161" s="21"/>
      <c r="HB161" s="40"/>
      <c r="HD161" s="21"/>
      <c r="HE161" s="21"/>
      <c r="HF161" s="26"/>
      <c r="HG161" s="41"/>
      <c r="HL161" s="41"/>
      <c r="HN161" s="25"/>
      <c r="HO161" s="25"/>
      <c r="HP161" s="30"/>
      <c r="HQ161" s="42"/>
      <c r="HU161" s="7"/>
      <c r="HV161" s="8"/>
      <c r="IA161" s="8"/>
      <c r="IC161" s="4"/>
      <c r="ID161" s="4"/>
      <c r="IF161" s="8"/>
      <c r="IH161" s="4"/>
      <c r="II161" s="4"/>
      <c r="IK161" s="8"/>
      <c r="IM161" s="4"/>
      <c r="IN161" s="4"/>
      <c r="IO161" s="15"/>
      <c r="IP161" s="39"/>
      <c r="IU161" s="39"/>
      <c r="IW161" s="14"/>
      <c r="IX161" s="14"/>
      <c r="IZ161" s="39"/>
      <c r="JB161" s="14"/>
      <c r="JC161" s="14"/>
      <c r="JD161" s="22"/>
      <c r="JE161" s="40"/>
      <c r="JJ161" s="40"/>
      <c r="JL161" s="21"/>
      <c r="JM161" s="21"/>
      <c r="JN161" s="26"/>
      <c r="JO161" s="41"/>
      <c r="JS161" s="7"/>
      <c r="JT161" s="8"/>
      <c r="JY161" s="8"/>
      <c r="KA161" s="4"/>
      <c r="KB161" s="4"/>
      <c r="KD161" s="8"/>
      <c r="KF161" s="4"/>
      <c r="KG161" s="4"/>
      <c r="KH161" s="15"/>
      <c r="KI161" s="39"/>
      <c r="KN161" s="39"/>
      <c r="KP161" s="14"/>
      <c r="KQ161" s="14"/>
      <c r="KR161" s="22"/>
      <c r="KS161" s="40"/>
      <c r="KX161" s="6"/>
      <c r="KZ161" s="5"/>
      <c r="LA161" s="5"/>
      <c r="LG161" s="15"/>
      <c r="LH161" s="39"/>
      <c r="LM161" s="6"/>
      <c r="LO161" s="5"/>
      <c r="LP161" s="5"/>
      <c r="LQ161" s="7"/>
      <c r="LR161" s="8"/>
      <c r="LW161" s="8"/>
      <c r="LY161" s="4"/>
      <c r="LZ161" s="4"/>
      <c r="MB161" s="8"/>
      <c r="MD161" s="4"/>
      <c r="ME161" s="4"/>
      <c r="MG161" s="8"/>
      <c r="MI161" s="4"/>
      <c r="MJ161" s="4"/>
      <c r="MK161" s="15"/>
      <c r="ML161" s="39"/>
      <c r="MQ161" s="39"/>
      <c r="MS161" s="14"/>
      <c r="MT161" s="14"/>
      <c r="MV161" s="39"/>
      <c r="MX161" s="14"/>
      <c r="MY161" s="14"/>
      <c r="MZ161" s="22"/>
      <c r="NA161" s="40"/>
      <c r="NF161" s="40"/>
      <c r="NH161" s="21"/>
      <c r="NI161" s="21"/>
      <c r="NJ161" s="26"/>
      <c r="NK161" s="41"/>
      <c r="NO161" s="7"/>
      <c r="NP161" s="8"/>
      <c r="NU161" s="8"/>
      <c r="NW161" s="4"/>
      <c r="NX161" s="4"/>
      <c r="NZ161" s="8"/>
      <c r="OB161" s="4"/>
      <c r="OC161" s="4"/>
      <c r="OD161" s="15"/>
      <c r="OE161" s="39"/>
      <c r="OJ161" s="39"/>
      <c r="OL161" s="14"/>
      <c r="OM161" s="14"/>
      <c r="ON161" s="22"/>
      <c r="OO161" s="40"/>
      <c r="OS161" s="7"/>
      <c r="OT161" s="8"/>
      <c r="OY161" s="8"/>
      <c r="PA161" s="4"/>
      <c r="PB161" s="4"/>
      <c r="PC161" s="15"/>
      <c r="PD161" s="39"/>
      <c r="PH161" s="7"/>
      <c r="PI161" s="8"/>
      <c r="PM161" s="7"/>
      <c r="PN161" s="8"/>
      <c r="PS161" s="8"/>
      <c r="PU161" s="4"/>
      <c r="PV161" s="4"/>
      <c r="PX161" s="8"/>
      <c r="PZ161" s="4"/>
      <c r="QA161" s="4"/>
      <c r="QB161" s="15"/>
      <c r="QC161" s="39"/>
      <c r="QH161" s="39"/>
      <c r="QJ161" s="14"/>
      <c r="QK161" s="14"/>
      <c r="QL161" s="22"/>
      <c r="QM161" s="40"/>
      <c r="QQ161" s="7"/>
      <c r="QR161" s="8"/>
      <c r="QW161" s="8"/>
      <c r="QY161" s="4"/>
      <c r="QZ161" s="4"/>
      <c r="RA161" s="15"/>
      <c r="RB161" s="39"/>
      <c r="RF161" s="7"/>
      <c r="RG161" s="8"/>
      <c r="RK161" s="7"/>
      <c r="RL161" s="8"/>
      <c r="RQ161" s="8"/>
      <c r="RS161" s="4"/>
      <c r="RT161" s="4"/>
      <c r="RU161" s="15"/>
      <c r="RV161" s="39"/>
      <c r="RZ161" s="7"/>
      <c r="SA161" s="8"/>
      <c r="SE161" s="7"/>
      <c r="SF161" s="8"/>
      <c r="SJ161" s="7"/>
      <c r="SK161" s="8"/>
      <c r="SP161" s="8"/>
      <c r="SR161" s="4"/>
      <c r="SS161" s="4"/>
      <c r="SU161" s="8"/>
      <c r="SW161" s="4"/>
      <c r="SX161" s="4"/>
      <c r="SY161" s="15"/>
      <c r="SZ161" s="39"/>
      <c r="TE161" s="39"/>
      <c r="TG161" s="14"/>
      <c r="TH161" s="14"/>
      <c r="TI161" s="22"/>
      <c r="TJ161" s="40"/>
      <c r="TN161" s="7"/>
      <c r="TO161" s="8"/>
      <c r="TT161" s="8"/>
      <c r="TV161" s="4"/>
      <c r="TW161" s="4"/>
      <c r="TX161" s="15"/>
      <c r="TY161" s="39"/>
      <c r="UC161" s="7"/>
      <c r="UD161" s="8"/>
      <c r="UH161" s="7"/>
      <c r="UI161" s="8"/>
      <c r="UN161" s="8"/>
      <c r="UP161" s="4"/>
      <c r="UQ161" s="4"/>
      <c r="UR161" s="15"/>
      <c r="US161" s="39"/>
      <c r="UW161" s="7"/>
      <c r="UX161" s="8"/>
      <c r="VB161" s="7"/>
      <c r="VC161" s="8"/>
      <c r="VG161" s="7"/>
      <c r="VH161" s="8"/>
      <c r="VM161" s="8"/>
      <c r="VO161" s="4"/>
      <c r="VP161" s="4"/>
      <c r="VQ161" s="15"/>
      <c r="VR161" s="39"/>
      <c r="VV161" s="7"/>
      <c r="VW161" s="8"/>
      <c r="WA161" s="7"/>
      <c r="WB161" s="8"/>
      <c r="WF161" s="7"/>
      <c r="WG161" s="8"/>
      <c r="WK161" s="7"/>
      <c r="WL161" s="8"/>
      <c r="WQ161" s="8"/>
      <c r="WS161" s="4"/>
      <c r="WT161" s="4"/>
      <c r="WU161" s="15"/>
      <c r="WV161" s="39"/>
      <c r="WZ161" s="7"/>
      <c r="XA161" s="8"/>
      <c r="XE161" s="7"/>
      <c r="XF161" s="8"/>
      <c r="XJ161" s="7"/>
      <c r="XK161" s="8"/>
      <c r="XO161" s="7"/>
      <c r="XP161" s="8"/>
      <c r="XT161" s="7"/>
      <c r="XU161" s="8"/>
      <c r="XY161" s="7"/>
      <c r="XZ161" s="8"/>
      <c r="YD161" s="7"/>
      <c r="YE161" s="8"/>
      <c r="YI161" s="7"/>
      <c r="YJ161" s="8"/>
    </row>
    <row r="162" spans="2:660" x14ac:dyDescent="0.2">
      <c r="B162" s="242"/>
      <c r="C162" s="163"/>
      <c r="D162"/>
      <c r="J162"/>
      <c r="K162"/>
      <c r="L162"/>
      <c r="M162"/>
      <c r="AI162" s="8"/>
      <c r="AK162" s="4"/>
      <c r="AL162" s="9"/>
      <c r="AN162" s="8"/>
      <c r="AP162" s="4"/>
      <c r="AQ162" s="9"/>
      <c r="AS162" s="8"/>
      <c r="AU162" s="4"/>
      <c r="AV162" s="9"/>
      <c r="AX162" s="17"/>
      <c r="AZ162" s="13"/>
      <c r="BA162" s="16"/>
      <c r="BM162" s="39"/>
      <c r="BO162" s="14"/>
      <c r="BP162" s="18"/>
      <c r="BR162" s="39"/>
      <c r="BT162" s="14"/>
      <c r="BU162" s="18"/>
      <c r="BW162" s="39"/>
      <c r="BY162" s="14"/>
      <c r="BZ162" s="18"/>
      <c r="CA162" s="22"/>
      <c r="CB162" s="40"/>
      <c r="CG162" s="40"/>
      <c r="CI162" s="21"/>
      <c r="CJ162" s="21"/>
      <c r="CL162" s="40"/>
      <c r="CN162" s="21"/>
      <c r="CO162" s="21"/>
      <c r="CQ162" s="40"/>
      <c r="CS162" s="21"/>
      <c r="CT162" s="21"/>
      <c r="CV162" s="40"/>
      <c r="CX162" s="21"/>
      <c r="CY162" s="21"/>
      <c r="CZ162" s="26"/>
      <c r="DA162" s="41"/>
      <c r="DF162" s="41"/>
      <c r="DH162" s="25"/>
      <c r="DI162" s="25"/>
      <c r="DK162" s="41"/>
      <c r="DM162" s="25"/>
      <c r="DN162" s="25"/>
      <c r="DP162" s="41"/>
      <c r="DR162" s="25"/>
      <c r="DS162" s="25"/>
      <c r="DT162" s="30"/>
      <c r="DU162" s="42"/>
      <c r="DZ162" s="42"/>
      <c r="EB162" s="29"/>
      <c r="EC162" s="29"/>
      <c r="EE162" s="42"/>
      <c r="EG162" s="29"/>
      <c r="EH162" s="29"/>
      <c r="EI162" s="34"/>
      <c r="EJ162" s="43"/>
      <c r="EO162" s="43"/>
      <c r="EQ162" s="33"/>
      <c r="ER162" s="33"/>
      <c r="ES162" s="38"/>
      <c r="ET162" s="44"/>
      <c r="EX162" s="7"/>
      <c r="EY162" s="8"/>
      <c r="FD162" s="8"/>
      <c r="FF162" s="4"/>
      <c r="FG162" s="4"/>
      <c r="FI162" s="8"/>
      <c r="FK162" s="4"/>
      <c r="FL162" s="4"/>
      <c r="FN162" s="8"/>
      <c r="FP162" s="4"/>
      <c r="FQ162" s="4"/>
      <c r="FS162" s="8"/>
      <c r="FU162" s="4"/>
      <c r="FV162" s="4"/>
      <c r="FW162" s="15"/>
      <c r="FX162" s="39"/>
      <c r="GC162" s="39"/>
      <c r="GE162" s="14"/>
      <c r="GF162" s="14"/>
      <c r="GH162" s="39"/>
      <c r="GJ162" s="14"/>
      <c r="GK162" s="14"/>
      <c r="GM162" s="39"/>
      <c r="GO162" s="14"/>
      <c r="GP162" s="14"/>
      <c r="GQ162" s="22"/>
      <c r="GR162" s="40"/>
      <c r="GW162" s="40"/>
      <c r="GY162" s="21"/>
      <c r="GZ162" s="21"/>
      <c r="HB162" s="40"/>
      <c r="HD162" s="21"/>
      <c r="HE162" s="21"/>
      <c r="HF162" s="26"/>
      <c r="HG162" s="41"/>
      <c r="HL162" s="41"/>
      <c r="HN162" s="25"/>
      <c r="HO162" s="25"/>
      <c r="HP162" s="30"/>
      <c r="HQ162" s="42"/>
      <c r="HU162" s="7"/>
      <c r="HV162" s="8"/>
      <c r="IA162" s="8"/>
      <c r="IC162" s="4"/>
      <c r="ID162" s="4"/>
      <c r="IF162" s="8"/>
      <c r="IH162" s="4"/>
      <c r="II162" s="4"/>
      <c r="IK162" s="8"/>
      <c r="IM162" s="4"/>
      <c r="IN162" s="4"/>
      <c r="IO162" s="15"/>
      <c r="IP162" s="39"/>
      <c r="IU162" s="39"/>
      <c r="IW162" s="14"/>
      <c r="IX162" s="14"/>
      <c r="IZ162" s="39"/>
      <c r="JB162" s="14"/>
      <c r="JC162" s="14"/>
      <c r="JD162" s="22"/>
      <c r="JE162" s="40"/>
      <c r="JJ162" s="40"/>
      <c r="JL162" s="21"/>
      <c r="JM162" s="21"/>
      <c r="JN162" s="26"/>
      <c r="JO162" s="41"/>
      <c r="JS162" s="7"/>
      <c r="JT162" s="8"/>
      <c r="JY162" s="8"/>
      <c r="KA162" s="4"/>
      <c r="KB162" s="4"/>
      <c r="KD162" s="8"/>
      <c r="KF162" s="4"/>
      <c r="KG162" s="4"/>
      <c r="KH162" s="15"/>
      <c r="KI162" s="39"/>
      <c r="KN162" s="39"/>
      <c r="KP162" s="14"/>
      <c r="KQ162" s="14"/>
      <c r="KR162" s="22"/>
      <c r="KS162" s="40"/>
      <c r="KX162" s="6"/>
      <c r="KZ162" s="5"/>
      <c r="LA162" s="5"/>
      <c r="LG162" s="15"/>
      <c r="LH162" s="39"/>
      <c r="LM162" s="6"/>
      <c r="LO162" s="5"/>
      <c r="LP162" s="5"/>
      <c r="LQ162" s="7"/>
      <c r="LR162" s="8"/>
      <c r="LW162" s="8"/>
      <c r="LY162" s="4"/>
      <c r="LZ162" s="4"/>
      <c r="MB162" s="8"/>
      <c r="MD162" s="4"/>
      <c r="ME162" s="4"/>
      <c r="MG162" s="8"/>
      <c r="MI162" s="4"/>
      <c r="MJ162" s="4"/>
      <c r="MK162" s="15"/>
      <c r="ML162" s="39"/>
      <c r="MQ162" s="39"/>
      <c r="MS162" s="14"/>
      <c r="MT162" s="14"/>
      <c r="MV162" s="39"/>
      <c r="MX162" s="14"/>
      <c r="MY162" s="14"/>
      <c r="MZ162" s="22"/>
      <c r="NA162" s="40"/>
      <c r="NF162" s="40"/>
      <c r="NH162" s="21"/>
      <c r="NI162" s="21"/>
      <c r="NJ162" s="26"/>
      <c r="NK162" s="41"/>
      <c r="NO162" s="7"/>
      <c r="NP162" s="8"/>
      <c r="NU162" s="8"/>
      <c r="NW162" s="4"/>
      <c r="NX162" s="4"/>
      <c r="NZ162" s="8"/>
      <c r="OB162" s="4"/>
      <c r="OC162" s="4"/>
      <c r="OD162" s="15"/>
      <c r="OE162" s="39"/>
      <c r="OJ162" s="39"/>
      <c r="OL162" s="14"/>
      <c r="OM162" s="14"/>
      <c r="ON162" s="22"/>
      <c r="OO162" s="40"/>
      <c r="OS162" s="7"/>
      <c r="OT162" s="8"/>
      <c r="OY162" s="8"/>
      <c r="PA162" s="4"/>
      <c r="PB162" s="4"/>
      <c r="PC162" s="15"/>
      <c r="PD162" s="39"/>
      <c r="PH162" s="7"/>
      <c r="PI162" s="8"/>
      <c r="PM162" s="7"/>
      <c r="PN162" s="8"/>
      <c r="PS162" s="8"/>
      <c r="PU162" s="4"/>
      <c r="PV162" s="4"/>
      <c r="PX162" s="8"/>
      <c r="PZ162" s="4"/>
      <c r="QA162" s="4"/>
      <c r="QB162" s="15"/>
      <c r="QC162" s="39"/>
      <c r="QH162" s="39"/>
      <c r="QJ162" s="14"/>
      <c r="QK162" s="14"/>
      <c r="QL162" s="22"/>
      <c r="QM162" s="40"/>
      <c r="QQ162" s="7"/>
      <c r="QR162" s="8"/>
      <c r="QW162" s="8"/>
      <c r="QY162" s="4"/>
      <c r="QZ162" s="4"/>
      <c r="RA162" s="15"/>
      <c r="RB162" s="39"/>
      <c r="RF162" s="7"/>
      <c r="RG162" s="8"/>
      <c r="RK162" s="7"/>
      <c r="RL162" s="8"/>
      <c r="RQ162" s="8"/>
      <c r="RS162" s="4"/>
      <c r="RT162" s="4"/>
      <c r="RU162" s="15"/>
      <c r="RV162" s="39"/>
      <c r="RZ162" s="7"/>
      <c r="SA162" s="8"/>
      <c r="SE162" s="7"/>
      <c r="SF162" s="8"/>
      <c r="SJ162" s="7"/>
      <c r="SK162" s="8"/>
      <c r="SP162" s="8"/>
      <c r="SR162" s="4"/>
      <c r="SS162" s="4"/>
      <c r="SU162" s="8"/>
      <c r="SW162" s="4"/>
      <c r="SX162" s="4"/>
      <c r="SY162" s="15"/>
      <c r="SZ162" s="39"/>
      <c r="TE162" s="39"/>
      <c r="TG162" s="14"/>
      <c r="TH162" s="14"/>
      <c r="TI162" s="22"/>
      <c r="TJ162" s="40"/>
      <c r="TN162" s="7"/>
      <c r="TO162" s="8"/>
      <c r="TT162" s="8"/>
      <c r="TV162" s="4"/>
      <c r="TW162" s="4"/>
      <c r="TX162" s="15"/>
      <c r="TY162" s="39"/>
      <c r="UC162" s="7"/>
      <c r="UD162" s="8"/>
      <c r="UH162" s="7"/>
      <c r="UI162" s="8"/>
      <c r="UN162" s="8"/>
      <c r="UP162" s="4"/>
      <c r="UQ162" s="4"/>
      <c r="UR162" s="15"/>
      <c r="US162" s="39"/>
      <c r="UW162" s="7"/>
      <c r="UX162" s="8"/>
      <c r="VB162" s="7"/>
      <c r="VC162" s="8"/>
      <c r="VG162" s="7"/>
      <c r="VH162" s="8"/>
      <c r="VM162" s="8"/>
      <c r="VO162" s="4"/>
      <c r="VP162" s="4"/>
      <c r="VQ162" s="15"/>
      <c r="VR162" s="39"/>
      <c r="VV162" s="7"/>
      <c r="VW162" s="8"/>
      <c r="WA162" s="7"/>
      <c r="WB162" s="8"/>
      <c r="WF162" s="7"/>
      <c r="WG162" s="8"/>
      <c r="WK162" s="7"/>
      <c r="WL162" s="8"/>
      <c r="WQ162" s="8"/>
      <c r="WS162" s="4"/>
      <c r="WT162" s="4"/>
      <c r="WU162" s="15"/>
      <c r="WV162" s="39"/>
      <c r="WZ162" s="7"/>
      <c r="XA162" s="8"/>
      <c r="XE162" s="7"/>
      <c r="XF162" s="8"/>
      <c r="XJ162" s="7"/>
      <c r="XK162" s="8"/>
      <c r="XO162" s="7"/>
      <c r="XP162" s="8"/>
      <c r="XT162" s="7"/>
      <c r="XU162" s="8"/>
      <c r="XY162" s="7"/>
      <c r="XZ162" s="8"/>
      <c r="YD162" s="7"/>
      <c r="YE162" s="8"/>
      <c r="YI162" s="7"/>
      <c r="YJ162" s="8"/>
    </row>
    <row r="163" spans="2:660" x14ac:dyDescent="0.2">
      <c r="B163" s="242"/>
      <c r="C163" s="163"/>
      <c r="D163"/>
      <c r="J163"/>
      <c r="K163"/>
      <c r="L163"/>
      <c r="M163"/>
      <c r="AI163" s="8"/>
      <c r="AK163" s="4"/>
      <c r="AL163" s="9"/>
      <c r="AN163" s="8"/>
      <c r="AP163" s="4"/>
      <c r="AQ163" s="9"/>
      <c r="AS163" s="8"/>
      <c r="AU163" s="4"/>
      <c r="AV163" s="9"/>
      <c r="AX163" s="17"/>
      <c r="AZ163" s="13"/>
      <c r="BA163" s="16"/>
      <c r="BM163" s="39"/>
      <c r="BO163" s="14"/>
      <c r="BP163" s="18"/>
      <c r="BR163" s="39"/>
      <c r="BT163" s="14"/>
      <c r="BU163" s="18"/>
      <c r="BW163" s="39"/>
      <c r="BY163" s="14"/>
      <c r="BZ163" s="18"/>
      <c r="CA163" s="22"/>
      <c r="CB163" s="40"/>
      <c r="CG163" s="40"/>
      <c r="CI163" s="21"/>
      <c r="CJ163" s="21"/>
      <c r="CL163" s="40"/>
      <c r="CN163" s="21"/>
      <c r="CO163" s="21"/>
      <c r="CQ163" s="40"/>
      <c r="CS163" s="21"/>
      <c r="CT163" s="21"/>
      <c r="CV163" s="40"/>
      <c r="CX163" s="21"/>
      <c r="CY163" s="21"/>
      <c r="CZ163" s="26"/>
      <c r="DA163" s="41"/>
      <c r="DF163" s="41"/>
      <c r="DH163" s="25"/>
      <c r="DI163" s="25"/>
      <c r="DK163" s="41"/>
      <c r="DM163" s="25"/>
      <c r="DN163" s="25"/>
      <c r="DP163" s="41"/>
      <c r="DR163" s="25"/>
      <c r="DS163" s="25"/>
      <c r="DT163" s="30"/>
      <c r="DU163" s="42"/>
      <c r="DZ163" s="42"/>
      <c r="EB163" s="29"/>
      <c r="EC163" s="29"/>
      <c r="EE163" s="42"/>
      <c r="EG163" s="29"/>
      <c r="EH163" s="29"/>
      <c r="EI163" s="34"/>
      <c r="EJ163" s="43"/>
      <c r="EO163" s="43"/>
      <c r="EQ163" s="33"/>
      <c r="ER163" s="33"/>
      <c r="ES163" s="38"/>
      <c r="ET163" s="44"/>
      <c r="EX163" s="7"/>
      <c r="EY163" s="8"/>
      <c r="FD163" s="8"/>
      <c r="FF163" s="4"/>
      <c r="FG163" s="4"/>
      <c r="FI163" s="8"/>
      <c r="FK163" s="4"/>
      <c r="FL163" s="4"/>
      <c r="FN163" s="8"/>
      <c r="FP163" s="4"/>
      <c r="FQ163" s="4"/>
      <c r="FS163" s="8"/>
      <c r="FU163" s="4"/>
      <c r="FV163" s="4"/>
      <c r="FW163" s="15"/>
      <c r="FX163" s="39"/>
      <c r="GC163" s="39"/>
      <c r="GE163" s="14"/>
      <c r="GF163" s="14"/>
      <c r="GH163" s="39"/>
      <c r="GJ163" s="14"/>
      <c r="GK163" s="14"/>
      <c r="GM163" s="39"/>
      <c r="GO163" s="14"/>
      <c r="GP163" s="14"/>
      <c r="GQ163" s="22"/>
      <c r="GR163" s="40"/>
      <c r="GW163" s="40"/>
      <c r="GY163" s="21"/>
      <c r="GZ163" s="21"/>
      <c r="HB163" s="40"/>
      <c r="HD163" s="21"/>
      <c r="HE163" s="21"/>
      <c r="HF163" s="26"/>
      <c r="HG163" s="41"/>
      <c r="HL163" s="41"/>
      <c r="HN163" s="25"/>
      <c r="HO163" s="25"/>
      <c r="HP163" s="30"/>
      <c r="HQ163" s="42"/>
      <c r="HU163" s="7"/>
      <c r="HV163" s="8"/>
      <c r="IA163" s="8"/>
      <c r="IC163" s="4"/>
      <c r="ID163" s="4"/>
      <c r="IF163" s="8"/>
      <c r="IH163" s="4"/>
      <c r="II163" s="4"/>
      <c r="IK163" s="8"/>
      <c r="IM163" s="4"/>
      <c r="IN163" s="4"/>
      <c r="IO163" s="15"/>
      <c r="IP163" s="39"/>
      <c r="IU163" s="39"/>
      <c r="IW163" s="14"/>
      <c r="IX163" s="14"/>
      <c r="IZ163" s="39"/>
      <c r="JB163" s="14"/>
      <c r="JC163" s="14"/>
      <c r="JD163" s="22"/>
      <c r="JE163" s="40"/>
      <c r="JJ163" s="40"/>
      <c r="JL163" s="21"/>
      <c r="JM163" s="21"/>
      <c r="JN163" s="26"/>
      <c r="JO163" s="41"/>
      <c r="JS163" s="7"/>
      <c r="JT163" s="8"/>
      <c r="JY163" s="8"/>
      <c r="KA163" s="4"/>
      <c r="KB163" s="4"/>
      <c r="KD163" s="8"/>
      <c r="KF163" s="4"/>
      <c r="KG163" s="4"/>
      <c r="KH163" s="15"/>
      <c r="KI163" s="39"/>
      <c r="KN163" s="39"/>
      <c r="KP163" s="14"/>
      <c r="KQ163" s="14"/>
      <c r="KR163" s="22"/>
      <c r="KS163" s="40"/>
      <c r="KX163" s="6"/>
      <c r="KZ163" s="5"/>
      <c r="LA163" s="5"/>
      <c r="LG163" s="15"/>
      <c r="LH163" s="39"/>
      <c r="LM163" s="6"/>
      <c r="LO163" s="5"/>
      <c r="LP163" s="5"/>
      <c r="LQ163" s="7"/>
      <c r="LR163" s="8"/>
      <c r="LW163" s="8"/>
      <c r="LY163" s="4"/>
      <c r="LZ163" s="4"/>
      <c r="MB163" s="8"/>
      <c r="MD163" s="4"/>
      <c r="ME163" s="4"/>
      <c r="MG163" s="8"/>
      <c r="MI163" s="4"/>
      <c r="MJ163" s="4"/>
      <c r="MK163" s="15"/>
      <c r="ML163" s="39"/>
      <c r="MQ163" s="39"/>
      <c r="MS163" s="14"/>
      <c r="MT163" s="14"/>
      <c r="MV163" s="39"/>
      <c r="MX163" s="14"/>
      <c r="MY163" s="14"/>
      <c r="MZ163" s="22"/>
      <c r="NA163" s="40"/>
      <c r="NF163" s="40"/>
      <c r="NH163" s="21"/>
      <c r="NI163" s="21"/>
      <c r="NJ163" s="26"/>
      <c r="NK163" s="41"/>
      <c r="NO163" s="7"/>
      <c r="NP163" s="8"/>
      <c r="NU163" s="8"/>
      <c r="NW163" s="4"/>
      <c r="NX163" s="4"/>
      <c r="NZ163" s="8"/>
      <c r="OB163" s="4"/>
      <c r="OC163" s="4"/>
      <c r="OD163" s="15"/>
      <c r="OE163" s="39"/>
      <c r="OJ163" s="39"/>
      <c r="OL163" s="14"/>
      <c r="OM163" s="14"/>
      <c r="ON163" s="22"/>
      <c r="OO163" s="40"/>
      <c r="OS163" s="7"/>
      <c r="OT163" s="8"/>
      <c r="OY163" s="8"/>
      <c r="PA163" s="4"/>
      <c r="PB163" s="4"/>
      <c r="PC163" s="15"/>
      <c r="PD163" s="39"/>
      <c r="PH163" s="7"/>
      <c r="PI163" s="8"/>
      <c r="PM163" s="7"/>
      <c r="PN163" s="8"/>
      <c r="PS163" s="8"/>
      <c r="PU163" s="4"/>
      <c r="PV163" s="4"/>
      <c r="PX163" s="8"/>
      <c r="PZ163" s="4"/>
      <c r="QA163" s="4"/>
      <c r="QB163" s="15"/>
      <c r="QC163" s="39"/>
      <c r="QH163" s="39"/>
      <c r="QJ163" s="14"/>
      <c r="QK163" s="14"/>
      <c r="QL163" s="22"/>
      <c r="QM163" s="40"/>
      <c r="QQ163" s="7"/>
      <c r="QR163" s="8"/>
      <c r="QW163" s="8"/>
      <c r="QY163" s="4"/>
      <c r="QZ163" s="4"/>
      <c r="RA163" s="15"/>
      <c r="RB163" s="39"/>
      <c r="RF163" s="7"/>
      <c r="RG163" s="8"/>
      <c r="RK163" s="7"/>
      <c r="RL163" s="8"/>
      <c r="RQ163" s="8"/>
      <c r="RS163" s="4"/>
      <c r="RT163" s="4"/>
      <c r="RU163" s="15"/>
      <c r="RV163" s="39"/>
      <c r="RZ163" s="7"/>
      <c r="SA163" s="8"/>
      <c r="SE163" s="7"/>
      <c r="SF163" s="8"/>
      <c r="SJ163" s="7"/>
      <c r="SK163" s="8"/>
      <c r="SP163" s="8"/>
      <c r="SR163" s="4"/>
      <c r="SS163" s="4"/>
      <c r="SU163" s="8"/>
      <c r="SW163" s="4"/>
      <c r="SX163" s="4"/>
      <c r="SY163" s="15"/>
      <c r="SZ163" s="39"/>
      <c r="TE163" s="39"/>
      <c r="TG163" s="14"/>
      <c r="TH163" s="14"/>
      <c r="TI163" s="22"/>
      <c r="TJ163" s="40"/>
      <c r="TN163" s="7"/>
      <c r="TO163" s="8"/>
      <c r="TT163" s="8"/>
      <c r="TV163" s="4"/>
      <c r="TW163" s="4"/>
      <c r="TX163" s="15"/>
      <c r="TY163" s="39"/>
      <c r="UC163" s="7"/>
      <c r="UD163" s="8"/>
      <c r="UH163" s="7"/>
      <c r="UI163" s="8"/>
      <c r="UN163" s="8"/>
      <c r="UP163" s="4"/>
      <c r="UQ163" s="4"/>
      <c r="UR163" s="15"/>
      <c r="US163" s="39"/>
      <c r="UW163" s="7"/>
      <c r="UX163" s="8"/>
      <c r="VB163" s="7"/>
      <c r="VC163" s="8"/>
      <c r="VG163" s="7"/>
      <c r="VH163" s="8"/>
      <c r="VM163" s="8"/>
      <c r="VO163" s="4"/>
      <c r="VP163" s="4"/>
      <c r="VQ163" s="15"/>
      <c r="VR163" s="39"/>
      <c r="VV163" s="7"/>
      <c r="VW163" s="8"/>
      <c r="WA163" s="7"/>
      <c r="WB163" s="8"/>
      <c r="WF163" s="7"/>
      <c r="WG163" s="8"/>
      <c r="WK163" s="7"/>
      <c r="WL163" s="8"/>
      <c r="WQ163" s="8"/>
      <c r="WS163" s="4"/>
      <c r="WT163" s="4"/>
      <c r="WU163" s="15"/>
      <c r="WV163" s="39"/>
      <c r="WZ163" s="7"/>
      <c r="XA163" s="8"/>
      <c r="XE163" s="7"/>
      <c r="XF163" s="8"/>
      <c r="XJ163" s="7"/>
      <c r="XK163" s="8"/>
      <c r="XO163" s="7"/>
      <c r="XP163" s="8"/>
      <c r="XT163" s="7"/>
      <c r="XU163" s="8"/>
      <c r="XY163" s="7"/>
      <c r="XZ163" s="8"/>
      <c r="YD163" s="7"/>
      <c r="YE163" s="8"/>
      <c r="YI163" s="7"/>
      <c r="YJ163" s="8"/>
    </row>
    <row r="164" spans="2:660" x14ac:dyDescent="0.2">
      <c r="B164" s="242"/>
      <c r="C164" s="163"/>
      <c r="D164"/>
      <c r="J164"/>
      <c r="K164"/>
      <c r="L164"/>
      <c r="M164"/>
      <c r="AI164" s="8"/>
      <c r="AK164" s="4"/>
      <c r="AL164" s="9"/>
      <c r="AN164" s="8"/>
      <c r="AP164" s="4"/>
      <c r="AQ164" s="9"/>
      <c r="AS164" s="8"/>
      <c r="AU164" s="4"/>
      <c r="AV164" s="9"/>
      <c r="AX164" s="17"/>
      <c r="AZ164" s="13"/>
      <c r="BA164" s="16"/>
      <c r="BM164" s="39"/>
      <c r="BO164" s="14"/>
      <c r="BP164" s="18"/>
      <c r="BR164" s="39"/>
      <c r="BT164" s="14"/>
      <c r="BU164" s="18"/>
      <c r="BW164" s="39"/>
      <c r="BY164" s="14"/>
      <c r="BZ164" s="18"/>
      <c r="CA164" s="22"/>
      <c r="CB164" s="40"/>
      <c r="CG164" s="40"/>
      <c r="CI164" s="21"/>
      <c r="CJ164" s="21"/>
      <c r="CL164" s="40"/>
      <c r="CN164" s="21"/>
      <c r="CO164" s="21"/>
      <c r="CQ164" s="40"/>
      <c r="CS164" s="21"/>
      <c r="CT164" s="21"/>
      <c r="CV164" s="40"/>
      <c r="CX164" s="21"/>
      <c r="CY164" s="21"/>
      <c r="CZ164" s="26"/>
      <c r="DA164" s="41"/>
      <c r="DF164" s="41"/>
      <c r="DH164" s="25"/>
      <c r="DI164" s="25"/>
      <c r="DK164" s="41"/>
      <c r="DM164" s="25"/>
      <c r="DN164" s="25"/>
      <c r="DP164" s="41"/>
      <c r="DR164" s="25"/>
      <c r="DS164" s="25"/>
      <c r="DT164" s="30"/>
      <c r="DU164" s="42"/>
      <c r="DZ164" s="42"/>
      <c r="EB164" s="29"/>
      <c r="EC164" s="29"/>
      <c r="EE164" s="42"/>
      <c r="EG164" s="29"/>
      <c r="EH164" s="29"/>
      <c r="EI164" s="34"/>
      <c r="EJ164" s="43"/>
      <c r="EO164" s="43"/>
      <c r="EQ164" s="33"/>
      <c r="ER164" s="33"/>
      <c r="ES164" s="38"/>
      <c r="ET164" s="44"/>
      <c r="EX164" s="7"/>
      <c r="EY164" s="8"/>
      <c r="FD164" s="8"/>
      <c r="FF164" s="4"/>
      <c r="FG164" s="4"/>
      <c r="FI164" s="8"/>
      <c r="FK164" s="4"/>
      <c r="FL164" s="4"/>
      <c r="FN164" s="8"/>
      <c r="FP164" s="4"/>
      <c r="FQ164" s="4"/>
      <c r="FS164" s="8"/>
      <c r="FU164" s="4"/>
      <c r="FV164" s="4"/>
      <c r="FW164" s="15"/>
      <c r="FX164" s="39"/>
      <c r="GC164" s="39"/>
      <c r="GE164" s="14"/>
      <c r="GF164" s="14"/>
      <c r="GH164" s="39"/>
      <c r="GJ164" s="14"/>
      <c r="GK164" s="14"/>
      <c r="GM164" s="39"/>
      <c r="GO164" s="14"/>
      <c r="GP164" s="14"/>
      <c r="GQ164" s="22"/>
      <c r="GR164" s="40"/>
      <c r="GW164" s="40"/>
      <c r="GY164" s="21"/>
      <c r="GZ164" s="21"/>
      <c r="HB164" s="40"/>
      <c r="HD164" s="21"/>
      <c r="HE164" s="21"/>
      <c r="HF164" s="26"/>
      <c r="HG164" s="41"/>
      <c r="HL164" s="41"/>
      <c r="HN164" s="25"/>
      <c r="HO164" s="25"/>
      <c r="HP164" s="30"/>
      <c r="HQ164" s="42"/>
      <c r="HU164" s="7"/>
      <c r="HV164" s="8"/>
      <c r="IA164" s="8"/>
      <c r="IC164" s="4"/>
      <c r="ID164" s="4"/>
      <c r="IF164" s="8"/>
      <c r="IH164" s="4"/>
      <c r="II164" s="4"/>
      <c r="IK164" s="8"/>
      <c r="IM164" s="4"/>
      <c r="IN164" s="4"/>
      <c r="IO164" s="15"/>
      <c r="IP164" s="39"/>
      <c r="IU164" s="39"/>
      <c r="IW164" s="14"/>
      <c r="IX164" s="14"/>
      <c r="IZ164" s="39"/>
      <c r="JB164" s="14"/>
      <c r="JC164" s="14"/>
      <c r="JD164" s="22"/>
      <c r="JE164" s="40"/>
      <c r="JJ164" s="40"/>
      <c r="JL164" s="21"/>
      <c r="JM164" s="21"/>
      <c r="JN164" s="26"/>
      <c r="JO164" s="41"/>
      <c r="JS164" s="7"/>
      <c r="JT164" s="8"/>
      <c r="JY164" s="8"/>
      <c r="KA164" s="4"/>
      <c r="KB164" s="4"/>
      <c r="KD164" s="8"/>
      <c r="KF164" s="4"/>
      <c r="KG164" s="4"/>
      <c r="KH164" s="15"/>
      <c r="KI164" s="39"/>
      <c r="KN164" s="39"/>
      <c r="KP164" s="14"/>
      <c r="KQ164" s="14"/>
      <c r="KR164" s="22"/>
      <c r="KS164" s="40"/>
      <c r="KX164" s="6"/>
      <c r="KZ164" s="5"/>
      <c r="LA164" s="5"/>
      <c r="LG164" s="15"/>
      <c r="LH164" s="39"/>
      <c r="LM164" s="6"/>
      <c r="LO164" s="5"/>
      <c r="LP164" s="5"/>
      <c r="LQ164" s="7"/>
      <c r="LR164" s="8"/>
      <c r="LW164" s="8"/>
      <c r="LY164" s="4"/>
      <c r="LZ164" s="4"/>
      <c r="MB164" s="8"/>
      <c r="MD164" s="4"/>
      <c r="ME164" s="4"/>
      <c r="MG164" s="8"/>
      <c r="MI164" s="4"/>
      <c r="MJ164" s="4"/>
      <c r="MK164" s="15"/>
      <c r="ML164" s="39"/>
      <c r="MQ164" s="39"/>
      <c r="MS164" s="14"/>
      <c r="MT164" s="14"/>
      <c r="MV164" s="39"/>
      <c r="MX164" s="14"/>
      <c r="MY164" s="14"/>
      <c r="MZ164" s="22"/>
      <c r="NA164" s="40"/>
      <c r="NF164" s="40"/>
      <c r="NH164" s="21"/>
      <c r="NI164" s="21"/>
      <c r="NJ164" s="26"/>
      <c r="NK164" s="41"/>
      <c r="NO164" s="7"/>
      <c r="NP164" s="8"/>
      <c r="NU164" s="8"/>
      <c r="NW164" s="4"/>
      <c r="NX164" s="4"/>
      <c r="NZ164" s="8"/>
      <c r="OB164" s="4"/>
      <c r="OC164" s="4"/>
      <c r="OD164" s="15"/>
      <c r="OE164" s="39"/>
      <c r="OJ164" s="39"/>
      <c r="OL164" s="14"/>
      <c r="OM164" s="14"/>
      <c r="ON164" s="22"/>
      <c r="OO164" s="40"/>
      <c r="OS164" s="7"/>
      <c r="OT164" s="8"/>
      <c r="OY164" s="8"/>
      <c r="PA164" s="4"/>
      <c r="PB164" s="4"/>
      <c r="PC164" s="15"/>
      <c r="PD164" s="39"/>
      <c r="PH164" s="7"/>
      <c r="PI164" s="8"/>
      <c r="PM164" s="7"/>
      <c r="PN164" s="8"/>
      <c r="PS164" s="8"/>
      <c r="PU164" s="4"/>
      <c r="PV164" s="4"/>
      <c r="PX164" s="8"/>
      <c r="PZ164" s="4"/>
      <c r="QA164" s="4"/>
      <c r="QB164" s="15"/>
      <c r="QC164" s="39"/>
      <c r="QH164" s="39"/>
      <c r="QJ164" s="14"/>
      <c r="QK164" s="14"/>
      <c r="QL164" s="22"/>
      <c r="QM164" s="40"/>
      <c r="QQ164" s="7"/>
      <c r="QR164" s="8"/>
      <c r="QW164" s="8"/>
      <c r="QY164" s="4"/>
      <c r="QZ164" s="4"/>
      <c r="RA164" s="15"/>
      <c r="RB164" s="39"/>
      <c r="RF164" s="7"/>
      <c r="RG164" s="8"/>
      <c r="RK164" s="7"/>
      <c r="RL164" s="8"/>
      <c r="RQ164" s="8"/>
      <c r="RS164" s="4"/>
      <c r="RT164" s="4"/>
      <c r="RU164" s="15"/>
      <c r="RV164" s="39"/>
      <c r="RZ164" s="7"/>
      <c r="SA164" s="8"/>
      <c r="SE164" s="7"/>
      <c r="SF164" s="8"/>
      <c r="SJ164" s="7"/>
      <c r="SK164" s="8"/>
      <c r="SP164" s="8"/>
      <c r="SR164" s="4"/>
      <c r="SS164" s="4"/>
      <c r="SU164" s="8"/>
      <c r="SW164" s="4"/>
      <c r="SX164" s="4"/>
      <c r="SY164" s="15"/>
      <c r="SZ164" s="39"/>
      <c r="TE164" s="39"/>
      <c r="TG164" s="14"/>
      <c r="TH164" s="14"/>
      <c r="TI164" s="22"/>
      <c r="TJ164" s="40"/>
      <c r="TN164" s="7"/>
      <c r="TO164" s="8"/>
      <c r="TT164" s="8"/>
      <c r="TV164" s="4"/>
      <c r="TW164" s="4"/>
      <c r="TX164" s="15"/>
      <c r="TY164" s="39"/>
      <c r="UC164" s="7"/>
      <c r="UD164" s="8"/>
      <c r="UH164" s="7"/>
      <c r="UI164" s="8"/>
      <c r="UN164" s="8"/>
      <c r="UP164" s="4"/>
      <c r="UQ164" s="4"/>
      <c r="UR164" s="15"/>
      <c r="US164" s="39"/>
      <c r="UW164" s="7"/>
      <c r="UX164" s="8"/>
      <c r="VB164" s="7"/>
      <c r="VC164" s="8"/>
      <c r="VG164" s="7"/>
      <c r="VH164" s="8"/>
      <c r="VM164" s="8"/>
      <c r="VO164" s="4"/>
      <c r="VP164" s="4"/>
      <c r="VQ164" s="15"/>
      <c r="VR164" s="39"/>
      <c r="VV164" s="7"/>
      <c r="VW164" s="8"/>
      <c r="WA164" s="7"/>
      <c r="WB164" s="8"/>
      <c r="WF164" s="7"/>
      <c r="WG164" s="8"/>
      <c r="WK164" s="7"/>
      <c r="WL164" s="8"/>
      <c r="WQ164" s="8"/>
      <c r="WS164" s="4"/>
      <c r="WT164" s="4"/>
      <c r="WU164" s="15"/>
      <c r="WV164" s="39"/>
      <c r="WZ164" s="7"/>
      <c r="XA164" s="8"/>
      <c r="XE164" s="7"/>
      <c r="XF164" s="8"/>
      <c r="XJ164" s="7"/>
      <c r="XK164" s="8"/>
      <c r="XO164" s="7"/>
      <c r="XP164" s="8"/>
      <c r="XT164" s="7"/>
      <c r="XU164" s="8"/>
      <c r="XY164" s="7"/>
      <c r="XZ164" s="8"/>
      <c r="YD164" s="7"/>
      <c r="YE164" s="8"/>
      <c r="YI164" s="7"/>
      <c r="YJ164" s="8"/>
    </row>
    <row r="165" spans="2:660" x14ac:dyDescent="0.2">
      <c r="B165" s="242"/>
      <c r="C165" s="163"/>
      <c r="D165"/>
      <c r="J165"/>
      <c r="K165"/>
      <c r="L165"/>
      <c r="M165"/>
      <c r="AI165" s="8"/>
      <c r="AK165" s="4"/>
      <c r="AL165" s="9"/>
      <c r="AN165" s="8"/>
      <c r="AP165" s="4"/>
      <c r="AQ165" s="9"/>
      <c r="AS165" s="8"/>
      <c r="AU165" s="4"/>
      <c r="AV165" s="9"/>
      <c r="AX165" s="17"/>
      <c r="AZ165" s="13"/>
      <c r="BA165" s="16"/>
      <c r="BM165" s="39"/>
      <c r="BO165" s="14"/>
      <c r="BP165" s="18"/>
      <c r="BR165" s="39"/>
      <c r="BT165" s="14"/>
      <c r="BU165" s="18"/>
      <c r="BW165" s="39"/>
      <c r="BY165" s="14"/>
      <c r="BZ165" s="18"/>
      <c r="CA165" s="22"/>
      <c r="CB165" s="40"/>
      <c r="CG165" s="40"/>
      <c r="CI165" s="21"/>
      <c r="CJ165" s="21"/>
      <c r="CL165" s="40"/>
      <c r="CN165" s="21"/>
      <c r="CO165" s="21"/>
      <c r="CQ165" s="40"/>
      <c r="CS165" s="21"/>
      <c r="CT165" s="21"/>
      <c r="CV165" s="40"/>
      <c r="CX165" s="21"/>
      <c r="CY165" s="21"/>
      <c r="CZ165" s="26"/>
      <c r="DA165" s="41"/>
      <c r="DF165" s="41"/>
      <c r="DH165" s="25"/>
      <c r="DI165" s="25"/>
      <c r="DK165" s="41"/>
      <c r="DM165" s="25"/>
      <c r="DN165" s="25"/>
      <c r="DP165" s="41"/>
      <c r="DR165" s="25"/>
      <c r="DS165" s="25"/>
      <c r="DT165" s="30"/>
      <c r="DU165" s="42"/>
      <c r="DZ165" s="42"/>
      <c r="EB165" s="29"/>
      <c r="EC165" s="29"/>
      <c r="EE165" s="42"/>
      <c r="EG165" s="29"/>
      <c r="EH165" s="29"/>
      <c r="EI165" s="34"/>
      <c r="EJ165" s="43"/>
      <c r="EO165" s="43"/>
      <c r="EQ165" s="33"/>
      <c r="ER165" s="33"/>
      <c r="ES165" s="38"/>
      <c r="ET165" s="44"/>
      <c r="EX165" s="7"/>
      <c r="EY165" s="8"/>
      <c r="FD165" s="8"/>
      <c r="FF165" s="4"/>
      <c r="FG165" s="4"/>
      <c r="FI165" s="8"/>
      <c r="FK165" s="4"/>
      <c r="FL165" s="4"/>
      <c r="FN165" s="8"/>
      <c r="FP165" s="4"/>
      <c r="FQ165" s="4"/>
      <c r="FS165" s="8"/>
      <c r="FU165" s="4"/>
      <c r="FV165" s="4"/>
      <c r="FW165" s="15"/>
      <c r="FX165" s="39"/>
      <c r="GC165" s="39"/>
      <c r="GE165" s="14"/>
      <c r="GF165" s="14"/>
      <c r="GH165" s="39"/>
      <c r="GJ165" s="14"/>
      <c r="GK165" s="14"/>
      <c r="GM165" s="39"/>
      <c r="GO165" s="14"/>
      <c r="GP165" s="14"/>
      <c r="GQ165" s="22"/>
      <c r="GR165" s="40"/>
      <c r="GW165" s="40"/>
      <c r="GY165" s="21"/>
      <c r="GZ165" s="21"/>
      <c r="HB165" s="40"/>
      <c r="HD165" s="21"/>
      <c r="HE165" s="21"/>
      <c r="HF165" s="26"/>
      <c r="HG165" s="41"/>
      <c r="HL165" s="41"/>
      <c r="HN165" s="25"/>
      <c r="HO165" s="25"/>
      <c r="HP165" s="30"/>
      <c r="HQ165" s="42"/>
      <c r="HU165" s="7"/>
      <c r="HV165" s="8"/>
      <c r="IA165" s="8"/>
      <c r="IC165" s="4"/>
      <c r="ID165" s="4"/>
      <c r="IF165" s="8"/>
      <c r="IH165" s="4"/>
      <c r="II165" s="4"/>
      <c r="IK165" s="8"/>
      <c r="IM165" s="4"/>
      <c r="IN165" s="4"/>
      <c r="IO165" s="15"/>
      <c r="IP165" s="39"/>
      <c r="IU165" s="39"/>
      <c r="IW165" s="14"/>
      <c r="IX165" s="14"/>
      <c r="IZ165" s="39"/>
      <c r="JB165" s="14"/>
      <c r="JC165" s="14"/>
      <c r="JD165" s="22"/>
      <c r="JE165" s="40"/>
      <c r="JJ165" s="40"/>
      <c r="JL165" s="21"/>
      <c r="JM165" s="21"/>
      <c r="JN165" s="26"/>
      <c r="JO165" s="41"/>
      <c r="JS165" s="7"/>
      <c r="JT165" s="8"/>
      <c r="JY165" s="8"/>
      <c r="KA165" s="4"/>
      <c r="KB165" s="4"/>
      <c r="KD165" s="8"/>
      <c r="KF165" s="4"/>
      <c r="KG165" s="4"/>
      <c r="KH165" s="15"/>
      <c r="KI165" s="39"/>
      <c r="KN165" s="39"/>
      <c r="KP165" s="14"/>
      <c r="KQ165" s="14"/>
      <c r="KR165" s="22"/>
      <c r="KS165" s="40"/>
      <c r="KX165" s="6"/>
      <c r="KZ165" s="5"/>
      <c r="LA165" s="5"/>
      <c r="LG165" s="15"/>
      <c r="LH165" s="39"/>
      <c r="LM165" s="6"/>
      <c r="LO165" s="5"/>
      <c r="LP165" s="5"/>
      <c r="LQ165" s="7"/>
      <c r="LR165" s="8"/>
      <c r="LW165" s="8"/>
      <c r="LY165" s="4"/>
      <c r="LZ165" s="4"/>
      <c r="MB165" s="8"/>
      <c r="MD165" s="4"/>
      <c r="ME165" s="4"/>
      <c r="MG165" s="8"/>
      <c r="MI165" s="4"/>
      <c r="MJ165" s="4"/>
      <c r="MK165" s="15"/>
      <c r="ML165" s="39"/>
      <c r="MQ165" s="39"/>
      <c r="MS165" s="14"/>
      <c r="MT165" s="14"/>
      <c r="MV165" s="39"/>
      <c r="MX165" s="14"/>
      <c r="MY165" s="14"/>
      <c r="MZ165" s="22"/>
      <c r="NA165" s="40"/>
      <c r="NF165" s="40"/>
      <c r="NH165" s="21"/>
      <c r="NI165" s="21"/>
      <c r="NJ165" s="26"/>
      <c r="NK165" s="41"/>
      <c r="NO165" s="7"/>
      <c r="NP165" s="8"/>
      <c r="NU165" s="8"/>
      <c r="NW165" s="4"/>
      <c r="NX165" s="4"/>
      <c r="NZ165" s="8"/>
      <c r="OB165" s="4"/>
      <c r="OC165" s="4"/>
      <c r="OD165" s="15"/>
      <c r="OE165" s="39"/>
      <c r="OJ165" s="39"/>
      <c r="OL165" s="14"/>
      <c r="OM165" s="14"/>
      <c r="ON165" s="22"/>
      <c r="OO165" s="40"/>
      <c r="OS165" s="7"/>
      <c r="OT165" s="8"/>
      <c r="OY165" s="8"/>
      <c r="PA165" s="4"/>
      <c r="PB165" s="4"/>
      <c r="PC165" s="15"/>
      <c r="PD165" s="39"/>
      <c r="PH165" s="7"/>
      <c r="PI165" s="8"/>
      <c r="PM165" s="7"/>
      <c r="PN165" s="8"/>
      <c r="PS165" s="8"/>
      <c r="PU165" s="4"/>
      <c r="PV165" s="4"/>
      <c r="PX165" s="8"/>
      <c r="PZ165" s="4"/>
      <c r="QA165" s="4"/>
      <c r="QB165" s="15"/>
      <c r="QC165" s="39"/>
      <c r="QH165" s="39"/>
      <c r="QJ165" s="14"/>
      <c r="QK165" s="14"/>
      <c r="QL165" s="22"/>
      <c r="QM165" s="40"/>
      <c r="QQ165" s="7"/>
      <c r="QR165" s="8"/>
      <c r="QW165" s="8"/>
      <c r="QY165" s="4"/>
      <c r="QZ165" s="4"/>
      <c r="RA165" s="15"/>
      <c r="RB165" s="39"/>
      <c r="RF165" s="7"/>
      <c r="RG165" s="8"/>
      <c r="RK165" s="7"/>
      <c r="RL165" s="8"/>
      <c r="RQ165" s="8"/>
      <c r="RS165" s="4"/>
      <c r="RT165" s="4"/>
      <c r="RU165" s="15"/>
      <c r="RV165" s="39"/>
      <c r="RZ165" s="7"/>
      <c r="SA165" s="8"/>
      <c r="SE165" s="7"/>
      <c r="SF165" s="8"/>
      <c r="SJ165" s="7"/>
      <c r="SK165" s="8"/>
      <c r="SP165" s="8"/>
      <c r="SR165" s="4"/>
      <c r="SS165" s="4"/>
      <c r="SU165" s="8"/>
      <c r="SW165" s="4"/>
      <c r="SX165" s="4"/>
      <c r="SY165" s="15"/>
      <c r="SZ165" s="39"/>
      <c r="TE165" s="39"/>
      <c r="TG165" s="14"/>
      <c r="TH165" s="14"/>
      <c r="TI165" s="22"/>
      <c r="TJ165" s="40"/>
      <c r="TN165" s="7"/>
      <c r="TO165" s="8"/>
      <c r="TT165" s="8"/>
      <c r="TV165" s="4"/>
      <c r="TW165" s="4"/>
      <c r="TX165" s="15"/>
      <c r="TY165" s="39"/>
      <c r="UC165" s="7"/>
      <c r="UD165" s="8"/>
      <c r="UH165" s="7"/>
      <c r="UI165" s="8"/>
      <c r="UN165" s="8"/>
      <c r="UP165" s="4"/>
      <c r="UQ165" s="4"/>
      <c r="UR165" s="15"/>
      <c r="US165" s="39"/>
      <c r="UW165" s="7"/>
      <c r="UX165" s="8"/>
      <c r="VB165" s="7"/>
      <c r="VC165" s="8"/>
      <c r="VG165" s="7"/>
      <c r="VH165" s="8"/>
      <c r="VM165" s="8"/>
      <c r="VO165" s="4"/>
      <c r="VP165" s="4"/>
      <c r="VQ165" s="15"/>
      <c r="VR165" s="39"/>
      <c r="VV165" s="7"/>
      <c r="VW165" s="8"/>
      <c r="WA165" s="7"/>
      <c r="WB165" s="8"/>
      <c r="WF165" s="7"/>
      <c r="WG165" s="8"/>
      <c r="WK165" s="7"/>
      <c r="WL165" s="8"/>
      <c r="WQ165" s="8"/>
      <c r="WS165" s="4"/>
      <c r="WT165" s="4"/>
      <c r="WU165" s="15"/>
      <c r="WV165" s="39"/>
      <c r="WZ165" s="7"/>
      <c r="XA165" s="8"/>
      <c r="XE165" s="7"/>
      <c r="XF165" s="8"/>
      <c r="XJ165" s="7"/>
      <c r="XK165" s="8"/>
      <c r="XO165" s="7"/>
      <c r="XP165" s="8"/>
      <c r="XT165" s="7"/>
      <c r="XU165" s="8"/>
      <c r="XY165" s="7"/>
      <c r="XZ165" s="8"/>
      <c r="YD165" s="7"/>
      <c r="YE165" s="8"/>
      <c r="YI165" s="7"/>
      <c r="YJ165" s="8"/>
    </row>
    <row r="166" spans="2:660" x14ac:dyDescent="0.2">
      <c r="B166" s="242"/>
      <c r="C166" s="163"/>
      <c r="D166"/>
      <c r="J166"/>
      <c r="K166"/>
      <c r="L166"/>
      <c r="M166"/>
      <c r="AI166" s="8"/>
      <c r="AK166" s="4"/>
      <c r="AL166" s="9"/>
      <c r="AN166" s="8"/>
      <c r="AP166" s="4"/>
      <c r="AQ166" s="9"/>
      <c r="AS166" s="8"/>
      <c r="AU166" s="4"/>
      <c r="AV166" s="9"/>
      <c r="AX166" s="17"/>
      <c r="AZ166" s="13"/>
      <c r="BA166" s="16"/>
      <c r="BM166" s="39"/>
      <c r="BO166" s="14"/>
      <c r="BP166" s="18"/>
      <c r="BR166" s="39"/>
      <c r="BT166" s="14"/>
      <c r="BU166" s="18"/>
      <c r="BW166" s="39"/>
      <c r="BY166" s="14"/>
      <c r="BZ166" s="18"/>
      <c r="CA166" s="22"/>
      <c r="CB166" s="40"/>
      <c r="CG166" s="40"/>
      <c r="CI166" s="21"/>
      <c r="CJ166" s="21"/>
      <c r="CL166" s="40"/>
      <c r="CN166" s="21"/>
      <c r="CO166" s="21"/>
      <c r="CQ166" s="40"/>
      <c r="CS166" s="21"/>
      <c r="CT166" s="21"/>
      <c r="CV166" s="40"/>
      <c r="CX166" s="21"/>
      <c r="CY166" s="21"/>
      <c r="CZ166" s="26"/>
      <c r="DA166" s="41"/>
      <c r="DF166" s="41"/>
      <c r="DH166" s="25"/>
      <c r="DI166" s="25"/>
      <c r="DK166" s="41"/>
      <c r="DM166" s="25"/>
      <c r="DN166" s="25"/>
      <c r="DP166" s="41"/>
      <c r="DR166" s="25"/>
      <c r="DS166" s="25"/>
      <c r="DT166" s="30"/>
      <c r="DU166" s="42"/>
      <c r="DZ166" s="42"/>
      <c r="EB166" s="29"/>
      <c r="EC166" s="29"/>
      <c r="EE166" s="42"/>
      <c r="EG166" s="29"/>
      <c r="EH166" s="29"/>
      <c r="EI166" s="34"/>
      <c r="EJ166" s="43"/>
      <c r="EO166" s="43"/>
      <c r="EQ166" s="33"/>
      <c r="ER166" s="33"/>
      <c r="ES166" s="38"/>
      <c r="ET166" s="44"/>
      <c r="EX166" s="7"/>
      <c r="EY166" s="8"/>
      <c r="FD166" s="8"/>
      <c r="FF166" s="4"/>
      <c r="FG166" s="4"/>
      <c r="FI166" s="8"/>
      <c r="FK166" s="4"/>
      <c r="FL166" s="4"/>
      <c r="FN166" s="8"/>
      <c r="FP166" s="4"/>
      <c r="FQ166" s="4"/>
      <c r="FS166" s="8"/>
      <c r="FU166" s="4"/>
      <c r="FV166" s="4"/>
      <c r="FW166" s="15"/>
      <c r="FX166" s="39"/>
      <c r="GC166" s="39"/>
      <c r="GE166" s="14"/>
      <c r="GF166" s="14"/>
      <c r="GH166" s="39"/>
      <c r="GJ166" s="14"/>
      <c r="GK166" s="14"/>
      <c r="GM166" s="39"/>
      <c r="GO166" s="14"/>
      <c r="GP166" s="14"/>
      <c r="GQ166" s="22"/>
      <c r="GR166" s="40"/>
      <c r="GW166" s="40"/>
      <c r="GY166" s="21"/>
      <c r="GZ166" s="21"/>
      <c r="HB166" s="40"/>
      <c r="HD166" s="21"/>
      <c r="HE166" s="21"/>
      <c r="HF166" s="26"/>
      <c r="HG166" s="41"/>
      <c r="HL166" s="41"/>
      <c r="HN166" s="25"/>
      <c r="HO166" s="25"/>
      <c r="HP166" s="30"/>
      <c r="HQ166" s="42"/>
      <c r="HU166" s="7"/>
      <c r="HV166" s="8"/>
      <c r="IA166" s="8"/>
      <c r="IC166" s="4"/>
      <c r="ID166" s="4"/>
      <c r="IF166" s="8"/>
      <c r="IH166" s="4"/>
      <c r="II166" s="4"/>
      <c r="IK166" s="8"/>
      <c r="IM166" s="4"/>
      <c r="IN166" s="4"/>
      <c r="IO166" s="15"/>
      <c r="IP166" s="39"/>
      <c r="IU166" s="39"/>
      <c r="IW166" s="14"/>
      <c r="IX166" s="14"/>
      <c r="IZ166" s="39"/>
      <c r="JB166" s="14"/>
      <c r="JC166" s="14"/>
      <c r="JD166" s="22"/>
      <c r="JE166" s="40"/>
      <c r="JJ166" s="40"/>
      <c r="JL166" s="21"/>
      <c r="JM166" s="21"/>
      <c r="JN166" s="26"/>
      <c r="JO166" s="41"/>
      <c r="JS166" s="7"/>
      <c r="JT166" s="8"/>
      <c r="JY166" s="8"/>
      <c r="KA166" s="4"/>
      <c r="KB166" s="4"/>
      <c r="KD166" s="8"/>
      <c r="KF166" s="4"/>
      <c r="KG166" s="4"/>
      <c r="KH166" s="15"/>
      <c r="KI166" s="39"/>
      <c r="KN166" s="39"/>
      <c r="KP166" s="14"/>
      <c r="KQ166" s="14"/>
      <c r="KR166" s="22"/>
      <c r="KS166" s="40"/>
      <c r="KX166" s="6"/>
      <c r="KZ166" s="5"/>
      <c r="LA166" s="5"/>
      <c r="LG166" s="15"/>
      <c r="LH166" s="39"/>
      <c r="LM166" s="6"/>
      <c r="LO166" s="5"/>
      <c r="LP166" s="5"/>
      <c r="LQ166" s="7"/>
      <c r="LR166" s="8"/>
      <c r="LW166" s="8"/>
      <c r="LY166" s="4"/>
      <c r="LZ166" s="4"/>
      <c r="MB166" s="8"/>
      <c r="MD166" s="4"/>
      <c r="ME166" s="4"/>
      <c r="MG166" s="8"/>
      <c r="MI166" s="4"/>
      <c r="MJ166" s="4"/>
      <c r="MK166" s="15"/>
      <c r="ML166" s="39"/>
      <c r="MQ166" s="39"/>
      <c r="MS166" s="14"/>
      <c r="MT166" s="14"/>
      <c r="MV166" s="39"/>
      <c r="MX166" s="14"/>
      <c r="MY166" s="14"/>
      <c r="MZ166" s="22"/>
      <c r="NA166" s="40"/>
      <c r="NF166" s="40"/>
      <c r="NH166" s="21"/>
      <c r="NI166" s="21"/>
      <c r="NJ166" s="26"/>
      <c r="NK166" s="41"/>
      <c r="NO166" s="7"/>
      <c r="NP166" s="8"/>
      <c r="NU166" s="8"/>
      <c r="NW166" s="4"/>
      <c r="NX166" s="4"/>
      <c r="NZ166" s="8"/>
      <c r="OB166" s="4"/>
      <c r="OC166" s="4"/>
      <c r="OD166" s="15"/>
      <c r="OE166" s="39"/>
      <c r="OJ166" s="39"/>
      <c r="OL166" s="14"/>
      <c r="OM166" s="14"/>
      <c r="ON166" s="22"/>
      <c r="OO166" s="40"/>
      <c r="OS166" s="7"/>
      <c r="OT166" s="8"/>
      <c r="OY166" s="8"/>
      <c r="PA166" s="4"/>
      <c r="PB166" s="4"/>
      <c r="PC166" s="15"/>
      <c r="PD166" s="39"/>
      <c r="PH166" s="7"/>
      <c r="PI166" s="8"/>
      <c r="PM166" s="7"/>
      <c r="PN166" s="8"/>
      <c r="PS166" s="8"/>
      <c r="PU166" s="4"/>
      <c r="PV166" s="4"/>
      <c r="PX166" s="8"/>
      <c r="PZ166" s="4"/>
      <c r="QA166" s="4"/>
      <c r="QB166" s="15"/>
      <c r="QC166" s="39"/>
      <c r="QH166" s="39"/>
      <c r="QJ166" s="14"/>
      <c r="QK166" s="14"/>
      <c r="QL166" s="22"/>
      <c r="QM166" s="40"/>
      <c r="QQ166" s="7"/>
      <c r="QR166" s="8"/>
      <c r="QW166" s="8"/>
      <c r="QY166" s="4"/>
      <c r="QZ166" s="4"/>
      <c r="RA166" s="15"/>
      <c r="RB166" s="39"/>
      <c r="RF166" s="7"/>
      <c r="RG166" s="8"/>
      <c r="RK166" s="7"/>
      <c r="RL166" s="8"/>
      <c r="RQ166" s="8"/>
      <c r="RS166" s="4"/>
      <c r="RT166" s="4"/>
      <c r="RU166" s="15"/>
      <c r="RV166" s="39"/>
      <c r="RZ166" s="7"/>
      <c r="SA166" s="8"/>
      <c r="SE166" s="7"/>
      <c r="SF166" s="8"/>
      <c r="SJ166" s="7"/>
      <c r="SK166" s="8"/>
      <c r="SP166" s="8"/>
      <c r="SR166" s="4"/>
      <c r="SS166" s="4"/>
      <c r="SU166" s="8"/>
      <c r="SW166" s="4"/>
      <c r="SX166" s="4"/>
      <c r="SY166" s="15"/>
      <c r="SZ166" s="39"/>
      <c r="TE166" s="39"/>
      <c r="TG166" s="14"/>
      <c r="TH166" s="14"/>
      <c r="TI166" s="22"/>
      <c r="TJ166" s="40"/>
      <c r="TN166" s="7"/>
      <c r="TO166" s="8"/>
      <c r="TT166" s="8"/>
      <c r="TV166" s="4"/>
      <c r="TW166" s="4"/>
      <c r="TX166" s="15"/>
      <c r="TY166" s="39"/>
      <c r="UC166" s="7"/>
      <c r="UD166" s="8"/>
      <c r="UH166" s="7"/>
      <c r="UI166" s="8"/>
      <c r="UN166" s="8"/>
      <c r="UP166" s="4"/>
      <c r="UQ166" s="4"/>
      <c r="UR166" s="15"/>
      <c r="US166" s="39"/>
      <c r="UW166" s="7"/>
      <c r="UX166" s="8"/>
      <c r="VB166" s="7"/>
      <c r="VC166" s="8"/>
      <c r="VG166" s="7"/>
      <c r="VH166" s="8"/>
      <c r="VM166" s="8"/>
      <c r="VO166" s="4"/>
      <c r="VP166" s="4"/>
      <c r="VQ166" s="15"/>
      <c r="VR166" s="39"/>
      <c r="VV166" s="7"/>
      <c r="VW166" s="8"/>
      <c r="WA166" s="7"/>
      <c r="WB166" s="8"/>
      <c r="WF166" s="7"/>
      <c r="WG166" s="8"/>
      <c r="WK166" s="7"/>
      <c r="WL166" s="8"/>
      <c r="WQ166" s="8"/>
      <c r="WS166" s="4"/>
      <c r="WT166" s="4"/>
      <c r="WU166" s="15"/>
      <c r="WV166" s="39"/>
      <c r="WZ166" s="7"/>
      <c r="XA166" s="8"/>
      <c r="XE166" s="7"/>
      <c r="XF166" s="8"/>
      <c r="XJ166" s="7"/>
      <c r="XK166" s="8"/>
      <c r="XO166" s="7"/>
      <c r="XP166" s="8"/>
      <c r="XT166" s="7"/>
      <c r="XU166" s="8"/>
      <c r="XY166" s="7"/>
      <c r="XZ166" s="8"/>
      <c r="YD166" s="7"/>
      <c r="YE166" s="8"/>
      <c r="YI166" s="7"/>
      <c r="YJ166" s="8"/>
    </row>
    <row r="167" spans="2:660" x14ac:dyDescent="0.2">
      <c r="B167" s="242"/>
      <c r="C167" s="163"/>
      <c r="D167"/>
      <c r="J167"/>
      <c r="K167"/>
      <c r="L167"/>
      <c r="M167"/>
      <c r="AI167" s="8"/>
      <c r="AK167" s="4"/>
      <c r="AL167" s="9"/>
      <c r="AN167" s="8"/>
      <c r="AP167" s="4"/>
      <c r="AQ167" s="9"/>
      <c r="AS167" s="8"/>
      <c r="AU167" s="4"/>
      <c r="AV167" s="9"/>
      <c r="AX167" s="17"/>
      <c r="AZ167" s="13"/>
      <c r="BA167" s="16"/>
      <c r="BM167" s="39"/>
      <c r="BO167" s="14"/>
      <c r="BP167" s="18"/>
      <c r="BR167" s="39"/>
      <c r="BT167" s="14"/>
      <c r="BU167" s="18"/>
      <c r="BW167" s="39"/>
      <c r="BY167" s="14"/>
      <c r="BZ167" s="18"/>
      <c r="CA167" s="22"/>
      <c r="CB167" s="40"/>
      <c r="CG167" s="40"/>
      <c r="CI167" s="21"/>
      <c r="CJ167" s="21"/>
      <c r="CL167" s="40"/>
      <c r="CN167" s="21"/>
      <c r="CO167" s="21"/>
      <c r="CQ167" s="40"/>
      <c r="CS167" s="21"/>
      <c r="CT167" s="21"/>
      <c r="CV167" s="40"/>
      <c r="CX167" s="21"/>
      <c r="CY167" s="21"/>
      <c r="CZ167" s="26"/>
      <c r="DA167" s="41"/>
      <c r="DF167" s="41"/>
      <c r="DH167" s="25"/>
      <c r="DI167" s="25"/>
      <c r="DK167" s="41"/>
      <c r="DM167" s="25"/>
      <c r="DN167" s="25"/>
      <c r="DP167" s="41"/>
      <c r="DR167" s="25"/>
      <c r="DS167" s="25"/>
      <c r="DT167" s="30"/>
      <c r="DU167" s="42"/>
      <c r="DZ167" s="42"/>
      <c r="EB167" s="29"/>
      <c r="EC167" s="29"/>
      <c r="EE167" s="42"/>
      <c r="EG167" s="29"/>
      <c r="EH167" s="29"/>
      <c r="EI167" s="34"/>
      <c r="EJ167" s="43"/>
      <c r="EO167" s="43"/>
      <c r="EQ167" s="33"/>
      <c r="ER167" s="33"/>
      <c r="ES167" s="38"/>
      <c r="ET167" s="44"/>
      <c r="EX167" s="7"/>
      <c r="EY167" s="8"/>
      <c r="FD167" s="8"/>
      <c r="FF167" s="4"/>
      <c r="FG167" s="4"/>
      <c r="FI167" s="8"/>
      <c r="FK167" s="4"/>
      <c r="FL167" s="4"/>
      <c r="FN167" s="8"/>
      <c r="FP167" s="4"/>
      <c r="FQ167" s="4"/>
      <c r="FS167" s="8"/>
      <c r="FU167" s="4"/>
      <c r="FV167" s="4"/>
      <c r="FW167" s="15"/>
      <c r="FX167" s="39"/>
      <c r="GC167" s="39"/>
      <c r="GE167" s="14"/>
      <c r="GF167" s="14"/>
      <c r="GH167" s="39"/>
      <c r="GJ167" s="14"/>
      <c r="GK167" s="14"/>
      <c r="GM167" s="39"/>
      <c r="GO167" s="14"/>
      <c r="GP167" s="14"/>
      <c r="GQ167" s="22"/>
      <c r="GR167" s="40"/>
      <c r="GW167" s="40"/>
      <c r="GY167" s="21"/>
      <c r="GZ167" s="21"/>
      <c r="HB167" s="40"/>
      <c r="HD167" s="21"/>
      <c r="HE167" s="21"/>
      <c r="HF167" s="26"/>
      <c r="HG167" s="41"/>
      <c r="HL167" s="41"/>
      <c r="HN167" s="25"/>
      <c r="HO167" s="25"/>
      <c r="HP167" s="30"/>
      <c r="HQ167" s="42"/>
      <c r="HU167" s="7"/>
      <c r="HV167" s="8"/>
      <c r="IA167" s="8"/>
      <c r="IC167" s="4"/>
      <c r="ID167" s="4"/>
      <c r="IF167" s="8"/>
      <c r="IH167" s="4"/>
      <c r="II167" s="4"/>
      <c r="IK167" s="8"/>
      <c r="IM167" s="4"/>
      <c r="IN167" s="4"/>
      <c r="IO167" s="15"/>
      <c r="IP167" s="39"/>
      <c r="IU167" s="39"/>
      <c r="IW167" s="14"/>
      <c r="IX167" s="14"/>
      <c r="IZ167" s="39"/>
      <c r="JB167" s="14"/>
      <c r="JC167" s="14"/>
      <c r="JD167" s="22"/>
      <c r="JE167" s="40"/>
      <c r="JJ167" s="40"/>
      <c r="JL167" s="21"/>
      <c r="JM167" s="21"/>
      <c r="JN167" s="26"/>
      <c r="JO167" s="41"/>
      <c r="JS167" s="7"/>
      <c r="JT167" s="8"/>
      <c r="JY167" s="8"/>
      <c r="KA167" s="4"/>
      <c r="KB167" s="4"/>
      <c r="KD167" s="8"/>
      <c r="KF167" s="4"/>
      <c r="KG167" s="4"/>
      <c r="KH167" s="15"/>
      <c r="KI167" s="39"/>
      <c r="KN167" s="39"/>
      <c r="KP167" s="14"/>
      <c r="KQ167" s="14"/>
      <c r="KR167" s="22"/>
      <c r="KS167" s="40"/>
      <c r="KX167" s="6"/>
      <c r="KZ167" s="5"/>
      <c r="LA167" s="5"/>
      <c r="LG167" s="15"/>
      <c r="LH167" s="39"/>
      <c r="LM167" s="6"/>
      <c r="LO167" s="5"/>
      <c r="LP167" s="5"/>
      <c r="LQ167" s="7"/>
      <c r="LR167" s="8"/>
      <c r="LW167" s="8"/>
      <c r="LY167" s="4"/>
      <c r="LZ167" s="4"/>
      <c r="MB167" s="8"/>
      <c r="MD167" s="4"/>
      <c r="ME167" s="4"/>
      <c r="MG167" s="8"/>
      <c r="MI167" s="4"/>
      <c r="MJ167" s="4"/>
      <c r="MK167" s="15"/>
      <c r="ML167" s="39"/>
      <c r="MQ167" s="39"/>
      <c r="MS167" s="14"/>
      <c r="MT167" s="14"/>
      <c r="MV167" s="39"/>
      <c r="MX167" s="14"/>
      <c r="MY167" s="14"/>
      <c r="MZ167" s="22"/>
      <c r="NA167" s="40"/>
      <c r="NF167" s="40"/>
      <c r="NH167" s="21"/>
      <c r="NI167" s="21"/>
      <c r="NJ167" s="26"/>
      <c r="NK167" s="41"/>
      <c r="NO167" s="7"/>
      <c r="NP167" s="8"/>
      <c r="NU167" s="8"/>
      <c r="NW167" s="4"/>
      <c r="NX167" s="4"/>
      <c r="NZ167" s="8"/>
      <c r="OB167" s="4"/>
      <c r="OC167" s="4"/>
      <c r="OD167" s="15"/>
      <c r="OE167" s="39"/>
      <c r="OJ167" s="39"/>
      <c r="OL167" s="14"/>
      <c r="OM167" s="14"/>
      <c r="ON167" s="22"/>
      <c r="OO167" s="40"/>
      <c r="OS167" s="7"/>
      <c r="OT167" s="8"/>
      <c r="OY167" s="8"/>
      <c r="PA167" s="4"/>
      <c r="PB167" s="4"/>
      <c r="PC167" s="15"/>
      <c r="PD167" s="39"/>
      <c r="PH167" s="7"/>
      <c r="PI167" s="8"/>
      <c r="PM167" s="7"/>
      <c r="PN167" s="8"/>
      <c r="PS167" s="8"/>
      <c r="PU167" s="4"/>
      <c r="PV167" s="4"/>
      <c r="PX167" s="8"/>
      <c r="PZ167" s="4"/>
      <c r="QA167" s="4"/>
      <c r="QB167" s="15"/>
      <c r="QC167" s="39"/>
      <c r="QH167" s="39"/>
      <c r="QJ167" s="14"/>
      <c r="QK167" s="14"/>
      <c r="QL167" s="22"/>
      <c r="QM167" s="40"/>
      <c r="QQ167" s="7"/>
      <c r="QR167" s="8"/>
      <c r="QW167" s="8"/>
      <c r="QY167" s="4"/>
      <c r="QZ167" s="4"/>
      <c r="RA167" s="15"/>
      <c r="RB167" s="39"/>
      <c r="RF167" s="7"/>
      <c r="RG167" s="8"/>
      <c r="RK167" s="7"/>
      <c r="RL167" s="8"/>
      <c r="RQ167" s="8"/>
      <c r="RS167" s="4"/>
      <c r="RT167" s="4"/>
      <c r="RU167" s="15"/>
      <c r="RV167" s="39"/>
      <c r="RZ167" s="7"/>
      <c r="SA167" s="8"/>
      <c r="SE167" s="7"/>
      <c r="SF167" s="8"/>
      <c r="SJ167" s="7"/>
      <c r="SK167" s="8"/>
      <c r="SP167" s="8"/>
      <c r="SR167" s="4"/>
      <c r="SS167" s="4"/>
      <c r="SU167" s="8"/>
      <c r="SW167" s="4"/>
      <c r="SX167" s="4"/>
      <c r="SY167" s="15"/>
      <c r="SZ167" s="39"/>
      <c r="TE167" s="39"/>
      <c r="TG167" s="14"/>
      <c r="TH167" s="14"/>
      <c r="TI167" s="22"/>
      <c r="TJ167" s="40"/>
      <c r="TN167" s="7"/>
      <c r="TO167" s="8"/>
      <c r="TT167" s="8"/>
      <c r="TV167" s="4"/>
      <c r="TW167" s="4"/>
      <c r="TX167" s="15"/>
      <c r="TY167" s="39"/>
      <c r="UC167" s="7"/>
      <c r="UD167" s="8"/>
      <c r="UH167" s="7"/>
      <c r="UI167" s="8"/>
      <c r="UN167" s="8"/>
      <c r="UP167" s="4"/>
      <c r="UQ167" s="4"/>
      <c r="UR167" s="15"/>
      <c r="US167" s="39"/>
      <c r="UW167" s="7"/>
      <c r="UX167" s="8"/>
      <c r="VB167" s="7"/>
      <c r="VC167" s="8"/>
      <c r="VG167" s="7"/>
      <c r="VH167" s="8"/>
      <c r="VM167" s="8"/>
      <c r="VO167" s="4"/>
      <c r="VP167" s="4"/>
      <c r="VQ167" s="15"/>
      <c r="VR167" s="39"/>
      <c r="VV167" s="7"/>
      <c r="VW167" s="8"/>
      <c r="WA167" s="7"/>
      <c r="WB167" s="8"/>
      <c r="WF167" s="7"/>
      <c r="WG167" s="8"/>
      <c r="WK167" s="7"/>
      <c r="WL167" s="8"/>
      <c r="WQ167" s="8"/>
      <c r="WS167" s="4"/>
      <c r="WT167" s="4"/>
      <c r="WU167" s="15"/>
      <c r="WV167" s="39"/>
      <c r="WZ167" s="7"/>
      <c r="XA167" s="8"/>
      <c r="XE167" s="7"/>
      <c r="XF167" s="8"/>
      <c r="XJ167" s="7"/>
      <c r="XK167" s="8"/>
      <c r="XO167" s="7"/>
      <c r="XP167" s="8"/>
      <c r="XT167" s="7"/>
      <c r="XU167" s="8"/>
      <c r="XY167" s="7"/>
      <c r="XZ167" s="8"/>
      <c r="YD167" s="7"/>
      <c r="YE167" s="8"/>
      <c r="YI167" s="7"/>
      <c r="YJ167" s="8"/>
    </row>
    <row r="168" spans="2:660" x14ac:dyDescent="0.2">
      <c r="B168" s="242"/>
      <c r="C168" s="163"/>
      <c r="D168"/>
      <c r="J168"/>
      <c r="K168"/>
      <c r="L168"/>
      <c r="M168"/>
      <c r="AI168" s="8"/>
      <c r="AK168" s="4"/>
      <c r="AL168" s="9"/>
      <c r="AN168" s="8"/>
      <c r="AP168" s="4"/>
      <c r="AQ168" s="9"/>
      <c r="AS168" s="8"/>
      <c r="AU168" s="4"/>
      <c r="AV168" s="9"/>
      <c r="AX168" s="17"/>
      <c r="AZ168" s="13"/>
      <c r="BA168" s="16"/>
      <c r="BM168" s="39"/>
      <c r="BO168" s="14"/>
      <c r="BP168" s="18"/>
      <c r="BR168" s="39"/>
      <c r="BT168" s="14"/>
      <c r="BU168" s="18"/>
      <c r="BW168" s="39"/>
      <c r="BY168" s="14"/>
      <c r="BZ168" s="18"/>
      <c r="CA168" s="22"/>
      <c r="CB168" s="40"/>
      <c r="CG168" s="40"/>
      <c r="CI168" s="21"/>
      <c r="CJ168" s="21"/>
      <c r="CL168" s="40"/>
      <c r="CN168" s="21"/>
      <c r="CO168" s="21"/>
      <c r="CQ168" s="40"/>
      <c r="CS168" s="21"/>
      <c r="CT168" s="21"/>
      <c r="CV168" s="40"/>
      <c r="CX168" s="21"/>
      <c r="CY168" s="21"/>
      <c r="CZ168" s="26"/>
      <c r="DA168" s="41"/>
      <c r="DF168" s="41"/>
      <c r="DH168" s="25"/>
      <c r="DI168" s="25"/>
      <c r="DK168" s="41"/>
      <c r="DM168" s="25"/>
      <c r="DN168" s="25"/>
      <c r="DP168" s="41"/>
      <c r="DR168" s="25"/>
      <c r="DS168" s="25"/>
      <c r="DT168" s="30"/>
      <c r="DU168" s="42"/>
      <c r="DZ168" s="42"/>
      <c r="EB168" s="29"/>
      <c r="EC168" s="29"/>
      <c r="EE168" s="42"/>
      <c r="EG168" s="29"/>
      <c r="EH168" s="29"/>
      <c r="EI168" s="34"/>
      <c r="EJ168" s="43"/>
      <c r="EO168" s="43"/>
      <c r="EQ168" s="33"/>
      <c r="ER168" s="33"/>
      <c r="ES168" s="38"/>
      <c r="ET168" s="44"/>
      <c r="EX168" s="7"/>
      <c r="EY168" s="8"/>
      <c r="FD168" s="8"/>
      <c r="FF168" s="4"/>
      <c r="FG168" s="4"/>
      <c r="FI168" s="8"/>
      <c r="FK168" s="4"/>
      <c r="FL168" s="4"/>
      <c r="FN168" s="8"/>
      <c r="FP168" s="4"/>
      <c r="FQ168" s="4"/>
      <c r="FS168" s="8"/>
      <c r="FU168" s="4"/>
      <c r="FV168" s="4"/>
      <c r="FW168" s="15"/>
      <c r="FX168" s="39"/>
      <c r="GC168" s="39"/>
      <c r="GE168" s="14"/>
      <c r="GF168" s="14"/>
      <c r="GH168" s="39"/>
      <c r="GJ168" s="14"/>
      <c r="GK168" s="14"/>
      <c r="GM168" s="39"/>
      <c r="GO168" s="14"/>
      <c r="GP168" s="14"/>
      <c r="GQ168" s="22"/>
      <c r="GR168" s="40"/>
      <c r="GW168" s="40"/>
      <c r="GY168" s="21"/>
      <c r="GZ168" s="21"/>
      <c r="HB168" s="40"/>
      <c r="HD168" s="21"/>
      <c r="HE168" s="21"/>
      <c r="HF168" s="26"/>
      <c r="HG168" s="41"/>
      <c r="HL168" s="41"/>
      <c r="HN168" s="25"/>
      <c r="HO168" s="25"/>
      <c r="HP168" s="30"/>
      <c r="HQ168" s="42"/>
      <c r="HU168" s="7"/>
      <c r="HV168" s="8"/>
      <c r="IA168" s="8"/>
      <c r="IC168" s="4"/>
      <c r="ID168" s="4"/>
      <c r="IF168" s="8"/>
      <c r="IH168" s="4"/>
      <c r="II168" s="4"/>
      <c r="IK168" s="8"/>
      <c r="IM168" s="4"/>
      <c r="IN168" s="4"/>
      <c r="IO168" s="15"/>
      <c r="IP168" s="39"/>
      <c r="IU168" s="39"/>
      <c r="IW168" s="14"/>
      <c r="IX168" s="14"/>
      <c r="IZ168" s="39"/>
      <c r="JB168" s="14"/>
      <c r="JC168" s="14"/>
      <c r="JD168" s="22"/>
      <c r="JE168" s="40"/>
      <c r="JJ168" s="40"/>
      <c r="JL168" s="21"/>
      <c r="JM168" s="21"/>
      <c r="JN168" s="26"/>
      <c r="JO168" s="41"/>
      <c r="JS168" s="7"/>
      <c r="JT168" s="8"/>
      <c r="JY168" s="8"/>
      <c r="KA168" s="4"/>
      <c r="KB168" s="4"/>
      <c r="KD168" s="8"/>
      <c r="KF168" s="4"/>
      <c r="KG168" s="4"/>
      <c r="KH168" s="15"/>
      <c r="KI168" s="39"/>
      <c r="KN168" s="39"/>
      <c r="KP168" s="14"/>
      <c r="KQ168" s="14"/>
      <c r="KR168" s="22"/>
      <c r="KS168" s="40"/>
      <c r="KX168" s="6"/>
      <c r="KZ168" s="5"/>
      <c r="LA168" s="5"/>
      <c r="LG168" s="15"/>
      <c r="LH168" s="39"/>
      <c r="LM168" s="6"/>
      <c r="LO168" s="5"/>
      <c r="LP168" s="5"/>
      <c r="LQ168" s="7"/>
      <c r="LR168" s="8"/>
      <c r="LW168" s="8"/>
      <c r="LY168" s="4"/>
      <c r="LZ168" s="4"/>
      <c r="MB168" s="8"/>
      <c r="MD168" s="4"/>
      <c r="ME168" s="4"/>
      <c r="MG168" s="8"/>
      <c r="MI168" s="4"/>
      <c r="MJ168" s="4"/>
      <c r="MK168" s="15"/>
      <c r="ML168" s="39"/>
      <c r="MQ168" s="39"/>
      <c r="MS168" s="14"/>
      <c r="MT168" s="14"/>
      <c r="MV168" s="39"/>
      <c r="MX168" s="14"/>
      <c r="MY168" s="14"/>
      <c r="MZ168" s="22"/>
      <c r="NA168" s="40"/>
      <c r="NF168" s="40"/>
      <c r="NH168" s="21"/>
      <c r="NI168" s="21"/>
      <c r="NJ168" s="26"/>
      <c r="NK168" s="41"/>
      <c r="NO168" s="7"/>
      <c r="NP168" s="8"/>
      <c r="NU168" s="8"/>
      <c r="NW168" s="4"/>
      <c r="NX168" s="4"/>
      <c r="NZ168" s="8"/>
      <c r="OB168" s="4"/>
      <c r="OC168" s="4"/>
      <c r="OD168" s="15"/>
      <c r="OE168" s="39"/>
      <c r="OJ168" s="39"/>
      <c r="OL168" s="14"/>
      <c r="OM168" s="14"/>
      <c r="ON168" s="22"/>
      <c r="OO168" s="40"/>
      <c r="OS168" s="7"/>
      <c r="OT168" s="8"/>
      <c r="OY168" s="8"/>
      <c r="PA168" s="4"/>
      <c r="PB168" s="4"/>
      <c r="PC168" s="15"/>
      <c r="PD168" s="39"/>
      <c r="PH168" s="7"/>
      <c r="PI168" s="8"/>
      <c r="PM168" s="7"/>
      <c r="PN168" s="8"/>
      <c r="PS168" s="8"/>
      <c r="PU168" s="4"/>
      <c r="PV168" s="4"/>
      <c r="PX168" s="8"/>
      <c r="PZ168" s="4"/>
      <c r="QA168" s="4"/>
      <c r="QB168" s="15"/>
      <c r="QC168" s="39"/>
      <c r="QH168" s="39"/>
      <c r="QJ168" s="14"/>
      <c r="QK168" s="14"/>
      <c r="QL168" s="22"/>
      <c r="QM168" s="40"/>
      <c r="QQ168" s="7"/>
      <c r="QR168" s="8"/>
      <c r="QW168" s="8"/>
      <c r="QY168" s="4"/>
      <c r="QZ168" s="4"/>
      <c r="RA168" s="15"/>
      <c r="RB168" s="39"/>
      <c r="RF168" s="7"/>
      <c r="RG168" s="8"/>
      <c r="RK168" s="7"/>
      <c r="RL168" s="8"/>
      <c r="RQ168" s="8"/>
      <c r="RS168" s="4"/>
      <c r="RT168" s="4"/>
      <c r="RU168" s="15"/>
      <c r="RV168" s="39"/>
      <c r="RZ168" s="7"/>
      <c r="SA168" s="8"/>
      <c r="SE168" s="7"/>
      <c r="SF168" s="8"/>
      <c r="SJ168" s="7"/>
      <c r="SK168" s="8"/>
      <c r="SP168" s="8"/>
      <c r="SR168" s="4"/>
      <c r="SS168" s="4"/>
      <c r="SU168" s="8"/>
      <c r="SW168" s="4"/>
      <c r="SX168" s="4"/>
      <c r="SY168" s="15"/>
      <c r="SZ168" s="39"/>
      <c r="TE168" s="39"/>
      <c r="TG168" s="14"/>
      <c r="TH168" s="14"/>
      <c r="TI168" s="22"/>
      <c r="TJ168" s="40"/>
      <c r="TN168" s="7"/>
      <c r="TO168" s="8"/>
      <c r="TT168" s="8"/>
      <c r="TV168" s="4"/>
      <c r="TW168" s="4"/>
      <c r="TX168" s="15"/>
      <c r="TY168" s="39"/>
      <c r="UC168" s="7"/>
      <c r="UD168" s="8"/>
      <c r="UH168" s="7"/>
      <c r="UI168" s="8"/>
      <c r="UN168" s="8"/>
      <c r="UP168" s="4"/>
      <c r="UQ168" s="4"/>
      <c r="UR168" s="15"/>
      <c r="US168" s="39"/>
      <c r="UW168" s="7"/>
      <c r="UX168" s="8"/>
      <c r="VB168" s="7"/>
      <c r="VC168" s="8"/>
      <c r="VG168" s="7"/>
      <c r="VH168" s="8"/>
      <c r="VM168" s="8"/>
      <c r="VO168" s="4"/>
      <c r="VP168" s="4"/>
      <c r="VQ168" s="15"/>
      <c r="VR168" s="39"/>
      <c r="VV168" s="7"/>
      <c r="VW168" s="8"/>
      <c r="WA168" s="7"/>
      <c r="WB168" s="8"/>
      <c r="WF168" s="7"/>
      <c r="WG168" s="8"/>
      <c r="WK168" s="7"/>
      <c r="WL168" s="8"/>
      <c r="WQ168" s="8"/>
      <c r="WS168" s="4"/>
      <c r="WT168" s="4"/>
      <c r="WU168" s="15"/>
      <c r="WV168" s="39"/>
      <c r="WZ168" s="7"/>
      <c r="XA168" s="8"/>
      <c r="XE168" s="7"/>
      <c r="XF168" s="8"/>
      <c r="XJ168" s="7"/>
      <c r="XK168" s="8"/>
      <c r="XO168" s="7"/>
      <c r="XP168" s="8"/>
      <c r="XT168" s="7"/>
      <c r="XU168" s="8"/>
      <c r="XY168" s="7"/>
      <c r="XZ168" s="8"/>
      <c r="YD168" s="7"/>
      <c r="YE168" s="8"/>
      <c r="YI168" s="7"/>
      <c r="YJ168" s="8"/>
    </row>
    <row r="169" spans="2:660" x14ac:dyDescent="0.2">
      <c r="B169" s="242"/>
      <c r="C169" s="163"/>
      <c r="D169"/>
      <c r="J169"/>
      <c r="K169"/>
      <c r="L169"/>
      <c r="M169"/>
      <c r="AI169" s="8"/>
      <c r="AK169" s="4"/>
      <c r="AL169" s="9"/>
      <c r="AN169" s="8"/>
      <c r="AP169" s="4"/>
      <c r="AQ169" s="9"/>
      <c r="AS169" s="8"/>
      <c r="AU169" s="4"/>
      <c r="AV169" s="9"/>
      <c r="AX169" s="17"/>
      <c r="AZ169" s="13"/>
      <c r="BA169" s="16"/>
      <c r="BM169" s="39"/>
      <c r="BO169" s="14"/>
      <c r="BP169" s="18"/>
      <c r="BR169" s="39"/>
      <c r="BT169" s="14"/>
      <c r="BU169" s="18"/>
      <c r="BW169" s="39"/>
      <c r="BY169" s="14"/>
      <c r="BZ169" s="18"/>
      <c r="CA169" s="22"/>
      <c r="CB169" s="40"/>
      <c r="CG169" s="40"/>
      <c r="CI169" s="21"/>
      <c r="CJ169" s="21"/>
      <c r="CL169" s="40"/>
      <c r="CN169" s="21"/>
      <c r="CO169" s="21"/>
      <c r="CQ169" s="40"/>
      <c r="CS169" s="21"/>
      <c r="CT169" s="21"/>
      <c r="CV169" s="40"/>
      <c r="CX169" s="21"/>
      <c r="CY169" s="21"/>
      <c r="CZ169" s="26"/>
      <c r="DA169" s="41"/>
      <c r="DF169" s="41"/>
      <c r="DH169" s="25"/>
      <c r="DI169" s="25"/>
      <c r="DK169" s="41"/>
      <c r="DM169" s="25"/>
      <c r="DN169" s="25"/>
      <c r="DP169" s="41"/>
      <c r="DR169" s="25"/>
      <c r="DS169" s="25"/>
      <c r="DT169" s="30"/>
      <c r="DU169" s="42"/>
      <c r="DZ169" s="42"/>
      <c r="EB169" s="29"/>
      <c r="EC169" s="29"/>
      <c r="EE169" s="42"/>
      <c r="EG169" s="29"/>
      <c r="EH169" s="29"/>
      <c r="EI169" s="34"/>
      <c r="EJ169" s="43"/>
      <c r="EO169" s="43"/>
      <c r="EQ169" s="33"/>
      <c r="ER169" s="33"/>
      <c r="ES169" s="38"/>
      <c r="ET169" s="44"/>
      <c r="EX169" s="7"/>
      <c r="EY169" s="8"/>
      <c r="FD169" s="8"/>
      <c r="FF169" s="4"/>
      <c r="FG169" s="4"/>
      <c r="FI169" s="8"/>
      <c r="FK169" s="4"/>
      <c r="FL169" s="4"/>
      <c r="FN169" s="8"/>
      <c r="FP169" s="4"/>
      <c r="FQ169" s="4"/>
      <c r="FS169" s="8"/>
      <c r="FU169" s="4"/>
      <c r="FV169" s="4"/>
      <c r="FW169" s="15"/>
      <c r="FX169" s="39"/>
      <c r="GC169" s="39"/>
      <c r="GE169" s="14"/>
      <c r="GF169" s="14"/>
      <c r="GH169" s="39"/>
      <c r="GJ169" s="14"/>
      <c r="GK169" s="14"/>
      <c r="GM169" s="39"/>
      <c r="GO169" s="14"/>
      <c r="GP169" s="14"/>
      <c r="GQ169" s="22"/>
      <c r="GR169" s="40"/>
      <c r="GW169" s="40"/>
      <c r="GY169" s="21"/>
      <c r="GZ169" s="21"/>
      <c r="HB169" s="40"/>
      <c r="HD169" s="21"/>
      <c r="HE169" s="21"/>
      <c r="HF169" s="26"/>
      <c r="HG169" s="41"/>
      <c r="HL169" s="41"/>
      <c r="HN169" s="25"/>
      <c r="HO169" s="25"/>
      <c r="HP169" s="30"/>
      <c r="HQ169" s="42"/>
      <c r="HU169" s="7"/>
      <c r="HV169" s="8"/>
      <c r="IA169" s="8"/>
      <c r="IC169" s="4"/>
      <c r="ID169" s="4"/>
      <c r="IF169" s="8"/>
      <c r="IH169" s="4"/>
      <c r="II169" s="4"/>
      <c r="IK169" s="8"/>
      <c r="IM169" s="4"/>
      <c r="IN169" s="4"/>
      <c r="IO169" s="15"/>
      <c r="IP169" s="39"/>
      <c r="IU169" s="39"/>
      <c r="IW169" s="14"/>
      <c r="IX169" s="14"/>
      <c r="IZ169" s="39"/>
      <c r="JB169" s="14"/>
      <c r="JC169" s="14"/>
      <c r="JD169" s="22"/>
      <c r="JE169" s="40"/>
      <c r="JJ169" s="40"/>
      <c r="JL169" s="21"/>
      <c r="JM169" s="21"/>
      <c r="JN169" s="26"/>
      <c r="JO169" s="41"/>
      <c r="JS169" s="7"/>
      <c r="JT169" s="8"/>
      <c r="JY169" s="8"/>
      <c r="KA169" s="4"/>
      <c r="KB169" s="4"/>
      <c r="KD169" s="8"/>
      <c r="KF169" s="4"/>
      <c r="KG169" s="4"/>
      <c r="KH169" s="15"/>
      <c r="KI169" s="39"/>
      <c r="KN169" s="39"/>
      <c r="KP169" s="14"/>
      <c r="KQ169" s="14"/>
      <c r="KR169" s="22"/>
      <c r="KS169" s="40"/>
      <c r="KX169" s="6"/>
      <c r="KZ169" s="5"/>
      <c r="LA169" s="5"/>
      <c r="LG169" s="15"/>
      <c r="LH169" s="39"/>
      <c r="LM169" s="6"/>
      <c r="LO169" s="5"/>
      <c r="LP169" s="5"/>
      <c r="LQ169" s="7"/>
      <c r="LR169" s="8"/>
      <c r="LW169" s="8"/>
      <c r="LY169" s="4"/>
      <c r="LZ169" s="4"/>
      <c r="MB169" s="8"/>
      <c r="MD169" s="4"/>
      <c r="ME169" s="4"/>
      <c r="MG169" s="8"/>
      <c r="MI169" s="4"/>
      <c r="MJ169" s="4"/>
      <c r="MK169" s="15"/>
      <c r="ML169" s="39"/>
      <c r="MQ169" s="39"/>
      <c r="MS169" s="14"/>
      <c r="MT169" s="14"/>
      <c r="MV169" s="39"/>
      <c r="MX169" s="14"/>
      <c r="MY169" s="14"/>
      <c r="MZ169" s="22"/>
      <c r="NA169" s="40"/>
      <c r="NF169" s="40"/>
      <c r="NH169" s="21"/>
      <c r="NI169" s="21"/>
      <c r="NJ169" s="26"/>
      <c r="NK169" s="41"/>
      <c r="NO169" s="7"/>
      <c r="NP169" s="8"/>
      <c r="NU169" s="8"/>
      <c r="NW169" s="4"/>
      <c r="NX169" s="4"/>
      <c r="NZ169" s="8"/>
      <c r="OB169" s="4"/>
      <c r="OC169" s="4"/>
      <c r="OD169" s="15"/>
      <c r="OE169" s="39"/>
      <c r="OJ169" s="39"/>
      <c r="OL169" s="14"/>
      <c r="OM169" s="14"/>
      <c r="ON169" s="22"/>
      <c r="OO169" s="40"/>
      <c r="OS169" s="7"/>
      <c r="OT169" s="8"/>
      <c r="OY169" s="8"/>
      <c r="PA169" s="4"/>
      <c r="PB169" s="4"/>
      <c r="PC169" s="15"/>
      <c r="PD169" s="39"/>
      <c r="PH169" s="7"/>
      <c r="PI169" s="8"/>
      <c r="PM169" s="7"/>
      <c r="PN169" s="8"/>
      <c r="PS169" s="8"/>
      <c r="PU169" s="4"/>
      <c r="PV169" s="4"/>
      <c r="PX169" s="8"/>
      <c r="PZ169" s="4"/>
      <c r="QA169" s="4"/>
      <c r="QB169" s="15"/>
      <c r="QC169" s="39"/>
      <c r="QH169" s="39"/>
      <c r="QJ169" s="14"/>
      <c r="QK169" s="14"/>
      <c r="QL169" s="22"/>
      <c r="QM169" s="40"/>
      <c r="QQ169" s="7"/>
      <c r="QR169" s="8"/>
      <c r="QW169" s="8"/>
      <c r="QY169" s="4"/>
      <c r="QZ169" s="4"/>
      <c r="RA169" s="15"/>
      <c r="RB169" s="39"/>
      <c r="RF169" s="7"/>
      <c r="RG169" s="8"/>
      <c r="RK169" s="7"/>
      <c r="RL169" s="8"/>
      <c r="RQ169" s="8"/>
      <c r="RS169" s="4"/>
      <c r="RT169" s="4"/>
      <c r="RU169" s="15"/>
      <c r="RV169" s="39"/>
      <c r="RZ169" s="7"/>
      <c r="SA169" s="8"/>
      <c r="SE169" s="7"/>
      <c r="SF169" s="8"/>
      <c r="SJ169" s="7"/>
      <c r="SK169" s="8"/>
      <c r="SP169" s="8"/>
      <c r="SR169" s="4"/>
      <c r="SS169" s="4"/>
      <c r="SU169" s="8"/>
      <c r="SW169" s="4"/>
      <c r="SX169" s="4"/>
      <c r="SY169" s="15"/>
      <c r="SZ169" s="39"/>
      <c r="TE169" s="39"/>
      <c r="TG169" s="14"/>
      <c r="TH169" s="14"/>
      <c r="TI169" s="22"/>
      <c r="TJ169" s="40"/>
      <c r="TN169" s="7"/>
      <c r="TO169" s="8"/>
      <c r="TT169" s="8"/>
      <c r="TV169" s="4"/>
      <c r="TW169" s="4"/>
      <c r="TX169" s="15"/>
      <c r="TY169" s="39"/>
      <c r="UC169" s="7"/>
      <c r="UD169" s="8"/>
      <c r="UH169" s="7"/>
      <c r="UI169" s="8"/>
      <c r="UN169" s="8"/>
      <c r="UP169" s="4"/>
      <c r="UQ169" s="4"/>
      <c r="UR169" s="15"/>
      <c r="US169" s="39"/>
      <c r="UW169" s="7"/>
      <c r="UX169" s="8"/>
      <c r="VB169" s="7"/>
      <c r="VC169" s="8"/>
      <c r="VG169" s="7"/>
      <c r="VH169" s="8"/>
      <c r="VM169" s="8"/>
      <c r="VO169" s="4"/>
      <c r="VP169" s="4"/>
      <c r="VQ169" s="15"/>
      <c r="VR169" s="39"/>
      <c r="VV169" s="7"/>
      <c r="VW169" s="8"/>
      <c r="WA169" s="7"/>
      <c r="WB169" s="8"/>
      <c r="WF169" s="7"/>
      <c r="WG169" s="8"/>
      <c r="WK169" s="7"/>
      <c r="WL169" s="8"/>
      <c r="WQ169" s="8"/>
      <c r="WS169" s="4"/>
      <c r="WT169" s="4"/>
      <c r="WU169" s="15"/>
      <c r="WV169" s="39"/>
      <c r="WZ169" s="7"/>
      <c r="XA169" s="8"/>
      <c r="XE169" s="7"/>
      <c r="XF169" s="8"/>
      <c r="XJ169" s="7"/>
      <c r="XK169" s="8"/>
      <c r="XO169" s="7"/>
      <c r="XP169" s="8"/>
      <c r="XT169" s="7"/>
      <c r="XU169" s="8"/>
      <c r="XY169" s="7"/>
      <c r="XZ169" s="8"/>
      <c r="YD169" s="7"/>
      <c r="YE169" s="8"/>
      <c r="YI169" s="7"/>
      <c r="YJ169" s="8"/>
    </row>
    <row r="170" spans="2:660" x14ac:dyDescent="0.2">
      <c r="B170" s="242"/>
      <c r="C170" s="163"/>
      <c r="D170"/>
      <c r="J170"/>
      <c r="K170"/>
      <c r="L170"/>
      <c r="M170"/>
      <c r="AI170" s="8"/>
      <c r="AK170" s="4"/>
      <c r="AL170" s="9"/>
      <c r="AN170" s="8"/>
      <c r="AP170" s="4"/>
      <c r="AQ170" s="9"/>
      <c r="AS170" s="8"/>
      <c r="AU170" s="4"/>
      <c r="AV170" s="9"/>
      <c r="AX170" s="17"/>
      <c r="AZ170" s="13"/>
      <c r="BA170" s="16"/>
      <c r="BM170" s="39"/>
      <c r="BO170" s="14"/>
      <c r="BP170" s="18"/>
      <c r="BR170" s="39"/>
      <c r="BT170" s="14"/>
      <c r="BU170" s="18"/>
      <c r="BW170" s="39"/>
      <c r="BY170" s="14"/>
      <c r="BZ170" s="18"/>
      <c r="CA170" s="22"/>
      <c r="CB170" s="40"/>
      <c r="CG170" s="40"/>
      <c r="CI170" s="21"/>
      <c r="CJ170" s="21"/>
      <c r="CL170" s="40"/>
      <c r="CN170" s="21"/>
      <c r="CO170" s="21"/>
      <c r="CQ170" s="40"/>
      <c r="CS170" s="21"/>
      <c r="CT170" s="21"/>
      <c r="CV170" s="40"/>
      <c r="CX170" s="21"/>
      <c r="CY170" s="21"/>
      <c r="CZ170" s="26"/>
      <c r="DA170" s="41"/>
      <c r="DF170" s="41"/>
      <c r="DH170" s="25"/>
      <c r="DI170" s="25"/>
      <c r="DK170" s="41"/>
      <c r="DM170" s="25"/>
      <c r="DN170" s="25"/>
      <c r="DP170" s="41"/>
      <c r="DR170" s="25"/>
      <c r="DS170" s="25"/>
      <c r="DT170" s="30"/>
      <c r="DU170" s="42"/>
      <c r="DZ170" s="42"/>
      <c r="EB170" s="29"/>
      <c r="EC170" s="29"/>
      <c r="EE170" s="42"/>
      <c r="EG170" s="29"/>
      <c r="EH170" s="29"/>
      <c r="EI170" s="34"/>
      <c r="EJ170" s="43"/>
      <c r="EO170" s="43"/>
      <c r="EQ170" s="33"/>
      <c r="ER170" s="33"/>
      <c r="ES170" s="38"/>
      <c r="ET170" s="44"/>
      <c r="EX170" s="7"/>
      <c r="EY170" s="8"/>
      <c r="FD170" s="8"/>
      <c r="FF170" s="4"/>
      <c r="FG170" s="4"/>
      <c r="FI170" s="8"/>
      <c r="FK170" s="4"/>
      <c r="FL170" s="4"/>
      <c r="FN170" s="8"/>
      <c r="FP170" s="4"/>
      <c r="FQ170" s="4"/>
      <c r="FS170" s="8"/>
      <c r="FU170" s="4"/>
      <c r="FV170" s="4"/>
      <c r="FW170" s="15"/>
      <c r="FX170" s="39"/>
      <c r="GC170" s="39"/>
      <c r="GE170" s="14"/>
      <c r="GF170" s="14"/>
      <c r="GH170" s="39"/>
      <c r="GJ170" s="14"/>
      <c r="GK170" s="14"/>
      <c r="GM170" s="39"/>
      <c r="GO170" s="14"/>
      <c r="GP170" s="14"/>
      <c r="GQ170" s="22"/>
      <c r="GR170" s="40"/>
      <c r="GW170" s="40"/>
      <c r="GY170" s="21"/>
      <c r="GZ170" s="21"/>
      <c r="HB170" s="40"/>
      <c r="HD170" s="21"/>
      <c r="HE170" s="21"/>
      <c r="HF170" s="26"/>
      <c r="HG170" s="41"/>
      <c r="HL170" s="41"/>
      <c r="HN170" s="25"/>
      <c r="HO170" s="25"/>
      <c r="HP170" s="30"/>
      <c r="HQ170" s="42"/>
      <c r="HU170" s="7"/>
      <c r="HV170" s="8"/>
      <c r="IA170" s="8"/>
      <c r="IC170" s="4"/>
      <c r="ID170" s="4"/>
      <c r="IF170" s="8"/>
      <c r="IH170" s="4"/>
      <c r="II170" s="4"/>
      <c r="IK170" s="8"/>
      <c r="IM170" s="4"/>
      <c r="IN170" s="4"/>
      <c r="IO170" s="15"/>
      <c r="IP170" s="39"/>
      <c r="IU170" s="39"/>
      <c r="IW170" s="14"/>
      <c r="IX170" s="14"/>
      <c r="IZ170" s="39"/>
      <c r="JB170" s="14"/>
      <c r="JC170" s="14"/>
      <c r="JD170" s="22"/>
      <c r="JE170" s="40"/>
      <c r="JJ170" s="40"/>
      <c r="JL170" s="21"/>
      <c r="JM170" s="21"/>
      <c r="JN170" s="26"/>
      <c r="JO170" s="41"/>
      <c r="JS170" s="7"/>
      <c r="JT170" s="8"/>
      <c r="JY170" s="8"/>
      <c r="KA170" s="4"/>
      <c r="KB170" s="4"/>
      <c r="KD170" s="8"/>
      <c r="KF170" s="4"/>
      <c r="KG170" s="4"/>
      <c r="KH170" s="15"/>
      <c r="KI170" s="39"/>
      <c r="KN170" s="39"/>
      <c r="KP170" s="14"/>
      <c r="KQ170" s="14"/>
      <c r="KR170" s="22"/>
      <c r="KS170" s="40"/>
      <c r="KX170" s="6"/>
      <c r="KZ170" s="5"/>
      <c r="LA170" s="5"/>
      <c r="LG170" s="15"/>
      <c r="LH170" s="39"/>
      <c r="LM170" s="6"/>
      <c r="LO170" s="5"/>
      <c r="LP170" s="5"/>
      <c r="LQ170" s="7"/>
      <c r="LR170" s="8"/>
      <c r="LW170" s="8"/>
      <c r="LY170" s="4"/>
      <c r="LZ170" s="4"/>
      <c r="MB170" s="8"/>
      <c r="MD170" s="4"/>
      <c r="ME170" s="4"/>
      <c r="MG170" s="8"/>
      <c r="MI170" s="4"/>
      <c r="MJ170" s="4"/>
      <c r="MK170" s="15"/>
      <c r="ML170" s="39"/>
      <c r="MQ170" s="39"/>
      <c r="MS170" s="14"/>
      <c r="MT170" s="14"/>
      <c r="MV170" s="39"/>
      <c r="MX170" s="14"/>
      <c r="MY170" s="14"/>
      <c r="MZ170" s="22"/>
      <c r="NA170" s="40"/>
      <c r="NF170" s="40"/>
      <c r="NH170" s="21"/>
      <c r="NI170" s="21"/>
      <c r="NJ170" s="26"/>
      <c r="NK170" s="41"/>
      <c r="NO170" s="7"/>
      <c r="NP170" s="8"/>
      <c r="NU170" s="8"/>
      <c r="NW170" s="4"/>
      <c r="NX170" s="4"/>
      <c r="NZ170" s="8"/>
      <c r="OB170" s="4"/>
      <c r="OC170" s="4"/>
      <c r="OD170" s="15"/>
      <c r="OE170" s="39"/>
      <c r="OJ170" s="39"/>
      <c r="OL170" s="14"/>
      <c r="OM170" s="14"/>
      <c r="ON170" s="22"/>
      <c r="OO170" s="40"/>
      <c r="OS170" s="7"/>
      <c r="OT170" s="8"/>
      <c r="OY170" s="8"/>
      <c r="PA170" s="4"/>
      <c r="PB170" s="4"/>
      <c r="PC170" s="15"/>
      <c r="PD170" s="39"/>
      <c r="PH170" s="7"/>
      <c r="PI170" s="8"/>
      <c r="PM170" s="7"/>
      <c r="PN170" s="8"/>
      <c r="PS170" s="8"/>
      <c r="PU170" s="4"/>
      <c r="PV170" s="4"/>
      <c r="PX170" s="8"/>
      <c r="PZ170" s="4"/>
      <c r="QA170" s="4"/>
      <c r="QB170" s="15"/>
      <c r="QC170" s="39"/>
      <c r="QH170" s="39"/>
      <c r="QJ170" s="14"/>
      <c r="QK170" s="14"/>
      <c r="QL170" s="22"/>
      <c r="QM170" s="40"/>
      <c r="QQ170" s="7"/>
      <c r="QR170" s="8"/>
      <c r="QW170" s="8"/>
      <c r="QY170" s="4"/>
      <c r="QZ170" s="4"/>
      <c r="RA170" s="15"/>
      <c r="RB170" s="39"/>
      <c r="RF170" s="7"/>
      <c r="RG170" s="8"/>
      <c r="RK170" s="7"/>
      <c r="RL170" s="8"/>
      <c r="RQ170" s="8"/>
      <c r="RS170" s="4"/>
      <c r="RT170" s="4"/>
      <c r="RU170" s="15"/>
      <c r="RV170" s="39"/>
      <c r="RZ170" s="7"/>
      <c r="SA170" s="8"/>
      <c r="SE170" s="7"/>
      <c r="SF170" s="8"/>
      <c r="SJ170" s="7"/>
      <c r="SK170" s="8"/>
      <c r="SP170" s="8"/>
      <c r="SR170" s="4"/>
      <c r="SS170" s="4"/>
      <c r="SU170" s="8"/>
      <c r="SW170" s="4"/>
      <c r="SX170" s="4"/>
      <c r="SY170" s="15"/>
      <c r="SZ170" s="39"/>
      <c r="TE170" s="39"/>
      <c r="TG170" s="14"/>
      <c r="TH170" s="14"/>
      <c r="TI170" s="22"/>
      <c r="TJ170" s="40"/>
      <c r="TN170" s="7"/>
      <c r="TO170" s="8"/>
      <c r="TT170" s="8"/>
      <c r="TV170" s="4"/>
      <c r="TW170" s="4"/>
      <c r="TX170" s="15"/>
      <c r="TY170" s="39"/>
      <c r="UC170" s="7"/>
      <c r="UD170" s="8"/>
      <c r="UH170" s="7"/>
      <c r="UI170" s="8"/>
      <c r="UN170" s="8"/>
      <c r="UP170" s="4"/>
      <c r="UQ170" s="4"/>
      <c r="UR170" s="15"/>
      <c r="US170" s="39"/>
      <c r="UW170" s="7"/>
      <c r="UX170" s="8"/>
      <c r="VB170" s="7"/>
      <c r="VC170" s="8"/>
      <c r="VG170" s="7"/>
      <c r="VH170" s="8"/>
      <c r="VM170" s="8"/>
      <c r="VO170" s="4"/>
      <c r="VP170" s="4"/>
      <c r="VQ170" s="15"/>
      <c r="VR170" s="39"/>
      <c r="VV170" s="7"/>
      <c r="VW170" s="8"/>
      <c r="WA170" s="7"/>
      <c r="WB170" s="8"/>
      <c r="WF170" s="7"/>
      <c r="WG170" s="8"/>
      <c r="WK170" s="7"/>
      <c r="WL170" s="8"/>
      <c r="WQ170" s="8"/>
      <c r="WS170" s="4"/>
      <c r="WT170" s="4"/>
      <c r="WU170" s="15"/>
      <c r="WV170" s="39"/>
      <c r="WZ170" s="7"/>
      <c r="XA170" s="8"/>
      <c r="XE170" s="7"/>
      <c r="XF170" s="8"/>
      <c r="XJ170" s="7"/>
      <c r="XK170" s="8"/>
      <c r="XO170" s="7"/>
      <c r="XP170" s="8"/>
      <c r="XT170" s="7"/>
      <c r="XU170" s="8"/>
      <c r="XY170" s="7"/>
      <c r="XZ170" s="8"/>
      <c r="YD170" s="7"/>
      <c r="YE170" s="8"/>
      <c r="YI170" s="7"/>
      <c r="YJ170" s="8"/>
    </row>
    <row r="171" spans="2:660" x14ac:dyDescent="0.2">
      <c r="B171" s="242"/>
      <c r="C171" s="163"/>
      <c r="D171"/>
      <c r="J171"/>
      <c r="K171"/>
      <c r="L171"/>
      <c r="M171"/>
      <c r="AI171" s="8"/>
      <c r="AK171" s="4"/>
      <c r="AL171" s="9"/>
      <c r="AN171" s="8"/>
      <c r="AP171" s="4"/>
      <c r="AQ171" s="9"/>
      <c r="AS171" s="8"/>
      <c r="AU171" s="4"/>
      <c r="AV171" s="9"/>
      <c r="AX171" s="17"/>
      <c r="AZ171" s="13"/>
      <c r="BA171" s="16"/>
      <c r="BM171" s="39"/>
      <c r="BO171" s="14"/>
      <c r="BP171" s="18"/>
      <c r="BR171" s="39"/>
      <c r="BT171" s="14"/>
      <c r="BU171" s="18"/>
      <c r="BW171" s="39"/>
      <c r="BY171" s="14"/>
      <c r="BZ171" s="18"/>
      <c r="CA171" s="22"/>
      <c r="CB171" s="40"/>
      <c r="CG171" s="40"/>
      <c r="CI171" s="21"/>
      <c r="CJ171" s="21"/>
      <c r="CL171" s="40"/>
      <c r="CN171" s="21"/>
      <c r="CO171" s="21"/>
      <c r="CQ171" s="40"/>
      <c r="CS171" s="21"/>
      <c r="CT171" s="21"/>
      <c r="CV171" s="40"/>
      <c r="CX171" s="21"/>
      <c r="CY171" s="21"/>
      <c r="CZ171" s="26"/>
      <c r="DA171" s="41"/>
      <c r="DF171" s="41"/>
      <c r="DH171" s="25"/>
      <c r="DI171" s="25"/>
      <c r="DK171" s="41"/>
      <c r="DM171" s="25"/>
      <c r="DN171" s="25"/>
      <c r="DP171" s="41"/>
      <c r="DR171" s="25"/>
      <c r="DS171" s="25"/>
      <c r="DT171" s="30"/>
      <c r="DU171" s="42"/>
      <c r="DZ171" s="42"/>
      <c r="EB171" s="29"/>
      <c r="EC171" s="29"/>
      <c r="EE171" s="42"/>
      <c r="EG171" s="29"/>
      <c r="EH171" s="29"/>
      <c r="EI171" s="34"/>
      <c r="EJ171" s="43"/>
      <c r="EO171" s="43"/>
      <c r="EQ171" s="33"/>
      <c r="ER171" s="33"/>
      <c r="ES171" s="38"/>
      <c r="ET171" s="44"/>
      <c r="EX171" s="7"/>
      <c r="EY171" s="8"/>
      <c r="FD171" s="8"/>
      <c r="FF171" s="4"/>
      <c r="FG171" s="4"/>
      <c r="FI171" s="8"/>
      <c r="FK171" s="4"/>
      <c r="FL171" s="4"/>
      <c r="FN171" s="8"/>
      <c r="FP171" s="4"/>
      <c r="FQ171" s="4"/>
      <c r="FS171" s="8"/>
      <c r="FU171" s="4"/>
      <c r="FV171" s="4"/>
      <c r="FW171" s="15"/>
      <c r="FX171" s="39"/>
      <c r="GC171" s="39"/>
      <c r="GE171" s="14"/>
      <c r="GF171" s="14"/>
      <c r="GH171" s="39"/>
      <c r="GJ171" s="14"/>
      <c r="GK171" s="14"/>
      <c r="GM171" s="39"/>
      <c r="GO171" s="14"/>
      <c r="GP171" s="14"/>
      <c r="GQ171" s="22"/>
      <c r="GR171" s="40"/>
      <c r="GW171" s="40"/>
      <c r="GY171" s="21"/>
      <c r="GZ171" s="21"/>
      <c r="HB171" s="40"/>
      <c r="HD171" s="21"/>
      <c r="HE171" s="21"/>
      <c r="HF171" s="26"/>
      <c r="HG171" s="41"/>
      <c r="HL171" s="41"/>
      <c r="HN171" s="25"/>
      <c r="HO171" s="25"/>
      <c r="HP171" s="30"/>
      <c r="HQ171" s="42"/>
      <c r="HU171" s="7"/>
      <c r="HV171" s="8"/>
      <c r="IA171" s="8"/>
      <c r="IC171" s="4"/>
      <c r="ID171" s="4"/>
      <c r="IF171" s="8"/>
      <c r="IH171" s="4"/>
      <c r="II171" s="4"/>
      <c r="IK171" s="8"/>
      <c r="IM171" s="4"/>
      <c r="IN171" s="4"/>
      <c r="IO171" s="15"/>
      <c r="IP171" s="39"/>
      <c r="IU171" s="39"/>
      <c r="IW171" s="14"/>
      <c r="IX171" s="14"/>
      <c r="IZ171" s="39"/>
      <c r="JB171" s="14"/>
      <c r="JC171" s="14"/>
      <c r="JD171" s="22"/>
      <c r="JE171" s="40"/>
      <c r="JJ171" s="40"/>
      <c r="JL171" s="21"/>
      <c r="JM171" s="21"/>
      <c r="JN171" s="26"/>
      <c r="JO171" s="41"/>
      <c r="JS171" s="7"/>
      <c r="JT171" s="8"/>
      <c r="JY171" s="8"/>
      <c r="KA171" s="4"/>
      <c r="KB171" s="4"/>
      <c r="KD171" s="8"/>
      <c r="KF171" s="4"/>
      <c r="KG171" s="4"/>
      <c r="KH171" s="15"/>
      <c r="KI171" s="39"/>
      <c r="KN171" s="39"/>
      <c r="KP171" s="14"/>
      <c r="KQ171" s="14"/>
      <c r="KR171" s="22"/>
      <c r="KS171" s="40"/>
      <c r="KX171" s="6"/>
      <c r="KZ171" s="5"/>
      <c r="LA171" s="5"/>
      <c r="LG171" s="15"/>
      <c r="LH171" s="39"/>
      <c r="LM171" s="6"/>
      <c r="LO171" s="5"/>
      <c r="LP171" s="5"/>
      <c r="LQ171" s="7"/>
      <c r="LR171" s="8"/>
      <c r="LW171" s="8"/>
      <c r="LY171" s="4"/>
      <c r="LZ171" s="4"/>
      <c r="MB171" s="8"/>
      <c r="MD171" s="4"/>
      <c r="ME171" s="4"/>
      <c r="MG171" s="8"/>
      <c r="MI171" s="4"/>
      <c r="MJ171" s="4"/>
      <c r="MK171" s="15"/>
      <c r="ML171" s="39"/>
      <c r="MQ171" s="39"/>
      <c r="MS171" s="14"/>
      <c r="MT171" s="14"/>
      <c r="MV171" s="39"/>
      <c r="MX171" s="14"/>
      <c r="MY171" s="14"/>
      <c r="MZ171" s="22"/>
      <c r="NA171" s="40"/>
      <c r="NF171" s="40"/>
      <c r="NH171" s="21"/>
      <c r="NI171" s="21"/>
      <c r="NJ171" s="26"/>
      <c r="NK171" s="41"/>
      <c r="NO171" s="7"/>
      <c r="NP171" s="8"/>
      <c r="NU171" s="8"/>
      <c r="NW171" s="4"/>
      <c r="NX171" s="4"/>
      <c r="NZ171" s="8"/>
      <c r="OB171" s="4"/>
      <c r="OC171" s="4"/>
      <c r="OD171" s="15"/>
      <c r="OE171" s="39"/>
      <c r="OJ171" s="39"/>
      <c r="OL171" s="14"/>
      <c r="OM171" s="14"/>
      <c r="ON171" s="22"/>
      <c r="OO171" s="40"/>
      <c r="OS171" s="7"/>
      <c r="OT171" s="8"/>
      <c r="OY171" s="8"/>
      <c r="PA171" s="4"/>
      <c r="PB171" s="4"/>
      <c r="PC171" s="15"/>
      <c r="PD171" s="39"/>
      <c r="PH171" s="7"/>
      <c r="PI171" s="8"/>
      <c r="PM171" s="7"/>
      <c r="PN171" s="8"/>
      <c r="PS171" s="8"/>
      <c r="PU171" s="4"/>
      <c r="PV171" s="4"/>
      <c r="PX171" s="8"/>
      <c r="PZ171" s="4"/>
      <c r="QA171" s="4"/>
      <c r="QB171" s="15"/>
      <c r="QC171" s="39"/>
      <c r="QH171" s="39"/>
      <c r="QJ171" s="14"/>
      <c r="QK171" s="14"/>
      <c r="QL171" s="22"/>
      <c r="QM171" s="40"/>
      <c r="QQ171" s="7"/>
      <c r="QR171" s="8"/>
      <c r="QW171" s="8"/>
      <c r="QY171" s="4"/>
      <c r="QZ171" s="4"/>
      <c r="RA171" s="15"/>
      <c r="RB171" s="39"/>
      <c r="RF171" s="7"/>
      <c r="RG171" s="8"/>
      <c r="RK171" s="7"/>
      <c r="RL171" s="8"/>
      <c r="RQ171" s="8"/>
      <c r="RS171" s="4"/>
      <c r="RT171" s="4"/>
      <c r="RU171" s="15"/>
      <c r="RV171" s="39"/>
      <c r="RZ171" s="7"/>
      <c r="SA171" s="8"/>
      <c r="SE171" s="7"/>
      <c r="SF171" s="8"/>
      <c r="SJ171" s="7"/>
      <c r="SK171" s="8"/>
      <c r="SP171" s="8"/>
      <c r="SR171" s="4"/>
      <c r="SS171" s="4"/>
      <c r="SU171" s="8"/>
      <c r="SW171" s="4"/>
      <c r="SX171" s="4"/>
      <c r="SY171" s="15"/>
      <c r="SZ171" s="39"/>
      <c r="TE171" s="39"/>
      <c r="TG171" s="14"/>
      <c r="TH171" s="14"/>
      <c r="TI171" s="22"/>
      <c r="TJ171" s="40"/>
      <c r="TN171" s="7"/>
      <c r="TO171" s="8"/>
      <c r="TT171" s="8"/>
      <c r="TV171" s="4"/>
      <c r="TW171" s="4"/>
      <c r="TX171" s="15"/>
      <c r="TY171" s="39"/>
      <c r="UC171" s="7"/>
      <c r="UD171" s="8"/>
      <c r="UH171" s="7"/>
      <c r="UI171" s="8"/>
      <c r="UN171" s="8"/>
      <c r="UP171" s="4"/>
      <c r="UQ171" s="4"/>
      <c r="UR171" s="15"/>
      <c r="US171" s="39"/>
      <c r="UW171" s="7"/>
      <c r="UX171" s="8"/>
      <c r="VB171" s="7"/>
      <c r="VC171" s="8"/>
      <c r="VG171" s="7"/>
      <c r="VH171" s="8"/>
      <c r="VM171" s="8"/>
      <c r="VO171" s="4"/>
      <c r="VP171" s="4"/>
      <c r="VQ171" s="15"/>
      <c r="VR171" s="39"/>
      <c r="VV171" s="7"/>
      <c r="VW171" s="8"/>
      <c r="WA171" s="7"/>
      <c r="WB171" s="8"/>
      <c r="WF171" s="7"/>
      <c r="WG171" s="8"/>
      <c r="WK171" s="7"/>
      <c r="WL171" s="8"/>
      <c r="WQ171" s="8"/>
      <c r="WS171" s="4"/>
      <c r="WT171" s="4"/>
      <c r="WU171" s="15"/>
      <c r="WV171" s="39"/>
      <c r="WZ171" s="7"/>
      <c r="XA171" s="8"/>
      <c r="XE171" s="7"/>
      <c r="XF171" s="8"/>
      <c r="XJ171" s="7"/>
      <c r="XK171" s="8"/>
      <c r="XO171" s="7"/>
      <c r="XP171" s="8"/>
      <c r="XT171" s="7"/>
      <c r="XU171" s="8"/>
      <c r="XY171" s="7"/>
      <c r="XZ171" s="8"/>
      <c r="YD171" s="7"/>
      <c r="YE171" s="8"/>
      <c r="YI171" s="7"/>
      <c r="YJ171" s="8"/>
    </row>
    <row r="172" spans="2:660" x14ac:dyDescent="0.2">
      <c r="B172" s="242"/>
      <c r="C172" s="163"/>
      <c r="D172"/>
      <c r="J172"/>
      <c r="K172"/>
      <c r="L172"/>
      <c r="M172"/>
      <c r="AI172" s="8"/>
      <c r="AK172" s="4"/>
      <c r="AL172" s="9"/>
      <c r="AN172" s="8"/>
      <c r="AP172" s="4"/>
      <c r="AQ172" s="9"/>
      <c r="AS172" s="8"/>
      <c r="AU172" s="4"/>
      <c r="AV172" s="9"/>
      <c r="AX172" s="17"/>
      <c r="AZ172" s="13"/>
      <c r="BA172" s="16"/>
      <c r="BM172" s="39"/>
      <c r="BO172" s="14"/>
      <c r="BP172" s="18"/>
      <c r="BR172" s="39"/>
      <c r="BT172" s="14"/>
      <c r="BU172" s="18"/>
      <c r="BW172" s="39"/>
      <c r="BY172" s="14"/>
      <c r="BZ172" s="18"/>
      <c r="CA172" s="22"/>
      <c r="CB172" s="40"/>
      <c r="CG172" s="40"/>
      <c r="CI172" s="21"/>
      <c r="CJ172" s="21"/>
      <c r="CL172" s="40"/>
      <c r="CN172" s="21"/>
      <c r="CO172" s="21"/>
      <c r="CQ172" s="40"/>
      <c r="CS172" s="21"/>
      <c r="CT172" s="21"/>
      <c r="CV172" s="40"/>
      <c r="CX172" s="21"/>
      <c r="CY172" s="21"/>
      <c r="CZ172" s="26"/>
      <c r="DA172" s="41"/>
      <c r="DF172" s="41"/>
      <c r="DH172" s="25"/>
      <c r="DI172" s="25"/>
      <c r="DK172" s="41"/>
      <c r="DM172" s="25"/>
      <c r="DN172" s="25"/>
      <c r="DP172" s="41"/>
      <c r="DR172" s="25"/>
      <c r="DS172" s="25"/>
      <c r="DT172" s="30"/>
      <c r="DU172" s="42"/>
      <c r="DZ172" s="42"/>
      <c r="EB172" s="29"/>
      <c r="EC172" s="29"/>
      <c r="EE172" s="42"/>
      <c r="EG172" s="29"/>
      <c r="EH172" s="29"/>
      <c r="EI172" s="34"/>
      <c r="EJ172" s="43"/>
      <c r="EO172" s="43"/>
      <c r="EQ172" s="33"/>
      <c r="ER172" s="33"/>
      <c r="ES172" s="38"/>
      <c r="ET172" s="44"/>
      <c r="EX172" s="7"/>
      <c r="EY172" s="8"/>
      <c r="FD172" s="8"/>
      <c r="FF172" s="4"/>
      <c r="FG172" s="4"/>
      <c r="FI172" s="8"/>
      <c r="FK172" s="4"/>
      <c r="FL172" s="4"/>
      <c r="FN172" s="8"/>
      <c r="FP172" s="4"/>
      <c r="FQ172" s="4"/>
      <c r="FS172" s="8"/>
      <c r="FU172" s="4"/>
      <c r="FV172" s="4"/>
      <c r="FW172" s="15"/>
      <c r="FX172" s="39"/>
      <c r="GC172" s="39"/>
      <c r="GE172" s="14"/>
      <c r="GF172" s="14"/>
      <c r="GH172" s="39"/>
      <c r="GJ172" s="14"/>
      <c r="GK172" s="14"/>
      <c r="GM172" s="39"/>
      <c r="GO172" s="14"/>
      <c r="GP172" s="14"/>
      <c r="GQ172" s="22"/>
      <c r="GR172" s="40"/>
      <c r="GW172" s="40"/>
      <c r="GY172" s="21"/>
      <c r="GZ172" s="21"/>
      <c r="HB172" s="40"/>
      <c r="HD172" s="21"/>
      <c r="HE172" s="21"/>
      <c r="HF172" s="26"/>
      <c r="HG172" s="41"/>
      <c r="HL172" s="41"/>
      <c r="HN172" s="25"/>
      <c r="HO172" s="25"/>
      <c r="HP172" s="30"/>
      <c r="HQ172" s="42"/>
      <c r="HU172" s="7"/>
      <c r="HV172" s="8"/>
      <c r="IA172" s="8"/>
      <c r="IC172" s="4"/>
      <c r="ID172" s="4"/>
      <c r="IF172" s="8"/>
      <c r="IH172" s="4"/>
      <c r="II172" s="4"/>
      <c r="IK172" s="8"/>
      <c r="IM172" s="4"/>
      <c r="IN172" s="4"/>
      <c r="IO172" s="15"/>
      <c r="IP172" s="39"/>
      <c r="IU172" s="39"/>
      <c r="IW172" s="14"/>
      <c r="IX172" s="14"/>
      <c r="IZ172" s="39"/>
      <c r="JB172" s="14"/>
      <c r="JC172" s="14"/>
      <c r="JD172" s="22"/>
      <c r="JE172" s="40"/>
      <c r="JJ172" s="40"/>
      <c r="JL172" s="21"/>
      <c r="JM172" s="21"/>
      <c r="JN172" s="26"/>
      <c r="JO172" s="41"/>
      <c r="JS172" s="7"/>
      <c r="JT172" s="8"/>
      <c r="JY172" s="8"/>
      <c r="KA172" s="4"/>
      <c r="KB172" s="4"/>
      <c r="KD172" s="8"/>
      <c r="KF172" s="4"/>
      <c r="KG172" s="4"/>
      <c r="KH172" s="15"/>
      <c r="KI172" s="39"/>
      <c r="KN172" s="39"/>
      <c r="KP172" s="14"/>
      <c r="KQ172" s="14"/>
      <c r="KR172" s="22"/>
      <c r="KS172" s="40"/>
      <c r="KX172" s="6"/>
      <c r="KZ172" s="5"/>
      <c r="LA172" s="5"/>
      <c r="LG172" s="15"/>
      <c r="LH172" s="39"/>
      <c r="LM172" s="6"/>
      <c r="LO172" s="5"/>
      <c r="LP172" s="5"/>
      <c r="LQ172" s="7"/>
      <c r="LR172" s="8"/>
      <c r="LW172" s="8"/>
      <c r="LY172" s="4"/>
      <c r="LZ172" s="4"/>
      <c r="MB172" s="8"/>
      <c r="MD172" s="4"/>
      <c r="ME172" s="4"/>
      <c r="MG172" s="8"/>
      <c r="MI172" s="4"/>
      <c r="MJ172" s="4"/>
      <c r="MK172" s="15"/>
      <c r="ML172" s="39"/>
      <c r="MQ172" s="39"/>
      <c r="MS172" s="14"/>
      <c r="MT172" s="14"/>
      <c r="MV172" s="39"/>
      <c r="MX172" s="14"/>
      <c r="MY172" s="14"/>
      <c r="MZ172" s="22"/>
      <c r="NA172" s="40"/>
      <c r="NF172" s="40"/>
      <c r="NH172" s="21"/>
      <c r="NI172" s="21"/>
      <c r="NJ172" s="26"/>
      <c r="NK172" s="41"/>
      <c r="NO172" s="7"/>
      <c r="NP172" s="8"/>
      <c r="NU172" s="8"/>
      <c r="NW172" s="4"/>
      <c r="NX172" s="4"/>
      <c r="NZ172" s="8"/>
      <c r="OB172" s="4"/>
      <c r="OC172" s="4"/>
      <c r="OD172" s="15"/>
      <c r="OE172" s="39"/>
      <c r="OJ172" s="39"/>
      <c r="OL172" s="14"/>
      <c r="OM172" s="14"/>
      <c r="ON172" s="22"/>
      <c r="OO172" s="40"/>
      <c r="OS172" s="7"/>
      <c r="OT172" s="8"/>
      <c r="OY172" s="8"/>
      <c r="PA172" s="4"/>
      <c r="PB172" s="4"/>
      <c r="PC172" s="15"/>
      <c r="PD172" s="39"/>
      <c r="PH172" s="7"/>
      <c r="PI172" s="8"/>
      <c r="PM172" s="7"/>
      <c r="PN172" s="8"/>
      <c r="PS172" s="8"/>
      <c r="PU172" s="4"/>
      <c r="PV172" s="4"/>
      <c r="PX172" s="8"/>
      <c r="PZ172" s="4"/>
      <c r="QA172" s="4"/>
      <c r="QB172" s="15"/>
      <c r="QC172" s="39"/>
      <c r="QH172" s="39"/>
      <c r="QJ172" s="14"/>
      <c r="QK172" s="14"/>
      <c r="QL172" s="22"/>
      <c r="QM172" s="40"/>
      <c r="QQ172" s="7"/>
      <c r="QR172" s="8"/>
      <c r="QW172" s="8"/>
      <c r="QY172" s="4"/>
      <c r="QZ172" s="4"/>
      <c r="RA172" s="15"/>
      <c r="RB172" s="39"/>
      <c r="RF172" s="7"/>
      <c r="RG172" s="8"/>
      <c r="RK172" s="7"/>
      <c r="RL172" s="8"/>
      <c r="RQ172" s="8"/>
      <c r="RS172" s="4"/>
      <c r="RT172" s="4"/>
      <c r="RU172" s="15"/>
      <c r="RV172" s="39"/>
      <c r="RZ172" s="7"/>
      <c r="SA172" s="8"/>
      <c r="SE172" s="7"/>
      <c r="SF172" s="8"/>
      <c r="SJ172" s="7"/>
      <c r="SK172" s="8"/>
      <c r="SP172" s="8"/>
      <c r="SR172" s="4"/>
      <c r="SS172" s="4"/>
      <c r="SU172" s="8"/>
      <c r="SW172" s="4"/>
      <c r="SX172" s="4"/>
      <c r="SY172" s="15"/>
      <c r="SZ172" s="39"/>
      <c r="TE172" s="39"/>
      <c r="TG172" s="14"/>
      <c r="TH172" s="14"/>
      <c r="TI172" s="22"/>
      <c r="TJ172" s="40"/>
      <c r="TN172" s="7"/>
      <c r="TO172" s="8"/>
      <c r="TT172" s="8"/>
      <c r="TV172" s="4"/>
      <c r="TW172" s="4"/>
      <c r="TX172" s="15"/>
      <c r="TY172" s="39"/>
      <c r="UC172" s="7"/>
      <c r="UD172" s="8"/>
      <c r="UH172" s="7"/>
      <c r="UI172" s="8"/>
      <c r="UN172" s="8"/>
      <c r="UP172" s="4"/>
      <c r="UQ172" s="4"/>
      <c r="UR172" s="15"/>
      <c r="US172" s="39"/>
      <c r="UW172" s="7"/>
      <c r="UX172" s="8"/>
      <c r="VB172" s="7"/>
      <c r="VC172" s="8"/>
      <c r="VG172" s="7"/>
      <c r="VH172" s="8"/>
      <c r="VM172" s="8"/>
      <c r="VO172" s="4"/>
      <c r="VP172" s="4"/>
      <c r="VQ172" s="15"/>
      <c r="VR172" s="39"/>
      <c r="VV172" s="7"/>
      <c r="VW172" s="8"/>
      <c r="WA172" s="7"/>
      <c r="WB172" s="8"/>
      <c r="WF172" s="7"/>
      <c r="WG172" s="8"/>
      <c r="WK172" s="7"/>
      <c r="WL172" s="8"/>
      <c r="WQ172" s="8"/>
      <c r="WS172" s="4"/>
      <c r="WT172" s="4"/>
      <c r="WU172" s="15"/>
      <c r="WV172" s="39"/>
      <c r="WZ172" s="7"/>
      <c r="XA172" s="8"/>
      <c r="XE172" s="7"/>
      <c r="XF172" s="8"/>
      <c r="XJ172" s="7"/>
      <c r="XK172" s="8"/>
      <c r="XO172" s="7"/>
      <c r="XP172" s="8"/>
      <c r="XT172" s="7"/>
      <c r="XU172" s="8"/>
      <c r="XY172" s="7"/>
      <c r="XZ172" s="8"/>
      <c r="YD172" s="7"/>
      <c r="YE172" s="8"/>
      <c r="YI172" s="7"/>
      <c r="YJ172" s="8"/>
    </row>
    <row r="173" spans="2:660" x14ac:dyDescent="0.2">
      <c r="B173" s="242"/>
      <c r="C173" s="163"/>
      <c r="D173"/>
      <c r="J173"/>
      <c r="K173"/>
      <c r="L173"/>
      <c r="M173"/>
      <c r="AI173" s="8"/>
      <c r="AK173" s="4"/>
      <c r="AL173" s="9"/>
      <c r="AN173" s="8"/>
      <c r="AP173" s="4"/>
      <c r="AQ173" s="9"/>
      <c r="AS173" s="8"/>
      <c r="AU173" s="4"/>
      <c r="AV173" s="9"/>
      <c r="AX173" s="17"/>
      <c r="AZ173" s="13"/>
      <c r="BA173" s="16"/>
      <c r="BM173" s="39"/>
      <c r="BO173" s="14"/>
      <c r="BP173" s="18"/>
      <c r="BR173" s="39"/>
      <c r="BT173" s="14"/>
      <c r="BU173" s="18"/>
      <c r="BW173" s="39"/>
      <c r="BY173" s="14"/>
      <c r="BZ173" s="18"/>
      <c r="CA173" s="22"/>
      <c r="CB173" s="40"/>
      <c r="CG173" s="40"/>
      <c r="CI173" s="21"/>
      <c r="CJ173" s="21"/>
      <c r="CL173" s="40"/>
      <c r="CN173" s="21"/>
      <c r="CO173" s="21"/>
      <c r="CQ173" s="40"/>
      <c r="CS173" s="21"/>
      <c r="CT173" s="21"/>
      <c r="CV173" s="40"/>
      <c r="CX173" s="21"/>
      <c r="CY173" s="21"/>
      <c r="CZ173" s="26"/>
      <c r="DA173" s="41"/>
      <c r="DF173" s="41"/>
      <c r="DH173" s="25"/>
      <c r="DI173" s="25"/>
      <c r="DK173" s="41"/>
      <c r="DM173" s="25"/>
      <c r="DN173" s="25"/>
      <c r="DP173" s="41"/>
      <c r="DR173" s="25"/>
      <c r="DS173" s="25"/>
      <c r="DT173" s="30"/>
      <c r="DU173" s="42"/>
      <c r="DZ173" s="42"/>
      <c r="EB173" s="29"/>
      <c r="EC173" s="29"/>
      <c r="EE173" s="42"/>
      <c r="EG173" s="29"/>
      <c r="EH173" s="29"/>
      <c r="EI173" s="34"/>
      <c r="EJ173" s="43"/>
      <c r="EO173" s="43"/>
      <c r="EQ173" s="33"/>
      <c r="ER173" s="33"/>
      <c r="ES173" s="38"/>
      <c r="ET173" s="44"/>
      <c r="EX173" s="7"/>
      <c r="EY173" s="8"/>
      <c r="FD173" s="8"/>
      <c r="FF173" s="4"/>
      <c r="FG173" s="4"/>
      <c r="FI173" s="8"/>
      <c r="FK173" s="4"/>
      <c r="FL173" s="4"/>
      <c r="FN173" s="8"/>
      <c r="FP173" s="4"/>
      <c r="FQ173" s="4"/>
      <c r="FS173" s="8"/>
      <c r="FU173" s="4"/>
      <c r="FV173" s="4"/>
      <c r="FW173" s="15"/>
      <c r="FX173" s="39"/>
      <c r="GC173" s="39"/>
      <c r="GE173" s="14"/>
      <c r="GF173" s="14"/>
      <c r="GH173" s="39"/>
      <c r="GJ173" s="14"/>
      <c r="GK173" s="14"/>
      <c r="GM173" s="39"/>
      <c r="GO173" s="14"/>
      <c r="GP173" s="14"/>
      <c r="GQ173" s="22"/>
      <c r="GR173" s="40"/>
      <c r="GW173" s="40"/>
      <c r="GY173" s="21"/>
      <c r="GZ173" s="21"/>
      <c r="HB173" s="40"/>
      <c r="HD173" s="21"/>
      <c r="HE173" s="21"/>
      <c r="HF173" s="26"/>
      <c r="HG173" s="41"/>
      <c r="HL173" s="41"/>
      <c r="HN173" s="25"/>
      <c r="HO173" s="25"/>
      <c r="HP173" s="30"/>
      <c r="HQ173" s="42"/>
      <c r="HU173" s="7"/>
      <c r="HV173" s="8"/>
      <c r="IA173" s="8"/>
      <c r="IC173" s="4"/>
      <c r="ID173" s="4"/>
      <c r="IF173" s="8"/>
      <c r="IH173" s="4"/>
      <c r="II173" s="4"/>
      <c r="IK173" s="8"/>
      <c r="IM173" s="4"/>
      <c r="IN173" s="4"/>
      <c r="IO173" s="15"/>
      <c r="IP173" s="39"/>
      <c r="IU173" s="39"/>
      <c r="IW173" s="14"/>
      <c r="IX173" s="14"/>
      <c r="IZ173" s="39"/>
      <c r="JB173" s="14"/>
      <c r="JC173" s="14"/>
      <c r="JD173" s="22"/>
      <c r="JE173" s="40"/>
      <c r="JJ173" s="40"/>
      <c r="JL173" s="21"/>
      <c r="JM173" s="21"/>
      <c r="JN173" s="26"/>
      <c r="JO173" s="41"/>
      <c r="JS173" s="7"/>
      <c r="JT173" s="8"/>
      <c r="JY173" s="8"/>
      <c r="KA173" s="4"/>
      <c r="KB173" s="4"/>
      <c r="KD173" s="8"/>
      <c r="KF173" s="4"/>
      <c r="KG173" s="4"/>
      <c r="KH173" s="15"/>
      <c r="KI173" s="39"/>
      <c r="KN173" s="39"/>
      <c r="KP173" s="14"/>
      <c r="KQ173" s="14"/>
      <c r="KR173" s="22"/>
      <c r="KS173" s="40"/>
      <c r="KX173" s="6"/>
      <c r="KZ173" s="5"/>
      <c r="LA173" s="5"/>
      <c r="LG173" s="15"/>
      <c r="LH173" s="39"/>
      <c r="LM173" s="6"/>
      <c r="LO173" s="5"/>
      <c r="LP173" s="5"/>
      <c r="LQ173" s="7"/>
      <c r="LR173" s="8"/>
      <c r="LW173" s="8"/>
      <c r="LY173" s="4"/>
      <c r="LZ173" s="4"/>
      <c r="MB173" s="8"/>
      <c r="MD173" s="4"/>
      <c r="ME173" s="4"/>
      <c r="MG173" s="8"/>
      <c r="MI173" s="4"/>
      <c r="MJ173" s="4"/>
      <c r="MK173" s="15"/>
      <c r="ML173" s="39"/>
      <c r="MQ173" s="39"/>
      <c r="MS173" s="14"/>
      <c r="MT173" s="14"/>
      <c r="MV173" s="39"/>
      <c r="MX173" s="14"/>
      <c r="MY173" s="14"/>
      <c r="MZ173" s="22"/>
      <c r="NA173" s="40"/>
      <c r="NF173" s="40"/>
      <c r="NH173" s="21"/>
      <c r="NI173" s="21"/>
      <c r="NJ173" s="26"/>
      <c r="NK173" s="41"/>
      <c r="NO173" s="7"/>
      <c r="NP173" s="8"/>
      <c r="NU173" s="8"/>
      <c r="NW173" s="4"/>
      <c r="NX173" s="4"/>
      <c r="NZ173" s="8"/>
      <c r="OB173" s="4"/>
      <c r="OC173" s="4"/>
      <c r="OD173" s="15"/>
      <c r="OE173" s="39"/>
      <c r="OJ173" s="39"/>
      <c r="OL173" s="14"/>
      <c r="OM173" s="14"/>
      <c r="ON173" s="22"/>
      <c r="OO173" s="40"/>
      <c r="OS173" s="7"/>
      <c r="OT173" s="8"/>
      <c r="OY173" s="8"/>
      <c r="PA173" s="4"/>
      <c r="PB173" s="4"/>
      <c r="PC173" s="15"/>
      <c r="PD173" s="39"/>
      <c r="PH173" s="7"/>
      <c r="PI173" s="8"/>
      <c r="PM173" s="7"/>
      <c r="PN173" s="8"/>
      <c r="PS173" s="8"/>
      <c r="PU173" s="4"/>
      <c r="PV173" s="4"/>
      <c r="PX173" s="8"/>
      <c r="PZ173" s="4"/>
      <c r="QA173" s="4"/>
      <c r="QB173" s="15"/>
      <c r="QC173" s="39"/>
      <c r="QH173" s="39"/>
      <c r="QJ173" s="14"/>
      <c r="QK173" s="14"/>
      <c r="QL173" s="22"/>
      <c r="QM173" s="40"/>
      <c r="QQ173" s="7"/>
      <c r="QR173" s="8"/>
      <c r="QW173" s="8"/>
      <c r="QY173" s="4"/>
      <c r="QZ173" s="4"/>
      <c r="RA173" s="15"/>
      <c r="RB173" s="39"/>
      <c r="RF173" s="7"/>
      <c r="RG173" s="8"/>
      <c r="RK173" s="7"/>
      <c r="RL173" s="8"/>
      <c r="RQ173" s="8"/>
      <c r="RS173" s="4"/>
      <c r="RT173" s="4"/>
      <c r="RU173" s="15"/>
      <c r="RV173" s="39"/>
      <c r="RZ173" s="7"/>
      <c r="SA173" s="8"/>
      <c r="SE173" s="7"/>
      <c r="SF173" s="8"/>
      <c r="SJ173" s="7"/>
      <c r="SK173" s="8"/>
      <c r="SP173" s="8"/>
      <c r="SR173" s="4"/>
      <c r="SS173" s="4"/>
      <c r="SU173" s="8"/>
      <c r="SW173" s="4"/>
      <c r="SX173" s="4"/>
      <c r="SY173" s="15"/>
      <c r="SZ173" s="39"/>
      <c r="TE173" s="39"/>
      <c r="TG173" s="14"/>
      <c r="TH173" s="14"/>
      <c r="TI173" s="22"/>
      <c r="TJ173" s="40"/>
      <c r="TN173" s="7"/>
      <c r="TO173" s="8"/>
      <c r="TT173" s="8"/>
      <c r="TV173" s="4"/>
      <c r="TW173" s="4"/>
      <c r="TX173" s="15"/>
      <c r="TY173" s="39"/>
      <c r="UC173" s="7"/>
      <c r="UD173" s="8"/>
      <c r="UH173" s="7"/>
      <c r="UI173" s="8"/>
      <c r="UN173" s="8"/>
      <c r="UP173" s="4"/>
      <c r="UQ173" s="4"/>
      <c r="UR173" s="15"/>
      <c r="US173" s="39"/>
      <c r="UW173" s="7"/>
      <c r="UX173" s="8"/>
      <c r="VB173" s="7"/>
      <c r="VC173" s="8"/>
      <c r="VG173" s="7"/>
      <c r="VH173" s="8"/>
      <c r="VM173" s="8"/>
      <c r="VO173" s="4"/>
      <c r="VP173" s="4"/>
      <c r="VQ173" s="15"/>
      <c r="VR173" s="39"/>
      <c r="VV173" s="7"/>
      <c r="VW173" s="8"/>
      <c r="WA173" s="7"/>
      <c r="WB173" s="8"/>
      <c r="WF173" s="7"/>
      <c r="WG173" s="8"/>
      <c r="WK173" s="7"/>
      <c r="WL173" s="8"/>
      <c r="WQ173" s="8"/>
      <c r="WS173" s="4"/>
      <c r="WT173" s="4"/>
      <c r="WU173" s="15"/>
      <c r="WV173" s="39"/>
      <c r="WZ173" s="7"/>
      <c r="XA173" s="8"/>
      <c r="XE173" s="7"/>
      <c r="XF173" s="8"/>
      <c r="XJ173" s="7"/>
      <c r="XK173" s="8"/>
      <c r="XO173" s="7"/>
      <c r="XP173" s="8"/>
      <c r="XT173" s="7"/>
      <c r="XU173" s="8"/>
      <c r="XY173" s="7"/>
      <c r="XZ173" s="8"/>
      <c r="YD173" s="7"/>
      <c r="YE173" s="8"/>
      <c r="YI173" s="7"/>
      <c r="YJ173" s="8"/>
    </row>
    <row r="174" spans="2:660" x14ac:dyDescent="0.2">
      <c r="B174" s="242"/>
      <c r="C174" s="163"/>
      <c r="D174"/>
      <c r="J174"/>
      <c r="K174"/>
      <c r="L174"/>
      <c r="M174"/>
      <c r="AI174" s="8"/>
      <c r="AK174" s="4"/>
      <c r="AL174" s="9"/>
      <c r="AN174" s="8"/>
      <c r="AP174" s="4"/>
      <c r="AQ174" s="9"/>
      <c r="AS174" s="8"/>
      <c r="AU174" s="4"/>
      <c r="AV174" s="9"/>
      <c r="AX174" s="17"/>
      <c r="AZ174" s="13"/>
      <c r="BA174" s="16"/>
      <c r="BM174" s="39"/>
      <c r="BO174" s="14"/>
      <c r="BP174" s="18"/>
      <c r="BR174" s="39"/>
      <c r="BT174" s="14"/>
      <c r="BU174" s="18"/>
      <c r="BW174" s="39"/>
      <c r="BY174" s="14"/>
      <c r="BZ174" s="18"/>
      <c r="CA174" s="22"/>
      <c r="CB174" s="40"/>
      <c r="CG174" s="40"/>
      <c r="CI174" s="21"/>
      <c r="CJ174" s="21"/>
      <c r="CL174" s="40"/>
      <c r="CN174" s="21"/>
      <c r="CO174" s="21"/>
      <c r="CQ174" s="40"/>
      <c r="CS174" s="21"/>
      <c r="CT174" s="21"/>
      <c r="CV174" s="40"/>
      <c r="CX174" s="21"/>
      <c r="CY174" s="21"/>
      <c r="CZ174" s="26"/>
      <c r="DA174" s="41"/>
      <c r="DF174" s="41"/>
      <c r="DH174" s="25"/>
      <c r="DI174" s="25"/>
      <c r="DK174" s="41"/>
      <c r="DM174" s="25"/>
      <c r="DN174" s="25"/>
      <c r="DP174" s="41"/>
      <c r="DR174" s="25"/>
      <c r="DS174" s="25"/>
      <c r="DT174" s="30"/>
      <c r="DU174" s="42"/>
      <c r="DZ174" s="42"/>
      <c r="EB174" s="29"/>
      <c r="EC174" s="29"/>
      <c r="EE174" s="42"/>
      <c r="EG174" s="29"/>
      <c r="EH174" s="29"/>
      <c r="EI174" s="34"/>
      <c r="EJ174" s="43"/>
      <c r="EO174" s="43"/>
      <c r="EQ174" s="33"/>
      <c r="ER174" s="33"/>
      <c r="ES174" s="38"/>
      <c r="ET174" s="44"/>
      <c r="EX174" s="7"/>
      <c r="EY174" s="8"/>
      <c r="FD174" s="8"/>
      <c r="FF174" s="4"/>
      <c r="FG174" s="4"/>
      <c r="FI174" s="8"/>
      <c r="FK174" s="4"/>
      <c r="FL174" s="4"/>
      <c r="FN174" s="8"/>
      <c r="FP174" s="4"/>
      <c r="FQ174" s="4"/>
      <c r="FS174" s="8"/>
      <c r="FU174" s="4"/>
      <c r="FV174" s="4"/>
      <c r="FW174" s="15"/>
      <c r="FX174" s="39"/>
      <c r="GC174" s="39"/>
      <c r="GE174" s="14"/>
      <c r="GF174" s="14"/>
      <c r="GH174" s="39"/>
      <c r="GJ174" s="14"/>
      <c r="GK174" s="14"/>
      <c r="GM174" s="39"/>
      <c r="GO174" s="14"/>
      <c r="GP174" s="14"/>
      <c r="GQ174" s="22"/>
      <c r="GR174" s="40"/>
      <c r="GW174" s="40"/>
      <c r="GY174" s="21"/>
      <c r="GZ174" s="21"/>
      <c r="HB174" s="40"/>
      <c r="HD174" s="21"/>
      <c r="HE174" s="21"/>
      <c r="HF174" s="26"/>
      <c r="HG174" s="41"/>
      <c r="HL174" s="41"/>
      <c r="HN174" s="25"/>
      <c r="HO174" s="25"/>
      <c r="HP174" s="30"/>
      <c r="HQ174" s="42"/>
      <c r="HU174" s="7"/>
      <c r="HV174" s="8"/>
      <c r="IA174" s="8"/>
      <c r="IC174" s="4"/>
      <c r="ID174" s="4"/>
      <c r="IF174" s="8"/>
      <c r="IH174" s="4"/>
      <c r="II174" s="4"/>
      <c r="IK174" s="8"/>
      <c r="IM174" s="4"/>
      <c r="IN174" s="4"/>
      <c r="IO174" s="15"/>
      <c r="IP174" s="39"/>
      <c r="IU174" s="39"/>
      <c r="IW174" s="14"/>
      <c r="IX174" s="14"/>
      <c r="IZ174" s="39"/>
      <c r="JB174" s="14"/>
      <c r="JC174" s="14"/>
      <c r="JD174" s="22"/>
      <c r="JE174" s="40"/>
      <c r="JJ174" s="40"/>
      <c r="JL174" s="21"/>
      <c r="JM174" s="21"/>
      <c r="JN174" s="26"/>
      <c r="JO174" s="41"/>
      <c r="JS174" s="7"/>
      <c r="JT174" s="8"/>
      <c r="JY174" s="8"/>
      <c r="KA174" s="4"/>
      <c r="KB174" s="4"/>
      <c r="KD174" s="8"/>
      <c r="KF174" s="4"/>
      <c r="KG174" s="4"/>
      <c r="KH174" s="15"/>
      <c r="KI174" s="39"/>
      <c r="KN174" s="39"/>
      <c r="KP174" s="14"/>
      <c r="KQ174" s="14"/>
      <c r="KR174" s="22"/>
      <c r="KS174" s="40"/>
      <c r="KX174" s="6"/>
      <c r="KZ174" s="5"/>
      <c r="LA174" s="5"/>
      <c r="LG174" s="15"/>
      <c r="LH174" s="39"/>
      <c r="LM174" s="6"/>
      <c r="LO174" s="5"/>
      <c r="LP174" s="5"/>
      <c r="LQ174" s="7"/>
      <c r="LR174" s="8"/>
      <c r="LW174" s="8"/>
      <c r="LY174" s="4"/>
      <c r="LZ174" s="4"/>
      <c r="MB174" s="8"/>
      <c r="MD174" s="4"/>
      <c r="ME174" s="4"/>
      <c r="MG174" s="8"/>
      <c r="MI174" s="4"/>
      <c r="MJ174" s="4"/>
      <c r="MK174" s="15"/>
      <c r="ML174" s="39"/>
      <c r="MQ174" s="39"/>
      <c r="MS174" s="14"/>
      <c r="MT174" s="14"/>
      <c r="MV174" s="39"/>
      <c r="MX174" s="14"/>
      <c r="MY174" s="14"/>
      <c r="MZ174" s="22"/>
      <c r="NA174" s="40"/>
      <c r="NF174" s="40"/>
      <c r="NH174" s="21"/>
      <c r="NI174" s="21"/>
      <c r="NJ174" s="26"/>
      <c r="NK174" s="41"/>
      <c r="NO174" s="7"/>
      <c r="NP174" s="8"/>
      <c r="NU174" s="8"/>
      <c r="NW174" s="4"/>
      <c r="NX174" s="4"/>
      <c r="NZ174" s="8"/>
      <c r="OB174" s="4"/>
      <c r="OC174" s="4"/>
      <c r="OD174" s="15"/>
      <c r="OE174" s="39"/>
      <c r="OJ174" s="39"/>
      <c r="OL174" s="14"/>
      <c r="OM174" s="14"/>
      <c r="ON174" s="22"/>
      <c r="OO174" s="40"/>
      <c r="OS174" s="7"/>
      <c r="OT174" s="8"/>
      <c r="OY174" s="8"/>
      <c r="PA174" s="4"/>
      <c r="PB174" s="4"/>
      <c r="PC174" s="15"/>
      <c r="PD174" s="39"/>
      <c r="PH174" s="7"/>
      <c r="PI174" s="8"/>
      <c r="PM174" s="7"/>
      <c r="PN174" s="8"/>
      <c r="PS174" s="8"/>
      <c r="PU174" s="4"/>
      <c r="PV174" s="4"/>
      <c r="PX174" s="8"/>
      <c r="PZ174" s="4"/>
      <c r="QA174" s="4"/>
      <c r="QB174" s="15"/>
      <c r="QC174" s="39"/>
      <c r="QH174" s="39"/>
      <c r="QJ174" s="14"/>
      <c r="QK174" s="14"/>
      <c r="QL174" s="22"/>
      <c r="QM174" s="40"/>
      <c r="QQ174" s="7"/>
      <c r="QR174" s="8"/>
      <c r="QW174" s="8"/>
      <c r="QY174" s="4"/>
      <c r="QZ174" s="4"/>
      <c r="RA174" s="15"/>
      <c r="RB174" s="39"/>
      <c r="RF174" s="7"/>
      <c r="RG174" s="8"/>
      <c r="RK174" s="7"/>
      <c r="RL174" s="8"/>
      <c r="RQ174" s="8"/>
      <c r="RS174" s="4"/>
      <c r="RT174" s="4"/>
      <c r="RU174" s="15"/>
      <c r="RV174" s="39"/>
      <c r="RZ174" s="7"/>
      <c r="SA174" s="8"/>
      <c r="SE174" s="7"/>
      <c r="SF174" s="8"/>
      <c r="SJ174" s="7"/>
      <c r="SK174" s="8"/>
      <c r="SP174" s="8"/>
      <c r="SR174" s="4"/>
      <c r="SS174" s="4"/>
      <c r="SU174" s="8"/>
      <c r="SW174" s="4"/>
      <c r="SX174" s="4"/>
      <c r="SY174" s="15"/>
      <c r="SZ174" s="39"/>
      <c r="TE174" s="39"/>
      <c r="TG174" s="14"/>
      <c r="TH174" s="14"/>
      <c r="TI174" s="22"/>
      <c r="TJ174" s="40"/>
      <c r="TN174" s="7"/>
      <c r="TO174" s="8"/>
      <c r="TT174" s="8"/>
      <c r="TV174" s="4"/>
      <c r="TW174" s="4"/>
      <c r="TX174" s="15"/>
      <c r="TY174" s="39"/>
      <c r="UC174" s="7"/>
      <c r="UD174" s="8"/>
      <c r="UH174" s="7"/>
      <c r="UI174" s="8"/>
      <c r="UN174" s="8"/>
      <c r="UP174" s="4"/>
      <c r="UQ174" s="4"/>
      <c r="UR174" s="15"/>
      <c r="US174" s="39"/>
      <c r="UW174" s="7"/>
      <c r="UX174" s="8"/>
      <c r="VB174" s="7"/>
      <c r="VC174" s="8"/>
      <c r="VG174" s="7"/>
      <c r="VH174" s="8"/>
      <c r="VM174" s="8"/>
      <c r="VO174" s="4"/>
      <c r="VP174" s="4"/>
      <c r="VQ174" s="15"/>
      <c r="VR174" s="39"/>
      <c r="VV174" s="7"/>
      <c r="VW174" s="8"/>
      <c r="WA174" s="7"/>
      <c r="WB174" s="8"/>
      <c r="WF174" s="7"/>
      <c r="WG174" s="8"/>
      <c r="WK174" s="7"/>
      <c r="WL174" s="8"/>
      <c r="WQ174" s="8"/>
      <c r="WS174" s="4"/>
      <c r="WT174" s="4"/>
      <c r="WU174" s="15"/>
      <c r="WV174" s="39"/>
      <c r="WZ174" s="7"/>
      <c r="XA174" s="8"/>
      <c r="XE174" s="7"/>
      <c r="XF174" s="8"/>
      <c r="XJ174" s="7"/>
      <c r="XK174" s="8"/>
      <c r="XO174" s="7"/>
      <c r="XP174" s="8"/>
      <c r="XT174" s="7"/>
      <c r="XU174" s="8"/>
      <c r="XY174" s="7"/>
      <c r="XZ174" s="8"/>
      <c r="YD174" s="7"/>
      <c r="YE174" s="8"/>
      <c r="YI174" s="7"/>
      <c r="YJ174" s="8"/>
    </row>
    <row r="175" spans="2:660" x14ac:dyDescent="0.2">
      <c r="B175" s="242"/>
      <c r="C175" s="163"/>
      <c r="D175"/>
      <c r="J175"/>
      <c r="K175"/>
      <c r="L175"/>
      <c r="M175"/>
      <c r="AI175" s="8"/>
      <c r="AK175" s="4"/>
      <c r="AL175" s="9"/>
      <c r="AN175" s="8"/>
      <c r="AP175" s="4"/>
      <c r="AQ175" s="9"/>
      <c r="AS175" s="8"/>
      <c r="AU175" s="4"/>
      <c r="AV175" s="9"/>
      <c r="AX175" s="17"/>
      <c r="AZ175" s="13"/>
      <c r="BA175" s="16"/>
      <c r="BM175" s="39"/>
      <c r="BO175" s="14"/>
      <c r="BP175" s="18"/>
      <c r="BR175" s="39"/>
      <c r="BT175" s="14"/>
      <c r="BU175" s="18"/>
      <c r="BW175" s="39"/>
      <c r="BY175" s="14"/>
      <c r="BZ175" s="18"/>
      <c r="CA175" s="22"/>
      <c r="CB175" s="40"/>
      <c r="CG175" s="40"/>
      <c r="CI175" s="21"/>
      <c r="CJ175" s="21"/>
      <c r="CL175" s="40"/>
      <c r="CN175" s="21"/>
      <c r="CO175" s="21"/>
      <c r="CQ175" s="40"/>
      <c r="CS175" s="21"/>
      <c r="CT175" s="21"/>
      <c r="CV175" s="40"/>
      <c r="CX175" s="21"/>
      <c r="CY175" s="21"/>
      <c r="CZ175" s="26"/>
      <c r="DA175" s="41"/>
      <c r="DF175" s="41"/>
      <c r="DH175" s="25"/>
      <c r="DI175" s="25"/>
      <c r="DK175" s="41"/>
      <c r="DM175" s="25"/>
      <c r="DN175" s="25"/>
      <c r="DP175" s="41"/>
      <c r="DR175" s="25"/>
      <c r="DS175" s="25"/>
      <c r="DT175" s="30"/>
      <c r="DU175" s="42"/>
      <c r="DZ175" s="42"/>
      <c r="EB175" s="29"/>
      <c r="EC175" s="29"/>
      <c r="EE175" s="42"/>
      <c r="EG175" s="29"/>
      <c r="EH175" s="29"/>
      <c r="EI175" s="34"/>
      <c r="EJ175" s="43"/>
      <c r="EO175" s="43"/>
      <c r="EQ175" s="33"/>
      <c r="ER175" s="33"/>
      <c r="ES175" s="38"/>
      <c r="ET175" s="44"/>
      <c r="EX175" s="7"/>
      <c r="EY175" s="8"/>
      <c r="FD175" s="8"/>
      <c r="FF175" s="4"/>
      <c r="FG175" s="4"/>
      <c r="FI175" s="8"/>
      <c r="FK175" s="4"/>
      <c r="FL175" s="4"/>
      <c r="FN175" s="8"/>
      <c r="FP175" s="4"/>
      <c r="FQ175" s="4"/>
      <c r="FS175" s="8"/>
      <c r="FU175" s="4"/>
      <c r="FV175" s="4"/>
      <c r="FW175" s="15"/>
      <c r="FX175" s="39"/>
      <c r="GC175" s="39"/>
      <c r="GE175" s="14"/>
      <c r="GF175" s="14"/>
      <c r="GH175" s="39"/>
      <c r="GJ175" s="14"/>
      <c r="GK175" s="14"/>
      <c r="GM175" s="39"/>
      <c r="GO175" s="14"/>
      <c r="GP175" s="14"/>
      <c r="GQ175" s="22"/>
      <c r="GR175" s="40"/>
      <c r="GW175" s="40"/>
      <c r="GY175" s="21"/>
      <c r="GZ175" s="21"/>
      <c r="HB175" s="40"/>
      <c r="HD175" s="21"/>
      <c r="HE175" s="21"/>
      <c r="HF175" s="26"/>
      <c r="HG175" s="41"/>
      <c r="HL175" s="41"/>
      <c r="HN175" s="25"/>
      <c r="HO175" s="25"/>
      <c r="HP175" s="30"/>
      <c r="HQ175" s="42"/>
      <c r="HU175" s="7"/>
      <c r="HV175" s="8"/>
      <c r="IA175" s="8"/>
      <c r="IC175" s="4"/>
      <c r="ID175" s="4"/>
      <c r="IF175" s="8"/>
      <c r="IH175" s="4"/>
      <c r="II175" s="4"/>
      <c r="IK175" s="8"/>
      <c r="IM175" s="4"/>
      <c r="IN175" s="4"/>
      <c r="IO175" s="15"/>
      <c r="IP175" s="39"/>
      <c r="IU175" s="39"/>
      <c r="IW175" s="14"/>
      <c r="IX175" s="14"/>
      <c r="IZ175" s="39"/>
      <c r="JB175" s="14"/>
      <c r="JC175" s="14"/>
      <c r="JD175" s="22"/>
      <c r="JE175" s="40"/>
      <c r="JJ175" s="40"/>
      <c r="JL175" s="21"/>
      <c r="JM175" s="21"/>
      <c r="JN175" s="26"/>
      <c r="JO175" s="41"/>
      <c r="JS175" s="7"/>
      <c r="JT175" s="8"/>
      <c r="JY175" s="8"/>
      <c r="KA175" s="4"/>
      <c r="KB175" s="4"/>
      <c r="KD175" s="8"/>
      <c r="KF175" s="4"/>
      <c r="KG175" s="4"/>
      <c r="KH175" s="15"/>
      <c r="KI175" s="39"/>
      <c r="KN175" s="39"/>
      <c r="KP175" s="14"/>
      <c r="KQ175" s="14"/>
      <c r="KR175" s="22"/>
      <c r="KS175" s="40"/>
      <c r="KX175" s="6"/>
      <c r="KZ175" s="5"/>
      <c r="LA175" s="5"/>
      <c r="LG175" s="15"/>
      <c r="LH175" s="39"/>
      <c r="LM175" s="6"/>
      <c r="LO175" s="5"/>
      <c r="LP175" s="5"/>
      <c r="LQ175" s="7"/>
      <c r="LR175" s="8"/>
      <c r="LW175" s="8"/>
      <c r="LY175" s="4"/>
      <c r="LZ175" s="4"/>
      <c r="MB175" s="8"/>
      <c r="MD175" s="4"/>
      <c r="ME175" s="4"/>
      <c r="MG175" s="8"/>
      <c r="MI175" s="4"/>
      <c r="MJ175" s="4"/>
      <c r="MK175" s="15"/>
      <c r="ML175" s="39"/>
      <c r="MQ175" s="39"/>
      <c r="MS175" s="14"/>
      <c r="MT175" s="14"/>
      <c r="MV175" s="39"/>
      <c r="MX175" s="14"/>
      <c r="MY175" s="14"/>
      <c r="MZ175" s="22"/>
      <c r="NA175" s="40"/>
      <c r="NF175" s="40"/>
      <c r="NH175" s="21"/>
      <c r="NI175" s="21"/>
      <c r="NJ175" s="26"/>
      <c r="NK175" s="41"/>
      <c r="NO175" s="7"/>
      <c r="NP175" s="8"/>
      <c r="NU175" s="8"/>
      <c r="NW175" s="4"/>
      <c r="NX175" s="4"/>
      <c r="NZ175" s="8"/>
      <c r="OB175" s="4"/>
      <c r="OC175" s="4"/>
      <c r="OD175" s="15"/>
      <c r="OE175" s="39"/>
      <c r="OJ175" s="39"/>
      <c r="OL175" s="14"/>
      <c r="OM175" s="14"/>
      <c r="ON175" s="22"/>
      <c r="OO175" s="40"/>
      <c r="OS175" s="7"/>
      <c r="OT175" s="8"/>
      <c r="OY175" s="8"/>
      <c r="PA175" s="4"/>
      <c r="PB175" s="4"/>
      <c r="PC175" s="15"/>
      <c r="PD175" s="39"/>
      <c r="PH175" s="7"/>
      <c r="PI175" s="8"/>
      <c r="PM175" s="7"/>
      <c r="PN175" s="8"/>
      <c r="PS175" s="8"/>
      <c r="PU175" s="4"/>
      <c r="PV175" s="4"/>
      <c r="PX175" s="8"/>
      <c r="PZ175" s="4"/>
      <c r="QA175" s="4"/>
      <c r="QB175" s="15"/>
      <c r="QC175" s="39"/>
      <c r="QH175" s="39"/>
      <c r="QJ175" s="14"/>
      <c r="QK175" s="14"/>
      <c r="QL175" s="22"/>
      <c r="QM175" s="40"/>
      <c r="QQ175" s="7"/>
      <c r="QR175" s="8"/>
      <c r="QW175" s="8"/>
      <c r="QY175" s="4"/>
      <c r="QZ175" s="4"/>
      <c r="RA175" s="15"/>
      <c r="RB175" s="39"/>
      <c r="RF175" s="7"/>
      <c r="RG175" s="8"/>
      <c r="RK175" s="7"/>
      <c r="RL175" s="8"/>
      <c r="RQ175" s="8"/>
      <c r="RS175" s="4"/>
      <c r="RT175" s="4"/>
      <c r="RU175" s="15"/>
      <c r="RV175" s="39"/>
      <c r="RZ175" s="7"/>
      <c r="SA175" s="8"/>
      <c r="SE175" s="7"/>
      <c r="SF175" s="8"/>
      <c r="SJ175" s="7"/>
      <c r="SK175" s="8"/>
      <c r="SP175" s="8"/>
      <c r="SR175" s="4"/>
      <c r="SS175" s="4"/>
      <c r="SU175" s="8"/>
      <c r="SW175" s="4"/>
      <c r="SX175" s="4"/>
      <c r="SY175" s="15"/>
      <c r="SZ175" s="39"/>
      <c r="TE175" s="39"/>
      <c r="TG175" s="14"/>
      <c r="TH175" s="14"/>
      <c r="TI175" s="22"/>
      <c r="TJ175" s="40"/>
      <c r="TN175" s="7"/>
      <c r="TO175" s="8"/>
      <c r="TT175" s="8"/>
      <c r="TV175" s="4"/>
      <c r="TW175" s="4"/>
      <c r="TX175" s="15"/>
      <c r="TY175" s="39"/>
      <c r="UC175" s="7"/>
      <c r="UD175" s="8"/>
      <c r="UH175" s="7"/>
      <c r="UI175" s="8"/>
      <c r="UN175" s="8"/>
      <c r="UP175" s="4"/>
      <c r="UQ175" s="4"/>
      <c r="UR175" s="15"/>
      <c r="US175" s="39"/>
      <c r="UW175" s="7"/>
      <c r="UX175" s="8"/>
      <c r="VB175" s="7"/>
      <c r="VC175" s="8"/>
      <c r="VG175" s="7"/>
      <c r="VH175" s="8"/>
      <c r="VM175" s="8"/>
      <c r="VO175" s="4"/>
      <c r="VP175" s="4"/>
      <c r="VQ175" s="15"/>
      <c r="VR175" s="39"/>
      <c r="VV175" s="7"/>
      <c r="VW175" s="8"/>
      <c r="WA175" s="7"/>
      <c r="WB175" s="8"/>
      <c r="WF175" s="7"/>
      <c r="WG175" s="8"/>
      <c r="WK175" s="7"/>
      <c r="WL175" s="8"/>
      <c r="WQ175" s="8"/>
      <c r="WS175" s="4"/>
      <c r="WT175" s="4"/>
      <c r="WU175" s="15"/>
      <c r="WV175" s="39"/>
      <c r="WZ175" s="7"/>
      <c r="XA175" s="8"/>
      <c r="XE175" s="7"/>
      <c r="XF175" s="8"/>
      <c r="XJ175" s="7"/>
      <c r="XK175" s="8"/>
      <c r="XO175" s="7"/>
      <c r="XP175" s="8"/>
      <c r="XT175" s="7"/>
      <c r="XU175" s="8"/>
      <c r="XY175" s="7"/>
      <c r="XZ175" s="8"/>
      <c r="YD175" s="7"/>
      <c r="YE175" s="8"/>
      <c r="YI175" s="7"/>
      <c r="YJ175" s="8"/>
    </row>
    <row r="176" spans="2:660" x14ac:dyDescent="0.2">
      <c r="B176" s="242"/>
      <c r="C176" s="163"/>
      <c r="D176"/>
      <c r="J176"/>
      <c r="K176"/>
      <c r="L176"/>
      <c r="M176"/>
      <c r="AI176" s="8"/>
      <c r="AK176" s="4"/>
      <c r="AL176" s="9"/>
      <c r="AN176" s="8"/>
      <c r="AP176" s="4"/>
      <c r="AQ176" s="9"/>
      <c r="AS176" s="8"/>
      <c r="AU176" s="4"/>
      <c r="AV176" s="9"/>
      <c r="AX176" s="17"/>
      <c r="AZ176" s="13"/>
      <c r="BA176" s="16"/>
      <c r="BM176" s="39"/>
      <c r="BO176" s="14"/>
      <c r="BP176" s="18"/>
      <c r="BR176" s="39"/>
      <c r="BT176" s="14"/>
      <c r="BU176" s="18"/>
      <c r="BW176" s="39"/>
      <c r="BY176" s="14"/>
      <c r="BZ176" s="18"/>
      <c r="CA176" s="22"/>
      <c r="CB176" s="40"/>
      <c r="CG176" s="40"/>
      <c r="CI176" s="21"/>
      <c r="CJ176" s="21"/>
      <c r="CL176" s="40"/>
      <c r="CN176" s="21"/>
      <c r="CO176" s="21"/>
      <c r="CQ176" s="40"/>
      <c r="CS176" s="21"/>
      <c r="CT176" s="21"/>
      <c r="CV176" s="40"/>
      <c r="CX176" s="21"/>
      <c r="CY176" s="21"/>
      <c r="CZ176" s="26"/>
      <c r="DA176" s="41"/>
      <c r="DF176" s="41"/>
      <c r="DH176" s="25"/>
      <c r="DI176" s="25"/>
      <c r="DK176" s="41"/>
      <c r="DM176" s="25"/>
      <c r="DN176" s="25"/>
      <c r="DP176" s="41"/>
      <c r="DR176" s="25"/>
      <c r="DS176" s="25"/>
      <c r="DT176" s="30"/>
      <c r="DU176" s="42"/>
      <c r="DZ176" s="42"/>
      <c r="EB176" s="29"/>
      <c r="EC176" s="29"/>
      <c r="EE176" s="42"/>
      <c r="EG176" s="29"/>
      <c r="EH176" s="29"/>
      <c r="EI176" s="34"/>
      <c r="EJ176" s="43"/>
      <c r="EO176" s="43"/>
      <c r="EQ176" s="33"/>
      <c r="ER176" s="33"/>
      <c r="ES176" s="38"/>
      <c r="ET176" s="44"/>
      <c r="EX176" s="7"/>
      <c r="EY176" s="8"/>
      <c r="FD176" s="8"/>
      <c r="FF176" s="4"/>
      <c r="FG176" s="4"/>
      <c r="FI176" s="8"/>
      <c r="FK176" s="4"/>
      <c r="FL176" s="4"/>
      <c r="FN176" s="8"/>
      <c r="FP176" s="4"/>
      <c r="FQ176" s="4"/>
      <c r="FS176" s="8"/>
      <c r="FU176" s="4"/>
      <c r="FV176" s="4"/>
      <c r="FW176" s="15"/>
      <c r="FX176" s="39"/>
      <c r="GC176" s="39"/>
      <c r="GE176" s="14"/>
      <c r="GF176" s="14"/>
      <c r="GH176" s="39"/>
      <c r="GJ176" s="14"/>
      <c r="GK176" s="14"/>
      <c r="GM176" s="39"/>
      <c r="GO176" s="14"/>
      <c r="GP176" s="14"/>
      <c r="GQ176" s="22"/>
      <c r="GR176" s="40"/>
      <c r="GW176" s="40"/>
      <c r="GY176" s="21"/>
      <c r="GZ176" s="21"/>
      <c r="HB176" s="40"/>
      <c r="HD176" s="21"/>
      <c r="HE176" s="21"/>
      <c r="HF176" s="26"/>
      <c r="HG176" s="41"/>
      <c r="HL176" s="41"/>
      <c r="HN176" s="25"/>
      <c r="HO176" s="25"/>
      <c r="HP176" s="30"/>
      <c r="HQ176" s="42"/>
      <c r="HU176" s="7"/>
      <c r="HV176" s="8"/>
      <c r="IA176" s="8"/>
      <c r="IC176" s="4"/>
      <c r="ID176" s="4"/>
      <c r="IF176" s="8"/>
      <c r="IH176" s="4"/>
      <c r="II176" s="4"/>
      <c r="IK176" s="8"/>
      <c r="IM176" s="4"/>
      <c r="IN176" s="4"/>
      <c r="IO176" s="15"/>
      <c r="IP176" s="39"/>
      <c r="IU176" s="39"/>
      <c r="IW176" s="14"/>
      <c r="IX176" s="14"/>
      <c r="IZ176" s="39"/>
      <c r="JB176" s="14"/>
      <c r="JC176" s="14"/>
      <c r="JD176" s="22"/>
      <c r="JE176" s="40"/>
      <c r="JJ176" s="40"/>
      <c r="JL176" s="21"/>
      <c r="JM176" s="21"/>
      <c r="JN176" s="26"/>
      <c r="JO176" s="41"/>
      <c r="JS176" s="7"/>
      <c r="JT176" s="8"/>
      <c r="JY176" s="8"/>
      <c r="KA176" s="4"/>
      <c r="KB176" s="4"/>
      <c r="KD176" s="8"/>
      <c r="KF176" s="4"/>
      <c r="KG176" s="4"/>
      <c r="KH176" s="15"/>
      <c r="KI176" s="39"/>
      <c r="KN176" s="39"/>
      <c r="KP176" s="14"/>
      <c r="KQ176" s="14"/>
      <c r="KR176" s="22"/>
      <c r="KS176" s="40"/>
      <c r="KX176" s="6"/>
      <c r="KZ176" s="5"/>
      <c r="LA176" s="5"/>
      <c r="LG176" s="15"/>
      <c r="LH176" s="39"/>
      <c r="LM176" s="6"/>
      <c r="LO176" s="5"/>
      <c r="LP176" s="5"/>
      <c r="LQ176" s="7"/>
      <c r="LR176" s="8"/>
      <c r="LW176" s="8"/>
      <c r="LY176" s="4"/>
      <c r="LZ176" s="4"/>
      <c r="MB176" s="8"/>
      <c r="MD176" s="4"/>
      <c r="ME176" s="4"/>
      <c r="MG176" s="8"/>
      <c r="MI176" s="4"/>
      <c r="MJ176" s="4"/>
      <c r="MK176" s="15"/>
      <c r="ML176" s="39"/>
      <c r="MQ176" s="39"/>
      <c r="MS176" s="14"/>
      <c r="MT176" s="14"/>
      <c r="MV176" s="39"/>
      <c r="MX176" s="14"/>
      <c r="MY176" s="14"/>
      <c r="MZ176" s="22"/>
      <c r="NA176" s="40"/>
      <c r="NF176" s="40"/>
      <c r="NH176" s="21"/>
      <c r="NI176" s="21"/>
      <c r="NJ176" s="26"/>
      <c r="NK176" s="41"/>
      <c r="NO176" s="7"/>
      <c r="NP176" s="8"/>
      <c r="NU176" s="8"/>
      <c r="NW176" s="4"/>
      <c r="NX176" s="4"/>
      <c r="NZ176" s="8"/>
      <c r="OB176" s="4"/>
      <c r="OC176" s="4"/>
      <c r="OD176" s="15"/>
      <c r="OE176" s="39"/>
      <c r="OJ176" s="39"/>
      <c r="OL176" s="14"/>
      <c r="OM176" s="14"/>
      <c r="ON176" s="22"/>
      <c r="OO176" s="40"/>
      <c r="OS176" s="7"/>
      <c r="OT176" s="8"/>
      <c r="OY176" s="8"/>
      <c r="PA176" s="4"/>
      <c r="PB176" s="4"/>
      <c r="PC176" s="15"/>
      <c r="PD176" s="39"/>
      <c r="PH176" s="7"/>
      <c r="PI176" s="8"/>
      <c r="PM176" s="7"/>
      <c r="PN176" s="8"/>
      <c r="PS176" s="8"/>
      <c r="PU176" s="4"/>
      <c r="PV176" s="4"/>
      <c r="PX176" s="8"/>
      <c r="PZ176" s="4"/>
      <c r="QA176" s="4"/>
      <c r="QB176" s="15"/>
      <c r="QC176" s="39"/>
      <c r="QH176" s="39"/>
      <c r="QJ176" s="14"/>
      <c r="QK176" s="14"/>
      <c r="QL176" s="22"/>
      <c r="QM176" s="40"/>
      <c r="QQ176" s="7"/>
      <c r="QR176" s="8"/>
      <c r="QW176" s="8"/>
      <c r="QY176" s="4"/>
      <c r="QZ176" s="4"/>
      <c r="RA176" s="15"/>
      <c r="RB176" s="39"/>
      <c r="RF176" s="7"/>
      <c r="RG176" s="8"/>
      <c r="RK176" s="7"/>
      <c r="RL176" s="8"/>
      <c r="RQ176" s="8"/>
      <c r="RS176" s="4"/>
      <c r="RT176" s="4"/>
      <c r="RU176" s="15"/>
      <c r="RV176" s="39"/>
      <c r="RZ176" s="7"/>
      <c r="SA176" s="8"/>
      <c r="SE176" s="7"/>
      <c r="SF176" s="8"/>
      <c r="SJ176" s="7"/>
      <c r="SK176" s="8"/>
      <c r="SP176" s="8"/>
      <c r="SR176" s="4"/>
      <c r="SS176" s="4"/>
      <c r="SU176" s="8"/>
      <c r="SW176" s="4"/>
      <c r="SX176" s="4"/>
      <c r="SY176" s="15"/>
      <c r="SZ176" s="39"/>
      <c r="TE176" s="39"/>
      <c r="TG176" s="14"/>
      <c r="TH176" s="14"/>
      <c r="TI176" s="22"/>
      <c r="TJ176" s="40"/>
      <c r="TN176" s="7"/>
      <c r="TO176" s="8"/>
      <c r="TT176" s="8"/>
      <c r="TV176" s="4"/>
      <c r="TW176" s="4"/>
      <c r="TX176" s="15"/>
      <c r="TY176" s="39"/>
      <c r="UC176" s="7"/>
      <c r="UD176" s="8"/>
      <c r="UH176" s="7"/>
      <c r="UI176" s="8"/>
      <c r="UN176" s="8"/>
      <c r="UP176" s="4"/>
      <c r="UQ176" s="4"/>
      <c r="UR176" s="15"/>
      <c r="US176" s="39"/>
      <c r="UW176" s="7"/>
      <c r="UX176" s="8"/>
      <c r="VB176" s="7"/>
      <c r="VC176" s="8"/>
      <c r="VG176" s="7"/>
      <c r="VH176" s="8"/>
      <c r="VM176" s="8"/>
      <c r="VO176" s="4"/>
      <c r="VP176" s="4"/>
      <c r="VQ176" s="15"/>
      <c r="VR176" s="39"/>
      <c r="VV176" s="7"/>
      <c r="VW176" s="8"/>
      <c r="WA176" s="7"/>
      <c r="WB176" s="8"/>
      <c r="WF176" s="7"/>
      <c r="WG176" s="8"/>
      <c r="WK176" s="7"/>
      <c r="WL176" s="8"/>
      <c r="WQ176" s="8"/>
      <c r="WS176" s="4"/>
      <c r="WT176" s="4"/>
      <c r="WU176" s="15"/>
      <c r="WV176" s="39"/>
      <c r="WZ176" s="7"/>
      <c r="XA176" s="8"/>
      <c r="XE176" s="7"/>
      <c r="XF176" s="8"/>
      <c r="XJ176" s="7"/>
      <c r="XK176" s="8"/>
      <c r="XO176" s="7"/>
      <c r="XP176" s="8"/>
      <c r="XT176" s="7"/>
      <c r="XU176" s="8"/>
      <c r="XY176" s="7"/>
      <c r="XZ176" s="8"/>
      <c r="YD176" s="7"/>
      <c r="YE176" s="8"/>
      <c r="YI176" s="7"/>
      <c r="YJ176" s="8"/>
    </row>
    <row r="177" spans="2:660" x14ac:dyDescent="0.2">
      <c r="B177" s="242"/>
      <c r="C177" s="163"/>
      <c r="D177"/>
      <c r="J177"/>
      <c r="K177"/>
      <c r="L177"/>
      <c r="M177"/>
      <c r="AI177" s="8"/>
      <c r="AK177" s="4"/>
      <c r="AL177" s="9"/>
      <c r="AN177" s="8"/>
      <c r="AP177" s="4"/>
      <c r="AQ177" s="9"/>
      <c r="AS177" s="8"/>
      <c r="AU177" s="4"/>
      <c r="AV177" s="9"/>
      <c r="AX177" s="17"/>
      <c r="AZ177" s="13"/>
      <c r="BA177" s="16"/>
      <c r="BM177" s="39"/>
      <c r="BO177" s="14"/>
      <c r="BP177" s="18"/>
      <c r="BR177" s="39"/>
      <c r="BT177" s="14"/>
      <c r="BU177" s="18"/>
      <c r="BW177" s="39"/>
      <c r="BY177" s="14"/>
      <c r="BZ177" s="18"/>
      <c r="CA177" s="22"/>
      <c r="CB177" s="40"/>
      <c r="CG177" s="40"/>
      <c r="CI177" s="21"/>
      <c r="CJ177" s="21"/>
      <c r="CL177" s="40"/>
      <c r="CN177" s="21"/>
      <c r="CO177" s="21"/>
      <c r="CQ177" s="40"/>
      <c r="CS177" s="21"/>
      <c r="CT177" s="21"/>
      <c r="CV177" s="40"/>
      <c r="CX177" s="21"/>
      <c r="CY177" s="21"/>
      <c r="CZ177" s="26"/>
      <c r="DA177" s="41"/>
      <c r="DF177" s="41"/>
      <c r="DH177" s="25"/>
      <c r="DI177" s="25"/>
      <c r="DK177" s="41"/>
      <c r="DM177" s="25"/>
      <c r="DN177" s="25"/>
      <c r="DP177" s="41"/>
      <c r="DR177" s="25"/>
      <c r="DS177" s="25"/>
      <c r="DT177" s="30"/>
      <c r="DU177" s="42"/>
      <c r="DZ177" s="42"/>
      <c r="EB177" s="29"/>
      <c r="EC177" s="29"/>
      <c r="EE177" s="42"/>
      <c r="EG177" s="29"/>
      <c r="EH177" s="29"/>
      <c r="EI177" s="34"/>
      <c r="EJ177" s="43"/>
      <c r="EO177" s="43"/>
      <c r="EQ177" s="33"/>
      <c r="ER177" s="33"/>
      <c r="ES177" s="38"/>
      <c r="ET177" s="44"/>
      <c r="EX177" s="7"/>
      <c r="EY177" s="8"/>
      <c r="FD177" s="8"/>
      <c r="FF177" s="4"/>
      <c r="FG177" s="4"/>
      <c r="FI177" s="8"/>
      <c r="FK177" s="4"/>
      <c r="FL177" s="4"/>
      <c r="FN177" s="8"/>
      <c r="FP177" s="4"/>
      <c r="FQ177" s="4"/>
      <c r="FS177" s="8"/>
      <c r="FU177" s="4"/>
      <c r="FV177" s="4"/>
      <c r="FW177" s="15"/>
      <c r="FX177" s="39"/>
      <c r="GC177" s="39"/>
      <c r="GE177" s="14"/>
      <c r="GF177" s="14"/>
      <c r="GH177" s="39"/>
      <c r="GJ177" s="14"/>
      <c r="GK177" s="14"/>
      <c r="GM177" s="39"/>
      <c r="GO177" s="14"/>
      <c r="GP177" s="14"/>
      <c r="GQ177" s="22"/>
      <c r="GR177" s="40"/>
      <c r="GW177" s="40"/>
      <c r="GY177" s="21"/>
      <c r="GZ177" s="21"/>
      <c r="HB177" s="40"/>
      <c r="HD177" s="21"/>
      <c r="HE177" s="21"/>
      <c r="HF177" s="26"/>
      <c r="HG177" s="41"/>
      <c r="HL177" s="41"/>
      <c r="HN177" s="25"/>
      <c r="HO177" s="25"/>
      <c r="HP177" s="30"/>
      <c r="HQ177" s="42"/>
      <c r="HU177" s="7"/>
      <c r="HV177" s="8"/>
      <c r="IA177" s="8"/>
      <c r="IC177" s="4"/>
      <c r="ID177" s="4"/>
      <c r="IF177" s="8"/>
      <c r="IH177" s="4"/>
      <c r="II177" s="4"/>
      <c r="IK177" s="8"/>
      <c r="IM177" s="4"/>
      <c r="IN177" s="4"/>
      <c r="IO177" s="15"/>
      <c r="IP177" s="39"/>
      <c r="IU177" s="39"/>
      <c r="IW177" s="14"/>
      <c r="IX177" s="14"/>
      <c r="IZ177" s="39"/>
      <c r="JB177" s="14"/>
      <c r="JC177" s="14"/>
      <c r="JD177" s="22"/>
      <c r="JE177" s="40"/>
      <c r="JJ177" s="40"/>
      <c r="JL177" s="21"/>
      <c r="JM177" s="21"/>
      <c r="JN177" s="26"/>
      <c r="JO177" s="41"/>
      <c r="JS177" s="7"/>
      <c r="JT177" s="8"/>
      <c r="JY177" s="8"/>
      <c r="KA177" s="4"/>
      <c r="KB177" s="4"/>
      <c r="KD177" s="8"/>
      <c r="KF177" s="4"/>
      <c r="KG177" s="4"/>
      <c r="KH177" s="15"/>
      <c r="KI177" s="39"/>
      <c r="KN177" s="39"/>
      <c r="KP177" s="14"/>
      <c r="KQ177" s="14"/>
      <c r="KR177" s="22"/>
      <c r="KS177" s="40"/>
      <c r="KX177" s="6"/>
      <c r="KZ177" s="5"/>
      <c r="LA177" s="5"/>
      <c r="LG177" s="15"/>
      <c r="LH177" s="39"/>
      <c r="LM177" s="6"/>
      <c r="LO177" s="5"/>
      <c r="LP177" s="5"/>
      <c r="LQ177" s="7"/>
      <c r="LR177" s="8"/>
      <c r="LW177" s="8"/>
      <c r="LY177" s="4"/>
      <c r="LZ177" s="4"/>
      <c r="MB177" s="8"/>
      <c r="MD177" s="4"/>
      <c r="ME177" s="4"/>
      <c r="MG177" s="8"/>
      <c r="MI177" s="4"/>
      <c r="MJ177" s="4"/>
      <c r="MK177" s="15"/>
      <c r="ML177" s="39"/>
      <c r="MQ177" s="39"/>
      <c r="MS177" s="14"/>
      <c r="MT177" s="14"/>
      <c r="MV177" s="39"/>
      <c r="MX177" s="14"/>
      <c r="MY177" s="14"/>
      <c r="MZ177" s="22"/>
      <c r="NA177" s="40"/>
      <c r="NF177" s="40"/>
      <c r="NH177" s="21"/>
      <c r="NI177" s="21"/>
      <c r="NJ177" s="26"/>
      <c r="NK177" s="41"/>
      <c r="NO177" s="7"/>
      <c r="NP177" s="8"/>
      <c r="NU177" s="8"/>
      <c r="NW177" s="4"/>
      <c r="NX177" s="4"/>
      <c r="NZ177" s="8"/>
      <c r="OB177" s="4"/>
      <c r="OC177" s="4"/>
      <c r="OD177" s="15"/>
      <c r="OE177" s="39"/>
      <c r="OJ177" s="39"/>
      <c r="OL177" s="14"/>
      <c r="OM177" s="14"/>
      <c r="ON177" s="22"/>
      <c r="OO177" s="40"/>
      <c r="OS177" s="7"/>
      <c r="OT177" s="8"/>
      <c r="OY177" s="8"/>
      <c r="PA177" s="4"/>
      <c r="PB177" s="4"/>
      <c r="PC177" s="15"/>
      <c r="PD177" s="39"/>
      <c r="PH177" s="7"/>
      <c r="PI177" s="8"/>
      <c r="PM177" s="7"/>
      <c r="PN177" s="8"/>
      <c r="PS177" s="8"/>
      <c r="PU177" s="4"/>
      <c r="PV177" s="4"/>
      <c r="PX177" s="8"/>
      <c r="PZ177" s="4"/>
      <c r="QA177" s="4"/>
      <c r="QB177" s="15"/>
      <c r="QC177" s="39"/>
      <c r="QH177" s="39"/>
      <c r="QJ177" s="14"/>
      <c r="QK177" s="14"/>
      <c r="QL177" s="22"/>
      <c r="QM177" s="40"/>
      <c r="QQ177" s="7"/>
      <c r="QR177" s="8"/>
      <c r="QW177" s="8"/>
      <c r="QY177" s="4"/>
      <c r="QZ177" s="4"/>
      <c r="RA177" s="15"/>
      <c r="RB177" s="39"/>
      <c r="RF177" s="7"/>
      <c r="RG177" s="8"/>
      <c r="RK177" s="7"/>
      <c r="RL177" s="8"/>
      <c r="RQ177" s="8"/>
      <c r="RS177" s="4"/>
      <c r="RT177" s="4"/>
      <c r="RU177" s="15"/>
      <c r="RV177" s="39"/>
      <c r="RZ177" s="7"/>
      <c r="SA177" s="8"/>
      <c r="SE177" s="7"/>
      <c r="SF177" s="8"/>
      <c r="SJ177" s="7"/>
      <c r="SK177" s="8"/>
      <c r="SP177" s="8"/>
      <c r="SR177" s="4"/>
      <c r="SS177" s="4"/>
      <c r="SU177" s="8"/>
      <c r="SW177" s="4"/>
      <c r="SX177" s="4"/>
      <c r="SY177" s="15"/>
      <c r="SZ177" s="39"/>
      <c r="TE177" s="39"/>
      <c r="TG177" s="14"/>
      <c r="TH177" s="14"/>
      <c r="TI177" s="22"/>
      <c r="TJ177" s="40"/>
      <c r="TN177" s="7"/>
      <c r="TO177" s="8"/>
      <c r="TT177" s="8"/>
      <c r="TV177" s="4"/>
      <c r="TW177" s="4"/>
      <c r="TX177" s="15"/>
      <c r="TY177" s="39"/>
      <c r="UC177" s="7"/>
      <c r="UD177" s="8"/>
      <c r="UH177" s="7"/>
      <c r="UI177" s="8"/>
      <c r="UN177" s="8"/>
      <c r="UP177" s="4"/>
      <c r="UQ177" s="4"/>
      <c r="UR177" s="15"/>
      <c r="US177" s="39"/>
      <c r="UW177" s="7"/>
      <c r="UX177" s="8"/>
      <c r="VB177" s="7"/>
      <c r="VC177" s="8"/>
      <c r="VG177" s="7"/>
      <c r="VH177" s="8"/>
      <c r="VM177" s="8"/>
      <c r="VO177" s="4"/>
      <c r="VP177" s="4"/>
      <c r="VQ177" s="15"/>
      <c r="VR177" s="39"/>
      <c r="VV177" s="7"/>
      <c r="VW177" s="8"/>
      <c r="WA177" s="7"/>
      <c r="WB177" s="8"/>
      <c r="WF177" s="7"/>
      <c r="WG177" s="8"/>
      <c r="WK177" s="7"/>
      <c r="WL177" s="8"/>
      <c r="WQ177" s="8"/>
      <c r="WS177" s="4"/>
      <c r="WT177" s="4"/>
      <c r="WU177" s="15"/>
      <c r="WV177" s="39"/>
      <c r="WZ177" s="7"/>
      <c r="XA177" s="8"/>
      <c r="XE177" s="7"/>
      <c r="XF177" s="8"/>
      <c r="XJ177" s="7"/>
      <c r="XK177" s="8"/>
      <c r="XO177" s="7"/>
      <c r="XP177" s="8"/>
      <c r="XT177" s="7"/>
      <c r="XU177" s="8"/>
      <c r="XY177" s="7"/>
      <c r="XZ177" s="8"/>
      <c r="YD177" s="7"/>
      <c r="YE177" s="8"/>
      <c r="YI177" s="7"/>
      <c r="YJ177" s="8"/>
    </row>
    <row r="178" spans="2:660" x14ac:dyDescent="0.2">
      <c r="B178" s="242"/>
      <c r="C178" s="163"/>
      <c r="D178"/>
      <c r="J178"/>
      <c r="K178"/>
      <c r="L178"/>
      <c r="M178"/>
      <c r="AI178" s="8"/>
      <c r="AK178" s="4"/>
      <c r="AL178" s="9"/>
      <c r="AN178" s="8"/>
      <c r="AP178" s="4"/>
      <c r="AQ178" s="9"/>
      <c r="AS178" s="8"/>
      <c r="AU178" s="4"/>
      <c r="AV178" s="9"/>
      <c r="AX178" s="17"/>
      <c r="AZ178" s="13"/>
      <c r="BA178" s="16"/>
      <c r="BM178" s="39"/>
      <c r="BO178" s="14"/>
      <c r="BP178" s="18"/>
      <c r="BR178" s="39"/>
      <c r="BT178" s="14"/>
      <c r="BU178" s="18"/>
      <c r="BW178" s="39"/>
      <c r="BY178" s="14"/>
      <c r="BZ178" s="18"/>
      <c r="CA178" s="22"/>
      <c r="CB178" s="40"/>
      <c r="CG178" s="40"/>
      <c r="CI178" s="21"/>
      <c r="CJ178" s="21"/>
      <c r="CL178" s="40"/>
      <c r="CN178" s="21"/>
      <c r="CO178" s="21"/>
      <c r="CQ178" s="40"/>
      <c r="CS178" s="21"/>
      <c r="CT178" s="21"/>
      <c r="CV178" s="40"/>
      <c r="CX178" s="21"/>
      <c r="CY178" s="21"/>
      <c r="CZ178" s="26"/>
      <c r="DA178" s="41"/>
      <c r="DF178" s="41"/>
      <c r="DH178" s="25"/>
      <c r="DI178" s="25"/>
      <c r="DK178" s="41"/>
      <c r="DM178" s="25"/>
      <c r="DN178" s="25"/>
      <c r="DP178" s="41"/>
      <c r="DR178" s="25"/>
      <c r="DS178" s="25"/>
      <c r="DT178" s="30"/>
      <c r="DU178" s="42"/>
      <c r="DZ178" s="42"/>
      <c r="EB178" s="29"/>
      <c r="EC178" s="29"/>
      <c r="EE178" s="42"/>
      <c r="EG178" s="29"/>
      <c r="EH178" s="29"/>
      <c r="EI178" s="34"/>
      <c r="EJ178" s="43"/>
      <c r="EO178" s="43"/>
      <c r="EQ178" s="33"/>
      <c r="ER178" s="33"/>
      <c r="ES178" s="38"/>
      <c r="ET178" s="44"/>
      <c r="EX178" s="7"/>
      <c r="EY178" s="8"/>
      <c r="FD178" s="8"/>
      <c r="FF178" s="4"/>
      <c r="FG178" s="4"/>
      <c r="FI178" s="8"/>
      <c r="FK178" s="4"/>
      <c r="FL178" s="4"/>
      <c r="FN178" s="8"/>
      <c r="FP178" s="4"/>
      <c r="FQ178" s="4"/>
      <c r="FS178" s="8"/>
      <c r="FU178" s="4"/>
      <c r="FV178" s="4"/>
      <c r="FW178" s="15"/>
      <c r="FX178" s="39"/>
      <c r="GC178" s="39"/>
      <c r="GE178" s="14"/>
      <c r="GF178" s="14"/>
      <c r="GH178" s="39"/>
      <c r="GJ178" s="14"/>
      <c r="GK178" s="14"/>
      <c r="GM178" s="39"/>
      <c r="GO178" s="14"/>
      <c r="GP178" s="14"/>
      <c r="GQ178" s="22"/>
      <c r="GR178" s="40"/>
      <c r="GW178" s="40"/>
      <c r="GY178" s="21"/>
      <c r="GZ178" s="21"/>
      <c r="HB178" s="40"/>
      <c r="HD178" s="21"/>
      <c r="HE178" s="21"/>
      <c r="HF178" s="26"/>
      <c r="HG178" s="41"/>
      <c r="HL178" s="41"/>
      <c r="HN178" s="25"/>
      <c r="HO178" s="25"/>
      <c r="HP178" s="30"/>
      <c r="HQ178" s="42"/>
      <c r="HU178" s="7"/>
      <c r="HV178" s="8"/>
      <c r="IA178" s="8"/>
      <c r="IC178" s="4"/>
      <c r="ID178" s="4"/>
      <c r="IF178" s="8"/>
      <c r="IH178" s="4"/>
      <c r="II178" s="4"/>
      <c r="IK178" s="8"/>
      <c r="IM178" s="4"/>
      <c r="IN178" s="4"/>
      <c r="IO178" s="15"/>
      <c r="IP178" s="39"/>
      <c r="IU178" s="39"/>
      <c r="IW178" s="14"/>
      <c r="IX178" s="14"/>
      <c r="IZ178" s="39"/>
      <c r="JB178" s="14"/>
      <c r="JC178" s="14"/>
      <c r="JD178" s="22"/>
      <c r="JE178" s="40"/>
      <c r="JJ178" s="40"/>
      <c r="JL178" s="21"/>
      <c r="JM178" s="21"/>
      <c r="JN178" s="26"/>
      <c r="JO178" s="41"/>
      <c r="JS178" s="7"/>
      <c r="JT178" s="8"/>
      <c r="JY178" s="8"/>
      <c r="KA178" s="4"/>
      <c r="KB178" s="4"/>
      <c r="KD178" s="8"/>
      <c r="KF178" s="4"/>
      <c r="KG178" s="4"/>
      <c r="KH178" s="15"/>
      <c r="KI178" s="39"/>
      <c r="KN178" s="39"/>
      <c r="KP178" s="14"/>
      <c r="KQ178" s="14"/>
      <c r="KR178" s="22"/>
      <c r="KS178" s="40"/>
      <c r="KX178" s="6"/>
      <c r="KZ178" s="5"/>
      <c r="LA178" s="5"/>
      <c r="LG178" s="15"/>
      <c r="LH178" s="39"/>
      <c r="LM178" s="6"/>
      <c r="LO178" s="5"/>
      <c r="LP178" s="5"/>
      <c r="LQ178" s="7"/>
      <c r="LR178" s="8"/>
      <c r="LW178" s="8"/>
      <c r="LY178" s="4"/>
      <c r="LZ178" s="4"/>
      <c r="MB178" s="8"/>
      <c r="MD178" s="4"/>
      <c r="ME178" s="4"/>
      <c r="MG178" s="8"/>
      <c r="MI178" s="4"/>
      <c r="MJ178" s="4"/>
      <c r="MK178" s="15"/>
      <c r="ML178" s="39"/>
      <c r="MQ178" s="39"/>
      <c r="MS178" s="14"/>
      <c r="MT178" s="14"/>
      <c r="MV178" s="39"/>
      <c r="MX178" s="14"/>
      <c r="MY178" s="14"/>
      <c r="MZ178" s="22"/>
      <c r="NA178" s="40"/>
      <c r="NF178" s="40"/>
      <c r="NH178" s="21"/>
      <c r="NI178" s="21"/>
      <c r="NJ178" s="26"/>
      <c r="NK178" s="41"/>
      <c r="NO178" s="7"/>
      <c r="NP178" s="8"/>
      <c r="NU178" s="8"/>
      <c r="NW178" s="4"/>
      <c r="NX178" s="4"/>
      <c r="NZ178" s="8"/>
      <c r="OB178" s="4"/>
      <c r="OC178" s="4"/>
      <c r="OD178" s="15"/>
      <c r="OE178" s="39"/>
      <c r="OJ178" s="39"/>
      <c r="OL178" s="14"/>
      <c r="OM178" s="14"/>
      <c r="ON178" s="22"/>
      <c r="OO178" s="40"/>
      <c r="OS178" s="7"/>
      <c r="OT178" s="8"/>
      <c r="OY178" s="8"/>
      <c r="PA178" s="4"/>
      <c r="PB178" s="4"/>
      <c r="PC178" s="15"/>
      <c r="PD178" s="39"/>
      <c r="PH178" s="7"/>
      <c r="PI178" s="8"/>
      <c r="PM178" s="7"/>
      <c r="PN178" s="8"/>
      <c r="PS178" s="8"/>
      <c r="PU178" s="4"/>
      <c r="PV178" s="4"/>
      <c r="PX178" s="8"/>
      <c r="PZ178" s="4"/>
      <c r="QA178" s="4"/>
      <c r="QB178" s="15"/>
      <c r="QC178" s="39"/>
      <c r="QH178" s="39"/>
      <c r="QJ178" s="14"/>
      <c r="QK178" s="14"/>
      <c r="QL178" s="22"/>
      <c r="QM178" s="40"/>
      <c r="QQ178" s="7"/>
      <c r="QR178" s="8"/>
      <c r="QW178" s="8"/>
      <c r="QY178" s="4"/>
      <c r="QZ178" s="4"/>
      <c r="RA178" s="15"/>
      <c r="RB178" s="39"/>
      <c r="RF178" s="7"/>
      <c r="RG178" s="8"/>
      <c r="RK178" s="7"/>
      <c r="RL178" s="8"/>
      <c r="RQ178" s="8"/>
      <c r="RS178" s="4"/>
      <c r="RT178" s="4"/>
      <c r="RU178" s="15"/>
      <c r="RV178" s="39"/>
      <c r="RZ178" s="7"/>
      <c r="SA178" s="8"/>
      <c r="SE178" s="7"/>
      <c r="SF178" s="8"/>
      <c r="SJ178" s="7"/>
      <c r="SK178" s="8"/>
      <c r="SP178" s="8"/>
      <c r="SR178" s="4"/>
      <c r="SS178" s="4"/>
      <c r="SU178" s="8"/>
      <c r="SW178" s="4"/>
      <c r="SX178" s="4"/>
      <c r="SY178" s="15"/>
      <c r="SZ178" s="39"/>
      <c r="TE178" s="39"/>
      <c r="TG178" s="14"/>
      <c r="TH178" s="14"/>
      <c r="TI178" s="22"/>
      <c r="TJ178" s="40"/>
      <c r="TN178" s="7"/>
      <c r="TO178" s="8"/>
      <c r="TT178" s="8"/>
      <c r="TV178" s="4"/>
      <c r="TW178" s="4"/>
      <c r="TX178" s="15"/>
      <c r="TY178" s="39"/>
      <c r="UC178" s="7"/>
      <c r="UD178" s="8"/>
      <c r="UH178" s="7"/>
      <c r="UI178" s="8"/>
      <c r="UN178" s="8"/>
      <c r="UP178" s="4"/>
      <c r="UQ178" s="4"/>
      <c r="UR178" s="15"/>
      <c r="US178" s="39"/>
      <c r="UW178" s="7"/>
      <c r="UX178" s="8"/>
      <c r="VB178" s="7"/>
      <c r="VC178" s="8"/>
      <c r="VG178" s="7"/>
      <c r="VH178" s="8"/>
      <c r="VM178" s="8"/>
      <c r="VO178" s="4"/>
      <c r="VP178" s="4"/>
      <c r="VQ178" s="15"/>
      <c r="VR178" s="39"/>
      <c r="VV178" s="7"/>
      <c r="VW178" s="8"/>
      <c r="WA178" s="7"/>
      <c r="WB178" s="8"/>
      <c r="WF178" s="7"/>
      <c r="WG178" s="8"/>
      <c r="WK178" s="7"/>
      <c r="WL178" s="8"/>
      <c r="WQ178" s="8"/>
      <c r="WS178" s="4"/>
      <c r="WT178" s="4"/>
      <c r="WU178" s="15"/>
      <c r="WV178" s="39"/>
      <c r="WZ178" s="7"/>
      <c r="XA178" s="8"/>
      <c r="XE178" s="7"/>
      <c r="XF178" s="8"/>
      <c r="XJ178" s="7"/>
      <c r="XK178" s="8"/>
      <c r="XO178" s="7"/>
      <c r="XP178" s="8"/>
      <c r="XT178" s="7"/>
      <c r="XU178" s="8"/>
      <c r="XY178" s="7"/>
      <c r="XZ178" s="8"/>
      <c r="YD178" s="7"/>
      <c r="YE178" s="8"/>
      <c r="YI178" s="7"/>
      <c r="YJ178" s="8"/>
    </row>
    <row r="179" spans="2:660" x14ac:dyDescent="0.2">
      <c r="B179" s="242"/>
      <c r="C179" s="163"/>
      <c r="D179"/>
      <c r="J179"/>
      <c r="K179"/>
      <c r="L179"/>
      <c r="M179"/>
      <c r="AI179" s="8"/>
      <c r="AK179" s="4"/>
      <c r="AL179" s="9"/>
      <c r="AN179" s="8"/>
      <c r="AP179" s="4"/>
      <c r="AQ179" s="9"/>
      <c r="AS179" s="8"/>
      <c r="AU179" s="4"/>
      <c r="AV179" s="9"/>
      <c r="AX179" s="17"/>
      <c r="AZ179" s="13"/>
      <c r="BA179" s="16"/>
      <c r="BM179" s="39"/>
      <c r="BO179" s="14"/>
      <c r="BP179" s="18"/>
      <c r="BR179" s="39"/>
      <c r="BT179" s="14"/>
      <c r="BU179" s="18"/>
      <c r="BW179" s="39"/>
      <c r="BY179" s="14"/>
      <c r="BZ179" s="18"/>
      <c r="CA179" s="22"/>
      <c r="CB179" s="40"/>
      <c r="CG179" s="40"/>
      <c r="CI179" s="21"/>
      <c r="CJ179" s="21"/>
      <c r="CL179" s="40"/>
      <c r="CN179" s="21"/>
      <c r="CO179" s="21"/>
      <c r="CQ179" s="40"/>
      <c r="CS179" s="21"/>
      <c r="CT179" s="21"/>
      <c r="CV179" s="40"/>
      <c r="CX179" s="21"/>
      <c r="CY179" s="21"/>
      <c r="CZ179" s="26"/>
      <c r="DA179" s="41"/>
      <c r="DF179" s="41"/>
      <c r="DH179" s="25"/>
      <c r="DI179" s="25"/>
      <c r="DK179" s="41"/>
      <c r="DM179" s="25"/>
      <c r="DN179" s="25"/>
      <c r="DP179" s="41"/>
      <c r="DR179" s="25"/>
      <c r="DS179" s="25"/>
      <c r="DT179" s="30"/>
      <c r="DU179" s="42"/>
      <c r="DZ179" s="42"/>
      <c r="EB179" s="29"/>
      <c r="EC179" s="29"/>
      <c r="EE179" s="42"/>
      <c r="EG179" s="29"/>
      <c r="EH179" s="29"/>
      <c r="EI179" s="34"/>
      <c r="EJ179" s="43"/>
      <c r="EO179" s="43"/>
      <c r="EQ179" s="33"/>
      <c r="ER179" s="33"/>
      <c r="ES179" s="38"/>
      <c r="ET179" s="44"/>
      <c r="EX179" s="7"/>
      <c r="EY179" s="8"/>
      <c r="FD179" s="8"/>
      <c r="FF179" s="4"/>
      <c r="FG179" s="4"/>
      <c r="FI179" s="8"/>
      <c r="FK179" s="4"/>
      <c r="FL179" s="4"/>
      <c r="FN179" s="8"/>
      <c r="FP179" s="4"/>
      <c r="FQ179" s="4"/>
      <c r="FS179" s="8"/>
      <c r="FU179" s="4"/>
      <c r="FV179" s="4"/>
      <c r="FW179" s="15"/>
      <c r="FX179" s="39"/>
      <c r="GC179" s="39"/>
      <c r="GE179" s="14"/>
      <c r="GF179" s="14"/>
      <c r="GH179" s="39"/>
      <c r="GJ179" s="14"/>
      <c r="GK179" s="14"/>
      <c r="GM179" s="39"/>
      <c r="GO179" s="14"/>
      <c r="GP179" s="14"/>
      <c r="GQ179" s="22"/>
      <c r="GR179" s="40"/>
      <c r="GW179" s="40"/>
      <c r="GY179" s="21"/>
      <c r="GZ179" s="21"/>
      <c r="HB179" s="40"/>
      <c r="HD179" s="21"/>
      <c r="HE179" s="21"/>
      <c r="HF179" s="26"/>
      <c r="HG179" s="41"/>
      <c r="HL179" s="41"/>
      <c r="HN179" s="25"/>
      <c r="HO179" s="25"/>
      <c r="HP179" s="30"/>
      <c r="HQ179" s="42"/>
      <c r="HU179" s="7"/>
      <c r="HV179" s="8"/>
      <c r="IA179" s="8"/>
      <c r="IC179" s="4"/>
      <c r="ID179" s="4"/>
      <c r="IF179" s="8"/>
      <c r="IH179" s="4"/>
      <c r="II179" s="4"/>
      <c r="IK179" s="8"/>
      <c r="IM179" s="4"/>
      <c r="IN179" s="4"/>
      <c r="IO179" s="15"/>
      <c r="IP179" s="39"/>
      <c r="IU179" s="39"/>
      <c r="IW179" s="14"/>
      <c r="IX179" s="14"/>
      <c r="IZ179" s="39"/>
      <c r="JB179" s="14"/>
      <c r="JC179" s="14"/>
      <c r="JD179" s="22"/>
      <c r="JE179" s="40"/>
      <c r="JJ179" s="40"/>
      <c r="JL179" s="21"/>
      <c r="JM179" s="21"/>
      <c r="JN179" s="26"/>
      <c r="JO179" s="41"/>
      <c r="JS179" s="7"/>
      <c r="JT179" s="8"/>
      <c r="JY179" s="8"/>
      <c r="KA179" s="4"/>
      <c r="KB179" s="4"/>
      <c r="KD179" s="8"/>
      <c r="KF179" s="4"/>
      <c r="KG179" s="4"/>
      <c r="KH179" s="15"/>
      <c r="KI179" s="39"/>
      <c r="KN179" s="39"/>
      <c r="KP179" s="14"/>
      <c r="KQ179" s="14"/>
      <c r="KR179" s="22"/>
      <c r="KS179" s="40"/>
      <c r="KX179" s="6"/>
      <c r="KZ179" s="5"/>
      <c r="LA179" s="5"/>
      <c r="LG179" s="15"/>
      <c r="LH179" s="39"/>
      <c r="LM179" s="6"/>
      <c r="LO179" s="5"/>
      <c r="LP179" s="5"/>
      <c r="LQ179" s="7"/>
      <c r="LR179" s="8"/>
      <c r="LW179" s="8"/>
      <c r="LY179" s="4"/>
      <c r="LZ179" s="4"/>
      <c r="MB179" s="8"/>
      <c r="MD179" s="4"/>
      <c r="ME179" s="4"/>
      <c r="MG179" s="8"/>
      <c r="MI179" s="4"/>
      <c r="MJ179" s="4"/>
      <c r="MK179" s="15"/>
      <c r="ML179" s="39"/>
      <c r="MQ179" s="39"/>
      <c r="MS179" s="14"/>
      <c r="MT179" s="14"/>
      <c r="MV179" s="39"/>
      <c r="MX179" s="14"/>
      <c r="MY179" s="14"/>
      <c r="MZ179" s="22"/>
      <c r="NA179" s="40"/>
      <c r="NF179" s="40"/>
      <c r="NH179" s="21"/>
      <c r="NI179" s="21"/>
      <c r="NJ179" s="26"/>
      <c r="NK179" s="41"/>
      <c r="NO179" s="7"/>
      <c r="NP179" s="8"/>
      <c r="NU179" s="8"/>
      <c r="NW179" s="4"/>
      <c r="NX179" s="4"/>
      <c r="NZ179" s="8"/>
      <c r="OB179" s="4"/>
      <c r="OC179" s="4"/>
      <c r="OD179" s="15"/>
      <c r="OE179" s="39"/>
      <c r="OJ179" s="39"/>
      <c r="OL179" s="14"/>
      <c r="OM179" s="14"/>
      <c r="ON179" s="22"/>
      <c r="OO179" s="40"/>
      <c r="OS179" s="7"/>
      <c r="OT179" s="8"/>
      <c r="OY179" s="8"/>
      <c r="PA179" s="4"/>
      <c r="PB179" s="4"/>
      <c r="PC179" s="15"/>
      <c r="PD179" s="39"/>
      <c r="PH179" s="7"/>
      <c r="PI179" s="8"/>
      <c r="PM179" s="7"/>
      <c r="PN179" s="8"/>
      <c r="PS179" s="8"/>
      <c r="PU179" s="4"/>
      <c r="PV179" s="4"/>
      <c r="PX179" s="8"/>
      <c r="PZ179" s="4"/>
      <c r="QA179" s="4"/>
      <c r="QB179" s="15"/>
      <c r="QC179" s="39"/>
      <c r="QH179" s="39"/>
      <c r="QJ179" s="14"/>
      <c r="QK179" s="14"/>
      <c r="QL179" s="22"/>
      <c r="QM179" s="40"/>
      <c r="QQ179" s="7"/>
      <c r="QR179" s="8"/>
      <c r="QW179" s="8"/>
      <c r="QY179" s="4"/>
      <c r="QZ179" s="4"/>
      <c r="RA179" s="15"/>
      <c r="RB179" s="39"/>
      <c r="RF179" s="7"/>
      <c r="RG179" s="8"/>
      <c r="RK179" s="7"/>
      <c r="RL179" s="8"/>
      <c r="RQ179" s="8"/>
      <c r="RS179" s="4"/>
      <c r="RT179" s="4"/>
      <c r="RU179" s="15"/>
      <c r="RV179" s="39"/>
      <c r="RZ179" s="7"/>
      <c r="SA179" s="8"/>
      <c r="SE179" s="7"/>
      <c r="SF179" s="8"/>
      <c r="SJ179" s="7"/>
      <c r="SK179" s="8"/>
      <c r="SP179" s="8"/>
      <c r="SR179" s="4"/>
      <c r="SS179" s="4"/>
      <c r="SU179" s="8"/>
      <c r="SW179" s="4"/>
      <c r="SX179" s="4"/>
      <c r="SY179" s="15"/>
      <c r="SZ179" s="39"/>
      <c r="TE179" s="39"/>
      <c r="TG179" s="14"/>
      <c r="TH179" s="14"/>
      <c r="TI179" s="22"/>
      <c r="TJ179" s="40"/>
      <c r="TN179" s="7"/>
      <c r="TO179" s="8"/>
      <c r="TT179" s="8"/>
      <c r="TV179" s="4"/>
      <c r="TW179" s="4"/>
      <c r="TX179" s="15"/>
      <c r="TY179" s="39"/>
      <c r="UC179" s="7"/>
      <c r="UD179" s="8"/>
      <c r="UH179" s="7"/>
      <c r="UI179" s="8"/>
      <c r="UN179" s="8"/>
      <c r="UP179" s="4"/>
      <c r="UQ179" s="4"/>
      <c r="UR179" s="15"/>
      <c r="US179" s="39"/>
      <c r="UW179" s="7"/>
      <c r="UX179" s="8"/>
      <c r="VB179" s="7"/>
      <c r="VC179" s="8"/>
      <c r="VG179" s="7"/>
      <c r="VH179" s="8"/>
      <c r="VM179" s="8"/>
      <c r="VO179" s="4"/>
      <c r="VP179" s="4"/>
      <c r="VQ179" s="15"/>
      <c r="VR179" s="39"/>
      <c r="VV179" s="7"/>
      <c r="VW179" s="8"/>
      <c r="WA179" s="7"/>
      <c r="WB179" s="8"/>
      <c r="WF179" s="7"/>
      <c r="WG179" s="8"/>
      <c r="WK179" s="7"/>
      <c r="WL179" s="8"/>
      <c r="WQ179" s="8"/>
      <c r="WS179" s="4"/>
      <c r="WT179" s="4"/>
      <c r="WU179" s="15"/>
      <c r="WV179" s="39"/>
      <c r="WZ179" s="7"/>
      <c r="XA179" s="8"/>
      <c r="XE179" s="7"/>
      <c r="XF179" s="8"/>
      <c r="XJ179" s="7"/>
      <c r="XK179" s="8"/>
      <c r="XO179" s="7"/>
      <c r="XP179" s="8"/>
      <c r="XT179" s="7"/>
      <c r="XU179" s="8"/>
      <c r="XY179" s="7"/>
      <c r="XZ179" s="8"/>
      <c r="YD179" s="7"/>
      <c r="YE179" s="8"/>
      <c r="YI179" s="7"/>
      <c r="YJ179" s="8"/>
    </row>
    <row r="180" spans="2:660" x14ac:dyDescent="0.2">
      <c r="B180" s="242"/>
      <c r="C180" s="163"/>
      <c r="D180"/>
      <c r="J180"/>
      <c r="K180"/>
      <c r="L180"/>
      <c r="M180"/>
      <c r="AI180" s="8"/>
      <c r="AK180" s="4"/>
      <c r="AL180" s="9"/>
      <c r="AN180" s="8"/>
      <c r="AP180" s="4"/>
      <c r="AQ180" s="9"/>
      <c r="AS180" s="8"/>
      <c r="AU180" s="4"/>
      <c r="AV180" s="9"/>
      <c r="AX180" s="17"/>
      <c r="AZ180" s="13"/>
      <c r="BA180" s="16"/>
      <c r="BM180" s="39"/>
      <c r="BO180" s="14"/>
      <c r="BP180" s="18"/>
      <c r="BR180" s="39"/>
      <c r="BT180" s="14"/>
      <c r="BU180" s="18"/>
      <c r="BW180" s="39"/>
      <c r="BY180" s="14"/>
      <c r="BZ180" s="18"/>
      <c r="CA180" s="22"/>
      <c r="CB180" s="40"/>
      <c r="CG180" s="40"/>
      <c r="CI180" s="21"/>
      <c r="CJ180" s="21"/>
      <c r="CL180" s="40"/>
      <c r="CN180" s="21"/>
      <c r="CO180" s="21"/>
      <c r="CQ180" s="40"/>
      <c r="CS180" s="21"/>
      <c r="CT180" s="21"/>
      <c r="CV180" s="40"/>
      <c r="CX180" s="21"/>
      <c r="CY180" s="21"/>
      <c r="CZ180" s="26"/>
      <c r="DA180" s="41"/>
      <c r="DF180" s="41"/>
      <c r="DH180" s="25"/>
      <c r="DI180" s="25"/>
      <c r="DK180" s="41"/>
      <c r="DM180" s="25"/>
      <c r="DN180" s="25"/>
      <c r="DP180" s="41"/>
      <c r="DR180" s="25"/>
      <c r="DS180" s="25"/>
      <c r="DT180" s="30"/>
      <c r="DU180" s="42"/>
      <c r="DZ180" s="42"/>
      <c r="EB180" s="29"/>
      <c r="EC180" s="29"/>
      <c r="EE180" s="42"/>
      <c r="EG180" s="29"/>
      <c r="EH180" s="29"/>
      <c r="EI180" s="34"/>
      <c r="EJ180" s="43"/>
      <c r="EO180" s="43"/>
      <c r="EQ180" s="33"/>
      <c r="ER180" s="33"/>
      <c r="ES180" s="38"/>
      <c r="ET180" s="44"/>
      <c r="EX180" s="7"/>
      <c r="EY180" s="8"/>
      <c r="FD180" s="8"/>
      <c r="FF180" s="4"/>
      <c r="FG180" s="4"/>
      <c r="FI180" s="8"/>
      <c r="FK180" s="4"/>
      <c r="FL180" s="4"/>
      <c r="FN180" s="8"/>
      <c r="FP180" s="4"/>
      <c r="FQ180" s="4"/>
      <c r="FS180" s="8"/>
      <c r="FU180" s="4"/>
      <c r="FV180" s="4"/>
      <c r="FW180" s="15"/>
      <c r="FX180" s="39"/>
      <c r="GC180" s="39"/>
      <c r="GE180" s="14"/>
      <c r="GF180" s="14"/>
      <c r="GH180" s="39"/>
      <c r="GJ180" s="14"/>
      <c r="GK180" s="14"/>
      <c r="GM180" s="39"/>
      <c r="GO180" s="14"/>
      <c r="GP180" s="14"/>
      <c r="GQ180" s="22"/>
      <c r="GR180" s="40"/>
      <c r="GW180" s="40"/>
      <c r="GY180" s="21"/>
      <c r="GZ180" s="21"/>
      <c r="HB180" s="40"/>
      <c r="HD180" s="21"/>
      <c r="HE180" s="21"/>
      <c r="HF180" s="26"/>
      <c r="HG180" s="41"/>
      <c r="HL180" s="41"/>
      <c r="HN180" s="25"/>
      <c r="HO180" s="25"/>
      <c r="HP180" s="30"/>
      <c r="HQ180" s="42"/>
      <c r="HU180" s="7"/>
      <c r="HV180" s="8"/>
      <c r="IA180" s="8"/>
      <c r="IC180" s="4"/>
      <c r="ID180" s="4"/>
      <c r="IF180" s="8"/>
      <c r="IH180" s="4"/>
      <c r="II180" s="4"/>
      <c r="IK180" s="8"/>
      <c r="IM180" s="4"/>
      <c r="IN180" s="4"/>
      <c r="IO180" s="15"/>
      <c r="IP180" s="39"/>
      <c r="IU180" s="39"/>
      <c r="IW180" s="14"/>
      <c r="IX180" s="14"/>
      <c r="IZ180" s="39"/>
      <c r="JB180" s="14"/>
      <c r="JC180" s="14"/>
      <c r="JD180" s="22"/>
      <c r="JE180" s="40"/>
      <c r="JJ180" s="40"/>
      <c r="JL180" s="21"/>
      <c r="JM180" s="21"/>
      <c r="JN180" s="26"/>
      <c r="JO180" s="41"/>
      <c r="JS180" s="7"/>
      <c r="JT180" s="8"/>
      <c r="JY180" s="8"/>
      <c r="KA180" s="4"/>
      <c r="KB180" s="4"/>
      <c r="KD180" s="8"/>
      <c r="KF180" s="4"/>
      <c r="KG180" s="4"/>
      <c r="KH180" s="15"/>
      <c r="KI180" s="39"/>
      <c r="KN180" s="39"/>
      <c r="KP180" s="14"/>
      <c r="KQ180" s="14"/>
      <c r="KR180" s="22"/>
      <c r="KS180" s="40"/>
      <c r="KX180" s="6"/>
      <c r="KZ180" s="5"/>
      <c r="LA180" s="5"/>
      <c r="LG180" s="15"/>
      <c r="LH180" s="39"/>
      <c r="LM180" s="6"/>
      <c r="LO180" s="5"/>
      <c r="LP180" s="5"/>
      <c r="LQ180" s="7"/>
      <c r="LR180" s="8"/>
      <c r="LW180" s="8"/>
      <c r="LY180" s="4"/>
      <c r="LZ180" s="4"/>
      <c r="MB180" s="8"/>
      <c r="MD180" s="4"/>
      <c r="ME180" s="4"/>
      <c r="MG180" s="8"/>
      <c r="MI180" s="4"/>
      <c r="MJ180" s="4"/>
      <c r="MK180" s="15"/>
      <c r="ML180" s="39"/>
      <c r="MQ180" s="39"/>
      <c r="MS180" s="14"/>
      <c r="MT180" s="14"/>
      <c r="MV180" s="39"/>
      <c r="MX180" s="14"/>
      <c r="MY180" s="14"/>
      <c r="MZ180" s="22"/>
      <c r="NA180" s="40"/>
      <c r="NF180" s="40"/>
      <c r="NH180" s="21"/>
      <c r="NI180" s="21"/>
      <c r="NJ180" s="26"/>
      <c r="NK180" s="41"/>
      <c r="NO180" s="7"/>
      <c r="NP180" s="8"/>
      <c r="NU180" s="8"/>
      <c r="NW180" s="4"/>
      <c r="NX180" s="4"/>
      <c r="NZ180" s="8"/>
      <c r="OB180" s="4"/>
      <c r="OC180" s="4"/>
      <c r="OD180" s="15"/>
      <c r="OE180" s="39"/>
      <c r="OJ180" s="39"/>
      <c r="OL180" s="14"/>
      <c r="OM180" s="14"/>
      <c r="ON180" s="22"/>
      <c r="OO180" s="40"/>
      <c r="OS180" s="7"/>
      <c r="OT180" s="8"/>
      <c r="OY180" s="8"/>
      <c r="PA180" s="4"/>
      <c r="PB180" s="4"/>
      <c r="PC180" s="15"/>
      <c r="PD180" s="39"/>
      <c r="PH180" s="7"/>
      <c r="PI180" s="8"/>
      <c r="PM180" s="7"/>
      <c r="PN180" s="8"/>
      <c r="PS180" s="8"/>
      <c r="PU180" s="4"/>
      <c r="PV180" s="4"/>
      <c r="PX180" s="8"/>
      <c r="PZ180" s="4"/>
      <c r="QA180" s="4"/>
      <c r="QB180" s="15"/>
      <c r="QC180" s="39"/>
      <c r="QH180" s="39"/>
      <c r="QJ180" s="14"/>
      <c r="QK180" s="14"/>
      <c r="QL180" s="22"/>
      <c r="QM180" s="40"/>
      <c r="QQ180" s="7"/>
      <c r="QR180" s="8"/>
      <c r="QW180" s="8"/>
      <c r="QY180" s="4"/>
      <c r="QZ180" s="4"/>
      <c r="RA180" s="15"/>
      <c r="RB180" s="39"/>
      <c r="RF180" s="7"/>
      <c r="RG180" s="8"/>
      <c r="RK180" s="7"/>
      <c r="RL180" s="8"/>
      <c r="RQ180" s="8"/>
      <c r="RS180" s="4"/>
      <c r="RT180" s="4"/>
      <c r="RU180" s="15"/>
      <c r="RV180" s="39"/>
      <c r="RZ180" s="7"/>
      <c r="SA180" s="8"/>
      <c r="SE180" s="7"/>
      <c r="SF180" s="8"/>
      <c r="SJ180" s="7"/>
      <c r="SK180" s="8"/>
      <c r="SP180" s="8"/>
      <c r="SR180" s="4"/>
      <c r="SS180" s="4"/>
      <c r="SU180" s="8"/>
      <c r="SW180" s="4"/>
      <c r="SX180" s="4"/>
      <c r="SY180" s="15"/>
      <c r="SZ180" s="39"/>
      <c r="TE180" s="39"/>
      <c r="TG180" s="14"/>
      <c r="TH180" s="14"/>
      <c r="TI180" s="22"/>
      <c r="TJ180" s="40"/>
      <c r="TN180" s="7"/>
      <c r="TO180" s="8"/>
      <c r="TT180" s="8"/>
      <c r="TV180" s="4"/>
      <c r="TW180" s="4"/>
      <c r="TX180" s="15"/>
      <c r="TY180" s="39"/>
      <c r="UC180" s="7"/>
      <c r="UD180" s="8"/>
      <c r="UH180" s="7"/>
      <c r="UI180" s="8"/>
      <c r="UN180" s="8"/>
      <c r="UP180" s="4"/>
      <c r="UQ180" s="4"/>
      <c r="UR180" s="15"/>
      <c r="US180" s="39"/>
      <c r="UW180" s="7"/>
      <c r="UX180" s="8"/>
      <c r="VB180" s="7"/>
      <c r="VC180" s="8"/>
      <c r="VG180" s="7"/>
      <c r="VH180" s="8"/>
      <c r="VM180" s="8"/>
      <c r="VO180" s="4"/>
      <c r="VP180" s="4"/>
      <c r="VQ180" s="15"/>
      <c r="VR180" s="39"/>
      <c r="VV180" s="7"/>
      <c r="VW180" s="8"/>
      <c r="WA180" s="7"/>
      <c r="WB180" s="8"/>
      <c r="WF180" s="7"/>
      <c r="WG180" s="8"/>
      <c r="WK180" s="7"/>
      <c r="WL180" s="8"/>
      <c r="WQ180" s="8"/>
      <c r="WS180" s="4"/>
      <c r="WT180" s="4"/>
      <c r="WU180" s="15"/>
      <c r="WV180" s="39"/>
      <c r="WZ180" s="7"/>
      <c r="XA180" s="8"/>
      <c r="XE180" s="7"/>
      <c r="XF180" s="8"/>
      <c r="XJ180" s="7"/>
      <c r="XK180" s="8"/>
      <c r="XO180" s="7"/>
      <c r="XP180" s="8"/>
      <c r="XT180" s="7"/>
      <c r="XU180" s="8"/>
      <c r="XY180" s="7"/>
      <c r="XZ180" s="8"/>
      <c r="YD180" s="7"/>
      <c r="YE180" s="8"/>
      <c r="YI180" s="7"/>
      <c r="YJ180" s="8"/>
    </row>
    <row r="181" spans="2:660" x14ac:dyDescent="0.2">
      <c r="B181" s="242"/>
      <c r="C181" s="163"/>
      <c r="D181"/>
      <c r="J181"/>
      <c r="K181"/>
      <c r="L181"/>
      <c r="M181"/>
      <c r="AI181" s="8"/>
      <c r="AK181" s="4"/>
      <c r="AL181" s="9"/>
      <c r="AN181" s="8"/>
      <c r="AP181" s="4"/>
      <c r="AQ181" s="9"/>
      <c r="AS181" s="8"/>
      <c r="AU181" s="4"/>
      <c r="AV181" s="9"/>
      <c r="AX181" s="17"/>
      <c r="AZ181" s="13"/>
      <c r="BA181" s="16"/>
      <c r="BM181" s="39"/>
      <c r="BO181" s="14"/>
      <c r="BP181" s="18"/>
      <c r="BR181" s="39"/>
      <c r="BT181" s="14"/>
      <c r="BU181" s="18"/>
      <c r="BW181" s="39"/>
      <c r="BY181" s="14"/>
      <c r="BZ181" s="18"/>
      <c r="CA181" s="22"/>
      <c r="CB181" s="40"/>
      <c r="CG181" s="40"/>
      <c r="CI181" s="21"/>
      <c r="CJ181" s="21"/>
      <c r="CL181" s="40"/>
      <c r="CN181" s="21"/>
      <c r="CO181" s="21"/>
      <c r="CQ181" s="40"/>
      <c r="CS181" s="21"/>
      <c r="CT181" s="21"/>
      <c r="CV181" s="40"/>
      <c r="CX181" s="21"/>
      <c r="CY181" s="21"/>
      <c r="CZ181" s="26"/>
      <c r="DA181" s="41"/>
      <c r="DF181" s="41"/>
      <c r="DH181" s="25"/>
      <c r="DI181" s="25"/>
      <c r="DK181" s="41"/>
      <c r="DM181" s="25"/>
      <c r="DN181" s="25"/>
      <c r="DP181" s="41"/>
      <c r="DR181" s="25"/>
      <c r="DS181" s="25"/>
      <c r="DT181" s="30"/>
      <c r="DU181" s="42"/>
      <c r="DZ181" s="42"/>
      <c r="EB181" s="29"/>
      <c r="EC181" s="29"/>
      <c r="EE181" s="42"/>
      <c r="EG181" s="29"/>
      <c r="EH181" s="29"/>
      <c r="EI181" s="34"/>
      <c r="EJ181" s="43"/>
      <c r="EO181" s="43"/>
      <c r="EQ181" s="33"/>
      <c r="ER181" s="33"/>
      <c r="ES181" s="38"/>
      <c r="ET181" s="44"/>
      <c r="EX181" s="7"/>
      <c r="EY181" s="8"/>
      <c r="FD181" s="8"/>
      <c r="FF181" s="4"/>
      <c r="FG181" s="4"/>
      <c r="FI181" s="8"/>
      <c r="FK181" s="4"/>
      <c r="FL181" s="4"/>
      <c r="FN181" s="8"/>
      <c r="FP181" s="4"/>
      <c r="FQ181" s="4"/>
      <c r="FS181" s="8"/>
      <c r="FU181" s="4"/>
      <c r="FV181" s="4"/>
      <c r="FW181" s="15"/>
      <c r="FX181" s="39"/>
      <c r="GC181" s="39"/>
      <c r="GE181" s="14"/>
      <c r="GF181" s="14"/>
      <c r="GH181" s="39"/>
      <c r="GJ181" s="14"/>
      <c r="GK181" s="14"/>
      <c r="GM181" s="39"/>
      <c r="GO181" s="14"/>
      <c r="GP181" s="14"/>
      <c r="GQ181" s="22"/>
      <c r="GR181" s="40"/>
      <c r="GW181" s="40"/>
      <c r="GY181" s="21"/>
      <c r="GZ181" s="21"/>
      <c r="HB181" s="40"/>
      <c r="HD181" s="21"/>
      <c r="HE181" s="21"/>
      <c r="HF181" s="26"/>
      <c r="HG181" s="41"/>
      <c r="HL181" s="41"/>
      <c r="HN181" s="25"/>
      <c r="HO181" s="25"/>
      <c r="HP181" s="30"/>
      <c r="HQ181" s="42"/>
      <c r="HU181" s="7"/>
      <c r="HV181" s="8"/>
      <c r="IA181" s="8"/>
      <c r="IC181" s="4"/>
      <c r="ID181" s="4"/>
      <c r="IF181" s="8"/>
      <c r="IH181" s="4"/>
      <c r="II181" s="4"/>
      <c r="IK181" s="8"/>
      <c r="IM181" s="4"/>
      <c r="IN181" s="4"/>
      <c r="IO181" s="15"/>
      <c r="IP181" s="39"/>
      <c r="IU181" s="39"/>
      <c r="IW181" s="14"/>
      <c r="IX181" s="14"/>
      <c r="IZ181" s="39"/>
      <c r="JB181" s="14"/>
      <c r="JC181" s="14"/>
      <c r="JD181" s="22"/>
      <c r="JE181" s="40"/>
      <c r="JJ181" s="40"/>
      <c r="JL181" s="21"/>
      <c r="JM181" s="21"/>
      <c r="JN181" s="26"/>
      <c r="JO181" s="41"/>
      <c r="JS181" s="7"/>
      <c r="JT181" s="8"/>
      <c r="JY181" s="8"/>
      <c r="KA181" s="4"/>
      <c r="KB181" s="4"/>
      <c r="KD181" s="8"/>
      <c r="KF181" s="4"/>
      <c r="KG181" s="4"/>
      <c r="KH181" s="15"/>
      <c r="KI181" s="39"/>
      <c r="KN181" s="39"/>
      <c r="KP181" s="14"/>
      <c r="KQ181" s="14"/>
      <c r="KR181" s="22"/>
      <c r="KS181" s="40"/>
      <c r="KX181" s="6"/>
      <c r="KZ181" s="5"/>
      <c r="LA181" s="5"/>
      <c r="LG181" s="15"/>
      <c r="LH181" s="39"/>
      <c r="LM181" s="6"/>
      <c r="LO181" s="5"/>
      <c r="LP181" s="5"/>
      <c r="LQ181" s="7"/>
      <c r="LR181" s="8"/>
      <c r="LW181" s="8"/>
      <c r="LY181" s="4"/>
      <c r="LZ181" s="4"/>
      <c r="MB181" s="8"/>
      <c r="MD181" s="4"/>
      <c r="ME181" s="4"/>
      <c r="MG181" s="8"/>
      <c r="MI181" s="4"/>
      <c r="MJ181" s="4"/>
      <c r="MK181" s="15"/>
      <c r="ML181" s="39"/>
      <c r="MQ181" s="39"/>
      <c r="MS181" s="14"/>
      <c r="MT181" s="14"/>
      <c r="MV181" s="39"/>
      <c r="MX181" s="14"/>
      <c r="MY181" s="14"/>
      <c r="MZ181" s="22"/>
      <c r="NA181" s="40"/>
      <c r="NF181" s="40"/>
      <c r="NH181" s="21"/>
      <c r="NI181" s="21"/>
      <c r="NJ181" s="26"/>
      <c r="NK181" s="41"/>
      <c r="NO181" s="7"/>
      <c r="NP181" s="8"/>
      <c r="NU181" s="8"/>
      <c r="NW181" s="4"/>
      <c r="NX181" s="4"/>
      <c r="NZ181" s="8"/>
      <c r="OB181" s="4"/>
      <c r="OC181" s="4"/>
      <c r="OD181" s="15"/>
      <c r="OE181" s="39"/>
      <c r="OJ181" s="39"/>
      <c r="OL181" s="14"/>
      <c r="OM181" s="14"/>
      <c r="ON181" s="22"/>
      <c r="OO181" s="40"/>
      <c r="OS181" s="7"/>
      <c r="OT181" s="8"/>
      <c r="OY181" s="8"/>
      <c r="PA181" s="4"/>
      <c r="PB181" s="4"/>
      <c r="PC181" s="15"/>
      <c r="PD181" s="39"/>
      <c r="PH181" s="7"/>
      <c r="PI181" s="8"/>
      <c r="PM181" s="7"/>
      <c r="PN181" s="8"/>
      <c r="PS181" s="8"/>
      <c r="PU181" s="4"/>
      <c r="PV181" s="4"/>
      <c r="PX181" s="8"/>
      <c r="PZ181" s="4"/>
      <c r="QA181" s="4"/>
      <c r="QB181" s="15"/>
      <c r="QC181" s="39"/>
      <c r="QH181" s="39"/>
      <c r="QJ181" s="14"/>
      <c r="QK181" s="14"/>
      <c r="QL181" s="22"/>
      <c r="QM181" s="40"/>
      <c r="QQ181" s="7"/>
      <c r="QR181" s="8"/>
      <c r="QW181" s="8"/>
      <c r="QY181" s="4"/>
      <c r="QZ181" s="4"/>
      <c r="RA181" s="15"/>
      <c r="RB181" s="39"/>
      <c r="RF181" s="7"/>
      <c r="RG181" s="8"/>
      <c r="RK181" s="7"/>
      <c r="RL181" s="8"/>
      <c r="RQ181" s="8"/>
      <c r="RS181" s="4"/>
      <c r="RT181" s="4"/>
      <c r="RU181" s="15"/>
      <c r="RV181" s="39"/>
      <c r="RZ181" s="7"/>
      <c r="SA181" s="8"/>
      <c r="SE181" s="7"/>
      <c r="SF181" s="8"/>
      <c r="SJ181" s="7"/>
      <c r="SK181" s="8"/>
      <c r="SP181" s="8"/>
      <c r="SR181" s="4"/>
      <c r="SS181" s="4"/>
      <c r="SU181" s="8"/>
      <c r="SW181" s="4"/>
      <c r="SX181" s="4"/>
      <c r="SY181" s="15"/>
      <c r="SZ181" s="39"/>
      <c r="TE181" s="39"/>
      <c r="TG181" s="14"/>
      <c r="TH181" s="14"/>
      <c r="TI181" s="22"/>
      <c r="TJ181" s="40"/>
      <c r="TN181" s="7"/>
      <c r="TO181" s="8"/>
      <c r="TT181" s="8"/>
      <c r="TV181" s="4"/>
      <c r="TW181" s="4"/>
      <c r="TX181" s="15"/>
      <c r="TY181" s="39"/>
      <c r="UC181" s="7"/>
      <c r="UD181" s="8"/>
      <c r="UH181" s="7"/>
      <c r="UI181" s="8"/>
      <c r="UN181" s="8"/>
      <c r="UP181" s="4"/>
      <c r="UQ181" s="4"/>
      <c r="UR181" s="15"/>
      <c r="US181" s="39"/>
      <c r="UW181" s="7"/>
      <c r="UX181" s="8"/>
      <c r="VB181" s="7"/>
      <c r="VC181" s="8"/>
      <c r="VG181" s="7"/>
      <c r="VH181" s="8"/>
      <c r="VM181" s="8"/>
      <c r="VO181" s="4"/>
      <c r="VP181" s="4"/>
      <c r="VQ181" s="15"/>
      <c r="VR181" s="39"/>
      <c r="VV181" s="7"/>
      <c r="VW181" s="8"/>
      <c r="WA181" s="7"/>
      <c r="WB181" s="8"/>
      <c r="WF181" s="7"/>
      <c r="WG181" s="8"/>
      <c r="WK181" s="7"/>
      <c r="WL181" s="8"/>
      <c r="WQ181" s="8"/>
      <c r="WS181" s="4"/>
      <c r="WT181" s="4"/>
      <c r="WU181" s="15"/>
      <c r="WV181" s="39"/>
      <c r="WZ181" s="7"/>
      <c r="XA181" s="8"/>
      <c r="XE181" s="7"/>
      <c r="XF181" s="8"/>
      <c r="XJ181" s="7"/>
      <c r="XK181" s="8"/>
      <c r="XO181" s="7"/>
      <c r="XP181" s="8"/>
      <c r="XT181" s="7"/>
      <c r="XU181" s="8"/>
      <c r="XY181" s="7"/>
      <c r="XZ181" s="8"/>
      <c r="YD181" s="7"/>
      <c r="YE181" s="8"/>
      <c r="YI181" s="7"/>
      <c r="YJ181" s="8"/>
    </row>
    <row r="182" spans="2:660" x14ac:dyDescent="0.2">
      <c r="B182" s="242"/>
      <c r="C182" s="163"/>
      <c r="D182"/>
      <c r="J182"/>
      <c r="K182"/>
      <c r="L182"/>
      <c r="M182"/>
      <c r="AI182" s="8"/>
      <c r="AK182" s="4"/>
      <c r="AL182" s="9"/>
      <c r="AN182" s="8"/>
      <c r="AP182" s="4"/>
      <c r="AQ182" s="9"/>
      <c r="AS182" s="8"/>
      <c r="AU182" s="4"/>
      <c r="AV182" s="9"/>
      <c r="AX182" s="17"/>
      <c r="AZ182" s="13"/>
      <c r="BA182" s="16"/>
      <c r="BM182" s="39"/>
      <c r="BO182" s="14"/>
      <c r="BP182" s="18"/>
      <c r="BR182" s="39"/>
      <c r="BT182" s="14"/>
      <c r="BU182" s="18"/>
      <c r="BW182" s="39"/>
      <c r="BY182" s="14"/>
      <c r="BZ182" s="18"/>
      <c r="CA182" s="22"/>
      <c r="CB182" s="40"/>
      <c r="CG182" s="40"/>
      <c r="CI182" s="21"/>
      <c r="CJ182" s="21"/>
      <c r="CL182" s="40"/>
      <c r="CN182" s="21"/>
      <c r="CO182" s="21"/>
      <c r="CQ182" s="40"/>
      <c r="CS182" s="21"/>
      <c r="CT182" s="21"/>
      <c r="CV182" s="40"/>
      <c r="CX182" s="21"/>
      <c r="CY182" s="21"/>
      <c r="CZ182" s="26"/>
      <c r="DA182" s="41"/>
      <c r="DF182" s="41"/>
      <c r="DH182" s="25"/>
      <c r="DI182" s="25"/>
      <c r="DK182" s="41"/>
      <c r="DM182" s="25"/>
      <c r="DN182" s="25"/>
      <c r="DP182" s="41"/>
      <c r="DR182" s="25"/>
      <c r="DS182" s="25"/>
      <c r="DT182" s="30"/>
      <c r="DU182" s="42"/>
      <c r="DZ182" s="42"/>
      <c r="EB182" s="29"/>
      <c r="EC182" s="29"/>
      <c r="EE182" s="42"/>
      <c r="EG182" s="29"/>
      <c r="EH182" s="29"/>
      <c r="EI182" s="34"/>
      <c r="EJ182" s="43"/>
      <c r="EO182" s="43"/>
      <c r="EQ182" s="33"/>
      <c r="ER182" s="33"/>
      <c r="ES182" s="38"/>
      <c r="ET182" s="44"/>
      <c r="EX182" s="7"/>
      <c r="EY182" s="8"/>
      <c r="FD182" s="8"/>
      <c r="FF182" s="4"/>
      <c r="FG182" s="4"/>
      <c r="FI182" s="8"/>
      <c r="FK182" s="4"/>
      <c r="FL182" s="4"/>
      <c r="FN182" s="8"/>
      <c r="FP182" s="4"/>
      <c r="FQ182" s="4"/>
      <c r="FS182" s="8"/>
      <c r="FU182" s="4"/>
      <c r="FV182" s="4"/>
      <c r="FW182" s="15"/>
      <c r="FX182" s="39"/>
      <c r="GC182" s="39"/>
      <c r="GE182" s="14"/>
      <c r="GF182" s="14"/>
      <c r="GH182" s="39"/>
      <c r="GJ182" s="14"/>
      <c r="GK182" s="14"/>
      <c r="GM182" s="39"/>
      <c r="GO182" s="14"/>
      <c r="GP182" s="14"/>
      <c r="GQ182" s="22"/>
      <c r="GR182" s="40"/>
      <c r="GW182" s="40"/>
      <c r="GY182" s="21"/>
      <c r="GZ182" s="21"/>
      <c r="HB182" s="40"/>
      <c r="HD182" s="21"/>
      <c r="HE182" s="21"/>
      <c r="HF182" s="26"/>
      <c r="HG182" s="41"/>
      <c r="HL182" s="41"/>
      <c r="HN182" s="25"/>
      <c r="HO182" s="25"/>
      <c r="HP182" s="30"/>
      <c r="HQ182" s="42"/>
      <c r="HU182" s="7"/>
      <c r="HV182" s="8"/>
      <c r="IA182" s="8"/>
      <c r="IC182" s="4"/>
      <c r="ID182" s="4"/>
      <c r="IF182" s="8"/>
      <c r="IH182" s="4"/>
      <c r="II182" s="4"/>
      <c r="IK182" s="8"/>
      <c r="IM182" s="4"/>
      <c r="IN182" s="4"/>
      <c r="IO182" s="15"/>
      <c r="IP182" s="39"/>
      <c r="IU182" s="39"/>
      <c r="IW182" s="14"/>
      <c r="IX182" s="14"/>
      <c r="IZ182" s="39"/>
      <c r="JB182" s="14"/>
      <c r="JC182" s="14"/>
      <c r="JD182" s="22"/>
      <c r="JE182" s="40"/>
      <c r="JJ182" s="40"/>
      <c r="JL182" s="21"/>
      <c r="JM182" s="21"/>
      <c r="JN182" s="26"/>
      <c r="JO182" s="41"/>
      <c r="JS182" s="7"/>
      <c r="JT182" s="8"/>
      <c r="JY182" s="8"/>
      <c r="KA182" s="4"/>
      <c r="KB182" s="4"/>
      <c r="KD182" s="8"/>
      <c r="KF182" s="4"/>
      <c r="KG182" s="4"/>
      <c r="KH182" s="15"/>
      <c r="KI182" s="39"/>
      <c r="KN182" s="39"/>
      <c r="KP182" s="14"/>
      <c r="KQ182" s="14"/>
      <c r="KR182" s="22"/>
      <c r="KS182" s="40"/>
      <c r="KX182" s="6"/>
      <c r="KZ182" s="5"/>
      <c r="LA182" s="5"/>
      <c r="LG182" s="15"/>
      <c r="LH182" s="39"/>
      <c r="LM182" s="6"/>
      <c r="LO182" s="5"/>
      <c r="LP182" s="5"/>
      <c r="LQ182" s="7"/>
      <c r="LR182" s="8"/>
      <c r="LW182" s="8"/>
      <c r="LY182" s="4"/>
      <c r="LZ182" s="4"/>
      <c r="MB182" s="8"/>
      <c r="MD182" s="4"/>
      <c r="ME182" s="4"/>
      <c r="MG182" s="8"/>
      <c r="MI182" s="4"/>
      <c r="MJ182" s="4"/>
      <c r="MK182" s="15"/>
      <c r="ML182" s="39"/>
      <c r="MQ182" s="39"/>
      <c r="MS182" s="14"/>
      <c r="MT182" s="14"/>
      <c r="MV182" s="39"/>
      <c r="MX182" s="14"/>
      <c r="MY182" s="14"/>
      <c r="MZ182" s="22"/>
      <c r="NA182" s="40"/>
      <c r="NF182" s="40"/>
      <c r="NH182" s="21"/>
      <c r="NI182" s="21"/>
      <c r="NJ182" s="26"/>
      <c r="NK182" s="41"/>
      <c r="NO182" s="7"/>
      <c r="NP182" s="8"/>
      <c r="NU182" s="8"/>
      <c r="NW182" s="4"/>
      <c r="NX182" s="4"/>
      <c r="NZ182" s="8"/>
      <c r="OB182" s="4"/>
      <c r="OC182" s="4"/>
      <c r="OD182" s="15"/>
      <c r="OE182" s="39"/>
      <c r="OJ182" s="39"/>
      <c r="OL182" s="14"/>
      <c r="OM182" s="14"/>
      <c r="ON182" s="22"/>
      <c r="OO182" s="40"/>
      <c r="OS182" s="7"/>
      <c r="OT182" s="8"/>
      <c r="OY182" s="8"/>
      <c r="PA182" s="4"/>
      <c r="PB182" s="4"/>
      <c r="PC182" s="15"/>
      <c r="PD182" s="39"/>
      <c r="PH182" s="7"/>
      <c r="PI182" s="8"/>
      <c r="PM182" s="7"/>
      <c r="PN182" s="8"/>
      <c r="PS182" s="8"/>
      <c r="PU182" s="4"/>
      <c r="PV182" s="4"/>
      <c r="PX182" s="8"/>
      <c r="PZ182" s="4"/>
      <c r="QA182" s="4"/>
      <c r="QB182" s="15"/>
      <c r="QC182" s="39"/>
      <c r="QH182" s="39"/>
      <c r="QJ182" s="14"/>
      <c r="QK182" s="14"/>
      <c r="QL182" s="22"/>
      <c r="QM182" s="40"/>
      <c r="QQ182" s="7"/>
      <c r="QR182" s="8"/>
      <c r="QW182" s="8"/>
      <c r="QY182" s="4"/>
      <c r="QZ182" s="4"/>
      <c r="RA182" s="15"/>
      <c r="RB182" s="39"/>
      <c r="RF182" s="7"/>
      <c r="RG182" s="8"/>
      <c r="RK182" s="7"/>
      <c r="RL182" s="8"/>
      <c r="RQ182" s="8"/>
      <c r="RS182" s="4"/>
      <c r="RT182" s="4"/>
      <c r="RU182" s="15"/>
      <c r="RV182" s="39"/>
      <c r="RZ182" s="7"/>
      <c r="SA182" s="8"/>
      <c r="SE182" s="7"/>
      <c r="SF182" s="8"/>
      <c r="SJ182" s="7"/>
      <c r="SK182" s="8"/>
      <c r="SP182" s="8"/>
      <c r="SR182" s="4"/>
      <c r="SS182" s="4"/>
      <c r="SU182" s="8"/>
      <c r="SW182" s="4"/>
      <c r="SX182" s="4"/>
      <c r="SY182" s="15"/>
      <c r="SZ182" s="39"/>
      <c r="TE182" s="39"/>
      <c r="TG182" s="14"/>
      <c r="TH182" s="14"/>
      <c r="TI182" s="22"/>
      <c r="TJ182" s="40"/>
      <c r="TN182" s="7"/>
      <c r="TO182" s="8"/>
      <c r="TT182" s="8"/>
      <c r="TV182" s="4"/>
      <c r="TW182" s="4"/>
      <c r="TX182" s="15"/>
      <c r="TY182" s="39"/>
      <c r="UC182" s="7"/>
      <c r="UD182" s="8"/>
      <c r="UH182" s="7"/>
      <c r="UI182" s="8"/>
      <c r="UN182" s="8"/>
      <c r="UP182" s="4"/>
      <c r="UQ182" s="4"/>
      <c r="UR182" s="15"/>
      <c r="US182" s="39"/>
      <c r="UW182" s="7"/>
      <c r="UX182" s="8"/>
      <c r="VB182" s="7"/>
      <c r="VC182" s="8"/>
      <c r="VG182" s="7"/>
      <c r="VH182" s="8"/>
      <c r="VM182" s="8"/>
      <c r="VO182" s="4"/>
      <c r="VP182" s="4"/>
      <c r="VQ182" s="15"/>
      <c r="VR182" s="39"/>
      <c r="VV182" s="7"/>
      <c r="VW182" s="8"/>
      <c r="WA182" s="7"/>
      <c r="WB182" s="8"/>
      <c r="WF182" s="7"/>
      <c r="WG182" s="8"/>
      <c r="WK182" s="7"/>
      <c r="WL182" s="8"/>
      <c r="WQ182" s="8"/>
      <c r="WS182" s="4"/>
      <c r="WT182" s="4"/>
      <c r="WU182" s="15"/>
      <c r="WV182" s="39"/>
      <c r="WZ182" s="7"/>
      <c r="XA182" s="8"/>
      <c r="XE182" s="7"/>
      <c r="XF182" s="8"/>
      <c r="XJ182" s="7"/>
      <c r="XK182" s="8"/>
      <c r="XO182" s="7"/>
      <c r="XP182" s="8"/>
      <c r="XT182" s="7"/>
      <c r="XU182" s="8"/>
      <c r="XY182" s="7"/>
      <c r="XZ182" s="8"/>
      <c r="YD182" s="7"/>
      <c r="YE182" s="8"/>
      <c r="YI182" s="7"/>
      <c r="YJ182" s="8"/>
    </row>
    <row r="183" spans="2:660" x14ac:dyDescent="0.2">
      <c r="B183" s="242"/>
      <c r="C183" s="163"/>
      <c r="D183"/>
      <c r="J183"/>
      <c r="K183"/>
      <c r="L183"/>
      <c r="M183"/>
      <c r="AI183" s="8"/>
      <c r="AK183" s="4"/>
      <c r="AL183" s="9"/>
      <c r="AN183" s="8"/>
      <c r="AP183" s="4"/>
      <c r="AQ183" s="9"/>
      <c r="AS183" s="8"/>
      <c r="AU183" s="4"/>
      <c r="AV183" s="9"/>
      <c r="AX183" s="17"/>
      <c r="AZ183" s="13"/>
      <c r="BA183" s="16"/>
      <c r="BM183" s="39"/>
      <c r="BO183" s="14"/>
      <c r="BP183" s="18"/>
      <c r="BR183" s="39"/>
      <c r="BT183" s="14"/>
      <c r="BU183" s="18"/>
      <c r="BW183" s="39"/>
      <c r="BY183" s="14"/>
      <c r="BZ183" s="18"/>
      <c r="CA183" s="22"/>
      <c r="CB183" s="40"/>
      <c r="CG183" s="40"/>
      <c r="CI183" s="21"/>
      <c r="CJ183" s="21"/>
      <c r="CL183" s="40"/>
      <c r="CN183" s="21"/>
      <c r="CO183" s="21"/>
      <c r="CQ183" s="40"/>
      <c r="CS183" s="21"/>
      <c r="CT183" s="21"/>
      <c r="CV183" s="40"/>
      <c r="CX183" s="21"/>
      <c r="CY183" s="21"/>
      <c r="CZ183" s="26"/>
      <c r="DA183" s="41"/>
      <c r="DF183" s="41"/>
      <c r="DH183" s="25"/>
      <c r="DI183" s="25"/>
      <c r="DK183" s="41"/>
      <c r="DM183" s="25"/>
      <c r="DN183" s="25"/>
      <c r="DP183" s="41"/>
      <c r="DR183" s="25"/>
      <c r="DS183" s="25"/>
      <c r="DT183" s="30"/>
      <c r="DU183" s="42"/>
      <c r="DZ183" s="42"/>
      <c r="EB183" s="29"/>
      <c r="EC183" s="29"/>
      <c r="EE183" s="42"/>
      <c r="EG183" s="29"/>
      <c r="EH183" s="29"/>
      <c r="EI183" s="34"/>
      <c r="EJ183" s="43"/>
      <c r="EO183" s="43"/>
      <c r="EQ183" s="33"/>
      <c r="ER183" s="33"/>
      <c r="ES183" s="38"/>
      <c r="ET183" s="44"/>
      <c r="EX183" s="7"/>
      <c r="EY183" s="8"/>
      <c r="FD183" s="8"/>
      <c r="FF183" s="4"/>
      <c r="FG183" s="4"/>
      <c r="FI183" s="8"/>
      <c r="FK183" s="4"/>
      <c r="FL183" s="4"/>
      <c r="FN183" s="8"/>
      <c r="FP183" s="4"/>
      <c r="FQ183" s="4"/>
      <c r="FS183" s="8"/>
      <c r="FU183" s="4"/>
      <c r="FV183" s="4"/>
      <c r="FW183" s="15"/>
      <c r="FX183" s="39"/>
      <c r="GC183" s="39"/>
      <c r="GE183" s="14"/>
      <c r="GF183" s="14"/>
      <c r="GH183" s="39"/>
      <c r="GJ183" s="14"/>
      <c r="GK183" s="14"/>
      <c r="GM183" s="39"/>
      <c r="GO183" s="14"/>
      <c r="GP183" s="14"/>
      <c r="GQ183" s="22"/>
      <c r="GR183" s="40"/>
      <c r="GW183" s="40"/>
      <c r="GY183" s="21"/>
      <c r="GZ183" s="21"/>
      <c r="HB183" s="40"/>
      <c r="HD183" s="21"/>
      <c r="HE183" s="21"/>
      <c r="HF183" s="26"/>
      <c r="HG183" s="41"/>
      <c r="HL183" s="41"/>
      <c r="HN183" s="25"/>
      <c r="HO183" s="25"/>
      <c r="HP183" s="30"/>
      <c r="HQ183" s="42"/>
      <c r="HU183" s="7"/>
      <c r="HV183" s="8"/>
      <c r="IA183" s="8"/>
      <c r="IC183" s="4"/>
      <c r="ID183" s="4"/>
      <c r="IF183" s="8"/>
      <c r="IH183" s="4"/>
      <c r="II183" s="4"/>
      <c r="IK183" s="8"/>
      <c r="IM183" s="4"/>
      <c r="IN183" s="4"/>
      <c r="IO183" s="15"/>
      <c r="IP183" s="39"/>
      <c r="IU183" s="39"/>
      <c r="IW183" s="14"/>
      <c r="IX183" s="14"/>
      <c r="IZ183" s="39"/>
      <c r="JB183" s="14"/>
      <c r="JC183" s="14"/>
      <c r="JD183" s="22"/>
      <c r="JE183" s="40"/>
      <c r="JJ183" s="40"/>
      <c r="JL183" s="21"/>
      <c r="JM183" s="21"/>
      <c r="JN183" s="26"/>
      <c r="JO183" s="41"/>
      <c r="JS183" s="7"/>
      <c r="JT183" s="8"/>
      <c r="JY183" s="8"/>
      <c r="KA183" s="4"/>
      <c r="KB183" s="4"/>
      <c r="KD183" s="8"/>
      <c r="KF183" s="4"/>
      <c r="KG183" s="4"/>
      <c r="KH183" s="15"/>
      <c r="KI183" s="39"/>
      <c r="KN183" s="39"/>
      <c r="KP183" s="14"/>
      <c r="KQ183" s="14"/>
      <c r="KR183" s="22"/>
      <c r="KS183" s="40"/>
      <c r="KX183" s="6"/>
      <c r="KZ183" s="5"/>
      <c r="LA183" s="5"/>
      <c r="LG183" s="15"/>
      <c r="LH183" s="39"/>
      <c r="LM183" s="6"/>
      <c r="LO183" s="5"/>
      <c r="LP183" s="5"/>
      <c r="LQ183" s="7"/>
      <c r="LR183" s="8"/>
      <c r="LW183" s="8"/>
      <c r="LY183" s="4"/>
      <c r="LZ183" s="4"/>
      <c r="MB183" s="8"/>
      <c r="MD183" s="4"/>
      <c r="ME183" s="4"/>
      <c r="MG183" s="8"/>
      <c r="MI183" s="4"/>
      <c r="MJ183" s="4"/>
      <c r="MK183" s="15"/>
      <c r="ML183" s="39"/>
      <c r="MQ183" s="39"/>
      <c r="MS183" s="14"/>
      <c r="MT183" s="14"/>
      <c r="MV183" s="39"/>
      <c r="MX183" s="14"/>
      <c r="MY183" s="14"/>
      <c r="MZ183" s="22"/>
      <c r="NA183" s="40"/>
      <c r="NF183" s="40"/>
      <c r="NH183" s="21"/>
      <c r="NI183" s="21"/>
      <c r="NJ183" s="26"/>
      <c r="NK183" s="41"/>
      <c r="NO183" s="7"/>
      <c r="NP183" s="8"/>
      <c r="NU183" s="8"/>
      <c r="NW183" s="4"/>
      <c r="NX183" s="4"/>
      <c r="NZ183" s="8"/>
      <c r="OB183" s="4"/>
      <c r="OC183" s="4"/>
      <c r="OD183" s="15"/>
      <c r="OE183" s="39"/>
      <c r="OJ183" s="39"/>
      <c r="OL183" s="14"/>
      <c r="OM183" s="14"/>
      <c r="ON183" s="22"/>
      <c r="OO183" s="40"/>
      <c r="OS183" s="7"/>
      <c r="OT183" s="8"/>
      <c r="OY183" s="8"/>
      <c r="PA183" s="4"/>
      <c r="PB183" s="4"/>
      <c r="PC183" s="15"/>
      <c r="PD183" s="39"/>
      <c r="PH183" s="7"/>
      <c r="PI183" s="8"/>
      <c r="PM183" s="7"/>
      <c r="PN183" s="8"/>
      <c r="PS183" s="8"/>
      <c r="PU183" s="4"/>
      <c r="PV183" s="4"/>
      <c r="PX183" s="8"/>
      <c r="PZ183" s="4"/>
      <c r="QA183" s="4"/>
      <c r="QB183" s="15"/>
      <c r="QC183" s="39"/>
      <c r="QH183" s="39"/>
      <c r="QJ183" s="14"/>
      <c r="QK183" s="14"/>
      <c r="QL183" s="22"/>
      <c r="QM183" s="40"/>
      <c r="QQ183" s="7"/>
      <c r="QR183" s="8"/>
      <c r="QW183" s="8"/>
      <c r="QY183" s="4"/>
      <c r="QZ183" s="4"/>
      <c r="RA183" s="15"/>
      <c r="RB183" s="39"/>
      <c r="RF183" s="7"/>
      <c r="RG183" s="8"/>
      <c r="RK183" s="7"/>
      <c r="RL183" s="8"/>
      <c r="RQ183" s="8"/>
      <c r="RS183" s="4"/>
      <c r="RT183" s="4"/>
      <c r="RU183" s="15"/>
      <c r="RV183" s="39"/>
      <c r="RZ183" s="7"/>
      <c r="SA183" s="8"/>
      <c r="SE183" s="7"/>
      <c r="SF183" s="8"/>
      <c r="SJ183" s="7"/>
      <c r="SK183" s="8"/>
      <c r="SP183" s="8"/>
      <c r="SR183" s="4"/>
      <c r="SS183" s="4"/>
      <c r="SU183" s="8"/>
      <c r="SW183" s="4"/>
      <c r="SX183" s="4"/>
      <c r="SY183" s="15"/>
      <c r="SZ183" s="39"/>
      <c r="TE183" s="39"/>
      <c r="TG183" s="14"/>
      <c r="TH183" s="14"/>
      <c r="TI183" s="22"/>
      <c r="TJ183" s="40"/>
      <c r="TN183" s="7"/>
      <c r="TO183" s="8"/>
      <c r="TT183" s="8"/>
      <c r="TV183" s="4"/>
      <c r="TW183" s="4"/>
      <c r="TX183" s="15"/>
      <c r="TY183" s="39"/>
      <c r="UC183" s="7"/>
      <c r="UD183" s="8"/>
      <c r="UH183" s="7"/>
      <c r="UI183" s="8"/>
      <c r="UN183" s="8"/>
      <c r="UP183" s="4"/>
      <c r="UQ183" s="4"/>
      <c r="UR183" s="15"/>
      <c r="US183" s="39"/>
      <c r="UW183" s="7"/>
      <c r="UX183" s="8"/>
      <c r="VB183" s="7"/>
      <c r="VC183" s="8"/>
      <c r="VG183" s="7"/>
      <c r="VH183" s="8"/>
      <c r="VM183" s="8"/>
      <c r="VO183" s="4"/>
      <c r="VP183" s="4"/>
      <c r="VQ183" s="15"/>
      <c r="VR183" s="39"/>
      <c r="VV183" s="7"/>
      <c r="VW183" s="8"/>
      <c r="WA183" s="7"/>
      <c r="WB183" s="8"/>
      <c r="WF183" s="7"/>
      <c r="WG183" s="8"/>
      <c r="WK183" s="7"/>
      <c r="WL183" s="8"/>
      <c r="WQ183" s="8"/>
      <c r="WS183" s="4"/>
      <c r="WT183" s="4"/>
      <c r="WU183" s="15"/>
      <c r="WV183" s="39"/>
      <c r="WZ183" s="7"/>
      <c r="XA183" s="8"/>
      <c r="XE183" s="7"/>
      <c r="XF183" s="8"/>
      <c r="XJ183" s="7"/>
      <c r="XK183" s="8"/>
      <c r="XO183" s="7"/>
      <c r="XP183" s="8"/>
      <c r="XT183" s="7"/>
      <c r="XU183" s="8"/>
      <c r="XY183" s="7"/>
      <c r="XZ183" s="8"/>
      <c r="YD183" s="7"/>
      <c r="YE183" s="8"/>
      <c r="YI183" s="7"/>
      <c r="YJ183" s="8"/>
    </row>
    <row r="184" spans="2:660" x14ac:dyDescent="0.2">
      <c r="B184" s="242"/>
      <c r="C184" s="163"/>
      <c r="D184"/>
      <c r="J184"/>
      <c r="K184"/>
      <c r="L184"/>
      <c r="M184"/>
      <c r="AI184" s="8"/>
      <c r="AK184" s="4"/>
      <c r="AL184" s="9"/>
      <c r="AN184" s="8"/>
      <c r="AP184" s="4"/>
      <c r="AQ184" s="9"/>
      <c r="AS184" s="8"/>
      <c r="AU184" s="4"/>
      <c r="AV184" s="9"/>
      <c r="AX184" s="17"/>
      <c r="AZ184" s="13"/>
      <c r="BA184" s="16"/>
      <c r="BM184" s="39"/>
      <c r="BO184" s="14"/>
      <c r="BP184" s="18"/>
      <c r="BR184" s="39"/>
      <c r="BT184" s="14"/>
      <c r="BU184" s="18"/>
      <c r="BW184" s="39"/>
      <c r="BY184" s="14"/>
      <c r="BZ184" s="18"/>
      <c r="CA184" s="22"/>
      <c r="CB184" s="40"/>
      <c r="CG184" s="40"/>
      <c r="CI184" s="21"/>
      <c r="CJ184" s="21"/>
      <c r="CL184" s="40"/>
      <c r="CN184" s="21"/>
      <c r="CO184" s="21"/>
      <c r="CQ184" s="40"/>
      <c r="CS184" s="21"/>
      <c r="CT184" s="21"/>
      <c r="CV184" s="40"/>
      <c r="CX184" s="21"/>
      <c r="CY184" s="21"/>
      <c r="CZ184" s="26"/>
      <c r="DA184" s="41"/>
      <c r="DF184" s="41"/>
      <c r="DH184" s="25"/>
      <c r="DI184" s="25"/>
      <c r="DK184" s="41"/>
      <c r="DM184" s="25"/>
      <c r="DN184" s="25"/>
      <c r="DP184" s="41"/>
      <c r="DR184" s="25"/>
      <c r="DS184" s="25"/>
      <c r="DT184" s="30"/>
      <c r="DU184" s="42"/>
      <c r="DZ184" s="42"/>
      <c r="EB184" s="29"/>
      <c r="EC184" s="29"/>
      <c r="EE184" s="42"/>
      <c r="EG184" s="29"/>
      <c r="EH184" s="29"/>
      <c r="EI184" s="34"/>
      <c r="EJ184" s="43"/>
      <c r="EO184" s="43"/>
      <c r="EQ184" s="33"/>
      <c r="ER184" s="33"/>
      <c r="ES184" s="38"/>
      <c r="ET184" s="44"/>
      <c r="EX184" s="7"/>
      <c r="EY184" s="8"/>
      <c r="FD184" s="8"/>
      <c r="FF184" s="4"/>
      <c r="FG184" s="4"/>
      <c r="FI184" s="8"/>
      <c r="FK184" s="4"/>
      <c r="FL184" s="4"/>
      <c r="FN184" s="8"/>
      <c r="FP184" s="4"/>
      <c r="FQ184" s="4"/>
      <c r="FS184" s="8"/>
      <c r="FU184" s="4"/>
      <c r="FV184" s="4"/>
      <c r="FW184" s="15"/>
      <c r="FX184" s="39"/>
      <c r="GC184" s="39"/>
      <c r="GE184" s="14"/>
      <c r="GF184" s="14"/>
      <c r="GH184" s="39"/>
      <c r="GJ184" s="14"/>
      <c r="GK184" s="14"/>
      <c r="GM184" s="39"/>
      <c r="GO184" s="14"/>
      <c r="GP184" s="14"/>
      <c r="GQ184" s="22"/>
      <c r="GR184" s="40"/>
      <c r="GW184" s="40"/>
      <c r="GY184" s="21"/>
      <c r="GZ184" s="21"/>
      <c r="HB184" s="40"/>
      <c r="HD184" s="21"/>
      <c r="HE184" s="21"/>
      <c r="HF184" s="26"/>
      <c r="HG184" s="41"/>
      <c r="HL184" s="41"/>
      <c r="HN184" s="25"/>
      <c r="HO184" s="25"/>
      <c r="HP184" s="30"/>
      <c r="HQ184" s="42"/>
      <c r="HU184" s="7"/>
      <c r="HV184" s="8"/>
      <c r="IA184" s="8"/>
      <c r="IC184" s="4"/>
      <c r="ID184" s="4"/>
      <c r="IF184" s="8"/>
      <c r="IH184" s="4"/>
      <c r="II184" s="4"/>
      <c r="IK184" s="8"/>
      <c r="IM184" s="4"/>
      <c r="IN184" s="4"/>
      <c r="IO184" s="15"/>
      <c r="IP184" s="39"/>
      <c r="IU184" s="39"/>
      <c r="IW184" s="14"/>
      <c r="IX184" s="14"/>
      <c r="IZ184" s="39"/>
      <c r="JB184" s="14"/>
      <c r="JC184" s="14"/>
      <c r="JD184" s="22"/>
      <c r="JE184" s="40"/>
      <c r="JJ184" s="40"/>
      <c r="JL184" s="21"/>
      <c r="JM184" s="21"/>
      <c r="JN184" s="26"/>
      <c r="JO184" s="41"/>
      <c r="JS184" s="7"/>
      <c r="JT184" s="8"/>
      <c r="JY184" s="8"/>
      <c r="KA184" s="4"/>
      <c r="KB184" s="4"/>
      <c r="KD184" s="8"/>
      <c r="KF184" s="4"/>
      <c r="KG184" s="4"/>
      <c r="KH184" s="15"/>
      <c r="KI184" s="39"/>
      <c r="KN184" s="39"/>
      <c r="KP184" s="14"/>
      <c r="KQ184" s="14"/>
      <c r="KR184" s="22"/>
      <c r="KS184" s="40"/>
      <c r="KX184" s="6"/>
      <c r="KZ184" s="5"/>
      <c r="LA184" s="5"/>
      <c r="LG184" s="15"/>
      <c r="LH184" s="39"/>
      <c r="LM184" s="6"/>
      <c r="LO184" s="5"/>
      <c r="LP184" s="5"/>
      <c r="LQ184" s="7"/>
      <c r="LR184" s="8"/>
      <c r="LW184" s="8"/>
      <c r="LY184" s="4"/>
      <c r="LZ184" s="4"/>
      <c r="MB184" s="8"/>
      <c r="MD184" s="4"/>
      <c r="ME184" s="4"/>
      <c r="MG184" s="8"/>
      <c r="MI184" s="4"/>
      <c r="MJ184" s="4"/>
      <c r="MK184" s="15"/>
      <c r="ML184" s="39"/>
      <c r="MQ184" s="39"/>
      <c r="MS184" s="14"/>
      <c r="MT184" s="14"/>
      <c r="MV184" s="39"/>
      <c r="MX184" s="14"/>
      <c r="MY184" s="14"/>
      <c r="MZ184" s="22"/>
      <c r="NA184" s="40"/>
      <c r="NF184" s="40"/>
      <c r="NH184" s="21"/>
      <c r="NI184" s="21"/>
      <c r="NJ184" s="26"/>
      <c r="NK184" s="41"/>
      <c r="NO184" s="7"/>
      <c r="NP184" s="8"/>
      <c r="NU184" s="8"/>
      <c r="NW184" s="4"/>
      <c r="NX184" s="4"/>
      <c r="NZ184" s="8"/>
      <c r="OB184" s="4"/>
      <c r="OC184" s="4"/>
      <c r="OD184" s="15"/>
      <c r="OE184" s="39"/>
      <c r="OJ184" s="39"/>
      <c r="OL184" s="14"/>
      <c r="OM184" s="14"/>
      <c r="ON184" s="22"/>
      <c r="OO184" s="40"/>
      <c r="OS184" s="7"/>
      <c r="OT184" s="8"/>
      <c r="OY184" s="8"/>
      <c r="PA184" s="4"/>
      <c r="PB184" s="4"/>
      <c r="PC184" s="15"/>
      <c r="PD184" s="39"/>
      <c r="PH184" s="7"/>
      <c r="PI184" s="8"/>
      <c r="PM184" s="7"/>
      <c r="PN184" s="8"/>
      <c r="PS184" s="8"/>
      <c r="PU184" s="4"/>
      <c r="PV184" s="4"/>
      <c r="PX184" s="8"/>
      <c r="PZ184" s="4"/>
      <c r="QA184" s="4"/>
      <c r="QB184" s="15"/>
      <c r="QC184" s="39"/>
      <c r="QH184" s="39"/>
      <c r="QJ184" s="14"/>
      <c r="QK184" s="14"/>
      <c r="QL184" s="22"/>
      <c r="QM184" s="40"/>
      <c r="QQ184" s="7"/>
      <c r="QR184" s="8"/>
      <c r="QW184" s="8"/>
      <c r="QY184" s="4"/>
      <c r="QZ184" s="4"/>
      <c r="RA184" s="15"/>
      <c r="RB184" s="39"/>
      <c r="RF184" s="7"/>
      <c r="RG184" s="8"/>
      <c r="RK184" s="7"/>
      <c r="RL184" s="8"/>
      <c r="RQ184" s="8"/>
      <c r="RS184" s="4"/>
      <c r="RT184" s="4"/>
      <c r="RU184" s="15"/>
      <c r="RV184" s="39"/>
      <c r="RZ184" s="7"/>
      <c r="SA184" s="8"/>
      <c r="SE184" s="7"/>
      <c r="SF184" s="8"/>
      <c r="SJ184" s="7"/>
      <c r="SK184" s="8"/>
      <c r="SP184" s="8"/>
      <c r="SR184" s="4"/>
      <c r="SS184" s="4"/>
      <c r="SU184" s="8"/>
      <c r="SW184" s="4"/>
      <c r="SX184" s="4"/>
      <c r="SY184" s="15"/>
      <c r="SZ184" s="39"/>
      <c r="TE184" s="39"/>
      <c r="TG184" s="14"/>
      <c r="TH184" s="14"/>
      <c r="TI184" s="22"/>
      <c r="TJ184" s="40"/>
      <c r="TN184" s="7"/>
      <c r="TO184" s="8"/>
      <c r="TT184" s="8"/>
      <c r="TV184" s="4"/>
      <c r="TW184" s="4"/>
      <c r="TX184" s="15"/>
      <c r="TY184" s="39"/>
      <c r="UC184" s="7"/>
      <c r="UD184" s="8"/>
      <c r="UH184" s="7"/>
      <c r="UI184" s="8"/>
      <c r="UN184" s="8"/>
      <c r="UP184" s="4"/>
      <c r="UQ184" s="4"/>
      <c r="UR184" s="15"/>
      <c r="US184" s="39"/>
      <c r="UW184" s="7"/>
      <c r="UX184" s="8"/>
      <c r="VB184" s="7"/>
      <c r="VC184" s="8"/>
      <c r="VG184" s="7"/>
      <c r="VH184" s="8"/>
      <c r="VM184" s="8"/>
      <c r="VO184" s="4"/>
      <c r="VP184" s="4"/>
      <c r="VQ184" s="15"/>
      <c r="VR184" s="39"/>
      <c r="VV184" s="7"/>
      <c r="VW184" s="8"/>
      <c r="WA184" s="7"/>
      <c r="WB184" s="8"/>
      <c r="WF184" s="7"/>
      <c r="WG184" s="8"/>
      <c r="WK184" s="7"/>
      <c r="WL184" s="8"/>
      <c r="WQ184" s="8"/>
      <c r="WS184" s="4"/>
      <c r="WT184" s="4"/>
      <c r="WU184" s="15"/>
      <c r="WV184" s="39"/>
      <c r="WZ184" s="7"/>
      <c r="XA184" s="8"/>
      <c r="XE184" s="7"/>
      <c r="XF184" s="8"/>
      <c r="XJ184" s="7"/>
      <c r="XK184" s="8"/>
      <c r="XO184" s="7"/>
      <c r="XP184" s="8"/>
      <c r="XT184" s="7"/>
      <c r="XU184" s="8"/>
      <c r="XY184" s="7"/>
      <c r="XZ184" s="8"/>
      <c r="YD184" s="7"/>
      <c r="YE184" s="8"/>
      <c r="YI184" s="7"/>
      <c r="YJ184" s="8"/>
    </row>
    <row r="185" spans="2:660" x14ac:dyDescent="0.2">
      <c r="B185" s="242"/>
      <c r="C185" s="163"/>
      <c r="D185"/>
      <c r="J185"/>
      <c r="K185"/>
      <c r="L185"/>
      <c r="M185"/>
      <c r="AI185" s="8"/>
      <c r="AK185" s="4"/>
      <c r="AL185" s="9"/>
      <c r="AN185" s="8"/>
      <c r="AP185" s="4"/>
      <c r="AQ185" s="9"/>
      <c r="AS185" s="8"/>
      <c r="AU185" s="4"/>
      <c r="AV185" s="9"/>
      <c r="AX185" s="17"/>
      <c r="AZ185" s="13"/>
      <c r="BA185" s="16"/>
      <c r="BM185" s="39"/>
      <c r="BO185" s="14"/>
      <c r="BP185" s="18"/>
      <c r="BR185" s="39"/>
      <c r="BT185" s="14"/>
      <c r="BU185" s="18"/>
      <c r="BW185" s="39"/>
      <c r="BY185" s="14"/>
      <c r="BZ185" s="18"/>
      <c r="CA185" s="22"/>
      <c r="CB185" s="40"/>
      <c r="CG185" s="40"/>
      <c r="CI185" s="21"/>
      <c r="CJ185" s="21"/>
      <c r="CL185" s="40"/>
      <c r="CN185" s="21"/>
      <c r="CO185" s="21"/>
      <c r="CQ185" s="40"/>
      <c r="CS185" s="21"/>
      <c r="CT185" s="21"/>
      <c r="CV185" s="40"/>
      <c r="CX185" s="21"/>
      <c r="CY185" s="21"/>
      <c r="CZ185" s="26"/>
      <c r="DA185" s="41"/>
      <c r="DF185" s="41"/>
      <c r="DH185" s="25"/>
      <c r="DI185" s="25"/>
      <c r="DK185" s="41"/>
      <c r="DM185" s="25"/>
      <c r="DN185" s="25"/>
      <c r="DP185" s="41"/>
      <c r="DR185" s="25"/>
      <c r="DS185" s="25"/>
      <c r="DT185" s="30"/>
      <c r="DU185" s="42"/>
      <c r="DZ185" s="42"/>
      <c r="EB185" s="29"/>
      <c r="EC185" s="29"/>
      <c r="EE185" s="42"/>
      <c r="EG185" s="29"/>
      <c r="EH185" s="29"/>
      <c r="EI185" s="34"/>
      <c r="EJ185" s="43"/>
      <c r="EO185" s="43"/>
      <c r="EQ185" s="33"/>
      <c r="ER185" s="33"/>
      <c r="ES185" s="38"/>
      <c r="ET185" s="44"/>
      <c r="EX185" s="7"/>
      <c r="EY185" s="8"/>
      <c r="FD185" s="8"/>
      <c r="FF185" s="4"/>
      <c r="FG185" s="4"/>
      <c r="FI185" s="8"/>
      <c r="FK185" s="4"/>
      <c r="FL185" s="4"/>
      <c r="FN185" s="8"/>
      <c r="FP185" s="4"/>
      <c r="FQ185" s="4"/>
      <c r="FS185" s="8"/>
      <c r="FU185" s="4"/>
      <c r="FV185" s="4"/>
      <c r="FW185" s="15"/>
      <c r="FX185" s="39"/>
      <c r="GC185" s="39"/>
      <c r="GE185" s="14"/>
      <c r="GF185" s="14"/>
      <c r="GH185" s="39"/>
      <c r="GJ185" s="14"/>
      <c r="GK185" s="14"/>
      <c r="GM185" s="39"/>
      <c r="GO185" s="14"/>
      <c r="GP185" s="14"/>
      <c r="GQ185" s="22"/>
      <c r="GR185" s="40"/>
      <c r="GW185" s="40"/>
      <c r="GY185" s="21"/>
      <c r="GZ185" s="21"/>
      <c r="HB185" s="40"/>
      <c r="HD185" s="21"/>
      <c r="HE185" s="21"/>
      <c r="HF185" s="26"/>
      <c r="HG185" s="41"/>
      <c r="HL185" s="41"/>
      <c r="HN185" s="25"/>
      <c r="HO185" s="25"/>
      <c r="HP185" s="30"/>
      <c r="HQ185" s="42"/>
      <c r="HU185" s="7"/>
      <c r="HV185" s="8"/>
      <c r="IA185" s="8"/>
      <c r="IC185" s="4"/>
      <c r="ID185" s="4"/>
      <c r="IF185" s="8"/>
      <c r="IH185" s="4"/>
      <c r="II185" s="4"/>
      <c r="IK185" s="8"/>
      <c r="IM185" s="4"/>
      <c r="IN185" s="4"/>
      <c r="IO185" s="15"/>
      <c r="IP185" s="39"/>
      <c r="IU185" s="39"/>
      <c r="IW185" s="14"/>
      <c r="IX185" s="14"/>
      <c r="IZ185" s="39"/>
      <c r="JB185" s="14"/>
      <c r="JC185" s="14"/>
      <c r="JD185" s="22"/>
      <c r="JE185" s="40"/>
      <c r="JJ185" s="40"/>
      <c r="JL185" s="21"/>
      <c r="JM185" s="21"/>
      <c r="JN185" s="26"/>
      <c r="JO185" s="41"/>
      <c r="JS185" s="7"/>
      <c r="JT185" s="8"/>
      <c r="JY185" s="8"/>
      <c r="KA185" s="4"/>
      <c r="KB185" s="4"/>
      <c r="KD185" s="8"/>
      <c r="KF185" s="4"/>
      <c r="KG185" s="4"/>
      <c r="KH185" s="15"/>
      <c r="KI185" s="39"/>
      <c r="KN185" s="39"/>
      <c r="KP185" s="14"/>
      <c r="KQ185" s="14"/>
      <c r="KR185" s="22"/>
      <c r="KS185" s="40"/>
      <c r="KX185" s="6"/>
      <c r="KZ185" s="5"/>
      <c r="LA185" s="5"/>
      <c r="LG185" s="15"/>
      <c r="LH185" s="39"/>
      <c r="LM185" s="6"/>
      <c r="LO185" s="5"/>
      <c r="LP185" s="5"/>
      <c r="LQ185" s="7"/>
      <c r="LR185" s="8"/>
      <c r="LW185" s="8"/>
      <c r="LY185" s="4"/>
      <c r="LZ185" s="4"/>
      <c r="MB185" s="8"/>
      <c r="MD185" s="4"/>
      <c r="ME185" s="4"/>
      <c r="MG185" s="8"/>
      <c r="MI185" s="4"/>
      <c r="MJ185" s="4"/>
      <c r="MK185" s="15"/>
      <c r="ML185" s="39"/>
      <c r="MQ185" s="39"/>
      <c r="MS185" s="14"/>
      <c r="MT185" s="14"/>
      <c r="MV185" s="39"/>
      <c r="MX185" s="14"/>
      <c r="MY185" s="14"/>
      <c r="MZ185" s="22"/>
      <c r="NA185" s="40"/>
      <c r="NF185" s="40"/>
      <c r="NH185" s="21"/>
      <c r="NI185" s="21"/>
      <c r="NJ185" s="26"/>
      <c r="NK185" s="41"/>
      <c r="NO185" s="7"/>
      <c r="NP185" s="8"/>
      <c r="NU185" s="8"/>
      <c r="NW185" s="4"/>
      <c r="NX185" s="4"/>
      <c r="NZ185" s="8"/>
      <c r="OB185" s="4"/>
      <c r="OC185" s="4"/>
      <c r="OD185" s="15"/>
      <c r="OE185" s="39"/>
      <c r="OJ185" s="39"/>
      <c r="OL185" s="14"/>
      <c r="OM185" s="14"/>
      <c r="ON185" s="22"/>
      <c r="OO185" s="40"/>
      <c r="OS185" s="7"/>
      <c r="OT185" s="8"/>
      <c r="OY185" s="8"/>
      <c r="PA185" s="4"/>
      <c r="PB185" s="4"/>
      <c r="PC185" s="15"/>
      <c r="PD185" s="39"/>
      <c r="PH185" s="7"/>
      <c r="PI185" s="8"/>
      <c r="PM185" s="7"/>
      <c r="PN185" s="8"/>
      <c r="PS185" s="8"/>
      <c r="PU185" s="4"/>
      <c r="PV185" s="4"/>
      <c r="PX185" s="8"/>
      <c r="PZ185" s="4"/>
      <c r="QA185" s="4"/>
      <c r="QB185" s="15"/>
      <c r="QC185" s="39"/>
      <c r="QH185" s="39"/>
      <c r="QJ185" s="14"/>
      <c r="QK185" s="14"/>
      <c r="QL185" s="22"/>
      <c r="QM185" s="40"/>
      <c r="QQ185" s="7"/>
      <c r="QR185" s="8"/>
      <c r="QW185" s="8"/>
      <c r="QY185" s="4"/>
      <c r="QZ185" s="4"/>
      <c r="RA185" s="15"/>
      <c r="RB185" s="39"/>
      <c r="RF185" s="7"/>
      <c r="RG185" s="8"/>
      <c r="RK185" s="7"/>
      <c r="RL185" s="8"/>
      <c r="RQ185" s="8"/>
      <c r="RS185" s="4"/>
      <c r="RT185" s="4"/>
      <c r="RU185" s="15"/>
      <c r="RV185" s="39"/>
      <c r="RZ185" s="7"/>
      <c r="SA185" s="8"/>
      <c r="SE185" s="7"/>
      <c r="SF185" s="8"/>
      <c r="SJ185" s="7"/>
      <c r="SK185" s="8"/>
      <c r="SP185" s="8"/>
      <c r="SR185" s="4"/>
      <c r="SS185" s="4"/>
      <c r="SU185" s="8"/>
      <c r="SW185" s="4"/>
      <c r="SX185" s="4"/>
      <c r="SY185" s="15"/>
      <c r="SZ185" s="39"/>
      <c r="TE185" s="39"/>
      <c r="TG185" s="14"/>
      <c r="TH185" s="14"/>
      <c r="TI185" s="22"/>
      <c r="TJ185" s="40"/>
      <c r="TN185" s="7"/>
      <c r="TO185" s="8"/>
      <c r="TT185" s="8"/>
      <c r="TV185" s="4"/>
      <c r="TW185" s="4"/>
      <c r="TX185" s="15"/>
      <c r="TY185" s="39"/>
      <c r="UC185" s="7"/>
      <c r="UD185" s="8"/>
      <c r="UH185" s="7"/>
      <c r="UI185" s="8"/>
      <c r="UN185" s="8"/>
      <c r="UP185" s="4"/>
      <c r="UQ185" s="4"/>
      <c r="UR185" s="15"/>
      <c r="US185" s="39"/>
      <c r="UW185" s="7"/>
      <c r="UX185" s="8"/>
      <c r="VB185" s="7"/>
      <c r="VC185" s="8"/>
      <c r="VG185" s="7"/>
      <c r="VH185" s="8"/>
      <c r="VM185" s="8"/>
      <c r="VO185" s="4"/>
      <c r="VP185" s="4"/>
      <c r="VQ185" s="15"/>
      <c r="VR185" s="39"/>
      <c r="VV185" s="7"/>
      <c r="VW185" s="8"/>
      <c r="WA185" s="7"/>
      <c r="WB185" s="8"/>
      <c r="WF185" s="7"/>
      <c r="WG185" s="8"/>
      <c r="WK185" s="7"/>
      <c r="WL185" s="8"/>
      <c r="WQ185" s="8"/>
      <c r="WS185" s="4"/>
      <c r="WT185" s="4"/>
      <c r="WU185" s="15"/>
      <c r="WV185" s="39"/>
      <c r="WZ185" s="7"/>
      <c r="XA185" s="8"/>
      <c r="XE185" s="7"/>
      <c r="XF185" s="8"/>
      <c r="XJ185" s="7"/>
      <c r="XK185" s="8"/>
      <c r="XO185" s="7"/>
      <c r="XP185" s="8"/>
      <c r="XT185" s="7"/>
      <c r="XU185" s="8"/>
      <c r="XY185" s="7"/>
      <c r="XZ185" s="8"/>
      <c r="YD185" s="7"/>
      <c r="YE185" s="8"/>
      <c r="YI185" s="7"/>
      <c r="YJ185" s="8"/>
    </row>
    <row r="186" spans="2:660" x14ac:dyDescent="0.2">
      <c r="B186" s="242"/>
      <c r="C186" s="163"/>
      <c r="D186"/>
      <c r="J186"/>
      <c r="K186"/>
      <c r="L186"/>
      <c r="M186"/>
      <c r="AI186" s="8"/>
      <c r="AK186" s="4"/>
      <c r="AL186" s="9"/>
      <c r="AN186" s="8"/>
      <c r="AP186" s="4"/>
      <c r="AQ186" s="9"/>
      <c r="AS186" s="8"/>
      <c r="AU186" s="4"/>
      <c r="AV186" s="9"/>
      <c r="AX186" s="17"/>
      <c r="AZ186" s="13"/>
      <c r="BA186" s="16"/>
      <c r="BM186" s="39"/>
      <c r="BO186" s="14"/>
      <c r="BP186" s="18"/>
      <c r="BR186" s="39"/>
      <c r="BT186" s="14"/>
      <c r="BU186" s="18"/>
      <c r="BW186" s="39"/>
      <c r="BY186" s="14"/>
      <c r="BZ186" s="18"/>
      <c r="CA186" s="22"/>
      <c r="CB186" s="40"/>
      <c r="CG186" s="40"/>
      <c r="CI186" s="21"/>
      <c r="CJ186" s="21"/>
      <c r="CL186" s="40"/>
      <c r="CN186" s="21"/>
      <c r="CO186" s="21"/>
      <c r="CQ186" s="40"/>
      <c r="CS186" s="21"/>
      <c r="CT186" s="21"/>
      <c r="CV186" s="40"/>
      <c r="CX186" s="21"/>
      <c r="CY186" s="21"/>
      <c r="CZ186" s="26"/>
      <c r="DA186" s="41"/>
      <c r="DF186" s="41"/>
      <c r="DH186" s="25"/>
      <c r="DI186" s="25"/>
      <c r="DK186" s="41"/>
      <c r="DM186" s="25"/>
      <c r="DN186" s="25"/>
      <c r="DP186" s="41"/>
      <c r="DR186" s="25"/>
      <c r="DS186" s="25"/>
      <c r="DT186" s="30"/>
      <c r="DU186" s="42"/>
      <c r="DZ186" s="42"/>
      <c r="EB186" s="29"/>
      <c r="EC186" s="29"/>
      <c r="EE186" s="42"/>
      <c r="EG186" s="29"/>
      <c r="EH186" s="29"/>
      <c r="EI186" s="34"/>
      <c r="EJ186" s="43"/>
      <c r="EO186" s="43"/>
      <c r="EQ186" s="33"/>
      <c r="ER186" s="33"/>
      <c r="ES186" s="38"/>
      <c r="ET186" s="44"/>
      <c r="EX186" s="7"/>
      <c r="EY186" s="8"/>
      <c r="FD186" s="8"/>
      <c r="FF186" s="4"/>
      <c r="FG186" s="4"/>
      <c r="FI186" s="8"/>
      <c r="FK186" s="4"/>
      <c r="FL186" s="4"/>
      <c r="FN186" s="8"/>
      <c r="FP186" s="4"/>
      <c r="FQ186" s="4"/>
      <c r="FS186" s="8"/>
      <c r="FU186" s="4"/>
      <c r="FV186" s="4"/>
      <c r="FW186" s="15"/>
      <c r="FX186" s="39"/>
      <c r="GC186" s="39"/>
      <c r="GE186" s="14"/>
      <c r="GF186" s="14"/>
      <c r="GH186" s="39"/>
      <c r="GJ186" s="14"/>
      <c r="GK186" s="14"/>
      <c r="GM186" s="39"/>
      <c r="GO186" s="14"/>
      <c r="GP186" s="14"/>
      <c r="GQ186" s="22"/>
      <c r="GR186" s="40"/>
      <c r="GW186" s="40"/>
      <c r="GY186" s="21"/>
      <c r="GZ186" s="21"/>
      <c r="HB186" s="40"/>
      <c r="HD186" s="21"/>
      <c r="HE186" s="21"/>
      <c r="HF186" s="26"/>
      <c r="HG186" s="41"/>
      <c r="HL186" s="41"/>
      <c r="HN186" s="25"/>
      <c r="HO186" s="25"/>
      <c r="HP186" s="30"/>
      <c r="HQ186" s="42"/>
      <c r="HU186" s="7"/>
      <c r="HV186" s="8"/>
      <c r="IA186" s="8"/>
      <c r="IC186" s="4"/>
      <c r="ID186" s="4"/>
      <c r="IF186" s="8"/>
      <c r="IH186" s="4"/>
      <c r="II186" s="4"/>
      <c r="IK186" s="8"/>
      <c r="IM186" s="4"/>
      <c r="IN186" s="4"/>
      <c r="IO186" s="15"/>
      <c r="IP186" s="39"/>
      <c r="IU186" s="39"/>
      <c r="IW186" s="14"/>
      <c r="IX186" s="14"/>
      <c r="IZ186" s="39"/>
      <c r="JB186" s="14"/>
      <c r="JC186" s="14"/>
      <c r="JD186" s="22"/>
      <c r="JE186" s="40"/>
      <c r="JJ186" s="40"/>
      <c r="JL186" s="21"/>
      <c r="JM186" s="21"/>
      <c r="JN186" s="26"/>
      <c r="JO186" s="41"/>
      <c r="JS186" s="7"/>
      <c r="JT186" s="8"/>
      <c r="JY186" s="8"/>
      <c r="KA186" s="4"/>
      <c r="KB186" s="4"/>
      <c r="KD186" s="8"/>
      <c r="KF186" s="4"/>
      <c r="KG186" s="4"/>
      <c r="KH186" s="15"/>
      <c r="KI186" s="39"/>
      <c r="KN186" s="39"/>
      <c r="KP186" s="14"/>
      <c r="KQ186" s="14"/>
      <c r="KR186" s="22"/>
      <c r="KS186" s="40"/>
      <c r="KX186" s="6"/>
      <c r="KZ186" s="5"/>
      <c r="LA186" s="5"/>
      <c r="LG186" s="15"/>
      <c r="LH186" s="39"/>
      <c r="LM186" s="6"/>
      <c r="LO186" s="5"/>
      <c r="LP186" s="5"/>
      <c r="LQ186" s="7"/>
      <c r="LR186" s="8"/>
      <c r="LW186" s="8"/>
      <c r="LY186" s="4"/>
      <c r="LZ186" s="4"/>
      <c r="MB186" s="8"/>
      <c r="MD186" s="4"/>
      <c r="ME186" s="4"/>
      <c r="MG186" s="8"/>
      <c r="MI186" s="4"/>
      <c r="MJ186" s="4"/>
      <c r="MK186" s="15"/>
      <c r="ML186" s="39"/>
      <c r="MQ186" s="39"/>
      <c r="MS186" s="14"/>
      <c r="MT186" s="14"/>
      <c r="MV186" s="39"/>
      <c r="MX186" s="14"/>
      <c r="MY186" s="14"/>
      <c r="MZ186" s="22"/>
      <c r="NA186" s="40"/>
      <c r="NF186" s="40"/>
      <c r="NH186" s="21"/>
      <c r="NI186" s="21"/>
      <c r="NJ186" s="26"/>
      <c r="NK186" s="41"/>
      <c r="NO186" s="7"/>
      <c r="NP186" s="8"/>
      <c r="NU186" s="8"/>
      <c r="NW186" s="4"/>
      <c r="NX186" s="4"/>
      <c r="NZ186" s="8"/>
      <c r="OB186" s="4"/>
      <c r="OC186" s="4"/>
      <c r="OD186" s="15"/>
      <c r="OE186" s="39"/>
      <c r="OJ186" s="39"/>
      <c r="OL186" s="14"/>
      <c r="OM186" s="14"/>
      <c r="ON186" s="22"/>
      <c r="OO186" s="40"/>
      <c r="OS186" s="7"/>
      <c r="OT186" s="8"/>
      <c r="OY186" s="8"/>
      <c r="PA186" s="4"/>
      <c r="PB186" s="4"/>
      <c r="PC186" s="15"/>
      <c r="PD186" s="39"/>
      <c r="PH186" s="7"/>
      <c r="PI186" s="8"/>
      <c r="PM186" s="7"/>
      <c r="PN186" s="8"/>
      <c r="PS186" s="8"/>
      <c r="PU186" s="4"/>
      <c r="PV186" s="4"/>
      <c r="PX186" s="8"/>
      <c r="PZ186" s="4"/>
      <c r="QA186" s="4"/>
      <c r="QB186" s="15"/>
      <c r="QC186" s="39"/>
      <c r="QH186" s="39"/>
      <c r="QJ186" s="14"/>
      <c r="QK186" s="14"/>
      <c r="QL186" s="22"/>
      <c r="QM186" s="40"/>
      <c r="QQ186" s="7"/>
      <c r="QR186" s="8"/>
      <c r="QW186" s="8"/>
      <c r="QY186" s="4"/>
      <c r="QZ186" s="4"/>
      <c r="RA186" s="15"/>
      <c r="RB186" s="39"/>
      <c r="RF186" s="7"/>
      <c r="RG186" s="8"/>
      <c r="RK186" s="7"/>
      <c r="RL186" s="8"/>
      <c r="RQ186" s="8"/>
      <c r="RS186" s="4"/>
      <c r="RT186" s="4"/>
      <c r="RU186" s="15"/>
      <c r="RV186" s="39"/>
      <c r="RZ186" s="7"/>
      <c r="SA186" s="8"/>
      <c r="SE186" s="7"/>
      <c r="SF186" s="8"/>
      <c r="SJ186" s="7"/>
      <c r="SK186" s="8"/>
      <c r="SP186" s="8"/>
      <c r="SR186" s="4"/>
      <c r="SS186" s="4"/>
      <c r="SU186" s="8"/>
      <c r="SW186" s="4"/>
      <c r="SX186" s="4"/>
      <c r="SY186" s="15"/>
      <c r="SZ186" s="39"/>
      <c r="TE186" s="39"/>
      <c r="TG186" s="14"/>
      <c r="TH186" s="14"/>
      <c r="TI186" s="22"/>
      <c r="TJ186" s="40"/>
      <c r="TN186" s="7"/>
      <c r="TO186" s="8"/>
      <c r="TT186" s="8"/>
      <c r="TV186" s="4"/>
      <c r="TW186" s="4"/>
      <c r="TX186" s="15"/>
      <c r="TY186" s="39"/>
      <c r="UC186" s="7"/>
      <c r="UD186" s="8"/>
      <c r="UH186" s="7"/>
      <c r="UI186" s="8"/>
      <c r="UN186" s="8"/>
      <c r="UP186" s="4"/>
      <c r="UQ186" s="4"/>
      <c r="UR186" s="15"/>
      <c r="US186" s="39"/>
      <c r="UW186" s="7"/>
      <c r="UX186" s="8"/>
      <c r="VB186" s="7"/>
      <c r="VC186" s="8"/>
      <c r="VG186" s="7"/>
      <c r="VH186" s="8"/>
      <c r="VM186" s="8"/>
      <c r="VO186" s="4"/>
      <c r="VP186" s="4"/>
      <c r="VQ186" s="15"/>
      <c r="VR186" s="39"/>
      <c r="VV186" s="7"/>
      <c r="VW186" s="8"/>
      <c r="WA186" s="7"/>
      <c r="WB186" s="8"/>
      <c r="WF186" s="7"/>
      <c r="WG186" s="8"/>
      <c r="WK186" s="7"/>
      <c r="WL186" s="8"/>
      <c r="WQ186" s="8"/>
      <c r="WS186" s="4"/>
      <c r="WT186" s="4"/>
      <c r="WU186" s="15"/>
      <c r="WV186" s="39"/>
      <c r="WZ186" s="7"/>
      <c r="XA186" s="8"/>
      <c r="XE186" s="7"/>
      <c r="XF186" s="8"/>
      <c r="XJ186" s="7"/>
      <c r="XK186" s="8"/>
      <c r="XO186" s="7"/>
      <c r="XP186" s="8"/>
      <c r="XT186" s="7"/>
      <c r="XU186" s="8"/>
      <c r="XY186" s="7"/>
      <c r="XZ186" s="8"/>
      <c r="YD186" s="7"/>
      <c r="YE186" s="8"/>
      <c r="YI186" s="7"/>
      <c r="YJ186" s="8"/>
    </row>
    <row r="187" spans="2:660" x14ac:dyDescent="0.2">
      <c r="B187" s="242"/>
      <c r="C187" s="163"/>
      <c r="D187"/>
      <c r="J187"/>
      <c r="K187"/>
      <c r="L187"/>
      <c r="M187"/>
      <c r="AI187" s="8"/>
      <c r="AK187" s="4"/>
      <c r="AL187" s="9"/>
      <c r="AN187" s="8"/>
      <c r="AP187" s="4"/>
      <c r="AQ187" s="9"/>
      <c r="AS187" s="8"/>
      <c r="AU187" s="4"/>
      <c r="AV187" s="9"/>
      <c r="AX187" s="17"/>
      <c r="AZ187" s="13"/>
      <c r="BA187" s="16"/>
      <c r="BM187" s="39"/>
      <c r="BO187" s="14"/>
      <c r="BP187" s="18"/>
      <c r="BR187" s="39"/>
      <c r="BT187" s="14"/>
      <c r="BU187" s="18"/>
      <c r="BW187" s="39"/>
      <c r="BY187" s="14"/>
      <c r="BZ187" s="18"/>
      <c r="CA187" s="22"/>
      <c r="CB187" s="40"/>
      <c r="CG187" s="40"/>
      <c r="CI187" s="21"/>
      <c r="CJ187" s="21"/>
      <c r="CL187" s="40"/>
      <c r="CN187" s="21"/>
      <c r="CO187" s="21"/>
      <c r="CQ187" s="40"/>
      <c r="CS187" s="21"/>
      <c r="CT187" s="21"/>
      <c r="CV187" s="40"/>
      <c r="CX187" s="21"/>
      <c r="CY187" s="21"/>
      <c r="CZ187" s="26"/>
      <c r="DA187" s="41"/>
      <c r="DF187" s="41"/>
      <c r="DH187" s="25"/>
      <c r="DI187" s="25"/>
      <c r="DK187" s="41"/>
      <c r="DM187" s="25"/>
      <c r="DN187" s="25"/>
      <c r="DP187" s="41"/>
      <c r="DR187" s="25"/>
      <c r="DS187" s="25"/>
      <c r="DT187" s="30"/>
      <c r="DU187" s="42"/>
      <c r="DZ187" s="42"/>
      <c r="EB187" s="29"/>
      <c r="EC187" s="29"/>
      <c r="EE187" s="42"/>
      <c r="EG187" s="29"/>
      <c r="EH187" s="29"/>
      <c r="EI187" s="34"/>
      <c r="EJ187" s="43"/>
      <c r="EO187" s="43"/>
      <c r="EQ187" s="33"/>
      <c r="ER187" s="33"/>
      <c r="ES187" s="38"/>
      <c r="ET187" s="44"/>
      <c r="EX187" s="7"/>
      <c r="EY187" s="8"/>
      <c r="FD187" s="8"/>
      <c r="FF187" s="4"/>
      <c r="FG187" s="4"/>
      <c r="FI187" s="8"/>
      <c r="FK187" s="4"/>
      <c r="FL187" s="4"/>
      <c r="FN187" s="8"/>
      <c r="FP187" s="4"/>
      <c r="FQ187" s="4"/>
      <c r="FS187" s="8"/>
      <c r="FU187" s="4"/>
      <c r="FV187" s="4"/>
      <c r="FW187" s="15"/>
      <c r="FX187" s="39"/>
      <c r="GC187" s="39"/>
      <c r="GE187" s="14"/>
      <c r="GF187" s="14"/>
      <c r="GH187" s="39"/>
      <c r="GJ187" s="14"/>
      <c r="GK187" s="14"/>
      <c r="GM187" s="39"/>
      <c r="GO187" s="14"/>
      <c r="GP187" s="14"/>
      <c r="GQ187" s="22"/>
      <c r="GR187" s="40"/>
      <c r="GW187" s="40"/>
      <c r="GY187" s="21"/>
      <c r="GZ187" s="21"/>
      <c r="HB187" s="40"/>
      <c r="HD187" s="21"/>
      <c r="HE187" s="21"/>
      <c r="HF187" s="26"/>
      <c r="HG187" s="41"/>
      <c r="HL187" s="41"/>
      <c r="HN187" s="25"/>
      <c r="HO187" s="25"/>
      <c r="HP187" s="30"/>
      <c r="HQ187" s="42"/>
      <c r="HU187" s="7"/>
      <c r="HV187" s="8"/>
      <c r="IA187" s="8"/>
      <c r="IC187" s="4"/>
      <c r="ID187" s="4"/>
      <c r="IF187" s="8"/>
      <c r="IH187" s="4"/>
      <c r="II187" s="4"/>
      <c r="IK187" s="8"/>
      <c r="IM187" s="4"/>
      <c r="IN187" s="4"/>
      <c r="IO187" s="15"/>
      <c r="IP187" s="39"/>
      <c r="IU187" s="39"/>
      <c r="IW187" s="14"/>
      <c r="IX187" s="14"/>
      <c r="IZ187" s="39"/>
      <c r="JB187" s="14"/>
      <c r="JC187" s="14"/>
      <c r="JD187" s="22"/>
      <c r="JE187" s="40"/>
      <c r="JJ187" s="40"/>
      <c r="JL187" s="21"/>
      <c r="JM187" s="21"/>
      <c r="JN187" s="26"/>
      <c r="JO187" s="41"/>
      <c r="JS187" s="7"/>
      <c r="JT187" s="8"/>
      <c r="JY187" s="8"/>
      <c r="KA187" s="4"/>
      <c r="KB187" s="4"/>
      <c r="KD187" s="8"/>
      <c r="KF187" s="4"/>
      <c r="KG187" s="4"/>
      <c r="KH187" s="15"/>
      <c r="KI187" s="39"/>
      <c r="KN187" s="39"/>
      <c r="KP187" s="14"/>
      <c r="KQ187" s="14"/>
      <c r="KR187" s="22"/>
      <c r="KS187" s="40"/>
      <c r="KX187" s="6"/>
      <c r="KZ187" s="5"/>
      <c r="LA187" s="5"/>
      <c r="LG187" s="15"/>
      <c r="LH187" s="39"/>
      <c r="LM187" s="6"/>
      <c r="LO187" s="5"/>
      <c r="LP187" s="5"/>
      <c r="LQ187" s="7"/>
      <c r="LR187" s="8"/>
      <c r="LW187" s="8"/>
      <c r="LY187" s="4"/>
      <c r="LZ187" s="4"/>
      <c r="MB187" s="8"/>
      <c r="MD187" s="4"/>
      <c r="ME187" s="4"/>
      <c r="MG187" s="8"/>
      <c r="MI187" s="4"/>
      <c r="MJ187" s="4"/>
      <c r="MK187" s="15"/>
      <c r="ML187" s="39"/>
      <c r="MQ187" s="39"/>
      <c r="MS187" s="14"/>
      <c r="MT187" s="14"/>
      <c r="MV187" s="39"/>
      <c r="MX187" s="14"/>
      <c r="MY187" s="14"/>
      <c r="MZ187" s="22"/>
      <c r="NA187" s="40"/>
      <c r="NF187" s="40"/>
      <c r="NH187" s="21"/>
      <c r="NI187" s="21"/>
      <c r="NJ187" s="26"/>
      <c r="NK187" s="41"/>
      <c r="NO187" s="7"/>
      <c r="NP187" s="8"/>
      <c r="NU187" s="8"/>
      <c r="NW187" s="4"/>
      <c r="NX187" s="4"/>
      <c r="NZ187" s="8"/>
      <c r="OB187" s="4"/>
      <c r="OC187" s="4"/>
      <c r="OD187" s="15"/>
      <c r="OE187" s="39"/>
      <c r="OJ187" s="39"/>
      <c r="OL187" s="14"/>
      <c r="OM187" s="14"/>
      <c r="ON187" s="22"/>
      <c r="OO187" s="40"/>
      <c r="OS187" s="7"/>
      <c r="OT187" s="8"/>
      <c r="OY187" s="8"/>
      <c r="PA187" s="4"/>
      <c r="PB187" s="4"/>
      <c r="PC187" s="15"/>
      <c r="PD187" s="39"/>
      <c r="PH187" s="7"/>
      <c r="PI187" s="8"/>
      <c r="PM187" s="7"/>
      <c r="PN187" s="8"/>
      <c r="PS187" s="8"/>
      <c r="PU187" s="4"/>
      <c r="PV187" s="4"/>
      <c r="PX187" s="8"/>
      <c r="PZ187" s="4"/>
      <c r="QA187" s="4"/>
      <c r="QB187" s="15"/>
      <c r="QC187" s="39"/>
      <c r="QH187" s="39"/>
      <c r="QJ187" s="14"/>
      <c r="QK187" s="14"/>
      <c r="QL187" s="22"/>
      <c r="QM187" s="40"/>
      <c r="QQ187" s="7"/>
      <c r="QR187" s="8"/>
      <c r="QW187" s="8"/>
      <c r="QY187" s="4"/>
      <c r="QZ187" s="4"/>
      <c r="RA187" s="15"/>
      <c r="RB187" s="39"/>
      <c r="RF187" s="7"/>
      <c r="RG187" s="8"/>
      <c r="RK187" s="7"/>
      <c r="RL187" s="8"/>
      <c r="RQ187" s="8"/>
      <c r="RS187" s="4"/>
      <c r="RT187" s="4"/>
      <c r="RU187" s="15"/>
      <c r="RV187" s="39"/>
      <c r="RZ187" s="7"/>
      <c r="SA187" s="8"/>
      <c r="SE187" s="7"/>
      <c r="SF187" s="8"/>
      <c r="SJ187" s="7"/>
      <c r="SK187" s="8"/>
      <c r="SP187" s="8"/>
      <c r="SR187" s="4"/>
      <c r="SS187" s="4"/>
      <c r="SU187" s="8"/>
      <c r="SW187" s="4"/>
      <c r="SX187" s="4"/>
      <c r="SY187" s="15"/>
      <c r="SZ187" s="39"/>
      <c r="TE187" s="39"/>
      <c r="TG187" s="14"/>
      <c r="TH187" s="14"/>
      <c r="TI187" s="22"/>
      <c r="TJ187" s="40"/>
      <c r="TN187" s="7"/>
      <c r="TO187" s="8"/>
      <c r="TT187" s="8"/>
      <c r="TV187" s="4"/>
      <c r="TW187" s="4"/>
      <c r="TX187" s="15"/>
      <c r="TY187" s="39"/>
      <c r="UC187" s="7"/>
      <c r="UD187" s="8"/>
      <c r="UH187" s="7"/>
      <c r="UI187" s="8"/>
      <c r="UN187" s="8"/>
      <c r="UP187" s="4"/>
      <c r="UQ187" s="4"/>
      <c r="UR187" s="15"/>
      <c r="US187" s="39"/>
      <c r="UW187" s="7"/>
      <c r="UX187" s="8"/>
      <c r="VB187" s="7"/>
      <c r="VC187" s="8"/>
      <c r="VG187" s="7"/>
      <c r="VH187" s="8"/>
      <c r="VM187" s="8"/>
      <c r="VO187" s="4"/>
      <c r="VP187" s="4"/>
      <c r="VQ187" s="15"/>
      <c r="VR187" s="39"/>
      <c r="VV187" s="7"/>
      <c r="VW187" s="8"/>
      <c r="WA187" s="7"/>
      <c r="WB187" s="8"/>
      <c r="WF187" s="7"/>
      <c r="WG187" s="8"/>
      <c r="WK187" s="7"/>
      <c r="WL187" s="8"/>
      <c r="WQ187" s="8"/>
      <c r="WS187" s="4"/>
      <c r="WT187" s="4"/>
      <c r="WU187" s="15"/>
      <c r="WV187" s="39"/>
      <c r="WZ187" s="7"/>
      <c r="XA187" s="8"/>
      <c r="XE187" s="7"/>
      <c r="XF187" s="8"/>
      <c r="XJ187" s="7"/>
      <c r="XK187" s="8"/>
      <c r="XO187" s="7"/>
      <c r="XP187" s="8"/>
      <c r="XT187" s="7"/>
      <c r="XU187" s="8"/>
      <c r="XY187" s="7"/>
      <c r="XZ187" s="8"/>
      <c r="YD187" s="7"/>
      <c r="YE187" s="8"/>
      <c r="YI187" s="7"/>
      <c r="YJ187" s="8"/>
    </row>
    <row r="188" spans="2:660" x14ac:dyDescent="0.2">
      <c r="B188" s="242"/>
      <c r="C188" s="163"/>
      <c r="D188"/>
      <c r="J188"/>
      <c r="K188"/>
      <c r="L188"/>
      <c r="M188"/>
      <c r="AI188" s="8"/>
      <c r="AK188" s="4"/>
      <c r="AL188" s="9"/>
      <c r="AN188" s="8"/>
      <c r="AP188" s="4"/>
      <c r="AQ188" s="9"/>
      <c r="AS188" s="8"/>
      <c r="AU188" s="4"/>
      <c r="AV188" s="9"/>
      <c r="AX188" s="17"/>
      <c r="AZ188" s="13"/>
      <c r="BA188" s="16"/>
      <c r="BM188" s="39"/>
      <c r="BO188" s="14"/>
      <c r="BP188" s="18"/>
      <c r="BR188" s="39"/>
      <c r="BT188" s="14"/>
      <c r="BU188" s="18"/>
      <c r="BW188" s="39"/>
      <c r="BY188" s="14"/>
      <c r="BZ188" s="18"/>
      <c r="CA188" s="22"/>
      <c r="CB188" s="40"/>
      <c r="CG188" s="40"/>
      <c r="CI188" s="21"/>
      <c r="CJ188" s="21"/>
      <c r="CL188" s="40"/>
      <c r="CN188" s="21"/>
      <c r="CO188" s="21"/>
      <c r="CQ188" s="40"/>
      <c r="CS188" s="21"/>
      <c r="CT188" s="21"/>
      <c r="CV188" s="40"/>
      <c r="CX188" s="21"/>
      <c r="CY188" s="21"/>
      <c r="CZ188" s="26"/>
      <c r="DA188" s="41"/>
      <c r="DF188" s="41"/>
      <c r="DH188" s="25"/>
      <c r="DI188" s="25"/>
      <c r="DK188" s="41"/>
      <c r="DM188" s="25"/>
      <c r="DN188" s="25"/>
      <c r="DP188" s="41"/>
      <c r="DR188" s="25"/>
      <c r="DS188" s="25"/>
      <c r="DT188" s="30"/>
      <c r="DU188" s="42"/>
      <c r="DZ188" s="42"/>
      <c r="EB188" s="29"/>
      <c r="EC188" s="29"/>
      <c r="EE188" s="42"/>
      <c r="EG188" s="29"/>
      <c r="EH188" s="29"/>
      <c r="EI188" s="34"/>
      <c r="EJ188" s="43"/>
      <c r="EO188" s="43"/>
      <c r="EQ188" s="33"/>
      <c r="ER188" s="33"/>
      <c r="ES188" s="38"/>
      <c r="ET188" s="44"/>
      <c r="EX188" s="7"/>
      <c r="EY188" s="8"/>
      <c r="FD188" s="8"/>
      <c r="FF188" s="4"/>
      <c r="FG188" s="4"/>
      <c r="FI188" s="8"/>
      <c r="FK188" s="4"/>
      <c r="FL188" s="4"/>
      <c r="FN188" s="8"/>
      <c r="FP188" s="4"/>
      <c r="FQ188" s="4"/>
      <c r="FS188" s="8"/>
      <c r="FU188" s="4"/>
      <c r="FV188" s="4"/>
      <c r="FW188" s="15"/>
      <c r="FX188" s="39"/>
      <c r="GC188" s="39"/>
      <c r="GE188" s="14"/>
      <c r="GF188" s="14"/>
      <c r="GH188" s="39"/>
      <c r="GJ188" s="14"/>
      <c r="GK188" s="14"/>
      <c r="GM188" s="39"/>
      <c r="GO188" s="14"/>
      <c r="GP188" s="14"/>
      <c r="GQ188" s="22"/>
      <c r="GR188" s="40"/>
      <c r="GW188" s="40"/>
      <c r="GY188" s="21"/>
      <c r="GZ188" s="21"/>
      <c r="HB188" s="40"/>
      <c r="HD188" s="21"/>
      <c r="HE188" s="21"/>
      <c r="HF188" s="26"/>
      <c r="HG188" s="41"/>
      <c r="HL188" s="41"/>
      <c r="HN188" s="25"/>
      <c r="HO188" s="25"/>
      <c r="HP188" s="30"/>
      <c r="HQ188" s="42"/>
      <c r="HU188" s="7"/>
      <c r="HV188" s="8"/>
      <c r="IA188" s="8"/>
      <c r="IC188" s="4"/>
      <c r="ID188" s="4"/>
      <c r="IF188" s="8"/>
      <c r="IH188" s="4"/>
      <c r="II188" s="4"/>
      <c r="IK188" s="8"/>
      <c r="IM188" s="4"/>
      <c r="IN188" s="4"/>
      <c r="IO188" s="15"/>
      <c r="IP188" s="39"/>
      <c r="IU188" s="39"/>
      <c r="IW188" s="14"/>
      <c r="IX188" s="14"/>
      <c r="IZ188" s="39"/>
      <c r="JB188" s="14"/>
      <c r="JC188" s="14"/>
      <c r="JD188" s="22"/>
      <c r="JE188" s="40"/>
      <c r="JJ188" s="40"/>
      <c r="JL188" s="21"/>
      <c r="JM188" s="21"/>
      <c r="JN188" s="26"/>
      <c r="JO188" s="41"/>
      <c r="JS188" s="7"/>
      <c r="JT188" s="8"/>
      <c r="JY188" s="8"/>
      <c r="KA188" s="4"/>
      <c r="KB188" s="4"/>
      <c r="KD188" s="8"/>
      <c r="KF188" s="4"/>
      <c r="KG188" s="4"/>
      <c r="KH188" s="15"/>
      <c r="KI188" s="39"/>
      <c r="KN188" s="39"/>
      <c r="KP188" s="14"/>
      <c r="KQ188" s="14"/>
      <c r="KR188" s="22"/>
      <c r="KS188" s="40"/>
      <c r="KX188" s="6"/>
      <c r="KZ188" s="5"/>
      <c r="LA188" s="5"/>
      <c r="LG188" s="15"/>
      <c r="LH188" s="39"/>
      <c r="LM188" s="6"/>
      <c r="LO188" s="5"/>
      <c r="LP188" s="5"/>
      <c r="LQ188" s="7"/>
      <c r="LR188" s="8"/>
      <c r="LW188" s="8"/>
      <c r="LY188" s="4"/>
      <c r="LZ188" s="4"/>
      <c r="MB188" s="8"/>
      <c r="MD188" s="4"/>
      <c r="ME188" s="4"/>
      <c r="MG188" s="8"/>
      <c r="MI188" s="4"/>
      <c r="MJ188" s="4"/>
      <c r="MK188" s="15"/>
      <c r="ML188" s="39"/>
      <c r="MQ188" s="39"/>
      <c r="MS188" s="14"/>
      <c r="MT188" s="14"/>
      <c r="MV188" s="39"/>
      <c r="MX188" s="14"/>
      <c r="MY188" s="14"/>
      <c r="MZ188" s="22"/>
      <c r="NA188" s="40"/>
      <c r="NF188" s="40"/>
      <c r="NH188" s="21"/>
      <c r="NI188" s="21"/>
      <c r="NJ188" s="26"/>
      <c r="NK188" s="41"/>
      <c r="NO188" s="7"/>
      <c r="NP188" s="8"/>
      <c r="NU188" s="8"/>
      <c r="NW188" s="4"/>
      <c r="NX188" s="4"/>
      <c r="NZ188" s="8"/>
      <c r="OB188" s="4"/>
      <c r="OC188" s="4"/>
      <c r="OD188" s="15"/>
      <c r="OE188" s="39"/>
      <c r="OJ188" s="39"/>
      <c r="OL188" s="14"/>
      <c r="OM188" s="14"/>
      <c r="ON188" s="22"/>
      <c r="OO188" s="40"/>
      <c r="OS188" s="7"/>
      <c r="OT188" s="8"/>
      <c r="OY188" s="8"/>
      <c r="PA188" s="4"/>
      <c r="PB188" s="4"/>
      <c r="PC188" s="15"/>
      <c r="PD188" s="39"/>
      <c r="PH188" s="7"/>
      <c r="PI188" s="8"/>
      <c r="PM188" s="7"/>
      <c r="PN188" s="8"/>
      <c r="PS188" s="8"/>
      <c r="PU188" s="4"/>
      <c r="PV188" s="4"/>
      <c r="PX188" s="8"/>
      <c r="PZ188" s="4"/>
      <c r="QA188" s="4"/>
      <c r="QB188" s="15"/>
      <c r="QC188" s="39"/>
      <c r="QH188" s="39"/>
      <c r="QJ188" s="14"/>
      <c r="QK188" s="14"/>
      <c r="QL188" s="22"/>
      <c r="QM188" s="40"/>
      <c r="QQ188" s="7"/>
      <c r="QR188" s="8"/>
      <c r="QW188" s="8"/>
      <c r="QY188" s="4"/>
      <c r="QZ188" s="4"/>
      <c r="RA188" s="15"/>
      <c r="RB188" s="39"/>
      <c r="RF188" s="7"/>
      <c r="RG188" s="8"/>
      <c r="RK188" s="7"/>
      <c r="RL188" s="8"/>
      <c r="RQ188" s="8"/>
      <c r="RS188" s="4"/>
      <c r="RT188" s="4"/>
      <c r="RU188" s="15"/>
      <c r="RV188" s="39"/>
      <c r="RZ188" s="7"/>
      <c r="SA188" s="8"/>
      <c r="SE188" s="7"/>
      <c r="SF188" s="8"/>
      <c r="SJ188" s="7"/>
      <c r="SK188" s="8"/>
      <c r="SP188" s="8"/>
      <c r="SR188" s="4"/>
      <c r="SS188" s="4"/>
      <c r="SU188" s="8"/>
      <c r="SW188" s="4"/>
      <c r="SX188" s="4"/>
      <c r="SY188" s="15"/>
      <c r="SZ188" s="39"/>
      <c r="TE188" s="39"/>
      <c r="TG188" s="14"/>
      <c r="TH188" s="14"/>
      <c r="TI188" s="22"/>
      <c r="TJ188" s="40"/>
      <c r="TN188" s="7"/>
      <c r="TO188" s="8"/>
      <c r="TT188" s="8"/>
      <c r="TV188" s="4"/>
      <c r="TW188" s="4"/>
      <c r="TX188" s="15"/>
      <c r="TY188" s="39"/>
      <c r="UC188" s="7"/>
      <c r="UD188" s="8"/>
      <c r="UH188" s="7"/>
      <c r="UI188" s="8"/>
      <c r="UN188" s="8"/>
      <c r="UP188" s="4"/>
      <c r="UQ188" s="4"/>
      <c r="UR188" s="15"/>
      <c r="US188" s="39"/>
      <c r="UW188" s="7"/>
      <c r="UX188" s="8"/>
      <c r="VB188" s="7"/>
      <c r="VC188" s="8"/>
      <c r="VG188" s="7"/>
      <c r="VH188" s="8"/>
      <c r="VM188" s="8"/>
      <c r="VO188" s="4"/>
      <c r="VP188" s="4"/>
      <c r="VQ188" s="15"/>
      <c r="VR188" s="39"/>
      <c r="VV188" s="7"/>
      <c r="VW188" s="8"/>
      <c r="WA188" s="7"/>
      <c r="WB188" s="8"/>
      <c r="WF188" s="7"/>
      <c r="WG188" s="8"/>
      <c r="WK188" s="7"/>
      <c r="WL188" s="8"/>
      <c r="WQ188" s="8"/>
      <c r="WS188" s="4"/>
      <c r="WT188" s="4"/>
      <c r="WU188" s="15"/>
      <c r="WV188" s="39"/>
      <c r="WZ188" s="7"/>
      <c r="XA188" s="8"/>
      <c r="XE188" s="7"/>
      <c r="XF188" s="8"/>
      <c r="XJ188" s="7"/>
      <c r="XK188" s="8"/>
      <c r="XO188" s="7"/>
      <c r="XP188" s="8"/>
      <c r="XT188" s="7"/>
      <c r="XU188" s="8"/>
      <c r="XY188" s="7"/>
      <c r="XZ188" s="8"/>
      <c r="YD188" s="7"/>
      <c r="YE188" s="8"/>
      <c r="YI188" s="7"/>
      <c r="YJ188" s="8"/>
    </row>
    <row r="189" spans="2:660" x14ac:dyDescent="0.2">
      <c r="B189" s="242"/>
      <c r="C189" s="163"/>
      <c r="D189"/>
      <c r="J189"/>
      <c r="K189"/>
      <c r="L189"/>
      <c r="M189"/>
      <c r="AI189" s="8"/>
      <c r="AK189" s="4"/>
      <c r="AL189" s="9"/>
      <c r="AN189" s="8"/>
      <c r="AP189" s="4"/>
      <c r="AQ189" s="9"/>
      <c r="AS189" s="8"/>
      <c r="AU189" s="4"/>
      <c r="AV189" s="9"/>
      <c r="AX189" s="17"/>
      <c r="AZ189" s="13"/>
      <c r="BA189" s="16"/>
      <c r="BM189" s="39"/>
      <c r="BO189" s="14"/>
      <c r="BP189" s="18"/>
      <c r="BR189" s="39"/>
      <c r="BT189" s="14"/>
      <c r="BU189" s="18"/>
      <c r="BW189" s="39"/>
      <c r="BY189" s="14"/>
      <c r="BZ189" s="18"/>
      <c r="CA189" s="22"/>
      <c r="CB189" s="40"/>
      <c r="CG189" s="40"/>
      <c r="CI189" s="21"/>
      <c r="CJ189" s="21"/>
      <c r="CL189" s="40"/>
      <c r="CN189" s="21"/>
      <c r="CO189" s="21"/>
      <c r="CQ189" s="40"/>
      <c r="CS189" s="21"/>
      <c r="CT189" s="21"/>
      <c r="CV189" s="40"/>
      <c r="CX189" s="21"/>
      <c r="CY189" s="21"/>
      <c r="CZ189" s="26"/>
      <c r="DA189" s="41"/>
      <c r="DF189" s="41"/>
      <c r="DH189" s="25"/>
      <c r="DI189" s="25"/>
      <c r="DK189" s="41"/>
      <c r="DM189" s="25"/>
      <c r="DN189" s="25"/>
      <c r="DP189" s="41"/>
      <c r="DR189" s="25"/>
      <c r="DS189" s="25"/>
      <c r="DT189" s="30"/>
      <c r="DU189" s="42"/>
      <c r="DZ189" s="42"/>
      <c r="EB189" s="29"/>
      <c r="EC189" s="29"/>
      <c r="EE189" s="42"/>
      <c r="EG189" s="29"/>
      <c r="EH189" s="29"/>
      <c r="EI189" s="34"/>
      <c r="EJ189" s="43"/>
      <c r="EO189" s="43"/>
      <c r="EQ189" s="33"/>
      <c r="ER189" s="33"/>
      <c r="ES189" s="38"/>
      <c r="ET189" s="44"/>
      <c r="EX189" s="7"/>
      <c r="EY189" s="8"/>
      <c r="FD189" s="8"/>
      <c r="FF189" s="4"/>
      <c r="FG189" s="4"/>
      <c r="FI189" s="8"/>
      <c r="FK189" s="4"/>
      <c r="FL189" s="4"/>
      <c r="FN189" s="8"/>
      <c r="FP189" s="4"/>
      <c r="FQ189" s="4"/>
      <c r="FS189" s="8"/>
      <c r="FU189" s="4"/>
      <c r="FV189" s="4"/>
      <c r="FW189" s="15"/>
      <c r="FX189" s="39"/>
      <c r="GC189" s="39"/>
      <c r="GE189" s="14"/>
      <c r="GF189" s="14"/>
      <c r="GH189" s="39"/>
      <c r="GJ189" s="14"/>
      <c r="GK189" s="14"/>
      <c r="GM189" s="39"/>
      <c r="GO189" s="14"/>
      <c r="GP189" s="14"/>
      <c r="GQ189" s="22"/>
      <c r="GR189" s="40"/>
      <c r="GW189" s="40"/>
      <c r="GY189" s="21"/>
      <c r="GZ189" s="21"/>
      <c r="HB189" s="40"/>
      <c r="HD189" s="21"/>
      <c r="HE189" s="21"/>
      <c r="HF189" s="26"/>
      <c r="HG189" s="41"/>
      <c r="HL189" s="41"/>
      <c r="HN189" s="25"/>
      <c r="HO189" s="25"/>
      <c r="HP189" s="30"/>
      <c r="HQ189" s="42"/>
      <c r="HU189" s="7"/>
      <c r="HV189" s="8"/>
      <c r="IA189" s="8"/>
      <c r="IC189" s="4"/>
      <c r="ID189" s="4"/>
      <c r="IF189" s="8"/>
      <c r="IH189" s="4"/>
      <c r="II189" s="4"/>
      <c r="IK189" s="8"/>
      <c r="IM189" s="4"/>
      <c r="IN189" s="4"/>
      <c r="IO189" s="15"/>
      <c r="IP189" s="39"/>
      <c r="IU189" s="39"/>
      <c r="IW189" s="14"/>
      <c r="IX189" s="14"/>
      <c r="IZ189" s="39"/>
      <c r="JB189" s="14"/>
      <c r="JC189" s="14"/>
      <c r="JD189" s="22"/>
      <c r="JE189" s="40"/>
      <c r="JJ189" s="40"/>
      <c r="JL189" s="21"/>
      <c r="JM189" s="21"/>
      <c r="JN189" s="26"/>
      <c r="JO189" s="41"/>
      <c r="JS189" s="7"/>
      <c r="JT189" s="8"/>
      <c r="JY189" s="8"/>
      <c r="KA189" s="4"/>
      <c r="KB189" s="4"/>
      <c r="KD189" s="8"/>
      <c r="KF189" s="4"/>
      <c r="KG189" s="4"/>
      <c r="KH189" s="15"/>
      <c r="KI189" s="39"/>
      <c r="KN189" s="39"/>
      <c r="KP189" s="14"/>
      <c r="KQ189" s="14"/>
      <c r="KR189" s="22"/>
      <c r="KS189" s="40"/>
      <c r="KX189" s="6"/>
      <c r="KZ189" s="5"/>
      <c r="LA189" s="5"/>
      <c r="LG189" s="15"/>
      <c r="LH189" s="39"/>
      <c r="LM189" s="6"/>
      <c r="LO189" s="5"/>
      <c r="LP189" s="5"/>
      <c r="LQ189" s="7"/>
      <c r="LR189" s="8"/>
      <c r="LW189" s="8"/>
      <c r="LY189" s="4"/>
      <c r="LZ189" s="4"/>
      <c r="MB189" s="8"/>
      <c r="MD189" s="4"/>
      <c r="ME189" s="4"/>
      <c r="MG189" s="8"/>
      <c r="MI189" s="4"/>
      <c r="MJ189" s="4"/>
      <c r="MK189" s="15"/>
      <c r="ML189" s="39"/>
      <c r="MQ189" s="39"/>
      <c r="MS189" s="14"/>
      <c r="MT189" s="14"/>
      <c r="MV189" s="39"/>
      <c r="MX189" s="14"/>
      <c r="MY189" s="14"/>
      <c r="MZ189" s="22"/>
      <c r="NA189" s="40"/>
      <c r="NF189" s="40"/>
      <c r="NH189" s="21"/>
      <c r="NI189" s="21"/>
      <c r="NJ189" s="26"/>
      <c r="NK189" s="41"/>
      <c r="NO189" s="7"/>
      <c r="NP189" s="8"/>
      <c r="NU189" s="8"/>
      <c r="NW189" s="4"/>
      <c r="NX189" s="4"/>
      <c r="NZ189" s="8"/>
      <c r="OB189" s="4"/>
      <c r="OC189" s="4"/>
      <c r="OD189" s="15"/>
      <c r="OE189" s="39"/>
      <c r="OJ189" s="39"/>
      <c r="OL189" s="14"/>
      <c r="OM189" s="14"/>
      <c r="ON189" s="22"/>
      <c r="OO189" s="40"/>
      <c r="OS189" s="7"/>
      <c r="OT189" s="8"/>
      <c r="OY189" s="8"/>
      <c r="PA189" s="4"/>
      <c r="PB189" s="4"/>
      <c r="PC189" s="15"/>
      <c r="PD189" s="39"/>
      <c r="PH189" s="7"/>
      <c r="PI189" s="8"/>
      <c r="PM189" s="7"/>
      <c r="PN189" s="8"/>
      <c r="PS189" s="8"/>
      <c r="PU189" s="4"/>
      <c r="PV189" s="4"/>
      <c r="PX189" s="8"/>
      <c r="PZ189" s="4"/>
      <c r="QA189" s="4"/>
      <c r="QB189" s="15"/>
      <c r="QC189" s="39"/>
      <c r="QH189" s="39"/>
      <c r="QJ189" s="14"/>
      <c r="QK189" s="14"/>
      <c r="QL189" s="22"/>
      <c r="QM189" s="40"/>
      <c r="QQ189" s="7"/>
      <c r="QR189" s="8"/>
      <c r="QW189" s="8"/>
      <c r="QY189" s="4"/>
      <c r="QZ189" s="4"/>
      <c r="RA189" s="15"/>
      <c r="RB189" s="39"/>
      <c r="RF189" s="7"/>
      <c r="RG189" s="8"/>
      <c r="RK189" s="7"/>
      <c r="RL189" s="8"/>
      <c r="RQ189" s="8"/>
      <c r="RS189" s="4"/>
      <c r="RT189" s="4"/>
      <c r="RU189" s="15"/>
      <c r="RV189" s="39"/>
      <c r="RZ189" s="7"/>
      <c r="SA189" s="8"/>
      <c r="SE189" s="7"/>
      <c r="SF189" s="8"/>
      <c r="SJ189" s="7"/>
      <c r="SK189" s="8"/>
      <c r="SP189" s="8"/>
      <c r="SR189" s="4"/>
      <c r="SS189" s="4"/>
      <c r="SU189" s="8"/>
      <c r="SW189" s="4"/>
      <c r="SX189" s="4"/>
      <c r="SY189" s="15"/>
      <c r="SZ189" s="39"/>
      <c r="TE189" s="39"/>
      <c r="TG189" s="14"/>
      <c r="TH189" s="14"/>
      <c r="TI189" s="22"/>
      <c r="TJ189" s="40"/>
      <c r="TN189" s="7"/>
      <c r="TO189" s="8"/>
      <c r="TT189" s="8"/>
      <c r="TV189" s="4"/>
      <c r="TW189" s="4"/>
      <c r="TX189" s="15"/>
      <c r="TY189" s="39"/>
      <c r="UC189" s="7"/>
      <c r="UD189" s="8"/>
      <c r="UH189" s="7"/>
      <c r="UI189" s="8"/>
      <c r="UN189" s="8"/>
      <c r="UP189" s="4"/>
      <c r="UQ189" s="4"/>
      <c r="UR189" s="15"/>
      <c r="US189" s="39"/>
      <c r="UW189" s="7"/>
      <c r="UX189" s="8"/>
      <c r="VB189" s="7"/>
      <c r="VC189" s="8"/>
      <c r="VG189" s="7"/>
      <c r="VH189" s="8"/>
      <c r="VM189" s="8"/>
      <c r="VO189" s="4"/>
      <c r="VP189" s="4"/>
      <c r="VQ189" s="15"/>
      <c r="VR189" s="39"/>
      <c r="VV189" s="7"/>
      <c r="VW189" s="8"/>
      <c r="WA189" s="7"/>
      <c r="WB189" s="8"/>
      <c r="WF189" s="7"/>
      <c r="WG189" s="8"/>
      <c r="WK189" s="7"/>
      <c r="WL189" s="8"/>
      <c r="WQ189" s="8"/>
      <c r="WS189" s="4"/>
      <c r="WT189" s="4"/>
      <c r="WU189" s="15"/>
      <c r="WV189" s="39"/>
      <c r="WZ189" s="7"/>
      <c r="XA189" s="8"/>
      <c r="XE189" s="7"/>
      <c r="XF189" s="8"/>
      <c r="XJ189" s="7"/>
      <c r="XK189" s="8"/>
      <c r="XO189" s="7"/>
      <c r="XP189" s="8"/>
      <c r="XT189" s="7"/>
      <c r="XU189" s="8"/>
      <c r="XY189" s="7"/>
      <c r="XZ189" s="8"/>
      <c r="YD189" s="7"/>
      <c r="YE189" s="8"/>
      <c r="YI189" s="7"/>
      <c r="YJ189" s="8"/>
    </row>
    <row r="190" spans="2:660" x14ac:dyDescent="0.2">
      <c r="B190" s="242"/>
      <c r="C190" s="163"/>
      <c r="D190"/>
      <c r="J190"/>
      <c r="K190"/>
      <c r="L190"/>
      <c r="M190"/>
      <c r="AI190" s="8"/>
      <c r="AK190" s="4"/>
      <c r="AL190" s="9"/>
      <c r="AN190" s="8"/>
      <c r="AP190" s="4"/>
      <c r="AQ190" s="9"/>
      <c r="AS190" s="8"/>
      <c r="AU190" s="4"/>
      <c r="AV190" s="9"/>
      <c r="AX190" s="17"/>
      <c r="AZ190" s="13"/>
      <c r="BA190" s="16"/>
      <c r="BM190" s="39"/>
      <c r="BO190" s="14"/>
      <c r="BP190" s="18"/>
      <c r="BR190" s="39"/>
      <c r="BT190" s="14"/>
      <c r="BU190" s="18"/>
      <c r="BW190" s="39"/>
      <c r="BY190" s="14"/>
      <c r="BZ190" s="18"/>
      <c r="CA190" s="22"/>
      <c r="CB190" s="40"/>
      <c r="CG190" s="40"/>
      <c r="CI190" s="21"/>
      <c r="CJ190" s="21"/>
      <c r="CL190" s="40"/>
      <c r="CN190" s="21"/>
      <c r="CO190" s="21"/>
      <c r="CQ190" s="40"/>
      <c r="CS190" s="21"/>
      <c r="CT190" s="21"/>
      <c r="CV190" s="40"/>
      <c r="CX190" s="21"/>
      <c r="CY190" s="21"/>
      <c r="CZ190" s="26"/>
      <c r="DA190" s="41"/>
      <c r="DF190" s="41"/>
      <c r="DH190" s="25"/>
      <c r="DI190" s="25"/>
      <c r="DK190" s="41"/>
      <c r="DM190" s="25"/>
      <c r="DN190" s="25"/>
      <c r="DP190" s="41"/>
      <c r="DR190" s="25"/>
      <c r="DS190" s="25"/>
      <c r="DT190" s="30"/>
      <c r="DU190" s="42"/>
      <c r="DZ190" s="42"/>
      <c r="EB190" s="29"/>
      <c r="EC190" s="29"/>
      <c r="EE190" s="42"/>
      <c r="EG190" s="29"/>
      <c r="EH190" s="29"/>
      <c r="EI190" s="34"/>
      <c r="EJ190" s="43"/>
      <c r="EO190" s="43"/>
      <c r="EQ190" s="33"/>
      <c r="ER190" s="33"/>
      <c r="ES190" s="38"/>
      <c r="ET190" s="44"/>
      <c r="EX190" s="7"/>
      <c r="EY190" s="8"/>
      <c r="FD190" s="8"/>
      <c r="FF190" s="4"/>
      <c r="FG190" s="4"/>
      <c r="FI190" s="8"/>
      <c r="FK190" s="4"/>
      <c r="FL190" s="4"/>
      <c r="FN190" s="8"/>
      <c r="FP190" s="4"/>
      <c r="FQ190" s="4"/>
      <c r="FS190" s="8"/>
      <c r="FU190" s="4"/>
      <c r="FV190" s="4"/>
      <c r="FW190" s="15"/>
      <c r="FX190" s="39"/>
      <c r="GC190" s="39"/>
      <c r="GE190" s="14"/>
      <c r="GF190" s="14"/>
      <c r="GH190" s="39"/>
      <c r="GJ190" s="14"/>
      <c r="GK190" s="14"/>
      <c r="GM190" s="39"/>
      <c r="GO190" s="14"/>
      <c r="GP190" s="14"/>
      <c r="GQ190" s="22"/>
      <c r="GR190" s="40"/>
      <c r="GW190" s="40"/>
      <c r="GY190" s="21"/>
      <c r="GZ190" s="21"/>
      <c r="HB190" s="40"/>
      <c r="HD190" s="21"/>
      <c r="HE190" s="21"/>
      <c r="HF190" s="26"/>
      <c r="HG190" s="41"/>
      <c r="HL190" s="41"/>
      <c r="HN190" s="25"/>
      <c r="HO190" s="25"/>
      <c r="HP190" s="30"/>
      <c r="HQ190" s="42"/>
      <c r="HU190" s="7"/>
      <c r="HV190" s="8"/>
      <c r="IA190" s="8"/>
      <c r="IC190" s="4"/>
      <c r="ID190" s="4"/>
      <c r="IF190" s="8"/>
      <c r="IH190" s="4"/>
      <c r="II190" s="4"/>
      <c r="IK190" s="8"/>
      <c r="IM190" s="4"/>
      <c r="IN190" s="4"/>
      <c r="IO190" s="15"/>
      <c r="IP190" s="39"/>
      <c r="IU190" s="39"/>
      <c r="IW190" s="14"/>
      <c r="IX190" s="14"/>
      <c r="IZ190" s="39"/>
      <c r="JB190" s="14"/>
      <c r="JC190" s="14"/>
      <c r="JD190" s="22"/>
      <c r="JE190" s="40"/>
      <c r="JJ190" s="40"/>
      <c r="JL190" s="21"/>
      <c r="JM190" s="21"/>
      <c r="JN190" s="26"/>
      <c r="JO190" s="41"/>
      <c r="JS190" s="7"/>
      <c r="JT190" s="8"/>
      <c r="JY190" s="8"/>
      <c r="KA190" s="4"/>
      <c r="KB190" s="4"/>
      <c r="KD190" s="8"/>
      <c r="KF190" s="4"/>
      <c r="KG190" s="4"/>
      <c r="KH190" s="15"/>
      <c r="KI190" s="39"/>
      <c r="KN190" s="39"/>
      <c r="KP190" s="14"/>
      <c r="KQ190" s="14"/>
      <c r="KR190" s="22"/>
      <c r="KS190" s="40"/>
      <c r="KX190" s="6"/>
      <c r="KZ190" s="5"/>
      <c r="LA190" s="5"/>
      <c r="LG190" s="15"/>
      <c r="LH190" s="39"/>
      <c r="LM190" s="6"/>
      <c r="LO190" s="5"/>
      <c r="LP190" s="5"/>
      <c r="LQ190" s="7"/>
      <c r="LR190" s="8"/>
      <c r="LW190" s="8"/>
      <c r="LY190" s="4"/>
      <c r="LZ190" s="4"/>
      <c r="MB190" s="8"/>
      <c r="MD190" s="4"/>
      <c r="ME190" s="4"/>
      <c r="MG190" s="8"/>
      <c r="MI190" s="4"/>
      <c r="MJ190" s="4"/>
      <c r="MK190" s="15"/>
      <c r="ML190" s="39"/>
      <c r="MQ190" s="39"/>
      <c r="MS190" s="14"/>
      <c r="MT190" s="14"/>
      <c r="MV190" s="39"/>
      <c r="MX190" s="14"/>
      <c r="MY190" s="14"/>
      <c r="MZ190" s="22"/>
      <c r="NA190" s="40"/>
      <c r="NF190" s="40"/>
      <c r="NH190" s="21"/>
      <c r="NI190" s="21"/>
      <c r="NJ190" s="26"/>
      <c r="NK190" s="41"/>
      <c r="NO190" s="7"/>
      <c r="NP190" s="8"/>
      <c r="NU190" s="8"/>
      <c r="NW190" s="4"/>
      <c r="NX190" s="4"/>
      <c r="NZ190" s="8"/>
      <c r="OB190" s="4"/>
      <c r="OC190" s="4"/>
      <c r="OD190" s="15"/>
      <c r="OE190" s="39"/>
      <c r="OJ190" s="39"/>
      <c r="OL190" s="14"/>
      <c r="OM190" s="14"/>
      <c r="ON190" s="22"/>
      <c r="OO190" s="40"/>
      <c r="OS190" s="7"/>
      <c r="OT190" s="8"/>
      <c r="OY190" s="8"/>
      <c r="PA190" s="4"/>
      <c r="PB190" s="4"/>
      <c r="PC190" s="15"/>
      <c r="PD190" s="39"/>
      <c r="PH190" s="7"/>
      <c r="PI190" s="8"/>
      <c r="PM190" s="7"/>
      <c r="PN190" s="8"/>
      <c r="PS190" s="8"/>
      <c r="PU190" s="4"/>
      <c r="PV190" s="4"/>
      <c r="PX190" s="8"/>
      <c r="PZ190" s="4"/>
      <c r="QA190" s="4"/>
      <c r="QB190" s="15"/>
      <c r="QC190" s="39"/>
      <c r="QH190" s="39"/>
      <c r="QJ190" s="14"/>
      <c r="QK190" s="14"/>
      <c r="QL190" s="22"/>
      <c r="QM190" s="40"/>
      <c r="QQ190" s="7"/>
      <c r="QR190" s="8"/>
      <c r="QW190" s="8"/>
      <c r="QY190" s="4"/>
      <c r="QZ190" s="4"/>
      <c r="RA190" s="15"/>
      <c r="RB190" s="39"/>
      <c r="RF190" s="7"/>
      <c r="RG190" s="8"/>
      <c r="RK190" s="7"/>
      <c r="RL190" s="8"/>
      <c r="RQ190" s="8"/>
      <c r="RS190" s="4"/>
      <c r="RT190" s="4"/>
      <c r="RU190" s="15"/>
      <c r="RV190" s="39"/>
      <c r="RZ190" s="7"/>
      <c r="SA190" s="8"/>
      <c r="SE190" s="7"/>
      <c r="SF190" s="8"/>
      <c r="SJ190" s="7"/>
      <c r="SK190" s="8"/>
      <c r="SP190" s="8"/>
      <c r="SR190" s="4"/>
      <c r="SS190" s="4"/>
      <c r="SU190" s="8"/>
      <c r="SW190" s="4"/>
      <c r="SX190" s="4"/>
      <c r="SY190" s="15"/>
      <c r="SZ190" s="39"/>
      <c r="TE190" s="39"/>
      <c r="TG190" s="14"/>
      <c r="TH190" s="14"/>
      <c r="TI190" s="22"/>
      <c r="TJ190" s="40"/>
      <c r="TN190" s="7"/>
      <c r="TO190" s="8"/>
      <c r="TT190" s="8"/>
      <c r="TV190" s="4"/>
      <c r="TW190" s="4"/>
      <c r="TX190" s="15"/>
      <c r="TY190" s="39"/>
      <c r="UC190" s="7"/>
      <c r="UD190" s="8"/>
      <c r="UH190" s="7"/>
      <c r="UI190" s="8"/>
      <c r="UN190" s="8"/>
      <c r="UP190" s="4"/>
      <c r="UQ190" s="4"/>
      <c r="UR190" s="15"/>
      <c r="US190" s="39"/>
      <c r="UW190" s="7"/>
      <c r="UX190" s="8"/>
      <c r="VB190" s="7"/>
      <c r="VC190" s="8"/>
      <c r="VG190" s="7"/>
      <c r="VH190" s="8"/>
      <c r="VM190" s="8"/>
      <c r="VO190" s="4"/>
      <c r="VP190" s="4"/>
      <c r="VQ190" s="15"/>
      <c r="VR190" s="39"/>
      <c r="VV190" s="7"/>
      <c r="VW190" s="8"/>
      <c r="WA190" s="7"/>
      <c r="WB190" s="8"/>
      <c r="WF190" s="7"/>
      <c r="WG190" s="8"/>
      <c r="WK190" s="7"/>
      <c r="WL190" s="8"/>
      <c r="WQ190" s="8"/>
      <c r="WS190" s="4"/>
      <c r="WT190" s="4"/>
      <c r="WU190" s="15"/>
      <c r="WV190" s="39"/>
      <c r="WZ190" s="7"/>
      <c r="XA190" s="8"/>
      <c r="XE190" s="7"/>
      <c r="XF190" s="8"/>
      <c r="XJ190" s="7"/>
      <c r="XK190" s="8"/>
      <c r="XO190" s="7"/>
      <c r="XP190" s="8"/>
      <c r="XT190" s="7"/>
      <c r="XU190" s="8"/>
      <c r="XY190" s="7"/>
      <c r="XZ190" s="8"/>
      <c r="YD190" s="7"/>
      <c r="YE190" s="8"/>
      <c r="YI190" s="7"/>
      <c r="YJ190" s="8"/>
    </row>
    <row r="191" spans="2:660" x14ac:dyDescent="0.2">
      <c r="B191" s="242"/>
      <c r="C191" s="163"/>
      <c r="D191"/>
      <c r="J191"/>
      <c r="K191"/>
      <c r="L191"/>
      <c r="M191"/>
      <c r="AI191" s="8"/>
      <c r="AK191" s="4"/>
      <c r="AL191" s="9"/>
      <c r="AN191" s="8"/>
      <c r="AP191" s="4"/>
      <c r="AQ191" s="9"/>
      <c r="AS191" s="8"/>
      <c r="AU191" s="4"/>
      <c r="AV191" s="9"/>
      <c r="AX191" s="17"/>
      <c r="AZ191" s="13"/>
      <c r="BA191" s="16"/>
      <c r="BM191" s="39"/>
      <c r="BO191" s="14"/>
      <c r="BP191" s="18"/>
      <c r="BR191" s="39"/>
      <c r="BT191" s="14"/>
      <c r="BU191" s="18"/>
      <c r="BW191" s="39"/>
      <c r="BY191" s="14"/>
      <c r="BZ191" s="18"/>
      <c r="CA191" s="22"/>
      <c r="CB191" s="40"/>
      <c r="CG191" s="40"/>
      <c r="CI191" s="21"/>
      <c r="CJ191" s="21"/>
      <c r="CL191" s="40"/>
      <c r="CN191" s="21"/>
      <c r="CO191" s="21"/>
      <c r="CQ191" s="40"/>
      <c r="CS191" s="21"/>
      <c r="CT191" s="21"/>
      <c r="CV191" s="40"/>
      <c r="CX191" s="21"/>
      <c r="CY191" s="21"/>
      <c r="CZ191" s="26"/>
      <c r="DA191" s="41"/>
      <c r="DF191" s="41"/>
      <c r="DH191" s="25"/>
      <c r="DI191" s="25"/>
      <c r="DK191" s="41"/>
      <c r="DM191" s="25"/>
      <c r="DN191" s="25"/>
      <c r="DP191" s="41"/>
      <c r="DR191" s="25"/>
      <c r="DS191" s="25"/>
      <c r="DT191" s="30"/>
      <c r="DU191" s="42"/>
      <c r="DZ191" s="42"/>
      <c r="EB191" s="29"/>
      <c r="EC191" s="29"/>
      <c r="EE191" s="42"/>
      <c r="EG191" s="29"/>
      <c r="EH191" s="29"/>
      <c r="EI191" s="34"/>
      <c r="EJ191" s="43"/>
      <c r="EO191" s="43"/>
      <c r="EQ191" s="33"/>
      <c r="ER191" s="33"/>
      <c r="ES191" s="38"/>
      <c r="ET191" s="44"/>
      <c r="EX191" s="7"/>
      <c r="EY191" s="8"/>
      <c r="FD191" s="8"/>
      <c r="FF191" s="4"/>
      <c r="FG191" s="4"/>
      <c r="FI191" s="8"/>
      <c r="FK191" s="4"/>
      <c r="FL191" s="4"/>
      <c r="FN191" s="8"/>
      <c r="FP191" s="4"/>
      <c r="FQ191" s="4"/>
      <c r="FS191" s="8"/>
      <c r="FU191" s="4"/>
      <c r="FV191" s="4"/>
      <c r="FW191" s="15"/>
      <c r="FX191" s="39"/>
      <c r="GC191" s="39"/>
      <c r="GE191" s="14"/>
      <c r="GF191" s="14"/>
      <c r="GH191" s="39"/>
      <c r="GJ191" s="14"/>
      <c r="GK191" s="14"/>
      <c r="GM191" s="39"/>
      <c r="GO191" s="14"/>
      <c r="GP191" s="14"/>
      <c r="GQ191" s="22"/>
      <c r="GR191" s="40"/>
      <c r="GW191" s="40"/>
      <c r="GY191" s="21"/>
      <c r="GZ191" s="21"/>
      <c r="HB191" s="40"/>
      <c r="HD191" s="21"/>
      <c r="HE191" s="21"/>
      <c r="HF191" s="26"/>
      <c r="HG191" s="41"/>
      <c r="HL191" s="41"/>
      <c r="HN191" s="25"/>
      <c r="HO191" s="25"/>
      <c r="HP191" s="30"/>
      <c r="HQ191" s="42"/>
      <c r="HU191" s="7"/>
      <c r="HV191" s="8"/>
      <c r="IA191" s="8"/>
      <c r="IC191" s="4"/>
      <c r="ID191" s="4"/>
      <c r="IF191" s="8"/>
      <c r="IH191" s="4"/>
      <c r="II191" s="4"/>
      <c r="IK191" s="8"/>
      <c r="IM191" s="4"/>
      <c r="IN191" s="4"/>
      <c r="IO191" s="15"/>
      <c r="IP191" s="39"/>
      <c r="IU191" s="39"/>
      <c r="IW191" s="14"/>
      <c r="IX191" s="14"/>
      <c r="IZ191" s="39"/>
      <c r="JB191" s="14"/>
      <c r="JC191" s="14"/>
      <c r="JD191" s="22"/>
      <c r="JE191" s="40"/>
      <c r="JJ191" s="40"/>
      <c r="JL191" s="21"/>
      <c r="JM191" s="21"/>
      <c r="JN191" s="26"/>
      <c r="JO191" s="41"/>
      <c r="JS191" s="7"/>
      <c r="JT191" s="8"/>
      <c r="JY191" s="8"/>
      <c r="KA191" s="4"/>
      <c r="KB191" s="4"/>
      <c r="KD191" s="8"/>
      <c r="KF191" s="4"/>
      <c r="KG191" s="4"/>
      <c r="KH191" s="15"/>
      <c r="KI191" s="39"/>
      <c r="KN191" s="39"/>
      <c r="KP191" s="14"/>
      <c r="KQ191" s="14"/>
      <c r="KR191" s="22"/>
      <c r="KS191" s="40"/>
      <c r="KX191" s="6"/>
      <c r="KZ191" s="5"/>
      <c r="LA191" s="5"/>
      <c r="LG191" s="15"/>
      <c r="LH191" s="39"/>
      <c r="LM191" s="6"/>
      <c r="LO191" s="5"/>
      <c r="LP191" s="5"/>
      <c r="LQ191" s="7"/>
      <c r="LR191" s="8"/>
      <c r="LW191" s="8"/>
      <c r="LY191" s="4"/>
      <c r="LZ191" s="4"/>
      <c r="MB191" s="8"/>
      <c r="MD191" s="4"/>
      <c r="ME191" s="4"/>
      <c r="MG191" s="8"/>
      <c r="MI191" s="4"/>
      <c r="MJ191" s="4"/>
      <c r="MK191" s="15"/>
      <c r="ML191" s="39"/>
      <c r="MQ191" s="39"/>
      <c r="MS191" s="14"/>
      <c r="MT191" s="14"/>
      <c r="MV191" s="39"/>
      <c r="MX191" s="14"/>
      <c r="MY191" s="14"/>
      <c r="MZ191" s="22"/>
      <c r="NA191" s="40"/>
      <c r="NF191" s="40"/>
      <c r="NH191" s="21"/>
      <c r="NI191" s="21"/>
      <c r="NJ191" s="26"/>
      <c r="NK191" s="41"/>
      <c r="NO191" s="7"/>
      <c r="NP191" s="8"/>
      <c r="NU191" s="8"/>
      <c r="NW191" s="4"/>
      <c r="NX191" s="4"/>
      <c r="NZ191" s="8"/>
      <c r="OB191" s="4"/>
      <c r="OC191" s="4"/>
      <c r="OD191" s="15"/>
      <c r="OE191" s="39"/>
      <c r="OJ191" s="39"/>
      <c r="OL191" s="14"/>
      <c r="OM191" s="14"/>
      <c r="ON191" s="22"/>
      <c r="OO191" s="40"/>
      <c r="OS191" s="7"/>
      <c r="OT191" s="8"/>
      <c r="OY191" s="8"/>
      <c r="PA191" s="4"/>
      <c r="PB191" s="4"/>
      <c r="PC191" s="15"/>
      <c r="PD191" s="39"/>
      <c r="PH191" s="7"/>
      <c r="PI191" s="8"/>
      <c r="PM191" s="7"/>
      <c r="PN191" s="8"/>
      <c r="PS191" s="8"/>
      <c r="PU191" s="4"/>
      <c r="PV191" s="4"/>
      <c r="PX191" s="8"/>
      <c r="PZ191" s="4"/>
      <c r="QA191" s="4"/>
      <c r="QB191" s="15"/>
      <c r="QC191" s="39"/>
      <c r="QH191" s="39"/>
      <c r="QJ191" s="14"/>
      <c r="QK191" s="14"/>
      <c r="QL191" s="22"/>
      <c r="QM191" s="40"/>
      <c r="QQ191" s="7"/>
      <c r="QR191" s="8"/>
      <c r="QW191" s="8"/>
      <c r="QY191" s="4"/>
      <c r="QZ191" s="4"/>
      <c r="RA191" s="15"/>
      <c r="RB191" s="39"/>
      <c r="RF191" s="7"/>
      <c r="RG191" s="8"/>
      <c r="RK191" s="7"/>
      <c r="RL191" s="8"/>
      <c r="RQ191" s="8"/>
      <c r="RS191" s="4"/>
      <c r="RT191" s="4"/>
      <c r="RU191" s="15"/>
      <c r="RV191" s="39"/>
      <c r="RZ191" s="7"/>
      <c r="SA191" s="8"/>
      <c r="SE191" s="7"/>
      <c r="SF191" s="8"/>
      <c r="SJ191" s="7"/>
      <c r="SK191" s="8"/>
      <c r="SP191" s="8"/>
      <c r="SR191" s="4"/>
      <c r="SS191" s="4"/>
      <c r="SU191" s="8"/>
      <c r="SW191" s="4"/>
      <c r="SX191" s="4"/>
      <c r="SY191" s="15"/>
      <c r="SZ191" s="39"/>
      <c r="TE191" s="39"/>
      <c r="TG191" s="14"/>
      <c r="TH191" s="14"/>
      <c r="TI191" s="22"/>
      <c r="TJ191" s="40"/>
      <c r="TN191" s="7"/>
      <c r="TO191" s="8"/>
      <c r="TT191" s="8"/>
      <c r="TV191" s="4"/>
      <c r="TW191" s="4"/>
      <c r="TX191" s="15"/>
      <c r="TY191" s="39"/>
      <c r="UC191" s="7"/>
      <c r="UD191" s="8"/>
      <c r="UH191" s="7"/>
      <c r="UI191" s="8"/>
      <c r="UN191" s="8"/>
      <c r="UP191" s="4"/>
      <c r="UQ191" s="4"/>
      <c r="UR191" s="15"/>
      <c r="US191" s="39"/>
      <c r="UW191" s="7"/>
      <c r="UX191" s="8"/>
      <c r="VB191" s="7"/>
      <c r="VC191" s="8"/>
      <c r="VG191" s="7"/>
      <c r="VH191" s="8"/>
      <c r="VM191" s="8"/>
      <c r="VO191" s="4"/>
      <c r="VP191" s="4"/>
      <c r="VQ191" s="15"/>
      <c r="VR191" s="39"/>
      <c r="VV191" s="7"/>
      <c r="VW191" s="8"/>
      <c r="WA191" s="7"/>
      <c r="WB191" s="8"/>
      <c r="WF191" s="7"/>
      <c r="WG191" s="8"/>
      <c r="WK191" s="7"/>
      <c r="WL191" s="8"/>
      <c r="WQ191" s="8"/>
      <c r="WS191" s="4"/>
      <c r="WT191" s="4"/>
      <c r="WU191" s="15"/>
      <c r="WV191" s="39"/>
      <c r="WZ191" s="7"/>
      <c r="XA191" s="8"/>
      <c r="XE191" s="7"/>
      <c r="XF191" s="8"/>
      <c r="XJ191" s="7"/>
      <c r="XK191" s="8"/>
      <c r="XO191" s="7"/>
      <c r="XP191" s="8"/>
      <c r="XT191" s="7"/>
      <c r="XU191" s="8"/>
      <c r="XY191" s="7"/>
      <c r="XZ191" s="8"/>
      <c r="YD191" s="7"/>
      <c r="YE191" s="8"/>
      <c r="YI191" s="7"/>
      <c r="YJ191" s="8"/>
    </row>
    <row r="192" spans="2:660" x14ac:dyDescent="0.2">
      <c r="B192" s="242"/>
      <c r="C192" s="163"/>
      <c r="D192"/>
      <c r="J192"/>
      <c r="K192"/>
      <c r="L192"/>
      <c r="M192"/>
      <c r="AI192" s="8"/>
      <c r="AK192" s="4"/>
      <c r="AL192" s="9"/>
      <c r="AN192" s="8"/>
      <c r="AP192" s="4"/>
      <c r="AQ192" s="9"/>
      <c r="AS192" s="8"/>
      <c r="AU192" s="4"/>
      <c r="AV192" s="9"/>
      <c r="AX192" s="17"/>
      <c r="AZ192" s="13"/>
      <c r="BA192" s="16"/>
      <c r="BM192" s="39"/>
      <c r="BO192" s="14"/>
      <c r="BP192" s="18"/>
      <c r="BR192" s="39"/>
      <c r="BT192" s="14"/>
      <c r="BU192" s="18"/>
      <c r="BW192" s="39"/>
      <c r="BY192" s="14"/>
      <c r="BZ192" s="18"/>
      <c r="CA192" s="22"/>
      <c r="CB192" s="40"/>
      <c r="CG192" s="40"/>
      <c r="CI192" s="21"/>
      <c r="CJ192" s="21"/>
      <c r="CL192" s="40"/>
      <c r="CN192" s="21"/>
      <c r="CO192" s="21"/>
      <c r="CQ192" s="40"/>
      <c r="CS192" s="21"/>
      <c r="CT192" s="21"/>
      <c r="CV192" s="40"/>
      <c r="CX192" s="21"/>
      <c r="CY192" s="21"/>
      <c r="CZ192" s="26"/>
      <c r="DA192" s="41"/>
      <c r="DF192" s="41"/>
      <c r="DH192" s="25"/>
      <c r="DI192" s="25"/>
      <c r="DK192" s="41"/>
      <c r="DM192" s="25"/>
      <c r="DN192" s="25"/>
      <c r="DP192" s="41"/>
      <c r="DR192" s="25"/>
      <c r="DS192" s="25"/>
      <c r="DT192" s="30"/>
      <c r="DU192" s="42"/>
      <c r="DZ192" s="42"/>
      <c r="EB192" s="29"/>
      <c r="EC192" s="29"/>
      <c r="EE192" s="42"/>
      <c r="EG192" s="29"/>
      <c r="EH192" s="29"/>
      <c r="EI192" s="34"/>
      <c r="EJ192" s="43"/>
      <c r="EO192" s="43"/>
      <c r="EQ192" s="33"/>
      <c r="ER192" s="33"/>
      <c r="ES192" s="38"/>
      <c r="ET192" s="44"/>
      <c r="EX192" s="7"/>
      <c r="EY192" s="8"/>
      <c r="FD192" s="8"/>
      <c r="FF192" s="4"/>
      <c r="FG192" s="4"/>
      <c r="FI192" s="8"/>
      <c r="FK192" s="4"/>
      <c r="FL192" s="4"/>
      <c r="FN192" s="8"/>
      <c r="FP192" s="4"/>
      <c r="FQ192" s="4"/>
      <c r="FS192" s="8"/>
      <c r="FU192" s="4"/>
      <c r="FV192" s="4"/>
      <c r="FW192" s="15"/>
      <c r="FX192" s="39"/>
      <c r="GC192" s="39"/>
      <c r="GE192" s="14"/>
      <c r="GF192" s="14"/>
      <c r="GH192" s="39"/>
      <c r="GJ192" s="14"/>
      <c r="GK192" s="14"/>
      <c r="GM192" s="39"/>
      <c r="GO192" s="14"/>
      <c r="GP192" s="14"/>
      <c r="GQ192" s="22"/>
      <c r="GR192" s="40"/>
      <c r="GW192" s="40"/>
      <c r="GY192" s="21"/>
      <c r="GZ192" s="21"/>
      <c r="HB192" s="40"/>
      <c r="HD192" s="21"/>
      <c r="HE192" s="21"/>
      <c r="HF192" s="26"/>
      <c r="HG192" s="41"/>
      <c r="HL192" s="41"/>
      <c r="HN192" s="25"/>
      <c r="HO192" s="25"/>
      <c r="HP192" s="30"/>
      <c r="HQ192" s="42"/>
      <c r="HU192" s="7"/>
      <c r="HV192" s="8"/>
      <c r="IA192" s="8"/>
      <c r="IC192" s="4"/>
      <c r="ID192" s="4"/>
      <c r="IF192" s="8"/>
      <c r="IH192" s="4"/>
      <c r="II192" s="4"/>
      <c r="IK192" s="8"/>
      <c r="IM192" s="4"/>
      <c r="IN192" s="4"/>
      <c r="IO192" s="15"/>
      <c r="IP192" s="39"/>
      <c r="IU192" s="39"/>
      <c r="IW192" s="14"/>
      <c r="IX192" s="14"/>
      <c r="IZ192" s="39"/>
      <c r="JB192" s="14"/>
      <c r="JC192" s="14"/>
      <c r="JD192" s="22"/>
      <c r="JE192" s="40"/>
      <c r="JJ192" s="40"/>
      <c r="JL192" s="21"/>
      <c r="JM192" s="21"/>
      <c r="JN192" s="26"/>
      <c r="JO192" s="41"/>
      <c r="JS192" s="7"/>
      <c r="JT192" s="8"/>
      <c r="JY192" s="8"/>
      <c r="KA192" s="4"/>
      <c r="KB192" s="4"/>
      <c r="KD192" s="8"/>
      <c r="KF192" s="4"/>
      <c r="KG192" s="4"/>
      <c r="KH192" s="15"/>
      <c r="KI192" s="39"/>
      <c r="KN192" s="39"/>
      <c r="KP192" s="14"/>
      <c r="KQ192" s="14"/>
      <c r="KR192" s="22"/>
      <c r="KS192" s="40"/>
      <c r="KX192" s="6"/>
      <c r="KZ192" s="5"/>
      <c r="LA192" s="5"/>
      <c r="LG192" s="15"/>
      <c r="LH192" s="39"/>
      <c r="LM192" s="6"/>
      <c r="LO192" s="5"/>
      <c r="LP192" s="5"/>
      <c r="LQ192" s="7"/>
      <c r="LR192" s="8"/>
      <c r="LW192" s="8"/>
      <c r="LY192" s="4"/>
      <c r="LZ192" s="4"/>
      <c r="MB192" s="8"/>
      <c r="MD192" s="4"/>
      <c r="ME192" s="4"/>
      <c r="MG192" s="8"/>
      <c r="MI192" s="4"/>
      <c r="MJ192" s="4"/>
      <c r="MK192" s="15"/>
      <c r="ML192" s="39"/>
      <c r="MQ192" s="39"/>
      <c r="MS192" s="14"/>
      <c r="MT192" s="14"/>
      <c r="MV192" s="39"/>
      <c r="MX192" s="14"/>
      <c r="MY192" s="14"/>
      <c r="MZ192" s="22"/>
      <c r="NA192" s="40"/>
      <c r="NF192" s="40"/>
      <c r="NH192" s="21"/>
      <c r="NI192" s="21"/>
      <c r="NJ192" s="26"/>
      <c r="NK192" s="41"/>
      <c r="NO192" s="7"/>
      <c r="NP192" s="8"/>
      <c r="NU192" s="8"/>
      <c r="NW192" s="4"/>
      <c r="NX192" s="4"/>
      <c r="NZ192" s="8"/>
      <c r="OB192" s="4"/>
      <c r="OC192" s="4"/>
      <c r="OD192" s="15"/>
      <c r="OE192" s="39"/>
      <c r="OJ192" s="39"/>
      <c r="OL192" s="14"/>
      <c r="OM192" s="14"/>
      <c r="ON192" s="22"/>
      <c r="OO192" s="40"/>
      <c r="OS192" s="7"/>
      <c r="OT192" s="8"/>
      <c r="OY192" s="8"/>
      <c r="PA192" s="4"/>
      <c r="PB192" s="4"/>
      <c r="PC192" s="15"/>
      <c r="PD192" s="39"/>
      <c r="PH192" s="7"/>
      <c r="PI192" s="8"/>
      <c r="PM192" s="7"/>
      <c r="PN192" s="8"/>
      <c r="PS192" s="8"/>
      <c r="PU192" s="4"/>
      <c r="PV192" s="4"/>
      <c r="PX192" s="8"/>
      <c r="PZ192" s="4"/>
      <c r="QA192" s="4"/>
      <c r="QB192" s="15"/>
      <c r="QC192" s="39"/>
      <c r="QH192" s="39"/>
      <c r="QJ192" s="14"/>
      <c r="QK192" s="14"/>
      <c r="QL192" s="22"/>
      <c r="QM192" s="40"/>
      <c r="QQ192" s="7"/>
      <c r="QR192" s="8"/>
      <c r="QW192" s="8"/>
      <c r="QY192" s="4"/>
      <c r="QZ192" s="4"/>
      <c r="RA192" s="15"/>
      <c r="RB192" s="39"/>
      <c r="RF192" s="7"/>
      <c r="RG192" s="8"/>
      <c r="RK192" s="7"/>
      <c r="RL192" s="8"/>
      <c r="RQ192" s="8"/>
      <c r="RS192" s="4"/>
      <c r="RT192" s="4"/>
      <c r="RU192" s="15"/>
      <c r="RV192" s="39"/>
      <c r="RZ192" s="7"/>
      <c r="SA192" s="8"/>
      <c r="SE192" s="7"/>
      <c r="SF192" s="8"/>
      <c r="SJ192" s="7"/>
      <c r="SK192" s="8"/>
      <c r="SP192" s="8"/>
      <c r="SR192" s="4"/>
      <c r="SS192" s="4"/>
      <c r="SU192" s="8"/>
      <c r="SW192" s="4"/>
      <c r="SX192" s="4"/>
      <c r="SY192" s="15"/>
      <c r="SZ192" s="39"/>
      <c r="TE192" s="39"/>
      <c r="TG192" s="14"/>
      <c r="TH192" s="14"/>
      <c r="TI192" s="22"/>
      <c r="TJ192" s="40"/>
      <c r="TN192" s="7"/>
      <c r="TO192" s="8"/>
      <c r="TT192" s="8"/>
      <c r="TV192" s="4"/>
      <c r="TW192" s="4"/>
      <c r="TX192" s="15"/>
      <c r="TY192" s="39"/>
      <c r="UC192" s="7"/>
      <c r="UD192" s="8"/>
      <c r="UH192" s="7"/>
      <c r="UI192" s="8"/>
      <c r="UN192" s="8"/>
      <c r="UP192" s="4"/>
      <c r="UQ192" s="4"/>
      <c r="UR192" s="15"/>
      <c r="US192" s="39"/>
      <c r="UW192" s="7"/>
      <c r="UX192" s="8"/>
      <c r="VB192" s="7"/>
      <c r="VC192" s="8"/>
      <c r="VG192" s="7"/>
      <c r="VH192" s="8"/>
      <c r="VM192" s="8"/>
      <c r="VO192" s="4"/>
      <c r="VP192" s="4"/>
      <c r="VQ192" s="15"/>
      <c r="VR192" s="39"/>
      <c r="VV192" s="7"/>
      <c r="VW192" s="8"/>
      <c r="WA192" s="7"/>
      <c r="WB192" s="8"/>
      <c r="WF192" s="7"/>
      <c r="WG192" s="8"/>
      <c r="WK192" s="7"/>
      <c r="WL192" s="8"/>
      <c r="WQ192" s="8"/>
      <c r="WS192" s="4"/>
      <c r="WT192" s="4"/>
      <c r="WU192" s="15"/>
      <c r="WV192" s="39"/>
      <c r="WZ192" s="7"/>
      <c r="XA192" s="8"/>
      <c r="XE192" s="7"/>
      <c r="XF192" s="8"/>
      <c r="XJ192" s="7"/>
      <c r="XK192" s="8"/>
      <c r="XO192" s="7"/>
      <c r="XP192" s="8"/>
      <c r="XT192" s="7"/>
      <c r="XU192" s="8"/>
      <c r="XY192" s="7"/>
      <c r="XZ192" s="8"/>
      <c r="YD192" s="7"/>
      <c r="YE192" s="8"/>
      <c r="YI192" s="7"/>
      <c r="YJ192" s="8"/>
    </row>
    <row r="193" spans="2:660" x14ac:dyDescent="0.2">
      <c r="B193" s="242"/>
      <c r="C193" s="163"/>
      <c r="D193"/>
      <c r="J193"/>
      <c r="K193"/>
      <c r="L193"/>
      <c r="M193"/>
      <c r="AI193" s="8"/>
      <c r="AK193" s="4"/>
      <c r="AL193" s="9"/>
      <c r="AN193" s="8"/>
      <c r="AP193" s="4"/>
      <c r="AQ193" s="9"/>
      <c r="AS193" s="8"/>
      <c r="AU193" s="4"/>
      <c r="AV193" s="9"/>
      <c r="AX193" s="17"/>
      <c r="AZ193" s="13"/>
      <c r="BA193" s="16"/>
      <c r="BM193" s="39"/>
      <c r="BO193" s="14"/>
      <c r="BP193" s="18"/>
      <c r="BR193" s="39"/>
      <c r="BT193" s="14"/>
      <c r="BU193" s="18"/>
      <c r="BW193" s="39"/>
      <c r="BY193" s="14"/>
      <c r="BZ193" s="18"/>
      <c r="CA193" s="22"/>
      <c r="CB193" s="40"/>
      <c r="CG193" s="40"/>
      <c r="CI193" s="21"/>
      <c r="CJ193" s="21"/>
      <c r="CL193" s="40"/>
      <c r="CN193" s="21"/>
      <c r="CO193" s="21"/>
      <c r="CQ193" s="40"/>
      <c r="CS193" s="21"/>
      <c r="CT193" s="21"/>
      <c r="CV193" s="40"/>
      <c r="CX193" s="21"/>
      <c r="CY193" s="21"/>
      <c r="CZ193" s="26"/>
      <c r="DA193" s="41"/>
      <c r="DF193" s="41"/>
      <c r="DH193" s="25"/>
      <c r="DI193" s="25"/>
      <c r="DK193" s="41"/>
      <c r="DM193" s="25"/>
      <c r="DN193" s="25"/>
      <c r="DP193" s="41"/>
      <c r="DR193" s="25"/>
      <c r="DS193" s="25"/>
      <c r="DT193" s="30"/>
      <c r="DU193" s="42"/>
      <c r="DZ193" s="42"/>
      <c r="EB193" s="29"/>
      <c r="EC193" s="29"/>
      <c r="EE193" s="42"/>
      <c r="EG193" s="29"/>
      <c r="EH193" s="29"/>
      <c r="EI193" s="34"/>
      <c r="EJ193" s="43"/>
      <c r="EO193" s="43"/>
      <c r="EQ193" s="33"/>
      <c r="ER193" s="33"/>
      <c r="ES193" s="38"/>
      <c r="ET193" s="44"/>
      <c r="EX193" s="7"/>
      <c r="EY193" s="8"/>
      <c r="FD193" s="8"/>
      <c r="FF193" s="4"/>
      <c r="FG193" s="4"/>
      <c r="FI193" s="8"/>
      <c r="FK193" s="4"/>
      <c r="FL193" s="4"/>
      <c r="FN193" s="8"/>
      <c r="FP193" s="4"/>
      <c r="FQ193" s="4"/>
      <c r="FS193" s="8"/>
      <c r="FU193" s="4"/>
      <c r="FV193" s="4"/>
      <c r="FW193" s="15"/>
      <c r="FX193" s="39"/>
      <c r="GC193" s="39"/>
      <c r="GE193" s="14"/>
      <c r="GF193" s="14"/>
      <c r="GH193" s="39"/>
      <c r="GJ193" s="14"/>
      <c r="GK193" s="14"/>
      <c r="GM193" s="39"/>
      <c r="GO193" s="14"/>
      <c r="GP193" s="14"/>
      <c r="GQ193" s="22"/>
      <c r="GR193" s="40"/>
      <c r="GW193" s="40"/>
      <c r="GY193" s="21"/>
      <c r="GZ193" s="21"/>
      <c r="HB193" s="40"/>
      <c r="HD193" s="21"/>
      <c r="HE193" s="21"/>
      <c r="HF193" s="26"/>
      <c r="HG193" s="41"/>
      <c r="HL193" s="41"/>
      <c r="HN193" s="25"/>
      <c r="HO193" s="25"/>
      <c r="HP193" s="30"/>
      <c r="HQ193" s="42"/>
      <c r="HU193" s="7"/>
      <c r="HV193" s="8"/>
      <c r="IA193" s="8"/>
      <c r="IC193" s="4"/>
      <c r="ID193" s="4"/>
      <c r="IF193" s="8"/>
      <c r="IH193" s="4"/>
      <c r="II193" s="4"/>
      <c r="IK193" s="8"/>
      <c r="IM193" s="4"/>
      <c r="IN193" s="4"/>
      <c r="IO193" s="15"/>
      <c r="IP193" s="39"/>
      <c r="IU193" s="39"/>
      <c r="IW193" s="14"/>
      <c r="IX193" s="14"/>
      <c r="IZ193" s="39"/>
      <c r="JB193" s="14"/>
      <c r="JC193" s="14"/>
      <c r="JD193" s="22"/>
      <c r="JE193" s="40"/>
      <c r="JJ193" s="40"/>
      <c r="JL193" s="21"/>
      <c r="JM193" s="21"/>
      <c r="JN193" s="26"/>
      <c r="JO193" s="41"/>
      <c r="JS193" s="7"/>
      <c r="JT193" s="8"/>
      <c r="JY193" s="8"/>
      <c r="KA193" s="4"/>
      <c r="KB193" s="4"/>
      <c r="KD193" s="8"/>
      <c r="KF193" s="4"/>
      <c r="KG193" s="4"/>
      <c r="KH193" s="15"/>
      <c r="KI193" s="39"/>
      <c r="KN193" s="39"/>
      <c r="KP193" s="14"/>
      <c r="KQ193" s="14"/>
      <c r="KR193" s="22"/>
      <c r="KS193" s="40"/>
      <c r="KX193" s="6"/>
      <c r="KZ193" s="5"/>
      <c r="LA193" s="5"/>
      <c r="LG193" s="15"/>
      <c r="LH193" s="39"/>
      <c r="LM193" s="6"/>
      <c r="LO193" s="5"/>
      <c r="LP193" s="5"/>
      <c r="LQ193" s="7"/>
      <c r="LR193" s="8"/>
      <c r="LW193" s="8"/>
      <c r="LY193" s="4"/>
      <c r="LZ193" s="4"/>
      <c r="MB193" s="8"/>
      <c r="MD193" s="4"/>
      <c r="ME193" s="4"/>
      <c r="MG193" s="8"/>
      <c r="MI193" s="4"/>
      <c r="MJ193" s="4"/>
      <c r="MK193" s="15"/>
      <c r="ML193" s="39"/>
      <c r="MQ193" s="39"/>
      <c r="MS193" s="14"/>
      <c r="MT193" s="14"/>
      <c r="MV193" s="39"/>
      <c r="MX193" s="14"/>
      <c r="MY193" s="14"/>
      <c r="MZ193" s="22"/>
      <c r="NA193" s="40"/>
      <c r="NF193" s="40"/>
      <c r="NH193" s="21"/>
      <c r="NI193" s="21"/>
      <c r="NJ193" s="26"/>
      <c r="NK193" s="41"/>
      <c r="NO193" s="7"/>
      <c r="NP193" s="8"/>
      <c r="NU193" s="8"/>
      <c r="NW193" s="4"/>
      <c r="NX193" s="4"/>
      <c r="NZ193" s="8"/>
      <c r="OB193" s="4"/>
      <c r="OC193" s="4"/>
      <c r="OD193" s="15"/>
      <c r="OE193" s="39"/>
      <c r="OJ193" s="39"/>
      <c r="OL193" s="14"/>
      <c r="OM193" s="14"/>
      <c r="ON193" s="22"/>
      <c r="OO193" s="40"/>
      <c r="OS193" s="7"/>
      <c r="OT193" s="8"/>
      <c r="OY193" s="8"/>
      <c r="PA193" s="4"/>
      <c r="PB193" s="4"/>
      <c r="PC193" s="15"/>
      <c r="PD193" s="39"/>
      <c r="PH193" s="7"/>
      <c r="PI193" s="8"/>
      <c r="PM193" s="7"/>
      <c r="PN193" s="8"/>
      <c r="PS193" s="8"/>
      <c r="PU193" s="4"/>
      <c r="PV193" s="4"/>
      <c r="PX193" s="8"/>
      <c r="PZ193" s="4"/>
      <c r="QA193" s="4"/>
      <c r="QB193" s="15"/>
      <c r="QC193" s="39"/>
      <c r="QH193" s="39"/>
      <c r="QJ193" s="14"/>
      <c r="QK193" s="14"/>
      <c r="QL193" s="22"/>
      <c r="QM193" s="40"/>
      <c r="QQ193" s="7"/>
      <c r="QR193" s="8"/>
      <c r="QW193" s="8"/>
      <c r="QY193" s="4"/>
      <c r="QZ193" s="4"/>
      <c r="RA193" s="15"/>
      <c r="RB193" s="39"/>
      <c r="RF193" s="7"/>
      <c r="RG193" s="8"/>
      <c r="RK193" s="7"/>
      <c r="RL193" s="8"/>
      <c r="RQ193" s="8"/>
      <c r="RS193" s="4"/>
      <c r="RT193" s="4"/>
      <c r="RU193" s="15"/>
      <c r="RV193" s="39"/>
      <c r="RZ193" s="7"/>
      <c r="SA193" s="8"/>
      <c r="SE193" s="7"/>
      <c r="SF193" s="8"/>
      <c r="SJ193" s="7"/>
      <c r="SK193" s="8"/>
      <c r="SP193" s="8"/>
      <c r="SR193" s="4"/>
      <c r="SS193" s="4"/>
      <c r="SU193" s="8"/>
      <c r="SW193" s="4"/>
      <c r="SX193" s="4"/>
      <c r="SY193" s="15"/>
      <c r="SZ193" s="39"/>
      <c r="TE193" s="39"/>
      <c r="TG193" s="14"/>
      <c r="TH193" s="14"/>
      <c r="TI193" s="22"/>
      <c r="TJ193" s="40"/>
      <c r="TN193" s="7"/>
      <c r="TO193" s="8"/>
      <c r="TT193" s="8"/>
      <c r="TV193" s="4"/>
      <c r="TW193" s="4"/>
      <c r="TX193" s="15"/>
      <c r="TY193" s="39"/>
      <c r="UC193" s="7"/>
      <c r="UD193" s="8"/>
      <c r="UH193" s="7"/>
      <c r="UI193" s="8"/>
      <c r="UN193" s="8"/>
      <c r="UP193" s="4"/>
      <c r="UQ193" s="4"/>
      <c r="UR193" s="15"/>
      <c r="US193" s="39"/>
      <c r="UW193" s="7"/>
      <c r="UX193" s="8"/>
      <c r="VB193" s="7"/>
      <c r="VC193" s="8"/>
      <c r="VG193" s="7"/>
      <c r="VH193" s="8"/>
      <c r="VM193" s="8"/>
      <c r="VO193" s="4"/>
      <c r="VP193" s="4"/>
      <c r="VQ193" s="15"/>
      <c r="VR193" s="39"/>
      <c r="VV193" s="7"/>
      <c r="VW193" s="8"/>
      <c r="WA193" s="7"/>
      <c r="WB193" s="8"/>
      <c r="WF193" s="7"/>
      <c r="WG193" s="8"/>
      <c r="WK193" s="7"/>
      <c r="WL193" s="8"/>
      <c r="WQ193" s="8"/>
      <c r="WS193" s="4"/>
      <c r="WT193" s="4"/>
      <c r="WU193" s="15"/>
      <c r="WV193" s="39"/>
      <c r="WZ193" s="7"/>
      <c r="XA193" s="8"/>
      <c r="XE193" s="7"/>
      <c r="XF193" s="8"/>
      <c r="XJ193" s="7"/>
      <c r="XK193" s="8"/>
      <c r="XO193" s="7"/>
      <c r="XP193" s="8"/>
      <c r="XT193" s="7"/>
      <c r="XU193" s="8"/>
      <c r="XY193" s="7"/>
      <c r="XZ193" s="8"/>
      <c r="YD193" s="7"/>
      <c r="YE193" s="8"/>
      <c r="YI193" s="7"/>
      <c r="YJ193" s="8"/>
    </row>
    <row r="194" spans="2:660" x14ac:dyDescent="0.2">
      <c r="B194" s="242"/>
      <c r="C194" s="163"/>
      <c r="D194"/>
      <c r="J194"/>
      <c r="K194"/>
      <c r="L194"/>
      <c r="M194"/>
      <c r="AI194" s="8"/>
      <c r="AK194" s="4"/>
      <c r="AL194" s="9"/>
      <c r="AN194" s="8"/>
      <c r="AP194" s="4"/>
      <c r="AQ194" s="9"/>
      <c r="AS194" s="8"/>
      <c r="AU194" s="4"/>
      <c r="AV194" s="9"/>
      <c r="AX194" s="17"/>
      <c r="AZ194" s="13"/>
      <c r="BA194" s="16"/>
      <c r="BM194" s="39"/>
      <c r="BO194" s="14"/>
      <c r="BP194" s="18"/>
      <c r="BR194" s="39"/>
      <c r="BT194" s="14"/>
      <c r="BU194" s="18"/>
      <c r="BW194" s="39"/>
      <c r="BY194" s="14"/>
      <c r="BZ194" s="18"/>
      <c r="CA194" s="22"/>
      <c r="CB194" s="40"/>
      <c r="CG194" s="40"/>
      <c r="CI194" s="21"/>
      <c r="CJ194" s="21"/>
      <c r="CL194" s="40"/>
      <c r="CN194" s="21"/>
      <c r="CO194" s="21"/>
      <c r="CQ194" s="40"/>
      <c r="CS194" s="21"/>
      <c r="CT194" s="21"/>
      <c r="CV194" s="40"/>
      <c r="CX194" s="21"/>
      <c r="CY194" s="21"/>
      <c r="CZ194" s="26"/>
      <c r="DA194" s="41"/>
      <c r="DF194" s="41"/>
      <c r="DH194" s="25"/>
      <c r="DI194" s="25"/>
      <c r="DK194" s="41"/>
      <c r="DM194" s="25"/>
      <c r="DN194" s="25"/>
      <c r="DP194" s="41"/>
      <c r="DR194" s="25"/>
      <c r="DS194" s="25"/>
      <c r="DT194" s="30"/>
      <c r="DU194" s="42"/>
      <c r="DZ194" s="42"/>
      <c r="EB194" s="29"/>
      <c r="EC194" s="29"/>
      <c r="EE194" s="42"/>
      <c r="EG194" s="29"/>
      <c r="EH194" s="29"/>
      <c r="EI194" s="34"/>
      <c r="EJ194" s="43"/>
      <c r="EO194" s="43"/>
      <c r="EQ194" s="33"/>
      <c r="ER194" s="33"/>
      <c r="ES194" s="38"/>
      <c r="ET194" s="44"/>
      <c r="EX194" s="7"/>
      <c r="EY194" s="8"/>
      <c r="FD194" s="8"/>
      <c r="FF194" s="4"/>
      <c r="FG194" s="4"/>
      <c r="FI194" s="8"/>
      <c r="FK194" s="4"/>
      <c r="FL194" s="4"/>
      <c r="FN194" s="8"/>
      <c r="FP194" s="4"/>
      <c r="FQ194" s="4"/>
      <c r="FS194" s="8"/>
      <c r="FU194" s="4"/>
      <c r="FV194" s="4"/>
      <c r="FW194" s="15"/>
      <c r="FX194" s="39"/>
      <c r="GC194" s="39"/>
      <c r="GE194" s="14"/>
      <c r="GF194" s="14"/>
      <c r="GH194" s="39"/>
      <c r="GJ194" s="14"/>
      <c r="GK194" s="14"/>
      <c r="GM194" s="39"/>
      <c r="GO194" s="14"/>
      <c r="GP194" s="14"/>
      <c r="GQ194" s="22"/>
      <c r="GR194" s="40"/>
      <c r="GW194" s="40"/>
      <c r="GY194" s="21"/>
      <c r="GZ194" s="21"/>
      <c r="HB194" s="40"/>
      <c r="HD194" s="21"/>
      <c r="HE194" s="21"/>
      <c r="HF194" s="26"/>
      <c r="HG194" s="41"/>
      <c r="HL194" s="41"/>
      <c r="HN194" s="25"/>
      <c r="HO194" s="25"/>
      <c r="HP194" s="30"/>
      <c r="HQ194" s="42"/>
      <c r="HU194" s="7"/>
      <c r="HV194" s="8"/>
      <c r="IA194" s="8"/>
      <c r="IC194" s="4"/>
      <c r="ID194" s="4"/>
      <c r="IF194" s="8"/>
      <c r="IH194" s="4"/>
      <c r="II194" s="4"/>
      <c r="IK194" s="8"/>
      <c r="IM194" s="4"/>
      <c r="IN194" s="4"/>
      <c r="IO194" s="15"/>
      <c r="IP194" s="39"/>
      <c r="IU194" s="39"/>
      <c r="IW194" s="14"/>
      <c r="IX194" s="14"/>
      <c r="IZ194" s="39"/>
      <c r="JB194" s="14"/>
      <c r="JC194" s="14"/>
      <c r="JD194" s="22"/>
      <c r="JE194" s="40"/>
      <c r="JJ194" s="40"/>
      <c r="JL194" s="21"/>
      <c r="JM194" s="21"/>
      <c r="JN194" s="26"/>
      <c r="JO194" s="41"/>
      <c r="JS194" s="7"/>
      <c r="JT194" s="8"/>
      <c r="JY194" s="8"/>
      <c r="KA194" s="4"/>
      <c r="KB194" s="4"/>
      <c r="KD194" s="8"/>
      <c r="KF194" s="4"/>
      <c r="KG194" s="4"/>
      <c r="KH194" s="15"/>
      <c r="KI194" s="39"/>
      <c r="KN194" s="39"/>
      <c r="KP194" s="14"/>
      <c r="KQ194" s="14"/>
      <c r="KR194" s="22"/>
      <c r="KS194" s="40"/>
      <c r="KX194" s="6"/>
      <c r="KZ194" s="5"/>
      <c r="LA194" s="5"/>
      <c r="LG194" s="15"/>
      <c r="LH194" s="39"/>
      <c r="LM194" s="6"/>
      <c r="LO194" s="5"/>
      <c r="LP194" s="5"/>
      <c r="LQ194" s="7"/>
      <c r="LR194" s="8"/>
      <c r="LW194" s="8"/>
      <c r="LY194" s="4"/>
      <c r="LZ194" s="4"/>
      <c r="MB194" s="8"/>
      <c r="MD194" s="4"/>
      <c r="ME194" s="4"/>
      <c r="MG194" s="8"/>
      <c r="MI194" s="4"/>
      <c r="MJ194" s="4"/>
      <c r="MK194" s="15"/>
      <c r="ML194" s="39"/>
      <c r="MQ194" s="39"/>
      <c r="MS194" s="14"/>
      <c r="MT194" s="14"/>
      <c r="MV194" s="39"/>
      <c r="MX194" s="14"/>
      <c r="MY194" s="14"/>
      <c r="MZ194" s="22"/>
      <c r="NA194" s="40"/>
      <c r="NF194" s="40"/>
      <c r="NH194" s="21"/>
      <c r="NI194" s="21"/>
      <c r="NJ194" s="26"/>
      <c r="NK194" s="41"/>
      <c r="NO194" s="7"/>
      <c r="NP194" s="8"/>
      <c r="NU194" s="8"/>
      <c r="NW194" s="4"/>
      <c r="NX194" s="4"/>
      <c r="NZ194" s="8"/>
      <c r="OB194" s="4"/>
      <c r="OC194" s="4"/>
      <c r="OD194" s="15"/>
      <c r="OE194" s="39"/>
      <c r="OJ194" s="39"/>
      <c r="OL194" s="14"/>
      <c r="OM194" s="14"/>
      <c r="ON194" s="22"/>
      <c r="OO194" s="40"/>
      <c r="OS194" s="7"/>
      <c r="OT194" s="8"/>
      <c r="OY194" s="8"/>
      <c r="PA194" s="4"/>
      <c r="PB194" s="4"/>
      <c r="PC194" s="15"/>
      <c r="PD194" s="39"/>
      <c r="PH194" s="7"/>
      <c r="PI194" s="8"/>
      <c r="PM194" s="7"/>
      <c r="PN194" s="8"/>
      <c r="PS194" s="8"/>
      <c r="PU194" s="4"/>
      <c r="PV194" s="4"/>
      <c r="PX194" s="8"/>
      <c r="PZ194" s="4"/>
      <c r="QA194" s="4"/>
      <c r="QB194" s="15"/>
      <c r="QC194" s="39"/>
      <c r="QH194" s="39"/>
      <c r="QJ194" s="14"/>
      <c r="QK194" s="14"/>
      <c r="QL194" s="22"/>
      <c r="QM194" s="40"/>
      <c r="QQ194" s="7"/>
      <c r="QR194" s="8"/>
      <c r="QW194" s="8"/>
      <c r="QY194" s="4"/>
      <c r="QZ194" s="4"/>
      <c r="RA194" s="15"/>
      <c r="RB194" s="39"/>
      <c r="RF194" s="7"/>
      <c r="RG194" s="8"/>
      <c r="RK194" s="7"/>
      <c r="RL194" s="8"/>
      <c r="RQ194" s="8"/>
      <c r="RS194" s="4"/>
      <c r="RT194" s="4"/>
      <c r="RU194" s="15"/>
      <c r="RV194" s="39"/>
      <c r="RZ194" s="7"/>
      <c r="SA194" s="8"/>
      <c r="SE194" s="7"/>
      <c r="SF194" s="8"/>
      <c r="SJ194" s="7"/>
      <c r="SK194" s="8"/>
      <c r="SP194" s="8"/>
      <c r="SR194" s="4"/>
      <c r="SS194" s="4"/>
      <c r="SU194" s="8"/>
      <c r="SW194" s="4"/>
      <c r="SX194" s="4"/>
      <c r="SY194" s="15"/>
      <c r="SZ194" s="39"/>
      <c r="TE194" s="39"/>
      <c r="TG194" s="14"/>
      <c r="TH194" s="14"/>
      <c r="TI194" s="22"/>
      <c r="TJ194" s="40"/>
      <c r="TN194" s="7"/>
      <c r="TO194" s="8"/>
      <c r="TT194" s="8"/>
      <c r="TV194" s="4"/>
      <c r="TW194" s="4"/>
      <c r="TX194" s="15"/>
      <c r="TY194" s="39"/>
      <c r="UC194" s="7"/>
      <c r="UD194" s="8"/>
      <c r="UH194" s="7"/>
      <c r="UI194" s="8"/>
      <c r="UN194" s="8"/>
      <c r="UP194" s="4"/>
      <c r="UQ194" s="4"/>
      <c r="UR194" s="15"/>
      <c r="US194" s="39"/>
      <c r="UW194" s="7"/>
      <c r="UX194" s="8"/>
      <c r="VB194" s="7"/>
      <c r="VC194" s="8"/>
      <c r="VG194" s="7"/>
      <c r="VH194" s="8"/>
      <c r="VM194" s="8"/>
      <c r="VO194" s="4"/>
      <c r="VP194" s="4"/>
      <c r="VQ194" s="15"/>
      <c r="VR194" s="39"/>
      <c r="VV194" s="7"/>
      <c r="VW194" s="8"/>
      <c r="WA194" s="7"/>
      <c r="WB194" s="8"/>
      <c r="WF194" s="7"/>
      <c r="WG194" s="8"/>
      <c r="WK194" s="7"/>
      <c r="WL194" s="8"/>
      <c r="WQ194" s="8"/>
      <c r="WS194" s="4"/>
      <c r="WT194" s="4"/>
      <c r="WU194" s="15"/>
      <c r="WV194" s="39"/>
      <c r="WZ194" s="7"/>
      <c r="XA194" s="8"/>
      <c r="XE194" s="7"/>
      <c r="XF194" s="8"/>
      <c r="XJ194" s="7"/>
      <c r="XK194" s="8"/>
      <c r="XO194" s="7"/>
      <c r="XP194" s="8"/>
      <c r="XT194" s="7"/>
      <c r="XU194" s="8"/>
      <c r="XY194" s="7"/>
      <c r="XZ194" s="8"/>
      <c r="YD194" s="7"/>
      <c r="YE194" s="8"/>
      <c r="YI194" s="7"/>
      <c r="YJ194" s="8"/>
    </row>
    <row r="195" spans="2:660" x14ac:dyDescent="0.2">
      <c r="B195" s="242"/>
      <c r="C195" s="163"/>
      <c r="D195"/>
      <c r="J195"/>
      <c r="K195"/>
      <c r="L195"/>
      <c r="M195"/>
      <c r="AI195" s="8"/>
      <c r="AK195" s="4"/>
      <c r="AL195" s="9"/>
      <c r="AN195" s="8"/>
      <c r="AP195" s="4"/>
      <c r="AQ195" s="9"/>
      <c r="AS195" s="8"/>
      <c r="AU195" s="4"/>
      <c r="AV195" s="9"/>
      <c r="AX195" s="17"/>
      <c r="AZ195" s="13"/>
      <c r="BA195" s="16"/>
      <c r="BM195" s="39"/>
      <c r="BO195" s="14"/>
      <c r="BP195" s="18"/>
      <c r="BR195" s="39"/>
      <c r="BT195" s="14"/>
      <c r="BU195" s="18"/>
      <c r="BW195" s="39"/>
      <c r="BY195" s="14"/>
      <c r="BZ195" s="18"/>
      <c r="CA195" s="22"/>
      <c r="CB195" s="40"/>
      <c r="CG195" s="40"/>
      <c r="CI195" s="21"/>
      <c r="CJ195" s="21"/>
      <c r="CL195" s="40"/>
      <c r="CN195" s="21"/>
      <c r="CO195" s="21"/>
      <c r="CQ195" s="40"/>
      <c r="CS195" s="21"/>
      <c r="CT195" s="21"/>
      <c r="CV195" s="40"/>
      <c r="CX195" s="21"/>
      <c r="CY195" s="21"/>
      <c r="CZ195" s="26"/>
      <c r="DA195" s="41"/>
      <c r="DF195" s="41"/>
      <c r="DH195" s="25"/>
      <c r="DI195" s="25"/>
      <c r="DK195" s="41"/>
      <c r="DM195" s="25"/>
      <c r="DN195" s="25"/>
      <c r="DP195" s="41"/>
      <c r="DR195" s="25"/>
      <c r="DS195" s="25"/>
      <c r="DT195" s="30"/>
      <c r="DU195" s="42"/>
      <c r="DZ195" s="42"/>
      <c r="EB195" s="29"/>
      <c r="EC195" s="29"/>
      <c r="EE195" s="42"/>
      <c r="EG195" s="29"/>
      <c r="EH195" s="29"/>
      <c r="EI195" s="34"/>
      <c r="EJ195" s="43"/>
      <c r="EO195" s="43"/>
      <c r="EQ195" s="33"/>
      <c r="ER195" s="33"/>
      <c r="ES195" s="38"/>
      <c r="ET195" s="44"/>
      <c r="EX195" s="7"/>
      <c r="EY195" s="8"/>
      <c r="FD195" s="8"/>
      <c r="FF195" s="4"/>
      <c r="FG195" s="4"/>
      <c r="FI195" s="8"/>
      <c r="FK195" s="4"/>
      <c r="FL195" s="4"/>
      <c r="FN195" s="8"/>
      <c r="FP195" s="4"/>
      <c r="FQ195" s="4"/>
      <c r="FS195" s="8"/>
      <c r="FU195" s="4"/>
      <c r="FV195" s="4"/>
      <c r="FW195" s="15"/>
      <c r="FX195" s="39"/>
      <c r="GC195" s="39"/>
      <c r="GE195" s="14"/>
      <c r="GF195" s="14"/>
      <c r="GH195" s="39"/>
      <c r="GJ195" s="14"/>
      <c r="GK195" s="14"/>
      <c r="GM195" s="39"/>
      <c r="GO195" s="14"/>
      <c r="GP195" s="14"/>
      <c r="GQ195" s="22"/>
      <c r="GR195" s="40"/>
      <c r="GW195" s="40"/>
      <c r="GY195" s="21"/>
      <c r="GZ195" s="21"/>
      <c r="HB195" s="40"/>
      <c r="HD195" s="21"/>
      <c r="HE195" s="21"/>
      <c r="HF195" s="26"/>
      <c r="HG195" s="41"/>
      <c r="HL195" s="41"/>
      <c r="HN195" s="25"/>
      <c r="HO195" s="25"/>
      <c r="HP195" s="30"/>
      <c r="HQ195" s="42"/>
      <c r="HU195" s="7"/>
      <c r="HV195" s="8"/>
      <c r="IA195" s="8"/>
      <c r="IC195" s="4"/>
      <c r="ID195" s="4"/>
      <c r="IF195" s="8"/>
      <c r="IH195" s="4"/>
      <c r="II195" s="4"/>
      <c r="IK195" s="8"/>
      <c r="IM195" s="4"/>
      <c r="IN195" s="4"/>
      <c r="IO195" s="15"/>
      <c r="IP195" s="39"/>
      <c r="IU195" s="39"/>
      <c r="IW195" s="14"/>
      <c r="IX195" s="14"/>
      <c r="IZ195" s="39"/>
      <c r="JB195" s="14"/>
      <c r="JC195" s="14"/>
      <c r="JD195" s="22"/>
      <c r="JE195" s="40"/>
      <c r="JJ195" s="40"/>
      <c r="JL195" s="21"/>
      <c r="JM195" s="21"/>
      <c r="JN195" s="26"/>
      <c r="JO195" s="41"/>
      <c r="JS195" s="7"/>
      <c r="JT195" s="8"/>
      <c r="JY195" s="8"/>
      <c r="KA195" s="4"/>
      <c r="KB195" s="4"/>
      <c r="KD195" s="8"/>
      <c r="KF195" s="4"/>
      <c r="KG195" s="4"/>
      <c r="KH195" s="15"/>
      <c r="KI195" s="39"/>
      <c r="KN195" s="39"/>
      <c r="KP195" s="14"/>
      <c r="KQ195" s="14"/>
      <c r="KR195" s="22"/>
      <c r="KS195" s="40"/>
      <c r="KX195" s="6"/>
      <c r="KZ195" s="5"/>
      <c r="LA195" s="5"/>
      <c r="LG195" s="15"/>
      <c r="LH195" s="39"/>
      <c r="LM195" s="6"/>
      <c r="LO195" s="5"/>
      <c r="LP195" s="5"/>
      <c r="LQ195" s="7"/>
      <c r="LR195" s="8"/>
      <c r="LW195" s="8"/>
      <c r="LY195" s="4"/>
      <c r="LZ195" s="4"/>
      <c r="MB195" s="8"/>
      <c r="MD195" s="4"/>
      <c r="ME195" s="4"/>
      <c r="MG195" s="8"/>
      <c r="MI195" s="4"/>
      <c r="MJ195" s="4"/>
      <c r="MK195" s="15"/>
      <c r="ML195" s="39"/>
      <c r="MQ195" s="39"/>
      <c r="MS195" s="14"/>
      <c r="MT195" s="14"/>
      <c r="MV195" s="39"/>
      <c r="MX195" s="14"/>
      <c r="MY195" s="14"/>
      <c r="MZ195" s="22"/>
      <c r="NA195" s="40"/>
      <c r="NF195" s="40"/>
      <c r="NH195" s="21"/>
      <c r="NI195" s="21"/>
      <c r="NJ195" s="26"/>
      <c r="NK195" s="41"/>
      <c r="NO195" s="7"/>
      <c r="NP195" s="8"/>
      <c r="NU195" s="8"/>
      <c r="NW195" s="4"/>
      <c r="NX195" s="4"/>
      <c r="NZ195" s="8"/>
      <c r="OB195" s="4"/>
      <c r="OC195" s="4"/>
      <c r="OD195" s="15"/>
      <c r="OE195" s="39"/>
      <c r="OJ195" s="39"/>
      <c r="OL195" s="14"/>
      <c r="OM195" s="14"/>
      <c r="ON195" s="22"/>
      <c r="OO195" s="40"/>
      <c r="OS195" s="7"/>
      <c r="OT195" s="8"/>
      <c r="OY195" s="8"/>
      <c r="PA195" s="4"/>
      <c r="PB195" s="4"/>
      <c r="PC195" s="15"/>
      <c r="PD195" s="39"/>
      <c r="PH195" s="7"/>
      <c r="PI195" s="8"/>
      <c r="PM195" s="7"/>
      <c r="PN195" s="8"/>
      <c r="PS195" s="8"/>
      <c r="PU195" s="4"/>
      <c r="PV195" s="4"/>
      <c r="PX195" s="8"/>
      <c r="PZ195" s="4"/>
      <c r="QA195" s="4"/>
      <c r="QB195" s="15"/>
      <c r="QC195" s="39"/>
      <c r="QH195" s="39"/>
      <c r="QJ195" s="14"/>
      <c r="QK195" s="14"/>
      <c r="QL195" s="22"/>
      <c r="QM195" s="40"/>
      <c r="QQ195" s="7"/>
      <c r="QR195" s="8"/>
      <c r="QW195" s="8"/>
      <c r="QY195" s="4"/>
      <c r="QZ195" s="4"/>
      <c r="RA195" s="15"/>
      <c r="RB195" s="39"/>
      <c r="RF195" s="7"/>
      <c r="RG195" s="8"/>
      <c r="RK195" s="7"/>
      <c r="RL195" s="8"/>
      <c r="RQ195" s="8"/>
      <c r="RS195" s="4"/>
      <c r="RT195" s="4"/>
      <c r="RU195" s="15"/>
      <c r="RV195" s="39"/>
      <c r="RZ195" s="7"/>
      <c r="SA195" s="8"/>
      <c r="SE195" s="7"/>
      <c r="SF195" s="8"/>
      <c r="SJ195" s="7"/>
      <c r="SK195" s="8"/>
      <c r="SP195" s="8"/>
      <c r="SR195" s="4"/>
      <c r="SS195" s="4"/>
      <c r="SU195" s="8"/>
      <c r="SW195" s="4"/>
      <c r="SX195" s="4"/>
      <c r="SY195" s="15"/>
      <c r="SZ195" s="39"/>
      <c r="TE195" s="39"/>
      <c r="TG195" s="14"/>
      <c r="TH195" s="14"/>
      <c r="TI195" s="22"/>
      <c r="TJ195" s="40"/>
      <c r="TN195" s="7"/>
      <c r="TO195" s="8"/>
      <c r="TT195" s="8"/>
      <c r="TV195" s="4"/>
      <c r="TW195" s="4"/>
      <c r="TX195" s="15"/>
      <c r="TY195" s="39"/>
      <c r="UC195" s="7"/>
      <c r="UD195" s="8"/>
      <c r="UH195" s="7"/>
      <c r="UI195" s="8"/>
      <c r="UN195" s="8"/>
      <c r="UP195" s="4"/>
      <c r="UQ195" s="4"/>
      <c r="UR195" s="15"/>
      <c r="US195" s="39"/>
      <c r="UW195" s="7"/>
      <c r="UX195" s="8"/>
      <c r="VB195" s="7"/>
      <c r="VC195" s="8"/>
      <c r="VG195" s="7"/>
      <c r="VH195" s="8"/>
      <c r="VM195" s="8"/>
      <c r="VO195" s="4"/>
      <c r="VP195" s="4"/>
      <c r="VQ195" s="15"/>
      <c r="VR195" s="39"/>
      <c r="VV195" s="7"/>
      <c r="VW195" s="8"/>
      <c r="WA195" s="7"/>
      <c r="WB195" s="8"/>
      <c r="WF195" s="7"/>
      <c r="WG195" s="8"/>
      <c r="WK195" s="7"/>
      <c r="WL195" s="8"/>
      <c r="WQ195" s="8"/>
      <c r="WS195" s="4"/>
      <c r="WT195" s="4"/>
      <c r="WU195" s="15"/>
      <c r="WV195" s="39"/>
      <c r="WZ195" s="7"/>
      <c r="XA195" s="8"/>
      <c r="XE195" s="7"/>
      <c r="XF195" s="8"/>
      <c r="XJ195" s="7"/>
      <c r="XK195" s="8"/>
      <c r="XO195" s="7"/>
      <c r="XP195" s="8"/>
      <c r="XT195" s="7"/>
      <c r="XU195" s="8"/>
      <c r="XY195" s="7"/>
      <c r="XZ195" s="8"/>
      <c r="YD195" s="7"/>
      <c r="YE195" s="8"/>
      <c r="YI195" s="7"/>
      <c r="YJ195" s="8"/>
    </row>
    <row r="196" spans="2:660" x14ac:dyDescent="0.2">
      <c r="B196" s="242"/>
      <c r="C196" s="163"/>
      <c r="D196"/>
      <c r="J196"/>
      <c r="K196"/>
      <c r="L196"/>
      <c r="M196"/>
      <c r="AI196" s="8"/>
      <c r="AK196" s="4"/>
      <c r="AL196" s="9"/>
      <c r="AN196" s="8"/>
      <c r="AP196" s="4"/>
      <c r="AQ196" s="9"/>
      <c r="AS196" s="8"/>
      <c r="AU196" s="4"/>
      <c r="AV196" s="9"/>
      <c r="AX196" s="17"/>
      <c r="AZ196" s="13"/>
      <c r="BA196" s="16"/>
      <c r="BM196" s="39"/>
      <c r="BO196" s="14"/>
      <c r="BP196" s="18"/>
      <c r="BR196" s="39"/>
      <c r="BT196" s="14"/>
      <c r="BU196" s="18"/>
      <c r="BW196" s="39"/>
      <c r="BY196" s="14"/>
      <c r="BZ196" s="18"/>
      <c r="CA196" s="22"/>
      <c r="CB196" s="40"/>
      <c r="CG196" s="40"/>
      <c r="CI196" s="21"/>
      <c r="CJ196" s="21"/>
      <c r="CL196" s="40"/>
      <c r="CN196" s="21"/>
      <c r="CO196" s="21"/>
      <c r="CQ196" s="40"/>
      <c r="CS196" s="21"/>
      <c r="CT196" s="21"/>
      <c r="CV196" s="40"/>
      <c r="CX196" s="21"/>
      <c r="CY196" s="21"/>
      <c r="CZ196" s="26"/>
      <c r="DA196" s="41"/>
      <c r="DF196" s="41"/>
      <c r="DH196" s="25"/>
      <c r="DI196" s="25"/>
      <c r="DK196" s="41"/>
      <c r="DM196" s="25"/>
      <c r="DN196" s="25"/>
      <c r="DP196" s="41"/>
      <c r="DR196" s="25"/>
      <c r="DS196" s="25"/>
      <c r="DT196" s="30"/>
      <c r="DU196" s="42"/>
      <c r="DZ196" s="42"/>
      <c r="EB196" s="29"/>
      <c r="EC196" s="29"/>
      <c r="EE196" s="42"/>
      <c r="EG196" s="29"/>
      <c r="EH196" s="29"/>
      <c r="EI196" s="34"/>
      <c r="EJ196" s="43"/>
      <c r="EO196" s="43"/>
      <c r="EQ196" s="33"/>
      <c r="ER196" s="33"/>
      <c r="ES196" s="38"/>
      <c r="ET196" s="44"/>
      <c r="EX196" s="7"/>
      <c r="EY196" s="8"/>
      <c r="FD196" s="8"/>
      <c r="FF196" s="4"/>
      <c r="FG196" s="4"/>
      <c r="FI196" s="8"/>
      <c r="FK196" s="4"/>
      <c r="FL196" s="4"/>
      <c r="FN196" s="8"/>
      <c r="FP196" s="4"/>
      <c r="FQ196" s="4"/>
      <c r="FS196" s="8"/>
      <c r="FU196" s="4"/>
      <c r="FV196" s="4"/>
      <c r="FW196" s="15"/>
      <c r="FX196" s="39"/>
      <c r="GC196" s="39"/>
      <c r="GE196" s="14"/>
      <c r="GF196" s="14"/>
      <c r="GH196" s="39"/>
      <c r="GJ196" s="14"/>
      <c r="GK196" s="14"/>
      <c r="GM196" s="39"/>
      <c r="GO196" s="14"/>
      <c r="GP196" s="14"/>
      <c r="GQ196" s="22"/>
      <c r="GR196" s="40"/>
      <c r="GW196" s="40"/>
      <c r="GY196" s="21"/>
      <c r="GZ196" s="21"/>
      <c r="HB196" s="40"/>
      <c r="HD196" s="21"/>
      <c r="HE196" s="21"/>
      <c r="HF196" s="26"/>
      <c r="HG196" s="41"/>
      <c r="HL196" s="41"/>
      <c r="HN196" s="25"/>
      <c r="HO196" s="25"/>
      <c r="HP196" s="30"/>
      <c r="HQ196" s="42"/>
      <c r="HU196" s="7"/>
      <c r="HV196" s="8"/>
      <c r="IA196" s="8"/>
      <c r="IC196" s="4"/>
      <c r="ID196" s="4"/>
      <c r="IF196" s="8"/>
      <c r="IH196" s="4"/>
      <c r="II196" s="4"/>
      <c r="IK196" s="8"/>
      <c r="IM196" s="4"/>
      <c r="IN196" s="4"/>
      <c r="IO196" s="15"/>
      <c r="IP196" s="39"/>
      <c r="IU196" s="39"/>
      <c r="IW196" s="14"/>
      <c r="IX196" s="14"/>
      <c r="IZ196" s="39"/>
      <c r="JB196" s="14"/>
      <c r="JC196" s="14"/>
      <c r="JD196" s="22"/>
      <c r="JE196" s="40"/>
      <c r="JJ196" s="40"/>
      <c r="JL196" s="21"/>
      <c r="JM196" s="21"/>
      <c r="JN196" s="26"/>
      <c r="JO196" s="41"/>
      <c r="JS196" s="7"/>
      <c r="JT196" s="8"/>
      <c r="JY196" s="8"/>
      <c r="KA196" s="4"/>
      <c r="KB196" s="4"/>
      <c r="KD196" s="8"/>
      <c r="KF196" s="4"/>
      <c r="KG196" s="4"/>
      <c r="KH196" s="15"/>
      <c r="KI196" s="39"/>
      <c r="KN196" s="39"/>
      <c r="KP196" s="14"/>
      <c r="KQ196" s="14"/>
      <c r="KR196" s="22"/>
      <c r="KS196" s="40"/>
      <c r="KX196" s="6"/>
      <c r="KZ196" s="5"/>
      <c r="LA196" s="5"/>
      <c r="LG196" s="15"/>
      <c r="LH196" s="39"/>
      <c r="LM196" s="6"/>
      <c r="LO196" s="5"/>
      <c r="LP196" s="5"/>
      <c r="LQ196" s="7"/>
      <c r="LR196" s="8"/>
      <c r="LW196" s="8"/>
      <c r="LY196" s="4"/>
      <c r="LZ196" s="4"/>
      <c r="MB196" s="8"/>
      <c r="MD196" s="4"/>
      <c r="ME196" s="4"/>
      <c r="MG196" s="8"/>
      <c r="MI196" s="4"/>
      <c r="MJ196" s="4"/>
      <c r="MK196" s="15"/>
      <c r="ML196" s="39"/>
      <c r="MQ196" s="39"/>
      <c r="MS196" s="14"/>
      <c r="MT196" s="14"/>
      <c r="MV196" s="39"/>
      <c r="MX196" s="14"/>
      <c r="MY196" s="14"/>
      <c r="MZ196" s="22"/>
      <c r="NA196" s="40"/>
      <c r="NF196" s="40"/>
      <c r="NH196" s="21"/>
      <c r="NI196" s="21"/>
      <c r="NJ196" s="26"/>
      <c r="NK196" s="41"/>
      <c r="NO196" s="7"/>
      <c r="NP196" s="8"/>
      <c r="NU196" s="8"/>
      <c r="NW196" s="4"/>
      <c r="NX196" s="4"/>
      <c r="NZ196" s="8"/>
      <c r="OB196" s="4"/>
      <c r="OC196" s="4"/>
      <c r="OD196" s="15"/>
      <c r="OE196" s="39"/>
      <c r="OJ196" s="39"/>
      <c r="OL196" s="14"/>
      <c r="OM196" s="14"/>
      <c r="ON196" s="22"/>
      <c r="OO196" s="40"/>
      <c r="OS196" s="7"/>
      <c r="OT196" s="8"/>
      <c r="OY196" s="8"/>
      <c r="PA196" s="4"/>
      <c r="PB196" s="4"/>
      <c r="PC196" s="15"/>
      <c r="PD196" s="39"/>
      <c r="PH196" s="7"/>
      <c r="PI196" s="8"/>
      <c r="PM196" s="7"/>
      <c r="PN196" s="8"/>
      <c r="PS196" s="8"/>
      <c r="PU196" s="4"/>
      <c r="PV196" s="4"/>
      <c r="PX196" s="8"/>
      <c r="PZ196" s="4"/>
      <c r="QA196" s="4"/>
      <c r="QB196" s="15"/>
      <c r="QC196" s="39"/>
      <c r="QH196" s="39"/>
      <c r="QJ196" s="14"/>
      <c r="QK196" s="14"/>
      <c r="QL196" s="22"/>
      <c r="QM196" s="40"/>
      <c r="QQ196" s="7"/>
      <c r="QR196" s="8"/>
      <c r="QW196" s="8"/>
      <c r="QY196" s="4"/>
      <c r="QZ196" s="4"/>
      <c r="RA196" s="15"/>
      <c r="RB196" s="39"/>
      <c r="RF196" s="7"/>
      <c r="RG196" s="8"/>
      <c r="RK196" s="7"/>
      <c r="RL196" s="8"/>
      <c r="RQ196" s="8"/>
      <c r="RS196" s="4"/>
      <c r="RT196" s="4"/>
      <c r="RU196" s="15"/>
      <c r="RV196" s="39"/>
      <c r="RZ196" s="7"/>
      <c r="SA196" s="8"/>
      <c r="SE196" s="7"/>
      <c r="SF196" s="8"/>
      <c r="SJ196" s="7"/>
      <c r="SK196" s="8"/>
      <c r="SP196" s="8"/>
      <c r="SR196" s="4"/>
      <c r="SS196" s="4"/>
      <c r="SU196" s="8"/>
      <c r="SW196" s="4"/>
      <c r="SX196" s="4"/>
      <c r="SY196" s="15"/>
      <c r="SZ196" s="39"/>
      <c r="TE196" s="39"/>
      <c r="TG196" s="14"/>
      <c r="TH196" s="14"/>
      <c r="TI196" s="22"/>
      <c r="TJ196" s="40"/>
      <c r="TN196" s="7"/>
      <c r="TO196" s="8"/>
      <c r="TT196" s="8"/>
      <c r="TV196" s="4"/>
      <c r="TW196" s="4"/>
      <c r="TX196" s="15"/>
      <c r="TY196" s="39"/>
      <c r="UC196" s="7"/>
      <c r="UD196" s="8"/>
      <c r="UH196" s="7"/>
      <c r="UI196" s="8"/>
      <c r="UN196" s="8"/>
      <c r="UP196" s="4"/>
      <c r="UQ196" s="4"/>
      <c r="UR196" s="15"/>
      <c r="US196" s="39"/>
      <c r="UW196" s="7"/>
      <c r="UX196" s="8"/>
      <c r="VB196" s="7"/>
      <c r="VC196" s="8"/>
      <c r="VG196" s="7"/>
      <c r="VH196" s="8"/>
      <c r="VM196" s="8"/>
      <c r="VO196" s="4"/>
      <c r="VP196" s="4"/>
      <c r="VQ196" s="15"/>
      <c r="VR196" s="39"/>
      <c r="VV196" s="7"/>
      <c r="VW196" s="8"/>
      <c r="WA196" s="7"/>
      <c r="WB196" s="8"/>
      <c r="WF196" s="7"/>
      <c r="WG196" s="8"/>
      <c r="WK196" s="7"/>
      <c r="WL196" s="8"/>
      <c r="WQ196" s="8"/>
      <c r="WS196" s="4"/>
      <c r="WT196" s="4"/>
      <c r="WU196" s="15"/>
      <c r="WV196" s="39"/>
      <c r="WZ196" s="7"/>
      <c r="XA196" s="8"/>
      <c r="XE196" s="7"/>
      <c r="XF196" s="8"/>
      <c r="XJ196" s="7"/>
      <c r="XK196" s="8"/>
      <c r="XO196" s="7"/>
      <c r="XP196" s="8"/>
      <c r="XT196" s="7"/>
      <c r="XU196" s="8"/>
      <c r="XY196" s="7"/>
      <c r="XZ196" s="8"/>
      <c r="YD196" s="7"/>
      <c r="YE196" s="8"/>
      <c r="YI196" s="7"/>
      <c r="YJ196" s="8"/>
    </row>
    <row r="197" spans="2:660" x14ac:dyDescent="0.2">
      <c r="B197" s="242"/>
      <c r="C197" s="163"/>
      <c r="D197"/>
      <c r="J197"/>
      <c r="K197"/>
      <c r="L197"/>
      <c r="M197"/>
      <c r="AI197" s="8"/>
      <c r="AK197" s="4"/>
      <c r="AL197" s="9"/>
      <c r="AN197" s="8"/>
      <c r="AP197" s="4"/>
      <c r="AQ197" s="9"/>
      <c r="AS197" s="8"/>
      <c r="AU197" s="4"/>
      <c r="AV197" s="9"/>
      <c r="AX197" s="17"/>
      <c r="AZ197" s="13"/>
      <c r="BA197" s="16"/>
      <c r="BM197" s="39"/>
      <c r="BO197" s="14"/>
      <c r="BP197" s="18"/>
      <c r="BR197" s="39"/>
      <c r="BT197" s="14"/>
      <c r="BU197" s="18"/>
      <c r="BW197" s="39"/>
      <c r="BY197" s="14"/>
      <c r="BZ197" s="18"/>
      <c r="CA197" s="22"/>
      <c r="CB197" s="40"/>
      <c r="CG197" s="40"/>
      <c r="CI197" s="21"/>
      <c r="CJ197" s="21"/>
      <c r="CL197" s="40"/>
      <c r="CN197" s="21"/>
      <c r="CO197" s="21"/>
      <c r="CQ197" s="40"/>
      <c r="CS197" s="21"/>
      <c r="CT197" s="21"/>
      <c r="CV197" s="40"/>
      <c r="CX197" s="21"/>
      <c r="CY197" s="21"/>
      <c r="CZ197" s="26"/>
      <c r="DA197" s="41"/>
      <c r="DF197" s="41"/>
      <c r="DH197" s="25"/>
      <c r="DI197" s="25"/>
      <c r="DK197" s="41"/>
      <c r="DM197" s="25"/>
      <c r="DN197" s="25"/>
      <c r="DP197" s="41"/>
      <c r="DR197" s="25"/>
      <c r="DS197" s="25"/>
      <c r="DT197" s="30"/>
      <c r="DU197" s="42"/>
      <c r="DZ197" s="42"/>
      <c r="EB197" s="29"/>
      <c r="EC197" s="29"/>
      <c r="EE197" s="42"/>
      <c r="EG197" s="29"/>
      <c r="EH197" s="29"/>
      <c r="EI197" s="34"/>
      <c r="EJ197" s="43"/>
      <c r="EO197" s="43"/>
      <c r="EQ197" s="33"/>
      <c r="ER197" s="33"/>
      <c r="ES197" s="38"/>
      <c r="ET197" s="44"/>
      <c r="EX197" s="7"/>
      <c r="EY197" s="8"/>
      <c r="FD197" s="8"/>
      <c r="FF197" s="4"/>
      <c r="FG197" s="4"/>
      <c r="FI197" s="8"/>
      <c r="FK197" s="4"/>
      <c r="FL197" s="4"/>
      <c r="FN197" s="8"/>
      <c r="FP197" s="4"/>
      <c r="FQ197" s="4"/>
      <c r="FS197" s="8"/>
      <c r="FU197" s="4"/>
      <c r="FV197" s="4"/>
      <c r="FW197" s="15"/>
      <c r="FX197" s="39"/>
      <c r="GC197" s="39"/>
      <c r="GE197" s="14"/>
      <c r="GF197" s="14"/>
      <c r="GH197" s="39"/>
      <c r="GJ197" s="14"/>
      <c r="GK197" s="14"/>
      <c r="GM197" s="39"/>
      <c r="GO197" s="14"/>
      <c r="GP197" s="14"/>
      <c r="GQ197" s="22"/>
      <c r="GR197" s="40"/>
      <c r="GW197" s="40"/>
      <c r="GY197" s="21"/>
      <c r="GZ197" s="21"/>
      <c r="HB197" s="40"/>
      <c r="HD197" s="21"/>
      <c r="HE197" s="21"/>
      <c r="HF197" s="26"/>
      <c r="HG197" s="41"/>
      <c r="HL197" s="41"/>
      <c r="HN197" s="25"/>
      <c r="HO197" s="25"/>
      <c r="HP197" s="30"/>
      <c r="HQ197" s="42"/>
      <c r="HU197" s="7"/>
      <c r="HV197" s="8"/>
      <c r="IA197" s="8"/>
      <c r="IC197" s="4"/>
      <c r="ID197" s="4"/>
      <c r="IF197" s="8"/>
      <c r="IH197" s="4"/>
      <c r="II197" s="4"/>
      <c r="IK197" s="8"/>
      <c r="IM197" s="4"/>
      <c r="IN197" s="4"/>
      <c r="IO197" s="15"/>
      <c r="IP197" s="39"/>
      <c r="IU197" s="39"/>
      <c r="IW197" s="14"/>
      <c r="IX197" s="14"/>
      <c r="IZ197" s="39"/>
      <c r="JB197" s="14"/>
      <c r="JC197" s="14"/>
      <c r="JD197" s="22"/>
      <c r="JE197" s="40"/>
      <c r="JJ197" s="40"/>
      <c r="JL197" s="21"/>
      <c r="JM197" s="21"/>
      <c r="JN197" s="26"/>
      <c r="JO197" s="41"/>
      <c r="JS197" s="7"/>
      <c r="JT197" s="8"/>
      <c r="JY197" s="8"/>
      <c r="KA197" s="4"/>
      <c r="KB197" s="4"/>
      <c r="KD197" s="8"/>
      <c r="KF197" s="4"/>
      <c r="KG197" s="4"/>
      <c r="KH197" s="15"/>
      <c r="KI197" s="39"/>
      <c r="KN197" s="39"/>
      <c r="KP197" s="14"/>
      <c r="KQ197" s="14"/>
      <c r="KR197" s="22"/>
      <c r="KS197" s="40"/>
      <c r="KX197" s="6"/>
      <c r="KZ197" s="5"/>
      <c r="LA197" s="5"/>
      <c r="LG197" s="15"/>
      <c r="LH197" s="39"/>
      <c r="LM197" s="6"/>
      <c r="LO197" s="5"/>
      <c r="LP197" s="5"/>
      <c r="LQ197" s="7"/>
      <c r="LR197" s="8"/>
      <c r="LW197" s="8"/>
      <c r="LY197" s="4"/>
      <c r="LZ197" s="4"/>
      <c r="MB197" s="8"/>
      <c r="MD197" s="4"/>
      <c r="ME197" s="4"/>
      <c r="MG197" s="8"/>
      <c r="MI197" s="4"/>
      <c r="MJ197" s="4"/>
      <c r="MK197" s="15"/>
      <c r="ML197" s="39"/>
      <c r="MQ197" s="39"/>
      <c r="MS197" s="14"/>
      <c r="MT197" s="14"/>
      <c r="MV197" s="39"/>
      <c r="MX197" s="14"/>
      <c r="MY197" s="14"/>
      <c r="MZ197" s="22"/>
      <c r="NA197" s="40"/>
      <c r="NF197" s="40"/>
      <c r="NH197" s="21"/>
      <c r="NI197" s="21"/>
      <c r="NJ197" s="26"/>
      <c r="NK197" s="41"/>
      <c r="NO197" s="7"/>
      <c r="NP197" s="8"/>
      <c r="NU197" s="8"/>
      <c r="NW197" s="4"/>
      <c r="NX197" s="4"/>
      <c r="NZ197" s="8"/>
      <c r="OB197" s="4"/>
      <c r="OC197" s="4"/>
      <c r="OD197" s="15"/>
      <c r="OE197" s="39"/>
      <c r="OJ197" s="39"/>
      <c r="OL197" s="14"/>
      <c r="OM197" s="14"/>
      <c r="ON197" s="22"/>
      <c r="OO197" s="40"/>
      <c r="OS197" s="7"/>
      <c r="OT197" s="8"/>
      <c r="OY197" s="8"/>
      <c r="PA197" s="4"/>
      <c r="PB197" s="4"/>
      <c r="PC197" s="15"/>
      <c r="PD197" s="39"/>
      <c r="PH197" s="7"/>
      <c r="PI197" s="8"/>
      <c r="PM197" s="7"/>
      <c r="PN197" s="8"/>
      <c r="PS197" s="8"/>
      <c r="PU197" s="4"/>
      <c r="PV197" s="4"/>
      <c r="PX197" s="8"/>
      <c r="PZ197" s="4"/>
      <c r="QA197" s="4"/>
      <c r="QB197" s="15"/>
      <c r="QC197" s="39"/>
      <c r="QH197" s="39"/>
      <c r="QJ197" s="14"/>
      <c r="QK197" s="14"/>
      <c r="QL197" s="22"/>
      <c r="QM197" s="40"/>
      <c r="QQ197" s="7"/>
      <c r="QR197" s="8"/>
      <c r="QW197" s="8"/>
      <c r="QY197" s="4"/>
      <c r="QZ197" s="4"/>
      <c r="RA197" s="15"/>
      <c r="RB197" s="39"/>
      <c r="RF197" s="7"/>
      <c r="RG197" s="8"/>
      <c r="RK197" s="7"/>
      <c r="RL197" s="8"/>
      <c r="RQ197" s="8"/>
      <c r="RS197" s="4"/>
      <c r="RT197" s="4"/>
      <c r="RU197" s="15"/>
      <c r="RV197" s="39"/>
      <c r="RZ197" s="7"/>
      <c r="SA197" s="8"/>
      <c r="SE197" s="7"/>
      <c r="SF197" s="8"/>
      <c r="SJ197" s="7"/>
      <c r="SK197" s="8"/>
      <c r="SP197" s="8"/>
      <c r="SR197" s="4"/>
      <c r="SS197" s="4"/>
      <c r="SU197" s="8"/>
      <c r="SW197" s="4"/>
      <c r="SX197" s="4"/>
      <c r="SY197" s="15"/>
      <c r="SZ197" s="39"/>
      <c r="TE197" s="39"/>
      <c r="TG197" s="14"/>
      <c r="TH197" s="14"/>
      <c r="TI197" s="22"/>
      <c r="TJ197" s="40"/>
      <c r="TN197" s="7"/>
      <c r="TO197" s="8"/>
      <c r="TT197" s="8"/>
      <c r="TV197" s="4"/>
      <c r="TW197" s="4"/>
      <c r="TX197" s="15"/>
      <c r="TY197" s="39"/>
      <c r="UC197" s="7"/>
      <c r="UD197" s="8"/>
      <c r="UH197" s="7"/>
      <c r="UI197" s="8"/>
      <c r="UN197" s="8"/>
      <c r="UP197" s="4"/>
      <c r="UQ197" s="4"/>
      <c r="UR197" s="15"/>
      <c r="US197" s="39"/>
      <c r="UW197" s="7"/>
      <c r="UX197" s="8"/>
      <c r="VB197" s="7"/>
      <c r="VC197" s="8"/>
      <c r="VG197" s="7"/>
      <c r="VH197" s="8"/>
      <c r="VM197" s="8"/>
      <c r="VO197" s="4"/>
      <c r="VP197" s="4"/>
      <c r="VQ197" s="15"/>
      <c r="VR197" s="39"/>
      <c r="VV197" s="7"/>
      <c r="VW197" s="8"/>
      <c r="WA197" s="7"/>
      <c r="WB197" s="8"/>
      <c r="WF197" s="7"/>
      <c r="WG197" s="8"/>
      <c r="WK197" s="7"/>
      <c r="WL197" s="8"/>
      <c r="WQ197" s="8"/>
      <c r="WS197" s="4"/>
      <c r="WT197" s="4"/>
      <c r="WU197" s="15"/>
      <c r="WV197" s="39"/>
      <c r="WZ197" s="7"/>
      <c r="XA197" s="8"/>
      <c r="XE197" s="7"/>
      <c r="XF197" s="8"/>
      <c r="XJ197" s="7"/>
      <c r="XK197" s="8"/>
      <c r="XO197" s="7"/>
      <c r="XP197" s="8"/>
      <c r="XT197" s="7"/>
      <c r="XU197" s="8"/>
      <c r="XY197" s="7"/>
      <c r="XZ197" s="8"/>
      <c r="YD197" s="7"/>
      <c r="YE197" s="8"/>
      <c r="YI197" s="7"/>
      <c r="YJ197" s="8"/>
    </row>
    <row r="198" spans="2:660" x14ac:dyDescent="0.2">
      <c r="B198" s="242"/>
      <c r="C198" s="163"/>
      <c r="D198"/>
      <c r="J198"/>
      <c r="K198"/>
      <c r="L198"/>
      <c r="M198"/>
      <c r="AI198" s="8"/>
      <c r="AK198" s="4"/>
      <c r="AL198" s="9"/>
      <c r="AN198" s="8"/>
      <c r="AP198" s="4"/>
      <c r="AQ198" s="9"/>
      <c r="AS198" s="8"/>
      <c r="AU198" s="4"/>
      <c r="AV198" s="9"/>
      <c r="AX198" s="17"/>
      <c r="AZ198" s="13"/>
      <c r="BA198" s="16"/>
      <c r="BM198" s="39"/>
      <c r="BO198" s="14"/>
      <c r="BP198" s="18"/>
      <c r="BR198" s="39"/>
      <c r="BT198" s="14"/>
      <c r="BU198" s="18"/>
      <c r="BW198" s="39"/>
      <c r="BY198" s="14"/>
      <c r="BZ198" s="18"/>
      <c r="CA198" s="22"/>
      <c r="CB198" s="40"/>
      <c r="CG198" s="40"/>
      <c r="CI198" s="21"/>
      <c r="CJ198" s="21"/>
      <c r="CL198" s="40"/>
      <c r="CN198" s="21"/>
      <c r="CO198" s="21"/>
      <c r="CQ198" s="40"/>
      <c r="CS198" s="21"/>
      <c r="CT198" s="21"/>
      <c r="CV198" s="40"/>
      <c r="CX198" s="21"/>
      <c r="CY198" s="21"/>
      <c r="CZ198" s="26"/>
      <c r="DA198" s="41"/>
      <c r="DF198" s="41"/>
      <c r="DH198" s="25"/>
      <c r="DI198" s="25"/>
      <c r="DK198" s="41"/>
      <c r="DM198" s="25"/>
      <c r="DN198" s="25"/>
      <c r="DP198" s="41"/>
      <c r="DR198" s="25"/>
      <c r="DS198" s="25"/>
      <c r="DT198" s="30"/>
      <c r="DU198" s="42"/>
      <c r="DZ198" s="42"/>
      <c r="EB198" s="29"/>
      <c r="EC198" s="29"/>
      <c r="EE198" s="42"/>
      <c r="EG198" s="29"/>
      <c r="EH198" s="29"/>
      <c r="EI198" s="34"/>
      <c r="EJ198" s="43"/>
      <c r="EO198" s="43"/>
      <c r="EQ198" s="33"/>
      <c r="ER198" s="33"/>
      <c r="ES198" s="38"/>
      <c r="ET198" s="44"/>
      <c r="EX198" s="7"/>
      <c r="EY198" s="8"/>
      <c r="FD198" s="8"/>
      <c r="FF198" s="4"/>
      <c r="FG198" s="4"/>
      <c r="FI198" s="8"/>
      <c r="FK198" s="4"/>
      <c r="FL198" s="4"/>
      <c r="FN198" s="8"/>
      <c r="FP198" s="4"/>
      <c r="FQ198" s="4"/>
      <c r="FS198" s="8"/>
      <c r="FU198" s="4"/>
      <c r="FV198" s="4"/>
      <c r="FW198" s="15"/>
      <c r="FX198" s="39"/>
      <c r="GC198" s="39"/>
      <c r="GE198" s="14"/>
      <c r="GF198" s="14"/>
      <c r="GH198" s="39"/>
      <c r="GJ198" s="14"/>
      <c r="GK198" s="14"/>
      <c r="GM198" s="39"/>
      <c r="GO198" s="14"/>
      <c r="GP198" s="14"/>
      <c r="GQ198" s="22"/>
      <c r="GR198" s="40"/>
      <c r="GW198" s="40"/>
      <c r="GY198" s="21"/>
      <c r="GZ198" s="21"/>
      <c r="HB198" s="40"/>
      <c r="HD198" s="21"/>
      <c r="HE198" s="21"/>
      <c r="HF198" s="26"/>
      <c r="HG198" s="41"/>
      <c r="HL198" s="41"/>
      <c r="HN198" s="25"/>
      <c r="HO198" s="25"/>
      <c r="HP198" s="30"/>
      <c r="HQ198" s="42"/>
      <c r="HU198" s="7"/>
      <c r="HV198" s="8"/>
      <c r="IA198" s="8"/>
      <c r="IC198" s="4"/>
      <c r="ID198" s="4"/>
      <c r="IF198" s="8"/>
      <c r="IH198" s="4"/>
      <c r="II198" s="4"/>
      <c r="IK198" s="8"/>
      <c r="IM198" s="4"/>
      <c r="IN198" s="4"/>
      <c r="IO198" s="15"/>
      <c r="IP198" s="39"/>
      <c r="IU198" s="39"/>
      <c r="IW198" s="14"/>
      <c r="IX198" s="14"/>
      <c r="IZ198" s="39"/>
      <c r="JB198" s="14"/>
      <c r="JC198" s="14"/>
      <c r="JD198" s="22"/>
      <c r="JE198" s="40"/>
      <c r="JJ198" s="40"/>
      <c r="JL198" s="21"/>
      <c r="JM198" s="21"/>
      <c r="JN198" s="26"/>
      <c r="JO198" s="41"/>
      <c r="JS198" s="7"/>
      <c r="JT198" s="8"/>
      <c r="JY198" s="8"/>
      <c r="KA198" s="4"/>
      <c r="KB198" s="4"/>
      <c r="KD198" s="8"/>
      <c r="KF198" s="4"/>
      <c r="KG198" s="4"/>
      <c r="KH198" s="15"/>
      <c r="KI198" s="39"/>
      <c r="KN198" s="39"/>
      <c r="KP198" s="14"/>
      <c r="KQ198" s="14"/>
      <c r="KR198" s="22"/>
      <c r="KS198" s="40"/>
      <c r="KX198" s="6"/>
      <c r="KZ198" s="5"/>
      <c r="LA198" s="5"/>
      <c r="LG198" s="15"/>
      <c r="LH198" s="39"/>
      <c r="LM198" s="6"/>
      <c r="LO198" s="5"/>
      <c r="LP198" s="5"/>
      <c r="LQ198" s="7"/>
      <c r="LR198" s="8"/>
      <c r="LW198" s="8"/>
      <c r="LY198" s="4"/>
      <c r="LZ198" s="4"/>
      <c r="MB198" s="8"/>
      <c r="MD198" s="4"/>
      <c r="ME198" s="4"/>
      <c r="MG198" s="8"/>
      <c r="MI198" s="4"/>
      <c r="MJ198" s="4"/>
      <c r="MK198" s="15"/>
      <c r="ML198" s="39"/>
      <c r="MQ198" s="39"/>
      <c r="MS198" s="14"/>
      <c r="MT198" s="14"/>
      <c r="MV198" s="39"/>
      <c r="MX198" s="14"/>
      <c r="MY198" s="14"/>
      <c r="MZ198" s="22"/>
      <c r="NA198" s="40"/>
      <c r="NF198" s="40"/>
      <c r="NH198" s="21"/>
      <c r="NI198" s="21"/>
      <c r="NJ198" s="26"/>
      <c r="NK198" s="41"/>
      <c r="NO198" s="7"/>
      <c r="NP198" s="8"/>
      <c r="NU198" s="8"/>
      <c r="NW198" s="4"/>
      <c r="NX198" s="4"/>
      <c r="NZ198" s="8"/>
      <c r="OB198" s="4"/>
      <c r="OC198" s="4"/>
      <c r="OD198" s="15"/>
      <c r="OE198" s="39"/>
      <c r="OJ198" s="39"/>
      <c r="OL198" s="14"/>
      <c r="OM198" s="14"/>
      <c r="ON198" s="22"/>
      <c r="OO198" s="40"/>
      <c r="OS198" s="7"/>
      <c r="OT198" s="8"/>
      <c r="OY198" s="8"/>
      <c r="PA198" s="4"/>
      <c r="PB198" s="4"/>
      <c r="PC198" s="15"/>
      <c r="PD198" s="39"/>
      <c r="PH198" s="7"/>
      <c r="PI198" s="8"/>
      <c r="PM198" s="7"/>
      <c r="PN198" s="8"/>
      <c r="PS198" s="8"/>
      <c r="PU198" s="4"/>
      <c r="PV198" s="4"/>
      <c r="PX198" s="8"/>
      <c r="PZ198" s="4"/>
      <c r="QA198" s="4"/>
      <c r="QB198" s="15"/>
      <c r="QC198" s="39"/>
      <c r="QH198" s="39"/>
      <c r="QJ198" s="14"/>
      <c r="QK198" s="14"/>
      <c r="QL198" s="22"/>
      <c r="QM198" s="40"/>
      <c r="QQ198" s="7"/>
      <c r="QR198" s="8"/>
      <c r="QW198" s="8"/>
      <c r="QY198" s="4"/>
      <c r="QZ198" s="4"/>
      <c r="RA198" s="15"/>
      <c r="RB198" s="39"/>
      <c r="RF198" s="7"/>
      <c r="RG198" s="8"/>
      <c r="RK198" s="7"/>
      <c r="RL198" s="8"/>
      <c r="RQ198" s="8"/>
      <c r="RS198" s="4"/>
      <c r="RT198" s="4"/>
      <c r="RU198" s="15"/>
      <c r="RV198" s="39"/>
      <c r="RZ198" s="7"/>
      <c r="SA198" s="8"/>
      <c r="SE198" s="7"/>
      <c r="SF198" s="8"/>
      <c r="SJ198" s="7"/>
      <c r="SK198" s="8"/>
      <c r="SP198" s="8"/>
      <c r="SR198" s="4"/>
      <c r="SS198" s="4"/>
      <c r="SU198" s="8"/>
      <c r="SW198" s="4"/>
      <c r="SX198" s="4"/>
      <c r="SY198" s="15"/>
      <c r="SZ198" s="39"/>
      <c r="TE198" s="39"/>
      <c r="TG198" s="14"/>
      <c r="TH198" s="14"/>
      <c r="TI198" s="22"/>
      <c r="TJ198" s="40"/>
      <c r="TN198" s="7"/>
      <c r="TO198" s="8"/>
      <c r="TT198" s="8"/>
      <c r="TV198" s="4"/>
      <c r="TW198" s="4"/>
      <c r="TX198" s="15"/>
      <c r="TY198" s="39"/>
      <c r="UC198" s="7"/>
      <c r="UD198" s="8"/>
      <c r="UH198" s="7"/>
      <c r="UI198" s="8"/>
      <c r="UN198" s="8"/>
      <c r="UP198" s="4"/>
      <c r="UQ198" s="4"/>
      <c r="UR198" s="15"/>
      <c r="US198" s="39"/>
      <c r="UW198" s="7"/>
      <c r="UX198" s="8"/>
      <c r="VB198" s="7"/>
      <c r="VC198" s="8"/>
      <c r="VG198" s="7"/>
      <c r="VH198" s="8"/>
      <c r="VM198" s="8"/>
      <c r="VO198" s="4"/>
      <c r="VP198" s="4"/>
      <c r="VQ198" s="15"/>
      <c r="VR198" s="39"/>
      <c r="VV198" s="7"/>
      <c r="VW198" s="8"/>
      <c r="WA198" s="7"/>
      <c r="WB198" s="8"/>
      <c r="WF198" s="7"/>
      <c r="WG198" s="8"/>
      <c r="WK198" s="7"/>
      <c r="WL198" s="8"/>
      <c r="WQ198" s="8"/>
      <c r="WS198" s="4"/>
      <c r="WT198" s="4"/>
      <c r="WU198" s="15"/>
      <c r="WV198" s="39"/>
      <c r="WZ198" s="7"/>
      <c r="XA198" s="8"/>
      <c r="XE198" s="7"/>
      <c r="XF198" s="8"/>
      <c r="XJ198" s="7"/>
      <c r="XK198" s="8"/>
      <c r="XO198" s="7"/>
      <c r="XP198" s="8"/>
      <c r="XT198" s="7"/>
      <c r="XU198" s="8"/>
      <c r="XY198" s="7"/>
      <c r="XZ198" s="8"/>
      <c r="YD198" s="7"/>
      <c r="YE198" s="8"/>
      <c r="YI198" s="7"/>
      <c r="YJ198" s="8"/>
    </row>
    <row r="199" spans="2:660" x14ac:dyDescent="0.2">
      <c r="B199" s="242"/>
      <c r="C199" s="163"/>
      <c r="D199"/>
      <c r="J199"/>
      <c r="K199"/>
      <c r="L199"/>
      <c r="M199"/>
      <c r="AI199" s="8"/>
      <c r="AK199" s="4"/>
      <c r="AL199" s="9"/>
      <c r="AN199" s="8"/>
      <c r="AP199" s="4"/>
      <c r="AQ199" s="9"/>
      <c r="AS199" s="8"/>
      <c r="AU199" s="4"/>
      <c r="AV199" s="9"/>
      <c r="AX199" s="17"/>
      <c r="AZ199" s="13"/>
      <c r="BA199" s="16"/>
      <c r="BM199" s="39"/>
      <c r="BO199" s="14"/>
      <c r="BP199" s="18"/>
      <c r="BR199" s="39"/>
      <c r="BT199" s="14"/>
      <c r="BU199" s="18"/>
      <c r="BW199" s="39"/>
      <c r="BY199" s="14"/>
      <c r="BZ199" s="18"/>
      <c r="CA199" s="22"/>
      <c r="CB199" s="40"/>
      <c r="CG199" s="40"/>
      <c r="CI199" s="21"/>
      <c r="CJ199" s="21"/>
      <c r="CL199" s="40"/>
      <c r="CN199" s="21"/>
      <c r="CO199" s="21"/>
      <c r="CQ199" s="40"/>
      <c r="CS199" s="21"/>
      <c r="CT199" s="21"/>
      <c r="CV199" s="40"/>
      <c r="CX199" s="21"/>
      <c r="CY199" s="21"/>
      <c r="CZ199" s="26"/>
      <c r="DA199" s="41"/>
      <c r="DF199" s="41"/>
      <c r="DH199" s="25"/>
      <c r="DI199" s="25"/>
      <c r="DK199" s="41"/>
      <c r="DM199" s="25"/>
      <c r="DN199" s="25"/>
      <c r="DP199" s="41"/>
      <c r="DR199" s="25"/>
      <c r="DS199" s="25"/>
      <c r="DT199" s="30"/>
      <c r="DU199" s="42"/>
      <c r="DZ199" s="42"/>
      <c r="EB199" s="29"/>
      <c r="EC199" s="29"/>
      <c r="EE199" s="42"/>
      <c r="EG199" s="29"/>
      <c r="EH199" s="29"/>
      <c r="EI199" s="34"/>
      <c r="EJ199" s="43"/>
      <c r="EO199" s="43"/>
      <c r="EQ199" s="33"/>
      <c r="ER199" s="33"/>
      <c r="ES199" s="38"/>
      <c r="ET199" s="44"/>
      <c r="EX199" s="7"/>
      <c r="EY199" s="8"/>
      <c r="FD199" s="8"/>
      <c r="FF199" s="4"/>
      <c r="FG199" s="4"/>
      <c r="FI199" s="8"/>
      <c r="FK199" s="4"/>
      <c r="FL199" s="4"/>
      <c r="FN199" s="8"/>
      <c r="FP199" s="4"/>
      <c r="FQ199" s="4"/>
      <c r="FS199" s="8"/>
      <c r="FU199" s="4"/>
      <c r="FV199" s="4"/>
      <c r="FW199" s="15"/>
      <c r="FX199" s="39"/>
      <c r="GC199" s="39"/>
      <c r="GE199" s="14"/>
      <c r="GF199" s="14"/>
      <c r="GH199" s="39"/>
      <c r="GJ199" s="14"/>
      <c r="GK199" s="14"/>
      <c r="GM199" s="39"/>
      <c r="GO199" s="14"/>
      <c r="GP199" s="14"/>
      <c r="GQ199" s="22"/>
      <c r="GR199" s="40"/>
      <c r="GW199" s="40"/>
      <c r="GY199" s="21"/>
      <c r="GZ199" s="21"/>
      <c r="HB199" s="40"/>
      <c r="HD199" s="21"/>
      <c r="HE199" s="21"/>
      <c r="HF199" s="26"/>
      <c r="HG199" s="41"/>
      <c r="HL199" s="41"/>
      <c r="HN199" s="25"/>
      <c r="HO199" s="25"/>
      <c r="HP199" s="30"/>
      <c r="HQ199" s="42"/>
      <c r="HU199" s="7"/>
      <c r="HV199" s="8"/>
      <c r="IA199" s="8"/>
      <c r="IC199" s="4"/>
      <c r="ID199" s="4"/>
      <c r="IF199" s="8"/>
      <c r="IH199" s="4"/>
      <c r="II199" s="4"/>
      <c r="IK199" s="8"/>
      <c r="IM199" s="4"/>
      <c r="IN199" s="4"/>
      <c r="IO199" s="15"/>
      <c r="IP199" s="39"/>
      <c r="IU199" s="39"/>
      <c r="IW199" s="14"/>
      <c r="IX199" s="14"/>
      <c r="IZ199" s="39"/>
      <c r="JB199" s="14"/>
      <c r="JC199" s="14"/>
      <c r="JD199" s="22"/>
      <c r="JE199" s="40"/>
      <c r="JJ199" s="40"/>
      <c r="JL199" s="21"/>
      <c r="JM199" s="21"/>
      <c r="JN199" s="26"/>
      <c r="JO199" s="41"/>
      <c r="JS199" s="7"/>
      <c r="JT199" s="8"/>
      <c r="JY199" s="8"/>
      <c r="KA199" s="4"/>
      <c r="KB199" s="4"/>
      <c r="KD199" s="8"/>
      <c r="KF199" s="4"/>
      <c r="KG199" s="4"/>
      <c r="KH199" s="15"/>
      <c r="KI199" s="39"/>
      <c r="KN199" s="39"/>
      <c r="KP199" s="14"/>
      <c r="KQ199" s="14"/>
      <c r="KR199" s="22"/>
      <c r="KS199" s="40"/>
      <c r="KX199" s="6"/>
      <c r="KZ199" s="5"/>
      <c r="LA199" s="5"/>
      <c r="LG199" s="15"/>
      <c r="LH199" s="39"/>
      <c r="LM199" s="6"/>
      <c r="LO199" s="5"/>
      <c r="LP199" s="5"/>
      <c r="LQ199" s="7"/>
      <c r="LR199" s="8"/>
      <c r="LW199" s="8"/>
      <c r="LY199" s="4"/>
      <c r="LZ199" s="4"/>
      <c r="MB199" s="8"/>
      <c r="MD199" s="4"/>
      <c r="ME199" s="4"/>
      <c r="MG199" s="8"/>
      <c r="MI199" s="4"/>
      <c r="MJ199" s="4"/>
      <c r="MK199" s="15"/>
      <c r="ML199" s="39"/>
      <c r="MQ199" s="39"/>
      <c r="MS199" s="14"/>
      <c r="MT199" s="14"/>
      <c r="MV199" s="39"/>
      <c r="MX199" s="14"/>
      <c r="MY199" s="14"/>
      <c r="MZ199" s="22"/>
      <c r="NA199" s="40"/>
      <c r="NF199" s="40"/>
      <c r="NH199" s="21"/>
      <c r="NI199" s="21"/>
      <c r="NJ199" s="26"/>
      <c r="NK199" s="41"/>
      <c r="NO199" s="7"/>
      <c r="NP199" s="8"/>
      <c r="NU199" s="8"/>
      <c r="NW199" s="4"/>
      <c r="NX199" s="4"/>
      <c r="NZ199" s="8"/>
      <c r="OB199" s="4"/>
      <c r="OC199" s="4"/>
      <c r="OD199" s="15"/>
      <c r="OE199" s="39"/>
      <c r="OJ199" s="39"/>
      <c r="OL199" s="14"/>
      <c r="OM199" s="14"/>
      <c r="ON199" s="22"/>
      <c r="OO199" s="40"/>
      <c r="OS199" s="7"/>
      <c r="OT199" s="8"/>
      <c r="OY199" s="8"/>
      <c r="PA199" s="4"/>
      <c r="PB199" s="4"/>
      <c r="PC199" s="15"/>
      <c r="PD199" s="39"/>
      <c r="PH199" s="7"/>
      <c r="PI199" s="8"/>
      <c r="PM199" s="7"/>
      <c r="PN199" s="8"/>
      <c r="PS199" s="8"/>
      <c r="PU199" s="4"/>
      <c r="PV199" s="4"/>
      <c r="PX199" s="8"/>
      <c r="PZ199" s="4"/>
      <c r="QA199" s="4"/>
      <c r="QB199" s="15"/>
      <c r="QC199" s="39"/>
      <c r="QH199" s="39"/>
      <c r="QJ199" s="14"/>
      <c r="QK199" s="14"/>
      <c r="QL199" s="22"/>
      <c r="QM199" s="40"/>
      <c r="QQ199" s="7"/>
      <c r="QR199" s="8"/>
      <c r="QW199" s="8"/>
      <c r="QY199" s="4"/>
      <c r="QZ199" s="4"/>
      <c r="RA199" s="15"/>
      <c r="RB199" s="39"/>
      <c r="RF199" s="7"/>
      <c r="RG199" s="8"/>
      <c r="RK199" s="7"/>
      <c r="RL199" s="8"/>
      <c r="RQ199" s="8"/>
      <c r="RS199" s="4"/>
      <c r="RT199" s="4"/>
      <c r="RU199" s="15"/>
      <c r="RV199" s="39"/>
      <c r="RZ199" s="7"/>
      <c r="SA199" s="8"/>
      <c r="SE199" s="7"/>
      <c r="SF199" s="8"/>
      <c r="SJ199" s="7"/>
      <c r="SK199" s="8"/>
      <c r="SP199" s="8"/>
      <c r="SR199" s="4"/>
      <c r="SS199" s="4"/>
      <c r="SU199" s="8"/>
      <c r="SW199" s="4"/>
      <c r="SX199" s="4"/>
      <c r="SY199" s="15"/>
      <c r="SZ199" s="39"/>
      <c r="TE199" s="39"/>
      <c r="TG199" s="14"/>
      <c r="TH199" s="14"/>
      <c r="TI199" s="22"/>
      <c r="TJ199" s="40"/>
      <c r="TN199" s="7"/>
      <c r="TO199" s="8"/>
      <c r="TT199" s="8"/>
      <c r="TV199" s="4"/>
      <c r="TW199" s="4"/>
      <c r="TX199" s="15"/>
      <c r="TY199" s="39"/>
      <c r="UC199" s="7"/>
      <c r="UD199" s="8"/>
      <c r="UH199" s="7"/>
      <c r="UI199" s="8"/>
      <c r="UN199" s="8"/>
      <c r="UP199" s="4"/>
      <c r="UQ199" s="4"/>
      <c r="UR199" s="15"/>
      <c r="US199" s="39"/>
      <c r="UW199" s="7"/>
      <c r="UX199" s="8"/>
      <c r="VB199" s="7"/>
      <c r="VC199" s="8"/>
      <c r="VG199" s="7"/>
      <c r="VH199" s="8"/>
      <c r="VM199" s="8"/>
      <c r="VO199" s="4"/>
      <c r="VP199" s="4"/>
      <c r="VQ199" s="15"/>
      <c r="VR199" s="39"/>
      <c r="VV199" s="7"/>
      <c r="VW199" s="8"/>
      <c r="WA199" s="7"/>
      <c r="WB199" s="8"/>
      <c r="WF199" s="7"/>
      <c r="WG199" s="8"/>
      <c r="WK199" s="7"/>
      <c r="WL199" s="8"/>
      <c r="WQ199" s="8"/>
      <c r="WS199" s="4"/>
      <c r="WT199" s="4"/>
      <c r="WU199" s="15"/>
      <c r="WV199" s="39"/>
      <c r="WZ199" s="7"/>
      <c r="XA199" s="8"/>
      <c r="XE199" s="7"/>
      <c r="XF199" s="8"/>
      <c r="XJ199" s="7"/>
      <c r="XK199" s="8"/>
      <c r="XO199" s="7"/>
      <c r="XP199" s="8"/>
      <c r="XT199" s="7"/>
      <c r="XU199" s="8"/>
      <c r="XY199" s="7"/>
      <c r="XZ199" s="8"/>
      <c r="YD199" s="7"/>
      <c r="YE199" s="8"/>
      <c r="YI199" s="7"/>
      <c r="YJ199" s="8"/>
    </row>
    <row r="200" spans="2:660" x14ac:dyDescent="0.2">
      <c r="B200" s="242"/>
      <c r="C200" s="163"/>
      <c r="D200"/>
      <c r="J200"/>
      <c r="K200"/>
      <c r="L200"/>
      <c r="M200"/>
      <c r="AI200" s="8"/>
      <c r="AK200" s="4"/>
      <c r="AL200" s="9"/>
      <c r="AN200" s="8"/>
      <c r="AP200" s="4"/>
      <c r="AQ200" s="9"/>
      <c r="AS200" s="8"/>
      <c r="AU200" s="4"/>
      <c r="AV200" s="9"/>
      <c r="AX200" s="17"/>
      <c r="AZ200" s="13"/>
      <c r="BA200" s="16"/>
      <c r="BM200" s="39"/>
      <c r="BO200" s="14"/>
      <c r="BP200" s="18"/>
      <c r="BR200" s="39"/>
      <c r="BT200" s="14"/>
      <c r="BU200" s="18"/>
      <c r="BW200" s="39"/>
      <c r="BY200" s="14"/>
      <c r="BZ200" s="18"/>
      <c r="CA200" s="22"/>
      <c r="CB200" s="40"/>
      <c r="CG200" s="40"/>
      <c r="CI200" s="21"/>
      <c r="CJ200" s="21"/>
      <c r="CL200" s="40"/>
      <c r="CN200" s="21"/>
      <c r="CO200" s="21"/>
      <c r="CQ200" s="40"/>
      <c r="CS200" s="21"/>
      <c r="CT200" s="21"/>
      <c r="CV200" s="40"/>
      <c r="CX200" s="21"/>
      <c r="CY200" s="21"/>
      <c r="CZ200" s="26"/>
      <c r="DA200" s="41"/>
      <c r="DF200" s="41"/>
      <c r="DH200" s="25"/>
      <c r="DI200" s="25"/>
      <c r="DK200" s="41"/>
      <c r="DM200" s="25"/>
      <c r="DN200" s="25"/>
      <c r="DP200" s="41"/>
      <c r="DR200" s="25"/>
      <c r="DS200" s="25"/>
      <c r="DT200" s="30"/>
      <c r="DU200" s="42"/>
      <c r="DZ200" s="42"/>
      <c r="EB200" s="29"/>
      <c r="EC200" s="29"/>
      <c r="EE200" s="42"/>
      <c r="EG200" s="29"/>
      <c r="EH200" s="29"/>
      <c r="EI200" s="34"/>
      <c r="EJ200" s="43"/>
      <c r="EO200" s="43"/>
      <c r="EQ200" s="33"/>
      <c r="ER200" s="33"/>
      <c r="ES200" s="38"/>
      <c r="ET200" s="44"/>
      <c r="EX200" s="7"/>
      <c r="EY200" s="8"/>
      <c r="FD200" s="8"/>
      <c r="FF200" s="4"/>
      <c r="FG200" s="4"/>
      <c r="FI200" s="8"/>
      <c r="FK200" s="4"/>
      <c r="FL200" s="4"/>
      <c r="FN200" s="8"/>
      <c r="FP200" s="4"/>
      <c r="FQ200" s="4"/>
      <c r="FS200" s="8"/>
      <c r="FU200" s="4"/>
      <c r="FV200" s="4"/>
      <c r="FW200" s="15"/>
      <c r="FX200" s="39"/>
      <c r="GC200" s="39"/>
      <c r="GE200" s="14"/>
      <c r="GF200" s="14"/>
      <c r="GH200" s="39"/>
      <c r="GJ200" s="14"/>
      <c r="GK200" s="14"/>
      <c r="GM200" s="39"/>
      <c r="GO200" s="14"/>
      <c r="GP200" s="14"/>
      <c r="GQ200" s="22"/>
      <c r="GR200" s="40"/>
      <c r="GW200" s="40"/>
      <c r="GY200" s="21"/>
      <c r="GZ200" s="21"/>
      <c r="HB200" s="40"/>
      <c r="HD200" s="21"/>
      <c r="HE200" s="21"/>
      <c r="HF200" s="26"/>
      <c r="HG200" s="41"/>
      <c r="HL200" s="41"/>
      <c r="HN200" s="25"/>
      <c r="HO200" s="25"/>
      <c r="HP200" s="30"/>
      <c r="HQ200" s="42"/>
      <c r="HU200" s="7"/>
      <c r="HV200" s="8"/>
      <c r="IA200" s="8"/>
      <c r="IC200" s="4"/>
      <c r="ID200" s="4"/>
      <c r="IF200" s="8"/>
      <c r="IH200" s="4"/>
      <c r="II200" s="4"/>
      <c r="IK200" s="8"/>
      <c r="IM200" s="4"/>
      <c r="IN200" s="4"/>
      <c r="IO200" s="15"/>
      <c r="IP200" s="39"/>
      <c r="IU200" s="39"/>
      <c r="IW200" s="14"/>
      <c r="IX200" s="14"/>
      <c r="IZ200" s="39"/>
      <c r="JB200" s="14"/>
      <c r="JC200" s="14"/>
      <c r="JD200" s="22"/>
      <c r="JE200" s="40"/>
      <c r="JJ200" s="40"/>
      <c r="JL200" s="21"/>
      <c r="JM200" s="21"/>
      <c r="JN200" s="26"/>
      <c r="JO200" s="41"/>
      <c r="JS200" s="7"/>
      <c r="JT200" s="8"/>
      <c r="JY200" s="8"/>
      <c r="KA200" s="4"/>
      <c r="KB200" s="4"/>
      <c r="KD200" s="8"/>
      <c r="KF200" s="4"/>
      <c r="KG200" s="4"/>
      <c r="KH200" s="15"/>
      <c r="KI200" s="39"/>
      <c r="KN200" s="39"/>
      <c r="KP200" s="14"/>
      <c r="KQ200" s="14"/>
      <c r="KR200" s="22"/>
      <c r="KS200" s="40"/>
      <c r="KX200" s="6"/>
      <c r="KZ200" s="5"/>
      <c r="LA200" s="5"/>
      <c r="LG200" s="15"/>
      <c r="LH200" s="39"/>
      <c r="LM200" s="6"/>
      <c r="LO200" s="5"/>
      <c r="LP200" s="5"/>
      <c r="LQ200" s="7"/>
      <c r="LR200" s="8"/>
      <c r="LW200" s="8"/>
      <c r="LY200" s="4"/>
      <c r="LZ200" s="4"/>
      <c r="MB200" s="8"/>
      <c r="MD200" s="4"/>
      <c r="ME200" s="4"/>
      <c r="MG200" s="8"/>
      <c r="MI200" s="4"/>
      <c r="MJ200" s="4"/>
      <c r="MK200" s="15"/>
      <c r="ML200" s="39"/>
      <c r="MQ200" s="39"/>
      <c r="MS200" s="14"/>
      <c r="MT200" s="14"/>
      <c r="MV200" s="39"/>
      <c r="MX200" s="14"/>
      <c r="MY200" s="14"/>
      <c r="MZ200" s="22"/>
      <c r="NA200" s="40"/>
      <c r="NF200" s="40"/>
      <c r="NH200" s="21"/>
      <c r="NI200" s="21"/>
      <c r="NJ200" s="26"/>
      <c r="NK200" s="41"/>
      <c r="NO200" s="7"/>
      <c r="NP200" s="8"/>
      <c r="NU200" s="8"/>
      <c r="NW200" s="4"/>
      <c r="NX200" s="4"/>
      <c r="NZ200" s="8"/>
      <c r="OB200" s="4"/>
      <c r="OC200" s="4"/>
      <c r="OD200" s="15"/>
      <c r="OE200" s="39"/>
      <c r="OJ200" s="39"/>
      <c r="OL200" s="14"/>
      <c r="OM200" s="14"/>
      <c r="ON200" s="22"/>
      <c r="OO200" s="40"/>
      <c r="OS200" s="7"/>
      <c r="OT200" s="8"/>
      <c r="OY200" s="8"/>
      <c r="PA200" s="4"/>
      <c r="PB200" s="4"/>
      <c r="PC200" s="15"/>
      <c r="PD200" s="39"/>
      <c r="PH200" s="7"/>
      <c r="PI200" s="8"/>
      <c r="PM200" s="7"/>
      <c r="PN200" s="8"/>
      <c r="PS200" s="8"/>
      <c r="PU200" s="4"/>
      <c r="PV200" s="4"/>
      <c r="PX200" s="8"/>
      <c r="PZ200" s="4"/>
      <c r="QA200" s="4"/>
      <c r="QB200" s="15"/>
      <c r="QC200" s="39"/>
      <c r="QH200" s="39"/>
      <c r="QJ200" s="14"/>
      <c r="QK200" s="14"/>
      <c r="QL200" s="22"/>
      <c r="QM200" s="40"/>
      <c r="QQ200" s="7"/>
      <c r="QR200" s="8"/>
      <c r="QW200" s="8"/>
      <c r="QY200" s="4"/>
      <c r="QZ200" s="4"/>
      <c r="RA200" s="15"/>
      <c r="RB200" s="39"/>
      <c r="RF200" s="7"/>
      <c r="RG200" s="8"/>
      <c r="RK200" s="7"/>
      <c r="RL200" s="8"/>
      <c r="RQ200" s="8"/>
      <c r="RS200" s="4"/>
      <c r="RT200" s="4"/>
      <c r="RU200" s="15"/>
      <c r="RV200" s="39"/>
      <c r="RZ200" s="7"/>
      <c r="SA200" s="8"/>
      <c r="SE200" s="7"/>
      <c r="SF200" s="8"/>
      <c r="SJ200" s="7"/>
      <c r="SK200" s="8"/>
      <c r="SP200" s="8"/>
      <c r="SR200" s="4"/>
      <c r="SS200" s="4"/>
      <c r="SU200" s="8"/>
      <c r="SW200" s="4"/>
      <c r="SX200" s="4"/>
      <c r="SY200" s="15"/>
      <c r="SZ200" s="39"/>
      <c r="TE200" s="39"/>
      <c r="TG200" s="14"/>
      <c r="TH200" s="14"/>
      <c r="TI200" s="22"/>
      <c r="TJ200" s="40"/>
      <c r="TN200" s="7"/>
      <c r="TO200" s="8"/>
      <c r="TT200" s="8"/>
      <c r="TV200" s="4"/>
      <c r="TW200" s="4"/>
      <c r="TX200" s="15"/>
      <c r="TY200" s="39"/>
      <c r="UC200" s="7"/>
      <c r="UD200" s="8"/>
      <c r="UH200" s="7"/>
      <c r="UI200" s="8"/>
      <c r="UN200" s="8"/>
      <c r="UP200" s="4"/>
      <c r="UQ200" s="4"/>
      <c r="UR200" s="15"/>
      <c r="US200" s="39"/>
      <c r="UW200" s="7"/>
      <c r="UX200" s="8"/>
      <c r="VB200" s="7"/>
      <c r="VC200" s="8"/>
      <c r="VG200" s="7"/>
      <c r="VH200" s="8"/>
      <c r="VM200" s="8"/>
      <c r="VO200" s="4"/>
      <c r="VP200" s="4"/>
      <c r="VQ200" s="15"/>
      <c r="VR200" s="39"/>
      <c r="VV200" s="7"/>
      <c r="VW200" s="8"/>
      <c r="WA200" s="7"/>
      <c r="WB200" s="8"/>
      <c r="WF200" s="7"/>
      <c r="WG200" s="8"/>
      <c r="WK200" s="7"/>
      <c r="WL200" s="8"/>
      <c r="WQ200" s="8"/>
      <c r="WS200" s="4"/>
      <c r="WT200" s="4"/>
      <c r="WU200" s="15"/>
      <c r="WV200" s="39"/>
      <c r="WZ200" s="7"/>
      <c r="XA200" s="8"/>
      <c r="XE200" s="7"/>
      <c r="XF200" s="8"/>
      <c r="XJ200" s="7"/>
      <c r="XK200" s="8"/>
      <c r="XO200" s="7"/>
      <c r="XP200" s="8"/>
      <c r="XT200" s="7"/>
      <c r="XU200" s="8"/>
      <c r="XY200" s="7"/>
      <c r="XZ200" s="8"/>
      <c r="YD200" s="7"/>
      <c r="YE200" s="8"/>
      <c r="YI200" s="7"/>
      <c r="YJ200" s="8"/>
    </row>
    <row r="201" spans="2:660" x14ac:dyDescent="0.2">
      <c r="B201" s="242"/>
      <c r="C201" s="163"/>
      <c r="D201"/>
      <c r="J201"/>
      <c r="K201"/>
      <c r="L201"/>
      <c r="M201"/>
      <c r="AI201" s="8"/>
      <c r="AK201" s="4"/>
      <c r="AL201" s="9"/>
      <c r="AN201" s="8"/>
      <c r="AP201" s="4"/>
      <c r="AQ201" s="9"/>
      <c r="AS201" s="8"/>
      <c r="AU201" s="4"/>
      <c r="AV201" s="9"/>
      <c r="AX201" s="17"/>
      <c r="AZ201" s="13"/>
      <c r="BA201" s="16"/>
      <c r="BM201" s="39"/>
      <c r="BO201" s="14"/>
      <c r="BP201" s="18"/>
      <c r="BR201" s="39"/>
      <c r="BT201" s="14"/>
      <c r="BU201" s="18"/>
      <c r="BW201" s="39"/>
      <c r="BY201" s="14"/>
      <c r="BZ201" s="18"/>
      <c r="CA201" s="22"/>
      <c r="CB201" s="40"/>
      <c r="CG201" s="40"/>
      <c r="CI201" s="21"/>
      <c r="CJ201" s="21"/>
      <c r="CL201" s="40"/>
      <c r="CN201" s="21"/>
      <c r="CO201" s="21"/>
      <c r="CQ201" s="40"/>
      <c r="CS201" s="21"/>
      <c r="CT201" s="21"/>
      <c r="CV201" s="40"/>
      <c r="CX201" s="21"/>
      <c r="CY201" s="21"/>
      <c r="CZ201" s="26"/>
      <c r="DA201" s="41"/>
      <c r="DF201" s="41"/>
      <c r="DH201" s="25"/>
      <c r="DI201" s="25"/>
      <c r="DK201" s="41"/>
      <c r="DM201" s="25"/>
      <c r="DN201" s="25"/>
      <c r="DP201" s="41"/>
      <c r="DR201" s="25"/>
      <c r="DS201" s="25"/>
      <c r="DT201" s="30"/>
      <c r="DU201" s="42"/>
      <c r="DZ201" s="42"/>
      <c r="EB201" s="29"/>
      <c r="EC201" s="29"/>
      <c r="EE201" s="42"/>
      <c r="EG201" s="29"/>
      <c r="EH201" s="29"/>
      <c r="EI201" s="34"/>
      <c r="EJ201" s="43"/>
      <c r="EO201" s="43"/>
      <c r="EQ201" s="33"/>
      <c r="ER201" s="33"/>
      <c r="ES201" s="38"/>
      <c r="ET201" s="44"/>
      <c r="EX201" s="7"/>
      <c r="EY201" s="8"/>
      <c r="FD201" s="8"/>
      <c r="FF201" s="4"/>
      <c r="FG201" s="4"/>
      <c r="FI201" s="8"/>
      <c r="FK201" s="4"/>
      <c r="FL201" s="4"/>
      <c r="FN201" s="8"/>
      <c r="FP201" s="4"/>
      <c r="FQ201" s="4"/>
      <c r="FS201" s="8"/>
      <c r="FU201" s="4"/>
      <c r="FV201" s="4"/>
      <c r="FW201" s="15"/>
      <c r="FX201" s="39"/>
      <c r="GC201" s="39"/>
      <c r="GE201" s="14"/>
      <c r="GF201" s="14"/>
      <c r="GH201" s="39"/>
      <c r="GJ201" s="14"/>
      <c r="GK201" s="14"/>
      <c r="GM201" s="39"/>
      <c r="GO201" s="14"/>
      <c r="GP201" s="14"/>
      <c r="GQ201" s="22"/>
      <c r="GR201" s="40"/>
      <c r="GW201" s="40"/>
      <c r="GY201" s="21"/>
      <c r="GZ201" s="21"/>
      <c r="HB201" s="40"/>
      <c r="HD201" s="21"/>
      <c r="HE201" s="21"/>
      <c r="HF201" s="26"/>
      <c r="HG201" s="41"/>
      <c r="HL201" s="41"/>
      <c r="HN201" s="25"/>
      <c r="HO201" s="25"/>
      <c r="HP201" s="30"/>
      <c r="HQ201" s="42"/>
      <c r="HU201" s="7"/>
      <c r="HV201" s="8"/>
      <c r="IA201" s="8"/>
      <c r="IC201" s="4"/>
      <c r="ID201" s="4"/>
      <c r="IF201" s="8"/>
      <c r="IH201" s="4"/>
      <c r="II201" s="4"/>
      <c r="IK201" s="8"/>
      <c r="IM201" s="4"/>
      <c r="IN201" s="4"/>
      <c r="IO201" s="15"/>
      <c r="IP201" s="39"/>
      <c r="IU201" s="39"/>
      <c r="IW201" s="14"/>
      <c r="IX201" s="14"/>
      <c r="IZ201" s="39"/>
      <c r="JB201" s="14"/>
      <c r="JC201" s="14"/>
      <c r="JD201" s="22"/>
      <c r="JE201" s="40"/>
      <c r="JJ201" s="40"/>
      <c r="JL201" s="21"/>
      <c r="JM201" s="21"/>
      <c r="JN201" s="26"/>
      <c r="JO201" s="41"/>
      <c r="JS201" s="7"/>
      <c r="JT201" s="8"/>
      <c r="JY201" s="8"/>
      <c r="KA201" s="4"/>
      <c r="KB201" s="4"/>
      <c r="KD201" s="8"/>
      <c r="KF201" s="4"/>
      <c r="KG201" s="4"/>
      <c r="KH201" s="15"/>
      <c r="KI201" s="39"/>
      <c r="KN201" s="39"/>
      <c r="KP201" s="14"/>
      <c r="KQ201" s="14"/>
      <c r="KR201" s="22"/>
      <c r="KS201" s="40"/>
      <c r="KX201" s="6"/>
      <c r="KZ201" s="5"/>
      <c r="LA201" s="5"/>
      <c r="LG201" s="15"/>
      <c r="LH201" s="39"/>
      <c r="LM201" s="6"/>
      <c r="LO201" s="5"/>
      <c r="LP201" s="5"/>
      <c r="LQ201" s="7"/>
      <c r="LR201" s="8"/>
      <c r="LW201" s="8"/>
      <c r="LY201" s="4"/>
      <c r="LZ201" s="4"/>
      <c r="MB201" s="8"/>
      <c r="MD201" s="4"/>
      <c r="ME201" s="4"/>
      <c r="MG201" s="8"/>
      <c r="MI201" s="4"/>
      <c r="MJ201" s="4"/>
      <c r="MK201" s="15"/>
      <c r="ML201" s="39"/>
      <c r="MQ201" s="39"/>
      <c r="MS201" s="14"/>
      <c r="MT201" s="14"/>
      <c r="MV201" s="39"/>
      <c r="MX201" s="14"/>
      <c r="MY201" s="14"/>
      <c r="MZ201" s="22"/>
      <c r="NA201" s="40"/>
      <c r="NF201" s="40"/>
      <c r="NH201" s="21"/>
      <c r="NI201" s="21"/>
      <c r="NJ201" s="26"/>
      <c r="NK201" s="41"/>
      <c r="NO201" s="7"/>
      <c r="NP201" s="8"/>
      <c r="NU201" s="8"/>
      <c r="NW201" s="4"/>
      <c r="NX201" s="4"/>
      <c r="NZ201" s="8"/>
      <c r="OB201" s="4"/>
      <c r="OC201" s="4"/>
      <c r="OD201" s="15"/>
      <c r="OE201" s="39"/>
      <c r="OJ201" s="39"/>
      <c r="OL201" s="14"/>
      <c r="OM201" s="14"/>
      <c r="ON201" s="22"/>
      <c r="OO201" s="40"/>
      <c r="OS201" s="7"/>
      <c r="OT201" s="8"/>
      <c r="OY201" s="8"/>
      <c r="PA201" s="4"/>
      <c r="PB201" s="4"/>
      <c r="PC201" s="15"/>
      <c r="PD201" s="39"/>
      <c r="PH201" s="7"/>
      <c r="PI201" s="8"/>
      <c r="PM201" s="7"/>
      <c r="PN201" s="8"/>
      <c r="PS201" s="8"/>
      <c r="PU201" s="4"/>
      <c r="PV201" s="4"/>
      <c r="PX201" s="8"/>
      <c r="PZ201" s="4"/>
      <c r="QA201" s="4"/>
      <c r="QB201" s="15"/>
      <c r="QC201" s="39"/>
      <c r="QH201" s="39"/>
      <c r="QJ201" s="14"/>
      <c r="QK201" s="14"/>
      <c r="QL201" s="22"/>
      <c r="QM201" s="40"/>
      <c r="QQ201" s="7"/>
      <c r="QR201" s="8"/>
      <c r="QW201" s="8"/>
      <c r="QY201" s="4"/>
      <c r="QZ201" s="4"/>
      <c r="RA201" s="15"/>
      <c r="RB201" s="39"/>
      <c r="RF201" s="7"/>
      <c r="RG201" s="8"/>
      <c r="RK201" s="7"/>
      <c r="RL201" s="8"/>
      <c r="RQ201" s="8"/>
      <c r="RS201" s="4"/>
      <c r="RT201" s="4"/>
      <c r="RU201" s="15"/>
      <c r="RV201" s="39"/>
      <c r="RZ201" s="7"/>
      <c r="SA201" s="8"/>
      <c r="SE201" s="7"/>
      <c r="SF201" s="8"/>
      <c r="SJ201" s="7"/>
      <c r="SK201" s="8"/>
      <c r="SP201" s="8"/>
      <c r="SR201" s="4"/>
      <c r="SS201" s="4"/>
      <c r="SU201" s="8"/>
      <c r="SW201" s="4"/>
      <c r="SX201" s="4"/>
      <c r="SY201" s="15"/>
      <c r="SZ201" s="39"/>
      <c r="TE201" s="39"/>
      <c r="TG201" s="14"/>
      <c r="TH201" s="14"/>
      <c r="TI201" s="22"/>
      <c r="TJ201" s="40"/>
      <c r="TN201" s="7"/>
      <c r="TO201" s="8"/>
      <c r="TT201" s="8"/>
      <c r="TV201" s="4"/>
      <c r="TW201" s="4"/>
      <c r="TX201" s="15"/>
      <c r="TY201" s="39"/>
      <c r="UC201" s="7"/>
      <c r="UD201" s="8"/>
      <c r="UH201" s="7"/>
      <c r="UI201" s="8"/>
      <c r="UN201" s="8"/>
      <c r="UP201" s="4"/>
      <c r="UQ201" s="4"/>
      <c r="UR201" s="15"/>
      <c r="US201" s="39"/>
      <c r="UW201" s="7"/>
      <c r="UX201" s="8"/>
      <c r="VB201" s="7"/>
      <c r="VC201" s="8"/>
      <c r="VG201" s="7"/>
      <c r="VH201" s="8"/>
      <c r="VM201" s="8"/>
      <c r="VO201" s="4"/>
      <c r="VP201" s="4"/>
      <c r="VQ201" s="15"/>
      <c r="VR201" s="39"/>
      <c r="VV201" s="7"/>
      <c r="VW201" s="8"/>
      <c r="WA201" s="7"/>
      <c r="WB201" s="8"/>
      <c r="WF201" s="7"/>
      <c r="WG201" s="8"/>
      <c r="WK201" s="7"/>
      <c r="WL201" s="8"/>
      <c r="WQ201" s="8"/>
      <c r="WS201" s="4"/>
      <c r="WT201" s="4"/>
      <c r="WU201" s="15"/>
      <c r="WV201" s="39"/>
      <c r="WZ201" s="7"/>
      <c r="XA201" s="8"/>
      <c r="XE201" s="7"/>
      <c r="XF201" s="8"/>
      <c r="XJ201" s="7"/>
      <c r="XK201" s="8"/>
      <c r="XO201" s="7"/>
      <c r="XP201" s="8"/>
      <c r="XT201" s="7"/>
      <c r="XU201" s="8"/>
      <c r="XY201" s="7"/>
      <c r="XZ201" s="8"/>
      <c r="YD201" s="7"/>
      <c r="YE201" s="8"/>
      <c r="YI201" s="7"/>
      <c r="YJ201" s="8"/>
    </row>
    <row r="202" spans="2:660" x14ac:dyDescent="0.2">
      <c r="B202" s="242"/>
      <c r="C202" s="163"/>
      <c r="D202"/>
      <c r="J202"/>
      <c r="K202"/>
      <c r="L202"/>
      <c r="M202"/>
      <c r="AI202" s="8"/>
      <c r="AK202" s="4"/>
      <c r="AL202" s="9"/>
      <c r="AN202" s="8"/>
      <c r="AP202" s="4"/>
      <c r="AQ202" s="9"/>
      <c r="AS202" s="8"/>
      <c r="AU202" s="4"/>
      <c r="AV202" s="9"/>
      <c r="AX202" s="17"/>
      <c r="AZ202" s="13"/>
      <c r="BA202" s="16"/>
      <c r="BM202" s="39"/>
      <c r="BO202" s="14"/>
      <c r="BP202" s="18"/>
      <c r="BR202" s="39"/>
      <c r="BT202" s="14"/>
      <c r="BU202" s="18"/>
      <c r="BW202" s="39"/>
      <c r="BY202" s="14"/>
      <c r="BZ202" s="18"/>
      <c r="CA202" s="22"/>
      <c r="CB202" s="40"/>
      <c r="CG202" s="40"/>
      <c r="CI202" s="21"/>
      <c r="CJ202" s="21"/>
      <c r="CL202" s="40"/>
      <c r="CN202" s="21"/>
      <c r="CO202" s="21"/>
      <c r="CQ202" s="40"/>
      <c r="CS202" s="21"/>
      <c r="CT202" s="21"/>
      <c r="CV202" s="40"/>
      <c r="CX202" s="21"/>
      <c r="CY202" s="21"/>
      <c r="CZ202" s="26"/>
      <c r="DA202" s="41"/>
      <c r="DF202" s="41"/>
      <c r="DH202" s="25"/>
      <c r="DI202" s="25"/>
      <c r="DK202" s="41"/>
      <c r="DM202" s="25"/>
      <c r="DN202" s="25"/>
      <c r="DP202" s="41"/>
      <c r="DR202" s="25"/>
      <c r="DS202" s="25"/>
      <c r="DT202" s="30"/>
      <c r="DU202" s="42"/>
      <c r="DZ202" s="42"/>
      <c r="EB202" s="29"/>
      <c r="EC202" s="29"/>
      <c r="EE202" s="42"/>
      <c r="EG202" s="29"/>
      <c r="EH202" s="29"/>
      <c r="EI202" s="34"/>
      <c r="EJ202" s="43"/>
      <c r="EO202" s="43"/>
      <c r="EQ202" s="33"/>
      <c r="ER202" s="33"/>
      <c r="ES202" s="38"/>
      <c r="ET202" s="44"/>
      <c r="EX202" s="7"/>
      <c r="EY202" s="8"/>
      <c r="FD202" s="8"/>
      <c r="FF202" s="4"/>
      <c r="FG202" s="4"/>
      <c r="FI202" s="8"/>
      <c r="FK202" s="4"/>
      <c r="FL202" s="4"/>
      <c r="FN202" s="8"/>
      <c r="FP202" s="4"/>
      <c r="FQ202" s="4"/>
      <c r="FS202" s="8"/>
      <c r="FU202" s="4"/>
      <c r="FV202" s="4"/>
      <c r="FW202" s="15"/>
      <c r="FX202" s="39"/>
      <c r="GC202" s="39"/>
      <c r="GE202" s="14"/>
      <c r="GF202" s="14"/>
      <c r="GH202" s="39"/>
      <c r="GJ202" s="14"/>
      <c r="GK202" s="14"/>
      <c r="GM202" s="39"/>
      <c r="GO202" s="14"/>
      <c r="GP202" s="14"/>
      <c r="GQ202" s="22"/>
      <c r="GR202" s="40"/>
      <c r="GW202" s="40"/>
      <c r="GY202" s="21"/>
      <c r="GZ202" s="21"/>
      <c r="HB202" s="40"/>
      <c r="HD202" s="21"/>
      <c r="HE202" s="21"/>
      <c r="HF202" s="26"/>
      <c r="HG202" s="41"/>
      <c r="HL202" s="41"/>
      <c r="HN202" s="25"/>
      <c r="HO202" s="25"/>
      <c r="HP202" s="30"/>
      <c r="HQ202" s="42"/>
      <c r="HU202" s="7"/>
      <c r="HV202" s="8"/>
      <c r="IA202" s="8"/>
      <c r="IC202" s="4"/>
      <c r="ID202" s="4"/>
      <c r="IF202" s="8"/>
      <c r="IH202" s="4"/>
      <c r="II202" s="4"/>
      <c r="IK202" s="8"/>
      <c r="IM202" s="4"/>
      <c r="IN202" s="4"/>
      <c r="IO202" s="15"/>
      <c r="IP202" s="39"/>
      <c r="IU202" s="39"/>
      <c r="IW202" s="14"/>
      <c r="IX202" s="14"/>
      <c r="IZ202" s="39"/>
      <c r="JB202" s="14"/>
      <c r="JC202" s="14"/>
      <c r="JD202" s="22"/>
      <c r="JE202" s="40"/>
      <c r="JJ202" s="40"/>
      <c r="JL202" s="21"/>
      <c r="JM202" s="21"/>
      <c r="JN202" s="26"/>
      <c r="JO202" s="41"/>
      <c r="JS202" s="7"/>
      <c r="JT202" s="8"/>
      <c r="JY202" s="8"/>
      <c r="KA202" s="4"/>
      <c r="KB202" s="4"/>
      <c r="KD202" s="8"/>
      <c r="KF202" s="4"/>
      <c r="KG202" s="4"/>
      <c r="KH202" s="15"/>
      <c r="KI202" s="39"/>
      <c r="KN202" s="39"/>
      <c r="KP202" s="14"/>
      <c r="KQ202" s="14"/>
      <c r="KR202" s="22"/>
      <c r="KS202" s="40"/>
      <c r="KX202" s="6"/>
      <c r="KZ202" s="5"/>
      <c r="LA202" s="5"/>
      <c r="LG202" s="15"/>
      <c r="LH202" s="39"/>
      <c r="LM202" s="6"/>
      <c r="LO202" s="5"/>
      <c r="LP202" s="5"/>
      <c r="LQ202" s="7"/>
      <c r="LR202" s="8"/>
      <c r="LW202" s="8"/>
      <c r="LY202" s="4"/>
      <c r="LZ202" s="4"/>
      <c r="MB202" s="8"/>
      <c r="MD202" s="4"/>
      <c r="ME202" s="4"/>
      <c r="MG202" s="8"/>
      <c r="MI202" s="4"/>
      <c r="MJ202" s="4"/>
      <c r="MK202" s="15"/>
      <c r="ML202" s="39"/>
      <c r="MQ202" s="39"/>
      <c r="MS202" s="14"/>
      <c r="MT202" s="14"/>
      <c r="MV202" s="39"/>
      <c r="MX202" s="14"/>
      <c r="MY202" s="14"/>
      <c r="MZ202" s="22"/>
      <c r="NA202" s="40"/>
      <c r="NF202" s="40"/>
      <c r="NH202" s="21"/>
      <c r="NI202" s="21"/>
      <c r="NJ202" s="26"/>
      <c r="NK202" s="41"/>
      <c r="NO202" s="7"/>
      <c r="NP202" s="8"/>
      <c r="NU202" s="8"/>
      <c r="NW202" s="4"/>
      <c r="NX202" s="4"/>
      <c r="NZ202" s="8"/>
      <c r="OB202" s="4"/>
      <c r="OC202" s="4"/>
      <c r="OD202" s="15"/>
      <c r="OE202" s="39"/>
      <c r="OJ202" s="39"/>
      <c r="OL202" s="14"/>
      <c r="OM202" s="14"/>
      <c r="ON202" s="22"/>
      <c r="OO202" s="40"/>
      <c r="OS202" s="7"/>
      <c r="OT202" s="8"/>
      <c r="OY202" s="8"/>
      <c r="PA202" s="4"/>
      <c r="PB202" s="4"/>
      <c r="PC202" s="15"/>
      <c r="PD202" s="39"/>
      <c r="PH202" s="7"/>
      <c r="PI202" s="8"/>
      <c r="PM202" s="7"/>
      <c r="PN202" s="8"/>
      <c r="PS202" s="8"/>
      <c r="PU202" s="4"/>
      <c r="PV202" s="4"/>
      <c r="PX202" s="8"/>
      <c r="PZ202" s="4"/>
      <c r="QA202" s="4"/>
      <c r="QB202" s="15"/>
      <c r="QC202" s="39"/>
      <c r="QH202" s="39"/>
      <c r="QJ202" s="14"/>
      <c r="QK202" s="14"/>
      <c r="QL202" s="22"/>
      <c r="QM202" s="40"/>
      <c r="QQ202" s="7"/>
      <c r="QR202" s="8"/>
      <c r="QW202" s="8"/>
      <c r="QY202" s="4"/>
      <c r="QZ202" s="4"/>
      <c r="RA202" s="15"/>
      <c r="RB202" s="39"/>
      <c r="RF202" s="7"/>
      <c r="RG202" s="8"/>
      <c r="RK202" s="7"/>
      <c r="RL202" s="8"/>
      <c r="RQ202" s="8"/>
      <c r="RS202" s="4"/>
      <c r="RT202" s="4"/>
      <c r="RU202" s="15"/>
      <c r="RV202" s="39"/>
      <c r="RZ202" s="7"/>
      <c r="SA202" s="8"/>
      <c r="SE202" s="7"/>
      <c r="SF202" s="8"/>
      <c r="SJ202" s="7"/>
      <c r="SK202" s="8"/>
      <c r="SP202" s="8"/>
      <c r="SR202" s="4"/>
      <c r="SS202" s="4"/>
      <c r="SU202" s="8"/>
      <c r="SW202" s="4"/>
      <c r="SX202" s="4"/>
      <c r="SY202" s="15"/>
      <c r="SZ202" s="39"/>
      <c r="TE202" s="39"/>
      <c r="TG202" s="14"/>
      <c r="TH202" s="14"/>
      <c r="TI202" s="22"/>
      <c r="TJ202" s="40"/>
      <c r="TN202" s="7"/>
      <c r="TO202" s="8"/>
      <c r="TT202" s="8"/>
      <c r="TV202" s="4"/>
      <c r="TW202" s="4"/>
      <c r="TX202" s="15"/>
      <c r="TY202" s="39"/>
      <c r="UC202" s="7"/>
      <c r="UD202" s="8"/>
      <c r="UH202" s="7"/>
      <c r="UI202" s="8"/>
      <c r="UN202" s="8"/>
      <c r="UP202" s="4"/>
      <c r="UQ202" s="4"/>
      <c r="UR202" s="15"/>
      <c r="US202" s="39"/>
      <c r="UW202" s="7"/>
      <c r="UX202" s="8"/>
      <c r="VB202" s="7"/>
      <c r="VC202" s="8"/>
      <c r="VG202" s="7"/>
      <c r="VH202" s="8"/>
      <c r="VM202" s="8"/>
      <c r="VO202" s="4"/>
      <c r="VP202" s="4"/>
      <c r="VQ202" s="15"/>
      <c r="VR202" s="39"/>
      <c r="VV202" s="7"/>
      <c r="VW202" s="8"/>
      <c r="WA202" s="7"/>
      <c r="WB202" s="8"/>
      <c r="WF202" s="7"/>
      <c r="WG202" s="8"/>
      <c r="WK202" s="7"/>
      <c r="WL202" s="8"/>
      <c r="WQ202" s="8"/>
      <c r="WS202" s="4"/>
      <c r="WT202" s="4"/>
      <c r="WU202" s="15"/>
      <c r="WV202" s="39"/>
      <c r="WZ202" s="7"/>
      <c r="XA202" s="8"/>
      <c r="XE202" s="7"/>
      <c r="XF202" s="8"/>
      <c r="XJ202" s="7"/>
      <c r="XK202" s="8"/>
      <c r="XO202" s="7"/>
      <c r="XP202" s="8"/>
      <c r="XT202" s="7"/>
      <c r="XU202" s="8"/>
      <c r="XY202" s="7"/>
      <c r="XZ202" s="8"/>
      <c r="YD202" s="7"/>
      <c r="YE202" s="8"/>
      <c r="YI202" s="7"/>
      <c r="YJ202" s="8"/>
    </row>
    <row r="203" spans="2:660" x14ac:dyDescent="0.2">
      <c r="B203" s="242"/>
      <c r="C203" s="163"/>
      <c r="D203"/>
      <c r="J203"/>
      <c r="K203"/>
      <c r="L203"/>
      <c r="M203"/>
      <c r="AI203" s="8"/>
      <c r="AK203" s="4"/>
      <c r="AL203" s="9"/>
      <c r="AN203" s="8"/>
      <c r="AP203" s="4"/>
      <c r="AQ203" s="9"/>
      <c r="AS203" s="8"/>
      <c r="AU203" s="4"/>
      <c r="AV203" s="9"/>
      <c r="AX203" s="17"/>
      <c r="AZ203" s="13"/>
      <c r="BA203" s="16"/>
      <c r="BM203" s="39"/>
      <c r="BO203" s="14"/>
      <c r="BP203" s="18"/>
      <c r="BR203" s="39"/>
      <c r="BT203" s="14"/>
      <c r="BU203" s="18"/>
      <c r="BW203" s="39"/>
      <c r="BY203" s="14"/>
      <c r="BZ203" s="18"/>
      <c r="CA203" s="22"/>
      <c r="CB203" s="40"/>
      <c r="CG203" s="40"/>
      <c r="CI203" s="21"/>
      <c r="CJ203" s="21"/>
      <c r="CL203" s="40"/>
      <c r="CN203" s="21"/>
      <c r="CO203" s="21"/>
      <c r="CQ203" s="40"/>
      <c r="CS203" s="21"/>
      <c r="CT203" s="21"/>
      <c r="CV203" s="40"/>
      <c r="CX203" s="21"/>
      <c r="CY203" s="21"/>
      <c r="CZ203" s="26"/>
      <c r="DA203" s="41"/>
      <c r="DF203" s="41"/>
      <c r="DH203" s="25"/>
      <c r="DI203" s="25"/>
      <c r="DK203" s="41"/>
      <c r="DM203" s="25"/>
      <c r="DN203" s="25"/>
      <c r="DP203" s="41"/>
      <c r="DR203" s="25"/>
      <c r="DS203" s="25"/>
      <c r="DT203" s="30"/>
      <c r="DU203" s="42"/>
      <c r="DZ203" s="42"/>
      <c r="EB203" s="29"/>
      <c r="EC203" s="29"/>
      <c r="EE203" s="42"/>
      <c r="EG203" s="29"/>
      <c r="EH203" s="29"/>
      <c r="EI203" s="34"/>
      <c r="EJ203" s="43"/>
      <c r="EO203" s="43"/>
      <c r="EQ203" s="33"/>
      <c r="ER203" s="33"/>
      <c r="ES203" s="38"/>
      <c r="ET203" s="44"/>
      <c r="EX203" s="7"/>
      <c r="EY203" s="8"/>
      <c r="FD203" s="8"/>
      <c r="FF203" s="4"/>
      <c r="FG203" s="4"/>
      <c r="FI203" s="8"/>
      <c r="FK203" s="4"/>
      <c r="FL203" s="4"/>
      <c r="FN203" s="8"/>
      <c r="FP203" s="4"/>
      <c r="FQ203" s="4"/>
      <c r="FS203" s="8"/>
      <c r="FU203" s="4"/>
      <c r="FV203" s="4"/>
      <c r="FW203" s="15"/>
      <c r="FX203" s="39"/>
      <c r="GC203" s="39"/>
      <c r="GE203" s="14"/>
      <c r="GF203" s="14"/>
      <c r="GH203" s="39"/>
      <c r="GJ203" s="14"/>
      <c r="GK203" s="14"/>
      <c r="GM203" s="39"/>
      <c r="GO203" s="14"/>
      <c r="GP203" s="14"/>
      <c r="GQ203" s="22"/>
      <c r="GR203" s="40"/>
      <c r="GW203" s="40"/>
      <c r="GY203" s="21"/>
      <c r="GZ203" s="21"/>
      <c r="HB203" s="40"/>
      <c r="HD203" s="21"/>
      <c r="HE203" s="21"/>
      <c r="HF203" s="26"/>
      <c r="HG203" s="41"/>
      <c r="HL203" s="41"/>
      <c r="HN203" s="25"/>
      <c r="HO203" s="25"/>
      <c r="HP203" s="30"/>
      <c r="HQ203" s="42"/>
      <c r="HU203" s="7"/>
      <c r="HV203" s="8"/>
      <c r="IA203" s="8"/>
      <c r="IC203" s="4"/>
      <c r="ID203" s="4"/>
      <c r="IF203" s="8"/>
      <c r="IH203" s="4"/>
      <c r="II203" s="4"/>
      <c r="IK203" s="8"/>
      <c r="IM203" s="4"/>
      <c r="IN203" s="4"/>
      <c r="IO203" s="15"/>
      <c r="IP203" s="39"/>
      <c r="IU203" s="39"/>
      <c r="IW203" s="14"/>
      <c r="IX203" s="14"/>
      <c r="IZ203" s="39"/>
      <c r="JB203" s="14"/>
      <c r="JC203" s="14"/>
      <c r="JD203" s="22"/>
      <c r="JE203" s="40"/>
      <c r="JJ203" s="40"/>
      <c r="JL203" s="21"/>
      <c r="JM203" s="21"/>
      <c r="JN203" s="26"/>
      <c r="JO203" s="41"/>
      <c r="JS203" s="7"/>
      <c r="JT203" s="8"/>
      <c r="JY203" s="8"/>
      <c r="KA203" s="4"/>
      <c r="KB203" s="4"/>
      <c r="KD203" s="8"/>
      <c r="KF203" s="4"/>
      <c r="KG203" s="4"/>
      <c r="KH203" s="15"/>
      <c r="KI203" s="39"/>
      <c r="KN203" s="39"/>
      <c r="KP203" s="14"/>
      <c r="KQ203" s="14"/>
      <c r="KR203" s="22"/>
      <c r="KS203" s="40"/>
      <c r="KX203" s="6"/>
      <c r="KZ203" s="5"/>
      <c r="LA203" s="5"/>
      <c r="LG203" s="15"/>
      <c r="LH203" s="39"/>
      <c r="LM203" s="6"/>
      <c r="LO203" s="5"/>
      <c r="LP203" s="5"/>
      <c r="LQ203" s="7"/>
      <c r="LR203" s="8"/>
      <c r="LW203" s="8"/>
      <c r="LY203" s="4"/>
      <c r="LZ203" s="4"/>
      <c r="MB203" s="8"/>
      <c r="MD203" s="4"/>
      <c r="ME203" s="4"/>
      <c r="MG203" s="8"/>
      <c r="MI203" s="4"/>
      <c r="MJ203" s="4"/>
      <c r="MK203" s="15"/>
      <c r="ML203" s="39"/>
      <c r="MQ203" s="39"/>
      <c r="MS203" s="14"/>
      <c r="MT203" s="14"/>
      <c r="MV203" s="39"/>
      <c r="MX203" s="14"/>
      <c r="MY203" s="14"/>
      <c r="MZ203" s="22"/>
      <c r="NA203" s="40"/>
      <c r="NF203" s="40"/>
      <c r="NH203" s="21"/>
      <c r="NI203" s="21"/>
      <c r="NJ203" s="26"/>
      <c r="NK203" s="41"/>
      <c r="NO203" s="7"/>
      <c r="NP203" s="8"/>
      <c r="NU203" s="8"/>
      <c r="NW203" s="4"/>
      <c r="NX203" s="4"/>
      <c r="NZ203" s="8"/>
      <c r="OB203" s="4"/>
      <c r="OC203" s="4"/>
      <c r="OD203" s="15"/>
      <c r="OE203" s="39"/>
      <c r="OJ203" s="39"/>
      <c r="OL203" s="14"/>
      <c r="OM203" s="14"/>
      <c r="ON203" s="22"/>
      <c r="OO203" s="40"/>
      <c r="OS203" s="7"/>
      <c r="OT203" s="8"/>
      <c r="OY203" s="8"/>
      <c r="PA203" s="4"/>
      <c r="PB203" s="4"/>
      <c r="PC203" s="15"/>
      <c r="PD203" s="39"/>
      <c r="PH203" s="7"/>
      <c r="PI203" s="8"/>
      <c r="PM203" s="7"/>
      <c r="PN203" s="8"/>
      <c r="PS203" s="8"/>
      <c r="PU203" s="4"/>
      <c r="PV203" s="4"/>
      <c r="PX203" s="8"/>
      <c r="PZ203" s="4"/>
      <c r="QA203" s="4"/>
      <c r="QB203" s="15"/>
      <c r="QC203" s="39"/>
      <c r="QH203" s="39"/>
      <c r="QJ203" s="14"/>
      <c r="QK203" s="14"/>
      <c r="QL203" s="22"/>
      <c r="QM203" s="40"/>
      <c r="QQ203" s="7"/>
      <c r="QR203" s="8"/>
      <c r="QW203" s="8"/>
      <c r="QY203" s="4"/>
      <c r="QZ203" s="4"/>
      <c r="RA203" s="15"/>
      <c r="RB203" s="39"/>
      <c r="RF203" s="7"/>
      <c r="RG203" s="8"/>
      <c r="RK203" s="7"/>
      <c r="RL203" s="8"/>
      <c r="RQ203" s="8"/>
      <c r="RS203" s="4"/>
      <c r="RT203" s="4"/>
      <c r="RU203" s="15"/>
      <c r="RV203" s="39"/>
      <c r="RZ203" s="7"/>
      <c r="SA203" s="8"/>
      <c r="SE203" s="7"/>
      <c r="SF203" s="8"/>
      <c r="SJ203" s="7"/>
      <c r="SK203" s="8"/>
      <c r="SP203" s="8"/>
      <c r="SR203" s="4"/>
      <c r="SS203" s="4"/>
      <c r="SU203" s="8"/>
      <c r="SW203" s="4"/>
      <c r="SX203" s="4"/>
      <c r="SY203" s="15"/>
      <c r="SZ203" s="39"/>
      <c r="TE203" s="39"/>
      <c r="TG203" s="14"/>
      <c r="TH203" s="14"/>
      <c r="TI203" s="22"/>
      <c r="TJ203" s="40"/>
      <c r="TN203" s="7"/>
      <c r="TO203" s="8"/>
      <c r="TT203" s="8"/>
      <c r="TV203" s="4"/>
      <c r="TW203" s="4"/>
      <c r="TX203" s="15"/>
      <c r="TY203" s="39"/>
      <c r="UC203" s="7"/>
      <c r="UD203" s="8"/>
      <c r="UH203" s="7"/>
      <c r="UI203" s="8"/>
      <c r="UN203" s="8"/>
      <c r="UP203" s="4"/>
      <c r="UQ203" s="4"/>
      <c r="UR203" s="15"/>
      <c r="US203" s="39"/>
      <c r="UW203" s="7"/>
      <c r="UX203" s="8"/>
      <c r="VB203" s="7"/>
      <c r="VC203" s="8"/>
      <c r="VG203" s="7"/>
      <c r="VH203" s="8"/>
      <c r="VM203" s="8"/>
      <c r="VO203" s="4"/>
      <c r="VP203" s="4"/>
      <c r="VQ203" s="15"/>
      <c r="VR203" s="39"/>
      <c r="VV203" s="7"/>
      <c r="VW203" s="8"/>
      <c r="WA203" s="7"/>
      <c r="WB203" s="8"/>
      <c r="WF203" s="7"/>
      <c r="WG203" s="8"/>
      <c r="WK203" s="7"/>
      <c r="WL203" s="8"/>
      <c r="WQ203" s="8"/>
      <c r="WS203" s="4"/>
      <c r="WT203" s="4"/>
      <c r="WU203" s="15"/>
      <c r="WV203" s="39"/>
      <c r="WZ203" s="7"/>
      <c r="XA203" s="8"/>
      <c r="XE203" s="7"/>
      <c r="XF203" s="8"/>
      <c r="XJ203" s="7"/>
      <c r="XK203" s="8"/>
      <c r="XO203" s="7"/>
      <c r="XP203" s="8"/>
      <c r="XT203" s="7"/>
      <c r="XU203" s="8"/>
      <c r="XY203" s="7"/>
      <c r="XZ203" s="8"/>
      <c r="YD203" s="7"/>
      <c r="YE203" s="8"/>
      <c r="YI203" s="7"/>
      <c r="YJ203" s="8"/>
    </row>
    <row r="204" spans="2:660" x14ac:dyDescent="0.2">
      <c r="B204" s="242"/>
      <c r="C204" s="163"/>
      <c r="D204"/>
      <c r="J204"/>
      <c r="K204"/>
      <c r="L204"/>
      <c r="M204"/>
      <c r="AI204" s="8"/>
      <c r="AK204" s="4"/>
      <c r="AL204" s="9"/>
      <c r="AN204" s="8"/>
      <c r="AP204" s="4"/>
      <c r="AQ204" s="9"/>
      <c r="AS204" s="8"/>
      <c r="AU204" s="4"/>
      <c r="AV204" s="9"/>
      <c r="AX204" s="17"/>
      <c r="AZ204" s="13"/>
      <c r="BA204" s="16"/>
      <c r="BM204" s="39"/>
      <c r="BO204" s="14"/>
      <c r="BP204" s="18"/>
      <c r="BR204" s="39"/>
      <c r="BT204" s="14"/>
      <c r="BU204" s="18"/>
      <c r="BW204" s="39"/>
      <c r="BY204" s="14"/>
      <c r="BZ204" s="18"/>
      <c r="CA204" s="22"/>
      <c r="CB204" s="40"/>
      <c r="CG204" s="40"/>
      <c r="CI204" s="21"/>
      <c r="CJ204" s="21"/>
      <c r="CL204" s="40"/>
      <c r="CN204" s="21"/>
      <c r="CO204" s="21"/>
      <c r="CQ204" s="40"/>
      <c r="CS204" s="21"/>
      <c r="CT204" s="21"/>
      <c r="CV204" s="40"/>
      <c r="CX204" s="21"/>
      <c r="CY204" s="21"/>
      <c r="CZ204" s="26"/>
      <c r="DA204" s="41"/>
      <c r="DF204" s="41"/>
      <c r="DH204" s="25"/>
      <c r="DI204" s="25"/>
      <c r="DK204" s="41"/>
      <c r="DM204" s="25"/>
      <c r="DN204" s="25"/>
      <c r="DP204" s="41"/>
      <c r="DR204" s="25"/>
      <c r="DS204" s="25"/>
      <c r="DT204" s="30"/>
      <c r="DU204" s="42"/>
      <c r="DZ204" s="42"/>
      <c r="EB204" s="29"/>
      <c r="EC204" s="29"/>
      <c r="EE204" s="42"/>
      <c r="EG204" s="29"/>
      <c r="EH204" s="29"/>
      <c r="EI204" s="34"/>
      <c r="EJ204" s="43"/>
      <c r="EO204" s="43"/>
      <c r="EQ204" s="33"/>
      <c r="ER204" s="33"/>
      <c r="ES204" s="38"/>
      <c r="ET204" s="44"/>
      <c r="EX204" s="7"/>
      <c r="EY204" s="8"/>
      <c r="FD204" s="8"/>
      <c r="FF204" s="4"/>
      <c r="FG204" s="4"/>
      <c r="FI204" s="8"/>
      <c r="FK204" s="4"/>
      <c r="FL204" s="4"/>
      <c r="FN204" s="8"/>
      <c r="FP204" s="4"/>
      <c r="FQ204" s="4"/>
      <c r="FS204" s="8"/>
      <c r="FU204" s="4"/>
      <c r="FV204" s="4"/>
      <c r="FW204" s="15"/>
      <c r="FX204" s="39"/>
      <c r="GC204" s="39"/>
      <c r="GE204" s="14"/>
      <c r="GF204" s="14"/>
      <c r="GH204" s="39"/>
      <c r="GJ204" s="14"/>
      <c r="GK204" s="14"/>
      <c r="GM204" s="39"/>
      <c r="GO204" s="14"/>
      <c r="GP204" s="14"/>
      <c r="GQ204" s="22"/>
      <c r="GR204" s="40"/>
      <c r="GW204" s="40"/>
      <c r="GY204" s="21"/>
      <c r="GZ204" s="21"/>
      <c r="HB204" s="40"/>
      <c r="HD204" s="21"/>
      <c r="HE204" s="21"/>
      <c r="HF204" s="26"/>
      <c r="HG204" s="41"/>
      <c r="HL204" s="41"/>
      <c r="HN204" s="25"/>
      <c r="HO204" s="25"/>
      <c r="HP204" s="30"/>
      <c r="HQ204" s="42"/>
      <c r="HU204" s="7"/>
      <c r="HV204" s="8"/>
      <c r="IA204" s="8"/>
      <c r="IC204" s="4"/>
      <c r="ID204" s="4"/>
      <c r="IF204" s="8"/>
      <c r="IH204" s="4"/>
      <c r="II204" s="4"/>
      <c r="IK204" s="8"/>
      <c r="IM204" s="4"/>
      <c r="IN204" s="4"/>
      <c r="IO204" s="15"/>
      <c r="IP204" s="39"/>
      <c r="IU204" s="39"/>
      <c r="IW204" s="14"/>
      <c r="IX204" s="14"/>
      <c r="IZ204" s="39"/>
      <c r="JB204" s="14"/>
      <c r="JC204" s="14"/>
      <c r="JD204" s="22"/>
      <c r="JE204" s="40"/>
      <c r="JJ204" s="40"/>
      <c r="JL204" s="21"/>
      <c r="JM204" s="21"/>
      <c r="JN204" s="26"/>
      <c r="JO204" s="41"/>
      <c r="JS204" s="7"/>
      <c r="JT204" s="8"/>
      <c r="JY204" s="8"/>
      <c r="KA204" s="4"/>
      <c r="KB204" s="4"/>
      <c r="KD204" s="8"/>
      <c r="KF204" s="4"/>
      <c r="KG204" s="4"/>
      <c r="KH204" s="15"/>
      <c r="KI204" s="39"/>
      <c r="KN204" s="39"/>
      <c r="KP204" s="14"/>
      <c r="KQ204" s="14"/>
      <c r="KR204" s="22"/>
      <c r="KS204" s="40"/>
      <c r="KX204" s="6"/>
      <c r="KZ204" s="5"/>
      <c r="LA204" s="5"/>
      <c r="LG204" s="15"/>
      <c r="LH204" s="39"/>
      <c r="LM204" s="6"/>
      <c r="LO204" s="5"/>
      <c r="LP204" s="5"/>
      <c r="LQ204" s="7"/>
      <c r="LR204" s="8"/>
      <c r="LW204" s="8"/>
      <c r="LY204" s="4"/>
      <c r="LZ204" s="4"/>
      <c r="MB204" s="8"/>
      <c r="MD204" s="4"/>
      <c r="ME204" s="4"/>
      <c r="MG204" s="8"/>
      <c r="MI204" s="4"/>
      <c r="MJ204" s="4"/>
      <c r="MK204" s="15"/>
      <c r="ML204" s="39"/>
      <c r="MQ204" s="39"/>
      <c r="MS204" s="14"/>
      <c r="MT204" s="14"/>
      <c r="MV204" s="39"/>
      <c r="MX204" s="14"/>
      <c r="MY204" s="14"/>
      <c r="MZ204" s="22"/>
      <c r="NA204" s="40"/>
      <c r="NF204" s="40"/>
      <c r="NH204" s="21"/>
      <c r="NI204" s="21"/>
      <c r="NJ204" s="26"/>
      <c r="NK204" s="41"/>
      <c r="NO204" s="7"/>
      <c r="NP204" s="8"/>
      <c r="NU204" s="8"/>
      <c r="NW204" s="4"/>
      <c r="NX204" s="4"/>
      <c r="NZ204" s="8"/>
      <c r="OB204" s="4"/>
      <c r="OC204" s="4"/>
      <c r="OD204" s="15"/>
      <c r="OE204" s="39"/>
      <c r="OJ204" s="39"/>
      <c r="OL204" s="14"/>
      <c r="OM204" s="14"/>
      <c r="ON204" s="22"/>
      <c r="OO204" s="40"/>
      <c r="OS204" s="7"/>
      <c r="OT204" s="8"/>
      <c r="OY204" s="8"/>
      <c r="PA204" s="4"/>
      <c r="PB204" s="4"/>
      <c r="PC204" s="15"/>
      <c r="PD204" s="39"/>
      <c r="PH204" s="7"/>
      <c r="PI204" s="8"/>
      <c r="PM204" s="7"/>
      <c r="PN204" s="8"/>
      <c r="PS204" s="8"/>
      <c r="PU204" s="4"/>
      <c r="PV204" s="4"/>
      <c r="PX204" s="8"/>
      <c r="PZ204" s="4"/>
      <c r="QA204" s="4"/>
      <c r="QB204" s="15"/>
      <c r="QC204" s="39"/>
      <c r="QH204" s="39"/>
      <c r="QJ204" s="14"/>
      <c r="QK204" s="14"/>
      <c r="QL204" s="22"/>
      <c r="QM204" s="40"/>
      <c r="QQ204" s="7"/>
      <c r="QR204" s="8"/>
      <c r="QW204" s="8"/>
      <c r="QY204" s="4"/>
      <c r="QZ204" s="4"/>
      <c r="RA204" s="15"/>
      <c r="RB204" s="39"/>
      <c r="RF204" s="7"/>
      <c r="RG204" s="8"/>
      <c r="RK204" s="7"/>
      <c r="RL204" s="8"/>
      <c r="RQ204" s="8"/>
      <c r="RS204" s="4"/>
      <c r="RT204" s="4"/>
      <c r="RU204" s="15"/>
      <c r="RV204" s="39"/>
      <c r="RZ204" s="7"/>
      <c r="SA204" s="8"/>
      <c r="SE204" s="7"/>
      <c r="SF204" s="8"/>
      <c r="SJ204" s="7"/>
      <c r="SK204" s="8"/>
      <c r="SP204" s="8"/>
      <c r="SR204" s="4"/>
      <c r="SS204" s="4"/>
      <c r="SU204" s="8"/>
      <c r="SW204" s="4"/>
      <c r="SX204" s="4"/>
      <c r="SY204" s="15"/>
      <c r="SZ204" s="39"/>
      <c r="TE204" s="39"/>
      <c r="TG204" s="14"/>
      <c r="TH204" s="14"/>
      <c r="TI204" s="22"/>
      <c r="TJ204" s="40"/>
      <c r="TN204" s="7"/>
      <c r="TO204" s="8"/>
      <c r="TT204" s="8"/>
      <c r="TV204" s="4"/>
      <c r="TW204" s="4"/>
      <c r="TX204" s="15"/>
      <c r="TY204" s="39"/>
      <c r="UC204" s="7"/>
      <c r="UD204" s="8"/>
      <c r="UH204" s="7"/>
      <c r="UI204" s="8"/>
      <c r="UN204" s="8"/>
      <c r="UP204" s="4"/>
      <c r="UQ204" s="4"/>
      <c r="UR204" s="15"/>
      <c r="US204" s="39"/>
      <c r="UW204" s="7"/>
      <c r="UX204" s="8"/>
      <c r="VB204" s="7"/>
      <c r="VC204" s="8"/>
      <c r="VG204" s="7"/>
      <c r="VH204" s="8"/>
      <c r="VM204" s="8"/>
      <c r="VO204" s="4"/>
      <c r="VP204" s="4"/>
      <c r="VQ204" s="15"/>
      <c r="VR204" s="39"/>
      <c r="VV204" s="7"/>
      <c r="VW204" s="8"/>
      <c r="WA204" s="7"/>
      <c r="WB204" s="8"/>
      <c r="WF204" s="7"/>
      <c r="WG204" s="8"/>
      <c r="WK204" s="7"/>
      <c r="WL204" s="8"/>
      <c r="WQ204" s="8"/>
      <c r="WS204" s="4"/>
      <c r="WT204" s="4"/>
      <c r="WU204" s="15"/>
      <c r="WV204" s="39"/>
      <c r="WZ204" s="7"/>
      <c r="XA204" s="8"/>
      <c r="XE204" s="7"/>
      <c r="XF204" s="8"/>
      <c r="XJ204" s="7"/>
      <c r="XK204" s="8"/>
      <c r="XO204" s="7"/>
      <c r="XP204" s="8"/>
      <c r="XT204" s="7"/>
      <c r="XU204" s="8"/>
      <c r="XY204" s="7"/>
      <c r="XZ204" s="8"/>
      <c r="YD204" s="7"/>
      <c r="YE204" s="8"/>
      <c r="YI204" s="7"/>
      <c r="YJ204" s="8"/>
    </row>
    <row r="205" spans="2:660" x14ac:dyDescent="0.2">
      <c r="B205" s="242"/>
      <c r="C205" s="163"/>
      <c r="D205"/>
      <c r="J205"/>
      <c r="K205"/>
      <c r="L205"/>
      <c r="M205"/>
      <c r="AI205" s="8"/>
      <c r="AK205" s="4"/>
      <c r="AL205" s="9"/>
      <c r="AN205" s="8"/>
      <c r="AP205" s="4"/>
      <c r="AQ205" s="9"/>
      <c r="AS205" s="8"/>
      <c r="AU205" s="4"/>
      <c r="AV205" s="9"/>
      <c r="AX205" s="17"/>
      <c r="AZ205" s="13"/>
      <c r="BA205" s="16"/>
      <c r="BM205" s="39"/>
      <c r="BO205" s="14"/>
      <c r="BP205" s="18"/>
      <c r="BR205" s="39"/>
      <c r="BT205" s="14"/>
      <c r="BU205" s="18"/>
      <c r="BW205" s="39"/>
      <c r="BY205" s="14"/>
      <c r="BZ205" s="18"/>
      <c r="CA205" s="22"/>
      <c r="CB205" s="40"/>
      <c r="CG205" s="40"/>
      <c r="CI205" s="21"/>
      <c r="CJ205" s="21"/>
      <c r="CL205" s="40"/>
      <c r="CN205" s="21"/>
      <c r="CO205" s="21"/>
      <c r="CQ205" s="40"/>
      <c r="CS205" s="21"/>
      <c r="CT205" s="21"/>
      <c r="CV205" s="40"/>
      <c r="CX205" s="21"/>
      <c r="CY205" s="21"/>
      <c r="CZ205" s="26"/>
      <c r="DA205" s="41"/>
      <c r="DF205" s="41"/>
      <c r="DH205" s="25"/>
      <c r="DI205" s="25"/>
      <c r="DK205" s="41"/>
      <c r="DM205" s="25"/>
      <c r="DN205" s="25"/>
      <c r="DP205" s="41"/>
      <c r="DR205" s="25"/>
      <c r="DS205" s="25"/>
      <c r="DT205" s="30"/>
      <c r="DU205" s="42"/>
      <c r="DZ205" s="42"/>
      <c r="EB205" s="29"/>
      <c r="EC205" s="29"/>
      <c r="EE205" s="42"/>
      <c r="EG205" s="29"/>
      <c r="EH205" s="29"/>
      <c r="EI205" s="34"/>
      <c r="EJ205" s="43"/>
      <c r="EO205" s="43"/>
      <c r="EQ205" s="33"/>
      <c r="ER205" s="33"/>
      <c r="ES205" s="38"/>
      <c r="ET205" s="44"/>
      <c r="EX205" s="7"/>
      <c r="EY205" s="8"/>
      <c r="FD205" s="8"/>
      <c r="FF205" s="4"/>
      <c r="FG205" s="4"/>
      <c r="FI205" s="8"/>
      <c r="FK205" s="4"/>
      <c r="FL205" s="4"/>
      <c r="FN205" s="8"/>
      <c r="FP205" s="4"/>
      <c r="FQ205" s="4"/>
      <c r="FS205" s="8"/>
      <c r="FU205" s="4"/>
      <c r="FV205" s="4"/>
      <c r="FW205" s="15"/>
      <c r="FX205" s="39"/>
      <c r="GC205" s="39"/>
      <c r="GE205" s="14"/>
      <c r="GF205" s="14"/>
      <c r="GH205" s="39"/>
      <c r="GJ205" s="14"/>
      <c r="GK205" s="14"/>
      <c r="GM205" s="39"/>
      <c r="GO205" s="14"/>
      <c r="GP205" s="14"/>
      <c r="GQ205" s="22"/>
      <c r="GR205" s="40"/>
      <c r="GW205" s="40"/>
      <c r="GY205" s="21"/>
      <c r="GZ205" s="21"/>
      <c r="HB205" s="40"/>
      <c r="HD205" s="21"/>
      <c r="HE205" s="21"/>
      <c r="HF205" s="26"/>
      <c r="HG205" s="41"/>
      <c r="HL205" s="41"/>
      <c r="HN205" s="25"/>
      <c r="HO205" s="25"/>
      <c r="HP205" s="30"/>
      <c r="HQ205" s="42"/>
      <c r="HU205" s="7"/>
      <c r="HV205" s="8"/>
      <c r="IA205" s="8"/>
      <c r="IC205" s="4"/>
      <c r="ID205" s="4"/>
      <c r="IF205" s="8"/>
      <c r="IH205" s="4"/>
      <c r="II205" s="4"/>
      <c r="IK205" s="8"/>
      <c r="IM205" s="4"/>
      <c r="IN205" s="4"/>
      <c r="IO205" s="15"/>
      <c r="IP205" s="39"/>
      <c r="IU205" s="39"/>
      <c r="IW205" s="14"/>
      <c r="IX205" s="14"/>
      <c r="IZ205" s="39"/>
      <c r="JB205" s="14"/>
      <c r="JC205" s="14"/>
      <c r="JD205" s="22"/>
      <c r="JE205" s="40"/>
      <c r="JJ205" s="40"/>
      <c r="JL205" s="21"/>
      <c r="JM205" s="21"/>
      <c r="JN205" s="26"/>
      <c r="JO205" s="41"/>
      <c r="JS205" s="7"/>
      <c r="JT205" s="8"/>
      <c r="JY205" s="8"/>
      <c r="KA205" s="4"/>
      <c r="KB205" s="4"/>
      <c r="KD205" s="8"/>
      <c r="KF205" s="4"/>
      <c r="KG205" s="4"/>
      <c r="KH205" s="15"/>
      <c r="KI205" s="39"/>
      <c r="KN205" s="39"/>
      <c r="KP205" s="14"/>
      <c r="KQ205" s="14"/>
      <c r="KR205" s="22"/>
      <c r="KS205" s="40"/>
      <c r="KX205" s="6"/>
      <c r="KZ205" s="5"/>
      <c r="LA205" s="5"/>
      <c r="LG205" s="15"/>
      <c r="LH205" s="39"/>
      <c r="LM205" s="6"/>
      <c r="LO205" s="5"/>
      <c r="LP205" s="5"/>
      <c r="LQ205" s="7"/>
      <c r="LR205" s="8"/>
      <c r="LW205" s="8"/>
      <c r="LY205" s="4"/>
      <c r="LZ205" s="4"/>
      <c r="MB205" s="8"/>
      <c r="MD205" s="4"/>
      <c r="ME205" s="4"/>
      <c r="MG205" s="8"/>
      <c r="MI205" s="4"/>
      <c r="MJ205" s="4"/>
      <c r="MK205" s="15"/>
      <c r="ML205" s="39"/>
      <c r="MQ205" s="39"/>
      <c r="MS205" s="14"/>
      <c r="MT205" s="14"/>
      <c r="MV205" s="39"/>
      <c r="MX205" s="14"/>
      <c r="MY205" s="14"/>
      <c r="MZ205" s="22"/>
      <c r="NA205" s="40"/>
      <c r="NF205" s="40"/>
      <c r="NH205" s="21"/>
      <c r="NI205" s="21"/>
      <c r="NJ205" s="26"/>
      <c r="NK205" s="41"/>
      <c r="NO205" s="7"/>
      <c r="NP205" s="8"/>
      <c r="NU205" s="8"/>
      <c r="NW205" s="4"/>
      <c r="NX205" s="4"/>
      <c r="NZ205" s="8"/>
      <c r="OB205" s="4"/>
      <c r="OC205" s="4"/>
      <c r="OD205" s="15"/>
      <c r="OE205" s="39"/>
      <c r="OJ205" s="39"/>
      <c r="OL205" s="14"/>
      <c r="OM205" s="14"/>
      <c r="ON205" s="22"/>
      <c r="OO205" s="40"/>
      <c r="OS205" s="7"/>
      <c r="OT205" s="8"/>
      <c r="OY205" s="8"/>
      <c r="PA205" s="4"/>
      <c r="PB205" s="4"/>
      <c r="PC205" s="15"/>
      <c r="PD205" s="39"/>
      <c r="PH205" s="7"/>
      <c r="PI205" s="8"/>
      <c r="PM205" s="7"/>
      <c r="PN205" s="8"/>
      <c r="PS205" s="8"/>
      <c r="PU205" s="4"/>
      <c r="PV205" s="4"/>
      <c r="PX205" s="8"/>
      <c r="PZ205" s="4"/>
      <c r="QA205" s="4"/>
      <c r="QB205" s="15"/>
      <c r="QC205" s="39"/>
      <c r="QH205" s="39"/>
      <c r="QJ205" s="14"/>
      <c r="QK205" s="14"/>
      <c r="QL205" s="22"/>
      <c r="QM205" s="40"/>
      <c r="QQ205" s="7"/>
      <c r="QR205" s="8"/>
      <c r="QW205" s="8"/>
      <c r="QY205" s="4"/>
      <c r="QZ205" s="4"/>
      <c r="RA205" s="15"/>
      <c r="RB205" s="39"/>
      <c r="RF205" s="7"/>
      <c r="RG205" s="8"/>
      <c r="RK205" s="7"/>
      <c r="RL205" s="8"/>
      <c r="RQ205" s="8"/>
      <c r="RS205" s="4"/>
      <c r="RT205" s="4"/>
      <c r="RU205" s="15"/>
      <c r="RV205" s="39"/>
      <c r="RZ205" s="7"/>
      <c r="SA205" s="8"/>
      <c r="SE205" s="7"/>
      <c r="SF205" s="8"/>
      <c r="SJ205" s="7"/>
      <c r="SK205" s="8"/>
      <c r="SP205" s="8"/>
      <c r="SR205" s="4"/>
      <c r="SS205" s="4"/>
      <c r="SU205" s="8"/>
      <c r="SW205" s="4"/>
      <c r="SX205" s="4"/>
      <c r="SY205" s="15"/>
      <c r="SZ205" s="39"/>
      <c r="TE205" s="39"/>
      <c r="TG205" s="14"/>
      <c r="TH205" s="14"/>
      <c r="TI205" s="22"/>
      <c r="TJ205" s="40"/>
      <c r="TN205" s="7"/>
      <c r="TO205" s="8"/>
      <c r="TT205" s="8"/>
      <c r="TV205" s="4"/>
      <c r="TW205" s="4"/>
      <c r="TX205" s="15"/>
      <c r="TY205" s="39"/>
      <c r="UC205" s="7"/>
      <c r="UD205" s="8"/>
      <c r="UH205" s="7"/>
      <c r="UI205" s="8"/>
      <c r="UN205" s="8"/>
      <c r="UP205" s="4"/>
      <c r="UQ205" s="4"/>
      <c r="UR205" s="15"/>
      <c r="US205" s="39"/>
      <c r="UW205" s="7"/>
      <c r="UX205" s="8"/>
      <c r="VB205" s="7"/>
      <c r="VC205" s="8"/>
      <c r="VG205" s="7"/>
      <c r="VH205" s="8"/>
      <c r="VM205" s="8"/>
      <c r="VO205" s="4"/>
      <c r="VP205" s="4"/>
      <c r="VQ205" s="15"/>
      <c r="VR205" s="39"/>
      <c r="VV205" s="7"/>
      <c r="VW205" s="8"/>
      <c r="WA205" s="7"/>
      <c r="WB205" s="8"/>
      <c r="WF205" s="7"/>
      <c r="WG205" s="8"/>
      <c r="WK205" s="7"/>
      <c r="WL205" s="8"/>
      <c r="WQ205" s="8"/>
      <c r="WS205" s="4"/>
      <c r="WT205" s="4"/>
      <c r="WU205" s="15"/>
      <c r="WV205" s="39"/>
      <c r="WZ205" s="7"/>
      <c r="XA205" s="8"/>
      <c r="XE205" s="7"/>
      <c r="XF205" s="8"/>
      <c r="XJ205" s="7"/>
      <c r="XK205" s="8"/>
      <c r="XO205" s="7"/>
      <c r="XP205" s="8"/>
      <c r="XT205" s="7"/>
      <c r="XU205" s="8"/>
      <c r="XY205" s="7"/>
      <c r="XZ205" s="8"/>
      <c r="YD205" s="7"/>
      <c r="YE205" s="8"/>
      <c r="YI205" s="7"/>
      <c r="YJ205" s="8"/>
    </row>
    <row r="206" spans="2:660" x14ac:dyDescent="0.2">
      <c r="B206" s="242"/>
      <c r="C206" s="163"/>
      <c r="D206"/>
      <c r="J206"/>
      <c r="K206"/>
      <c r="L206"/>
      <c r="M206"/>
      <c r="AI206" s="8"/>
      <c r="AK206" s="4"/>
      <c r="AL206" s="9"/>
      <c r="AN206" s="8"/>
      <c r="AP206" s="4"/>
      <c r="AQ206" s="9"/>
      <c r="AS206" s="8"/>
      <c r="AU206" s="4"/>
      <c r="AV206" s="9"/>
      <c r="AX206" s="17"/>
      <c r="AZ206" s="13"/>
      <c r="BA206" s="16"/>
      <c r="BM206" s="39"/>
      <c r="BO206" s="14"/>
      <c r="BP206" s="18"/>
      <c r="BR206" s="39"/>
      <c r="BT206" s="14"/>
      <c r="BU206" s="18"/>
      <c r="BW206" s="39"/>
      <c r="BY206" s="14"/>
      <c r="BZ206" s="18"/>
      <c r="CA206" s="22"/>
      <c r="CB206" s="40"/>
      <c r="CG206" s="40"/>
      <c r="CI206" s="21"/>
      <c r="CJ206" s="21"/>
      <c r="CL206" s="40"/>
      <c r="CN206" s="21"/>
      <c r="CO206" s="21"/>
      <c r="CQ206" s="40"/>
      <c r="CS206" s="21"/>
      <c r="CT206" s="21"/>
      <c r="CV206" s="40"/>
      <c r="CX206" s="21"/>
      <c r="CY206" s="21"/>
      <c r="CZ206" s="26"/>
      <c r="DA206" s="41"/>
      <c r="DF206" s="41"/>
      <c r="DH206" s="25"/>
      <c r="DI206" s="25"/>
      <c r="DK206" s="41"/>
      <c r="DM206" s="25"/>
      <c r="DN206" s="25"/>
      <c r="DP206" s="41"/>
      <c r="DR206" s="25"/>
      <c r="DS206" s="25"/>
      <c r="DT206" s="30"/>
      <c r="DU206" s="42"/>
      <c r="DZ206" s="42"/>
      <c r="EB206" s="29"/>
      <c r="EC206" s="29"/>
      <c r="EE206" s="42"/>
      <c r="EG206" s="29"/>
      <c r="EH206" s="29"/>
      <c r="EI206" s="34"/>
      <c r="EJ206" s="43"/>
      <c r="EO206" s="43"/>
      <c r="EQ206" s="33"/>
      <c r="ER206" s="33"/>
      <c r="ES206" s="38"/>
      <c r="ET206" s="44"/>
      <c r="EX206" s="7"/>
      <c r="EY206" s="8"/>
      <c r="FD206" s="8"/>
      <c r="FF206" s="4"/>
      <c r="FG206" s="4"/>
      <c r="FI206" s="8"/>
      <c r="FK206" s="4"/>
      <c r="FL206" s="4"/>
      <c r="FN206" s="8"/>
      <c r="FP206" s="4"/>
      <c r="FQ206" s="4"/>
      <c r="FS206" s="8"/>
      <c r="FU206" s="4"/>
      <c r="FV206" s="4"/>
      <c r="FW206" s="15"/>
      <c r="FX206" s="39"/>
      <c r="GC206" s="39"/>
      <c r="GE206" s="14"/>
      <c r="GF206" s="14"/>
      <c r="GH206" s="39"/>
      <c r="GJ206" s="14"/>
      <c r="GK206" s="14"/>
      <c r="GM206" s="39"/>
      <c r="GO206" s="14"/>
      <c r="GP206" s="14"/>
      <c r="GQ206" s="22"/>
      <c r="GR206" s="40"/>
      <c r="GW206" s="40"/>
      <c r="GY206" s="21"/>
      <c r="GZ206" s="21"/>
      <c r="HB206" s="40"/>
      <c r="HD206" s="21"/>
      <c r="HE206" s="21"/>
      <c r="HF206" s="26"/>
      <c r="HG206" s="41"/>
      <c r="HL206" s="41"/>
      <c r="HN206" s="25"/>
      <c r="HO206" s="25"/>
      <c r="HP206" s="30"/>
      <c r="HQ206" s="42"/>
      <c r="HU206" s="7"/>
      <c r="HV206" s="8"/>
      <c r="IA206" s="8"/>
      <c r="IC206" s="4"/>
      <c r="ID206" s="4"/>
      <c r="IF206" s="8"/>
      <c r="IH206" s="4"/>
      <c r="II206" s="4"/>
      <c r="IK206" s="8"/>
      <c r="IM206" s="4"/>
      <c r="IN206" s="4"/>
      <c r="IO206" s="15"/>
      <c r="IP206" s="39"/>
      <c r="IU206" s="39"/>
      <c r="IW206" s="14"/>
      <c r="IX206" s="14"/>
      <c r="IZ206" s="39"/>
      <c r="JB206" s="14"/>
      <c r="JC206" s="14"/>
      <c r="JD206" s="22"/>
      <c r="JE206" s="40"/>
      <c r="JJ206" s="40"/>
      <c r="JL206" s="21"/>
      <c r="JM206" s="21"/>
      <c r="JN206" s="26"/>
      <c r="JO206" s="41"/>
      <c r="JS206" s="7"/>
      <c r="JT206" s="8"/>
      <c r="JY206" s="8"/>
      <c r="KA206" s="4"/>
      <c r="KB206" s="4"/>
      <c r="KD206" s="8"/>
      <c r="KF206" s="4"/>
      <c r="KG206" s="4"/>
      <c r="KH206" s="15"/>
      <c r="KI206" s="39"/>
      <c r="KN206" s="39"/>
      <c r="KP206" s="14"/>
      <c r="KQ206" s="14"/>
      <c r="KR206" s="22"/>
      <c r="KS206" s="40"/>
      <c r="KX206" s="6"/>
      <c r="KZ206" s="5"/>
      <c r="LA206" s="5"/>
      <c r="LG206" s="15"/>
      <c r="LH206" s="39"/>
      <c r="LM206" s="6"/>
      <c r="LO206" s="5"/>
      <c r="LP206" s="5"/>
      <c r="LQ206" s="7"/>
      <c r="LR206" s="8"/>
      <c r="LW206" s="8"/>
      <c r="LY206" s="4"/>
      <c r="LZ206" s="4"/>
      <c r="MB206" s="8"/>
      <c r="MD206" s="4"/>
      <c r="ME206" s="4"/>
      <c r="MG206" s="8"/>
      <c r="MI206" s="4"/>
      <c r="MJ206" s="4"/>
      <c r="MK206" s="15"/>
      <c r="ML206" s="39"/>
      <c r="MQ206" s="39"/>
      <c r="MS206" s="14"/>
      <c r="MT206" s="14"/>
      <c r="MV206" s="39"/>
      <c r="MX206" s="14"/>
      <c r="MY206" s="14"/>
      <c r="MZ206" s="22"/>
      <c r="NA206" s="40"/>
      <c r="NF206" s="40"/>
      <c r="NH206" s="21"/>
      <c r="NI206" s="21"/>
      <c r="NJ206" s="26"/>
      <c r="NK206" s="41"/>
      <c r="NO206" s="7"/>
      <c r="NP206" s="8"/>
      <c r="NU206" s="8"/>
      <c r="NW206" s="4"/>
      <c r="NX206" s="4"/>
      <c r="NZ206" s="8"/>
      <c r="OB206" s="4"/>
      <c r="OC206" s="4"/>
      <c r="OD206" s="15"/>
      <c r="OE206" s="39"/>
      <c r="OJ206" s="39"/>
      <c r="OL206" s="14"/>
      <c r="OM206" s="14"/>
      <c r="ON206" s="22"/>
      <c r="OO206" s="40"/>
      <c r="OS206" s="7"/>
      <c r="OT206" s="8"/>
      <c r="OY206" s="8"/>
      <c r="PA206" s="4"/>
      <c r="PB206" s="4"/>
      <c r="PC206" s="15"/>
      <c r="PD206" s="39"/>
      <c r="PH206" s="7"/>
      <c r="PI206" s="8"/>
      <c r="PM206" s="7"/>
      <c r="PN206" s="8"/>
      <c r="PS206" s="8"/>
      <c r="PU206" s="4"/>
      <c r="PV206" s="4"/>
      <c r="PX206" s="8"/>
      <c r="PZ206" s="4"/>
      <c r="QA206" s="4"/>
      <c r="QB206" s="15"/>
      <c r="QC206" s="39"/>
      <c r="QH206" s="39"/>
      <c r="QJ206" s="14"/>
      <c r="QK206" s="14"/>
      <c r="QL206" s="22"/>
      <c r="QM206" s="40"/>
      <c r="QQ206" s="7"/>
      <c r="QR206" s="8"/>
      <c r="QW206" s="8"/>
      <c r="QY206" s="4"/>
      <c r="QZ206" s="4"/>
      <c r="RA206" s="15"/>
      <c r="RB206" s="39"/>
      <c r="RF206" s="7"/>
      <c r="RG206" s="8"/>
      <c r="RK206" s="7"/>
      <c r="RL206" s="8"/>
      <c r="RQ206" s="8"/>
      <c r="RS206" s="4"/>
      <c r="RT206" s="4"/>
      <c r="RU206" s="15"/>
      <c r="RV206" s="39"/>
      <c r="RZ206" s="7"/>
      <c r="SA206" s="8"/>
      <c r="SE206" s="7"/>
      <c r="SF206" s="8"/>
      <c r="SJ206" s="7"/>
      <c r="SK206" s="8"/>
      <c r="SP206" s="8"/>
      <c r="SR206" s="4"/>
      <c r="SS206" s="4"/>
      <c r="SU206" s="8"/>
      <c r="SW206" s="4"/>
      <c r="SX206" s="4"/>
      <c r="SY206" s="15"/>
      <c r="SZ206" s="39"/>
      <c r="TE206" s="39"/>
      <c r="TG206" s="14"/>
      <c r="TH206" s="14"/>
      <c r="TI206" s="22"/>
      <c r="TJ206" s="40"/>
      <c r="TN206" s="7"/>
      <c r="TO206" s="8"/>
      <c r="TT206" s="8"/>
      <c r="TV206" s="4"/>
      <c r="TW206" s="4"/>
      <c r="TX206" s="15"/>
      <c r="TY206" s="39"/>
      <c r="UC206" s="7"/>
      <c r="UD206" s="8"/>
      <c r="UH206" s="7"/>
      <c r="UI206" s="8"/>
      <c r="UN206" s="8"/>
      <c r="UP206" s="4"/>
      <c r="UQ206" s="4"/>
      <c r="UR206" s="15"/>
      <c r="US206" s="39"/>
      <c r="UW206" s="7"/>
      <c r="UX206" s="8"/>
      <c r="VB206" s="7"/>
      <c r="VC206" s="8"/>
      <c r="VG206" s="7"/>
      <c r="VH206" s="8"/>
      <c r="VM206" s="8"/>
      <c r="VO206" s="4"/>
      <c r="VP206" s="4"/>
      <c r="VQ206" s="15"/>
      <c r="VR206" s="39"/>
      <c r="VV206" s="7"/>
      <c r="VW206" s="8"/>
      <c r="WA206" s="7"/>
      <c r="WB206" s="8"/>
      <c r="WF206" s="7"/>
      <c r="WG206" s="8"/>
      <c r="WK206" s="7"/>
      <c r="WL206" s="8"/>
      <c r="WQ206" s="8"/>
      <c r="WS206" s="4"/>
      <c r="WT206" s="4"/>
      <c r="WU206" s="15"/>
      <c r="WV206" s="39"/>
      <c r="WZ206" s="7"/>
      <c r="XA206" s="8"/>
      <c r="XE206" s="7"/>
      <c r="XF206" s="8"/>
      <c r="XJ206" s="7"/>
      <c r="XK206" s="8"/>
      <c r="XO206" s="7"/>
      <c r="XP206" s="8"/>
      <c r="XT206" s="7"/>
      <c r="XU206" s="8"/>
      <c r="XY206" s="7"/>
      <c r="XZ206" s="8"/>
      <c r="YD206" s="7"/>
      <c r="YE206" s="8"/>
      <c r="YI206" s="7"/>
      <c r="YJ206" s="8"/>
    </row>
    <row r="207" spans="2:660" x14ac:dyDescent="0.2">
      <c r="B207" s="242"/>
      <c r="C207" s="163"/>
      <c r="D207"/>
      <c r="J207"/>
      <c r="K207"/>
      <c r="L207"/>
      <c r="M207"/>
      <c r="AI207" s="8"/>
      <c r="AK207" s="4"/>
      <c r="AL207" s="9"/>
      <c r="AN207" s="8"/>
      <c r="AP207" s="4"/>
      <c r="AQ207" s="9"/>
      <c r="AS207" s="8"/>
      <c r="AU207" s="4"/>
      <c r="AV207" s="9"/>
      <c r="AX207" s="17"/>
      <c r="AZ207" s="13"/>
      <c r="BA207" s="16"/>
      <c r="BM207" s="39"/>
      <c r="BO207" s="14"/>
      <c r="BP207" s="18"/>
      <c r="BR207" s="39"/>
      <c r="BT207" s="14"/>
      <c r="BU207" s="18"/>
      <c r="BW207" s="39"/>
      <c r="BY207" s="14"/>
      <c r="BZ207" s="18"/>
      <c r="CA207" s="22"/>
      <c r="CB207" s="40"/>
      <c r="CG207" s="40"/>
      <c r="CI207" s="21"/>
      <c r="CJ207" s="21"/>
      <c r="CL207" s="40"/>
      <c r="CN207" s="21"/>
      <c r="CO207" s="21"/>
      <c r="CQ207" s="40"/>
      <c r="CS207" s="21"/>
      <c r="CT207" s="21"/>
      <c r="CV207" s="40"/>
      <c r="CX207" s="21"/>
      <c r="CY207" s="21"/>
      <c r="CZ207" s="26"/>
      <c r="DA207" s="41"/>
      <c r="DF207" s="41"/>
      <c r="DH207" s="25"/>
      <c r="DI207" s="25"/>
      <c r="DK207" s="41"/>
      <c r="DM207" s="25"/>
      <c r="DN207" s="25"/>
      <c r="DP207" s="41"/>
      <c r="DR207" s="25"/>
      <c r="DS207" s="25"/>
      <c r="DT207" s="30"/>
      <c r="DU207" s="42"/>
      <c r="DZ207" s="42"/>
      <c r="EB207" s="29"/>
      <c r="EC207" s="29"/>
      <c r="EE207" s="42"/>
      <c r="EG207" s="29"/>
      <c r="EH207" s="29"/>
      <c r="EI207" s="34"/>
      <c r="EJ207" s="43"/>
      <c r="EO207" s="43"/>
      <c r="EQ207" s="33"/>
      <c r="ER207" s="33"/>
      <c r="ES207" s="38"/>
      <c r="ET207" s="44"/>
      <c r="EX207" s="7"/>
      <c r="EY207" s="8"/>
      <c r="FD207" s="8"/>
      <c r="FF207" s="4"/>
      <c r="FG207" s="4"/>
      <c r="FI207" s="8"/>
      <c r="FK207" s="4"/>
      <c r="FL207" s="4"/>
      <c r="FN207" s="8"/>
      <c r="FP207" s="4"/>
      <c r="FQ207" s="4"/>
      <c r="FS207" s="8"/>
      <c r="FU207" s="4"/>
      <c r="FV207" s="4"/>
      <c r="FW207" s="15"/>
      <c r="FX207" s="39"/>
      <c r="GC207" s="39"/>
      <c r="GE207" s="14"/>
      <c r="GF207" s="14"/>
      <c r="GH207" s="39"/>
      <c r="GJ207" s="14"/>
      <c r="GK207" s="14"/>
      <c r="GM207" s="39"/>
      <c r="GO207" s="14"/>
      <c r="GP207" s="14"/>
      <c r="GQ207" s="22"/>
      <c r="GR207" s="40"/>
      <c r="GW207" s="40"/>
      <c r="GY207" s="21"/>
      <c r="GZ207" s="21"/>
      <c r="HB207" s="40"/>
      <c r="HD207" s="21"/>
      <c r="HE207" s="21"/>
      <c r="HF207" s="26"/>
      <c r="HG207" s="41"/>
      <c r="HL207" s="41"/>
      <c r="HN207" s="25"/>
      <c r="HO207" s="25"/>
      <c r="HP207" s="30"/>
      <c r="HQ207" s="42"/>
      <c r="HU207" s="7"/>
      <c r="HV207" s="8"/>
      <c r="IA207" s="8"/>
      <c r="IC207" s="4"/>
      <c r="ID207" s="4"/>
      <c r="IF207" s="8"/>
      <c r="IH207" s="4"/>
      <c r="II207" s="4"/>
      <c r="IK207" s="8"/>
      <c r="IM207" s="4"/>
      <c r="IN207" s="4"/>
      <c r="IO207" s="15"/>
      <c r="IP207" s="39"/>
      <c r="IU207" s="39"/>
      <c r="IW207" s="14"/>
      <c r="IX207" s="14"/>
      <c r="IZ207" s="39"/>
      <c r="JB207" s="14"/>
      <c r="JC207" s="14"/>
      <c r="JD207" s="22"/>
      <c r="JE207" s="40"/>
      <c r="JJ207" s="40"/>
      <c r="JL207" s="21"/>
      <c r="JM207" s="21"/>
      <c r="JN207" s="26"/>
      <c r="JO207" s="41"/>
      <c r="JS207" s="7"/>
      <c r="JT207" s="8"/>
      <c r="JY207" s="8"/>
      <c r="KA207" s="4"/>
      <c r="KB207" s="4"/>
      <c r="KD207" s="8"/>
      <c r="KF207" s="4"/>
      <c r="KG207" s="4"/>
      <c r="KH207" s="15"/>
      <c r="KI207" s="39"/>
      <c r="KN207" s="39"/>
      <c r="KP207" s="14"/>
      <c r="KQ207" s="14"/>
      <c r="KR207" s="22"/>
      <c r="KS207" s="40"/>
      <c r="KX207" s="6"/>
      <c r="KZ207" s="5"/>
      <c r="LA207" s="5"/>
      <c r="LG207" s="15"/>
      <c r="LH207" s="39"/>
      <c r="LM207" s="6"/>
      <c r="LO207" s="5"/>
      <c r="LP207" s="5"/>
      <c r="LQ207" s="7"/>
      <c r="LR207" s="8"/>
      <c r="LW207" s="8"/>
      <c r="LY207" s="4"/>
      <c r="LZ207" s="4"/>
      <c r="MB207" s="8"/>
      <c r="MD207" s="4"/>
      <c r="ME207" s="4"/>
      <c r="MG207" s="8"/>
      <c r="MI207" s="4"/>
      <c r="MJ207" s="4"/>
      <c r="MK207" s="15"/>
      <c r="ML207" s="39"/>
      <c r="MQ207" s="39"/>
      <c r="MS207" s="14"/>
      <c r="MT207" s="14"/>
      <c r="MV207" s="39"/>
      <c r="MX207" s="14"/>
      <c r="MY207" s="14"/>
      <c r="MZ207" s="22"/>
      <c r="NA207" s="40"/>
      <c r="NF207" s="40"/>
      <c r="NH207" s="21"/>
      <c r="NI207" s="21"/>
      <c r="NJ207" s="26"/>
      <c r="NK207" s="41"/>
      <c r="NO207" s="7"/>
      <c r="NP207" s="8"/>
      <c r="NU207" s="8"/>
      <c r="NW207" s="4"/>
      <c r="NX207" s="4"/>
      <c r="NZ207" s="8"/>
      <c r="OB207" s="4"/>
      <c r="OC207" s="4"/>
      <c r="OD207" s="15"/>
      <c r="OE207" s="39"/>
      <c r="OJ207" s="39"/>
      <c r="OL207" s="14"/>
      <c r="OM207" s="14"/>
      <c r="ON207" s="22"/>
      <c r="OO207" s="40"/>
      <c r="OS207" s="7"/>
      <c r="OT207" s="8"/>
      <c r="OY207" s="8"/>
      <c r="PA207" s="4"/>
      <c r="PB207" s="4"/>
      <c r="PC207" s="15"/>
      <c r="PD207" s="39"/>
      <c r="PH207" s="7"/>
      <c r="PI207" s="8"/>
      <c r="PM207" s="7"/>
      <c r="PN207" s="8"/>
      <c r="PS207" s="8"/>
      <c r="PU207" s="4"/>
      <c r="PV207" s="4"/>
      <c r="PX207" s="8"/>
      <c r="PZ207" s="4"/>
      <c r="QA207" s="4"/>
      <c r="QB207" s="15"/>
      <c r="QC207" s="39"/>
      <c r="QH207" s="39"/>
      <c r="QJ207" s="14"/>
      <c r="QK207" s="14"/>
      <c r="QL207" s="22"/>
      <c r="QM207" s="40"/>
      <c r="QQ207" s="7"/>
      <c r="QR207" s="8"/>
      <c r="QW207" s="8"/>
      <c r="QY207" s="4"/>
      <c r="QZ207" s="4"/>
      <c r="RA207" s="15"/>
      <c r="RB207" s="39"/>
      <c r="RF207" s="7"/>
      <c r="RG207" s="8"/>
      <c r="RK207" s="7"/>
      <c r="RL207" s="8"/>
      <c r="RQ207" s="8"/>
      <c r="RS207" s="4"/>
      <c r="RT207" s="4"/>
      <c r="RU207" s="15"/>
      <c r="RV207" s="39"/>
      <c r="RZ207" s="7"/>
      <c r="SA207" s="8"/>
      <c r="SE207" s="7"/>
      <c r="SF207" s="8"/>
      <c r="SJ207" s="7"/>
      <c r="SK207" s="8"/>
      <c r="SP207" s="8"/>
      <c r="SR207" s="4"/>
      <c r="SS207" s="4"/>
      <c r="SU207" s="8"/>
      <c r="SW207" s="4"/>
      <c r="SX207" s="4"/>
      <c r="SY207" s="15"/>
      <c r="SZ207" s="39"/>
      <c r="TE207" s="39"/>
      <c r="TG207" s="14"/>
      <c r="TH207" s="14"/>
      <c r="TI207" s="22"/>
      <c r="TJ207" s="40"/>
      <c r="TN207" s="7"/>
      <c r="TO207" s="8"/>
      <c r="TT207" s="8"/>
      <c r="TV207" s="4"/>
      <c r="TW207" s="4"/>
      <c r="TX207" s="15"/>
      <c r="TY207" s="39"/>
      <c r="UC207" s="7"/>
      <c r="UD207" s="8"/>
      <c r="UH207" s="7"/>
      <c r="UI207" s="8"/>
      <c r="UN207" s="8"/>
      <c r="UP207" s="4"/>
      <c r="UQ207" s="4"/>
      <c r="UR207" s="15"/>
      <c r="US207" s="39"/>
      <c r="UW207" s="7"/>
      <c r="UX207" s="8"/>
      <c r="VB207" s="7"/>
      <c r="VC207" s="8"/>
      <c r="VG207" s="7"/>
      <c r="VH207" s="8"/>
      <c r="VM207" s="8"/>
      <c r="VO207" s="4"/>
      <c r="VP207" s="4"/>
      <c r="VQ207" s="15"/>
      <c r="VR207" s="39"/>
      <c r="VV207" s="7"/>
      <c r="VW207" s="8"/>
      <c r="WA207" s="7"/>
      <c r="WB207" s="8"/>
      <c r="WF207" s="7"/>
      <c r="WG207" s="8"/>
      <c r="WK207" s="7"/>
      <c r="WL207" s="8"/>
      <c r="WQ207" s="8"/>
      <c r="WS207" s="4"/>
      <c r="WT207" s="4"/>
      <c r="WU207" s="15"/>
      <c r="WV207" s="39"/>
      <c r="WZ207" s="7"/>
      <c r="XA207" s="8"/>
      <c r="XE207" s="7"/>
      <c r="XF207" s="8"/>
      <c r="XJ207" s="7"/>
      <c r="XK207" s="8"/>
      <c r="XO207" s="7"/>
      <c r="XP207" s="8"/>
      <c r="XT207" s="7"/>
      <c r="XU207" s="8"/>
      <c r="XY207" s="7"/>
      <c r="XZ207" s="8"/>
      <c r="YD207" s="7"/>
      <c r="YE207" s="8"/>
      <c r="YI207" s="7"/>
      <c r="YJ207" s="8"/>
    </row>
    <row r="208" spans="2:660" x14ac:dyDescent="0.2">
      <c r="B208" s="242"/>
      <c r="C208" s="163"/>
      <c r="D208"/>
      <c r="J208"/>
      <c r="K208"/>
      <c r="L208"/>
      <c r="M208"/>
      <c r="AI208" s="8"/>
      <c r="AK208" s="4"/>
      <c r="AL208" s="9"/>
      <c r="AN208" s="8"/>
      <c r="AP208" s="4"/>
      <c r="AQ208" s="9"/>
      <c r="AS208" s="8"/>
      <c r="AU208" s="4"/>
      <c r="AV208" s="9"/>
      <c r="AX208" s="17"/>
      <c r="AZ208" s="13"/>
      <c r="BA208" s="16"/>
      <c r="BM208" s="39"/>
      <c r="BO208" s="14"/>
      <c r="BP208" s="18"/>
      <c r="BR208" s="39"/>
      <c r="BT208" s="14"/>
      <c r="BU208" s="18"/>
      <c r="BW208" s="39"/>
      <c r="BY208" s="14"/>
      <c r="BZ208" s="18"/>
      <c r="CA208" s="22"/>
      <c r="CB208" s="40"/>
      <c r="CG208" s="40"/>
      <c r="CI208" s="21"/>
      <c r="CJ208" s="21"/>
      <c r="CL208" s="40"/>
      <c r="CN208" s="21"/>
      <c r="CO208" s="21"/>
      <c r="CQ208" s="40"/>
      <c r="CS208" s="21"/>
      <c r="CT208" s="21"/>
      <c r="CV208" s="40"/>
      <c r="CX208" s="21"/>
      <c r="CY208" s="21"/>
      <c r="CZ208" s="26"/>
      <c r="DA208" s="41"/>
      <c r="DF208" s="41"/>
      <c r="DH208" s="25"/>
      <c r="DI208" s="25"/>
      <c r="DK208" s="41"/>
      <c r="DM208" s="25"/>
      <c r="DN208" s="25"/>
      <c r="DP208" s="41"/>
      <c r="DR208" s="25"/>
      <c r="DS208" s="25"/>
      <c r="DT208" s="30"/>
      <c r="DU208" s="42"/>
      <c r="DZ208" s="42"/>
      <c r="EB208" s="29"/>
      <c r="EC208" s="29"/>
      <c r="EE208" s="42"/>
      <c r="EG208" s="29"/>
      <c r="EH208" s="29"/>
      <c r="EI208" s="34"/>
      <c r="EJ208" s="43"/>
      <c r="EO208" s="43"/>
      <c r="EQ208" s="33"/>
      <c r="ER208" s="33"/>
      <c r="ES208" s="38"/>
      <c r="ET208" s="44"/>
      <c r="EX208" s="7"/>
      <c r="EY208" s="8"/>
      <c r="FD208" s="8"/>
      <c r="FF208" s="4"/>
      <c r="FG208" s="4"/>
      <c r="FI208" s="8"/>
      <c r="FK208" s="4"/>
      <c r="FL208" s="4"/>
      <c r="FN208" s="8"/>
      <c r="FP208" s="4"/>
      <c r="FQ208" s="4"/>
      <c r="FS208" s="8"/>
      <c r="FU208" s="4"/>
      <c r="FV208" s="4"/>
      <c r="FW208" s="15"/>
      <c r="FX208" s="39"/>
      <c r="GC208" s="39"/>
      <c r="GE208" s="14"/>
      <c r="GF208" s="14"/>
      <c r="GH208" s="39"/>
      <c r="GJ208" s="14"/>
      <c r="GK208" s="14"/>
      <c r="GM208" s="39"/>
      <c r="GO208" s="14"/>
      <c r="GP208" s="14"/>
      <c r="GQ208" s="22"/>
      <c r="GR208" s="40"/>
      <c r="GW208" s="40"/>
      <c r="GY208" s="21"/>
      <c r="GZ208" s="21"/>
      <c r="HB208" s="40"/>
      <c r="HD208" s="21"/>
      <c r="HE208" s="21"/>
      <c r="HF208" s="26"/>
      <c r="HG208" s="41"/>
      <c r="HL208" s="41"/>
      <c r="HN208" s="25"/>
      <c r="HO208" s="25"/>
      <c r="HP208" s="30"/>
      <c r="HQ208" s="42"/>
      <c r="HU208" s="7"/>
      <c r="HV208" s="8"/>
      <c r="IA208" s="8"/>
      <c r="IC208" s="4"/>
      <c r="ID208" s="4"/>
      <c r="IF208" s="8"/>
      <c r="IH208" s="4"/>
      <c r="II208" s="4"/>
      <c r="IK208" s="8"/>
      <c r="IM208" s="4"/>
      <c r="IN208" s="4"/>
      <c r="IO208" s="15"/>
      <c r="IP208" s="39"/>
      <c r="IU208" s="39"/>
      <c r="IW208" s="14"/>
      <c r="IX208" s="14"/>
      <c r="IZ208" s="39"/>
      <c r="JB208" s="14"/>
      <c r="JC208" s="14"/>
      <c r="JD208" s="22"/>
      <c r="JE208" s="40"/>
      <c r="JJ208" s="40"/>
      <c r="JL208" s="21"/>
      <c r="JM208" s="21"/>
      <c r="JN208" s="26"/>
      <c r="JO208" s="41"/>
      <c r="JS208" s="7"/>
      <c r="JT208" s="8"/>
      <c r="JY208" s="8"/>
      <c r="KA208" s="4"/>
      <c r="KB208" s="4"/>
      <c r="KD208" s="8"/>
      <c r="KF208" s="4"/>
      <c r="KG208" s="4"/>
      <c r="KH208" s="15"/>
      <c r="KI208" s="39"/>
      <c r="KN208" s="39"/>
      <c r="KP208" s="14"/>
      <c r="KQ208" s="14"/>
      <c r="KR208" s="22"/>
      <c r="KS208" s="40"/>
      <c r="KX208" s="6"/>
      <c r="KZ208" s="5"/>
      <c r="LA208" s="5"/>
      <c r="LG208" s="15"/>
      <c r="LH208" s="39"/>
      <c r="LM208" s="6"/>
      <c r="LO208" s="5"/>
      <c r="LP208" s="5"/>
      <c r="LQ208" s="7"/>
      <c r="LR208" s="8"/>
      <c r="LW208" s="8"/>
      <c r="LY208" s="4"/>
      <c r="LZ208" s="4"/>
      <c r="MB208" s="8"/>
      <c r="MD208" s="4"/>
      <c r="ME208" s="4"/>
      <c r="MG208" s="8"/>
      <c r="MI208" s="4"/>
      <c r="MJ208" s="4"/>
      <c r="MK208" s="15"/>
      <c r="ML208" s="39"/>
      <c r="MQ208" s="39"/>
      <c r="MS208" s="14"/>
      <c r="MT208" s="14"/>
      <c r="MV208" s="39"/>
      <c r="MX208" s="14"/>
      <c r="MY208" s="14"/>
      <c r="MZ208" s="22"/>
      <c r="NA208" s="40"/>
      <c r="NF208" s="40"/>
      <c r="NH208" s="21"/>
      <c r="NI208" s="21"/>
      <c r="NJ208" s="26"/>
      <c r="NK208" s="41"/>
      <c r="NO208" s="7"/>
      <c r="NP208" s="8"/>
      <c r="NU208" s="8"/>
      <c r="NW208" s="4"/>
      <c r="NX208" s="4"/>
      <c r="NZ208" s="8"/>
      <c r="OB208" s="4"/>
      <c r="OC208" s="4"/>
      <c r="OD208" s="15"/>
      <c r="OE208" s="39"/>
      <c r="OJ208" s="39"/>
      <c r="OL208" s="14"/>
      <c r="OM208" s="14"/>
      <c r="ON208" s="22"/>
      <c r="OO208" s="40"/>
      <c r="OS208" s="7"/>
      <c r="OT208" s="8"/>
      <c r="OY208" s="8"/>
      <c r="PA208" s="4"/>
      <c r="PB208" s="4"/>
      <c r="PC208" s="15"/>
      <c r="PD208" s="39"/>
      <c r="PH208" s="7"/>
      <c r="PI208" s="8"/>
      <c r="PM208" s="7"/>
      <c r="PN208" s="8"/>
      <c r="PS208" s="8"/>
      <c r="PU208" s="4"/>
      <c r="PV208" s="4"/>
      <c r="PX208" s="8"/>
      <c r="PZ208" s="4"/>
      <c r="QA208" s="4"/>
      <c r="QB208" s="15"/>
      <c r="QC208" s="39"/>
      <c r="QH208" s="39"/>
      <c r="QJ208" s="14"/>
      <c r="QK208" s="14"/>
      <c r="QL208" s="22"/>
      <c r="QM208" s="40"/>
      <c r="QQ208" s="7"/>
      <c r="QR208" s="8"/>
      <c r="QW208" s="8"/>
      <c r="QY208" s="4"/>
      <c r="QZ208" s="4"/>
      <c r="RA208" s="15"/>
      <c r="RB208" s="39"/>
      <c r="RF208" s="7"/>
      <c r="RG208" s="8"/>
      <c r="RK208" s="7"/>
      <c r="RL208" s="8"/>
      <c r="RQ208" s="8"/>
      <c r="RS208" s="4"/>
      <c r="RT208" s="4"/>
      <c r="RU208" s="15"/>
      <c r="RV208" s="39"/>
      <c r="RZ208" s="7"/>
      <c r="SA208" s="8"/>
      <c r="SE208" s="7"/>
      <c r="SF208" s="8"/>
      <c r="SJ208" s="7"/>
      <c r="SK208" s="8"/>
      <c r="SP208" s="8"/>
      <c r="SR208" s="4"/>
      <c r="SS208" s="4"/>
      <c r="SU208" s="8"/>
      <c r="SW208" s="4"/>
      <c r="SX208" s="4"/>
      <c r="SY208" s="15"/>
      <c r="SZ208" s="39"/>
      <c r="TE208" s="39"/>
      <c r="TG208" s="14"/>
      <c r="TH208" s="14"/>
      <c r="TI208" s="22"/>
      <c r="TJ208" s="40"/>
      <c r="TN208" s="7"/>
      <c r="TO208" s="8"/>
      <c r="TT208" s="8"/>
      <c r="TV208" s="4"/>
      <c r="TW208" s="4"/>
      <c r="TX208" s="15"/>
      <c r="TY208" s="39"/>
      <c r="UC208" s="7"/>
      <c r="UD208" s="8"/>
      <c r="UH208" s="7"/>
      <c r="UI208" s="8"/>
      <c r="UN208" s="8"/>
      <c r="UP208" s="4"/>
      <c r="UQ208" s="4"/>
      <c r="UR208" s="15"/>
      <c r="US208" s="39"/>
      <c r="UW208" s="7"/>
      <c r="UX208" s="8"/>
      <c r="VB208" s="7"/>
      <c r="VC208" s="8"/>
      <c r="VG208" s="7"/>
      <c r="VH208" s="8"/>
      <c r="VM208" s="8"/>
      <c r="VO208" s="4"/>
      <c r="VP208" s="4"/>
      <c r="VQ208" s="15"/>
      <c r="VR208" s="39"/>
      <c r="VV208" s="7"/>
      <c r="VW208" s="8"/>
      <c r="WA208" s="7"/>
      <c r="WB208" s="8"/>
      <c r="WF208" s="7"/>
      <c r="WG208" s="8"/>
      <c r="WK208" s="7"/>
      <c r="WL208" s="8"/>
      <c r="WQ208" s="8"/>
      <c r="WS208" s="4"/>
      <c r="WT208" s="4"/>
      <c r="WU208" s="15"/>
      <c r="WV208" s="39"/>
      <c r="WZ208" s="7"/>
      <c r="XA208" s="8"/>
      <c r="XE208" s="7"/>
      <c r="XF208" s="8"/>
      <c r="XJ208" s="7"/>
      <c r="XK208" s="8"/>
      <c r="XO208" s="7"/>
      <c r="XP208" s="8"/>
      <c r="XT208" s="7"/>
      <c r="XU208" s="8"/>
      <c r="XY208" s="7"/>
      <c r="XZ208" s="8"/>
      <c r="YD208" s="7"/>
      <c r="YE208" s="8"/>
      <c r="YI208" s="7"/>
      <c r="YJ208" s="8"/>
    </row>
    <row r="209" spans="2:660" x14ac:dyDescent="0.2">
      <c r="B209" s="242"/>
      <c r="C209" s="163"/>
      <c r="D209"/>
      <c r="J209"/>
      <c r="K209"/>
      <c r="L209"/>
      <c r="M209"/>
      <c r="AI209" s="8"/>
      <c r="AK209" s="4"/>
      <c r="AL209" s="9"/>
      <c r="AN209" s="8"/>
      <c r="AP209" s="4"/>
      <c r="AQ209" s="9"/>
      <c r="AS209" s="8"/>
      <c r="AU209" s="4"/>
      <c r="AV209" s="9"/>
      <c r="AX209" s="17"/>
      <c r="AZ209" s="13"/>
      <c r="BA209" s="16"/>
      <c r="BM209" s="39"/>
      <c r="BO209" s="14"/>
      <c r="BP209" s="18"/>
      <c r="BR209" s="39"/>
      <c r="BT209" s="14"/>
      <c r="BU209" s="18"/>
      <c r="BW209" s="39"/>
      <c r="BY209" s="14"/>
      <c r="BZ209" s="18"/>
      <c r="CA209" s="22"/>
      <c r="CB209" s="40"/>
      <c r="CG209" s="40"/>
      <c r="CI209" s="21"/>
      <c r="CJ209" s="21"/>
      <c r="CL209" s="40"/>
      <c r="CN209" s="21"/>
      <c r="CO209" s="21"/>
      <c r="CQ209" s="40"/>
      <c r="CS209" s="21"/>
      <c r="CT209" s="21"/>
      <c r="CV209" s="40"/>
      <c r="CX209" s="21"/>
      <c r="CY209" s="21"/>
      <c r="CZ209" s="26"/>
      <c r="DA209" s="41"/>
      <c r="DF209" s="41"/>
      <c r="DH209" s="25"/>
      <c r="DI209" s="25"/>
      <c r="DK209" s="41"/>
      <c r="DM209" s="25"/>
      <c r="DN209" s="25"/>
      <c r="DP209" s="41"/>
      <c r="DR209" s="25"/>
      <c r="DS209" s="25"/>
      <c r="DT209" s="30"/>
      <c r="DU209" s="42"/>
      <c r="DZ209" s="42"/>
      <c r="EB209" s="29"/>
      <c r="EC209" s="29"/>
      <c r="EE209" s="42"/>
      <c r="EG209" s="29"/>
      <c r="EH209" s="29"/>
      <c r="EI209" s="34"/>
      <c r="EJ209" s="43"/>
      <c r="EO209" s="43"/>
      <c r="EQ209" s="33"/>
      <c r="ER209" s="33"/>
      <c r="ES209" s="38"/>
      <c r="ET209" s="44"/>
      <c r="EX209" s="7"/>
      <c r="EY209" s="8"/>
      <c r="FD209" s="8"/>
      <c r="FF209" s="4"/>
      <c r="FG209" s="4"/>
      <c r="FI209" s="8"/>
      <c r="FK209" s="4"/>
      <c r="FL209" s="4"/>
      <c r="FN209" s="8"/>
      <c r="FP209" s="4"/>
      <c r="FQ209" s="4"/>
      <c r="FS209" s="8"/>
      <c r="FU209" s="4"/>
      <c r="FV209" s="4"/>
      <c r="FW209" s="15"/>
      <c r="FX209" s="39"/>
      <c r="GC209" s="39"/>
      <c r="GE209" s="14"/>
      <c r="GF209" s="14"/>
      <c r="GH209" s="39"/>
      <c r="GJ209" s="14"/>
      <c r="GK209" s="14"/>
      <c r="GM209" s="39"/>
      <c r="GO209" s="14"/>
      <c r="GP209" s="14"/>
      <c r="GQ209" s="22"/>
      <c r="GR209" s="40"/>
      <c r="GW209" s="40"/>
      <c r="GY209" s="21"/>
      <c r="GZ209" s="21"/>
      <c r="HB209" s="40"/>
      <c r="HD209" s="21"/>
      <c r="HE209" s="21"/>
      <c r="HF209" s="26"/>
      <c r="HG209" s="41"/>
      <c r="HL209" s="41"/>
      <c r="HN209" s="25"/>
      <c r="HO209" s="25"/>
      <c r="HP209" s="30"/>
      <c r="HQ209" s="42"/>
      <c r="HU209" s="7"/>
      <c r="HV209" s="8"/>
      <c r="IA209" s="8"/>
      <c r="IC209" s="4"/>
      <c r="ID209" s="4"/>
      <c r="IF209" s="8"/>
      <c r="IH209" s="4"/>
      <c r="II209" s="4"/>
      <c r="IK209" s="8"/>
      <c r="IM209" s="4"/>
      <c r="IN209" s="4"/>
      <c r="IO209" s="15"/>
      <c r="IP209" s="39"/>
      <c r="IU209" s="39"/>
      <c r="IW209" s="14"/>
      <c r="IX209" s="14"/>
      <c r="IZ209" s="39"/>
      <c r="JB209" s="14"/>
      <c r="JC209" s="14"/>
      <c r="JD209" s="22"/>
      <c r="JE209" s="40"/>
      <c r="JJ209" s="40"/>
      <c r="JL209" s="21"/>
      <c r="JM209" s="21"/>
      <c r="JN209" s="26"/>
      <c r="JO209" s="41"/>
      <c r="JS209" s="7"/>
      <c r="JT209" s="8"/>
      <c r="JY209" s="8"/>
      <c r="KA209" s="4"/>
      <c r="KB209" s="4"/>
      <c r="KD209" s="8"/>
      <c r="KF209" s="4"/>
      <c r="KG209" s="4"/>
      <c r="KH209" s="15"/>
      <c r="KI209" s="39"/>
      <c r="KN209" s="39"/>
      <c r="KP209" s="14"/>
      <c r="KQ209" s="14"/>
      <c r="KR209" s="22"/>
      <c r="KS209" s="40"/>
      <c r="KX209" s="6"/>
      <c r="KZ209" s="5"/>
      <c r="LA209" s="5"/>
      <c r="LG209" s="15"/>
      <c r="LH209" s="39"/>
      <c r="LM209" s="6"/>
      <c r="LO209" s="5"/>
      <c r="LP209" s="5"/>
      <c r="LQ209" s="7"/>
      <c r="LR209" s="8"/>
      <c r="LW209" s="8"/>
      <c r="LY209" s="4"/>
      <c r="LZ209" s="4"/>
      <c r="MB209" s="8"/>
      <c r="MD209" s="4"/>
      <c r="ME209" s="4"/>
      <c r="MG209" s="8"/>
      <c r="MI209" s="4"/>
      <c r="MJ209" s="4"/>
      <c r="MK209" s="15"/>
      <c r="ML209" s="39"/>
      <c r="MQ209" s="39"/>
      <c r="MS209" s="14"/>
      <c r="MT209" s="14"/>
      <c r="MV209" s="39"/>
      <c r="MX209" s="14"/>
      <c r="MY209" s="14"/>
      <c r="MZ209" s="22"/>
      <c r="NA209" s="40"/>
      <c r="NF209" s="40"/>
      <c r="NH209" s="21"/>
      <c r="NI209" s="21"/>
      <c r="NJ209" s="26"/>
      <c r="NK209" s="41"/>
      <c r="NO209" s="7"/>
      <c r="NP209" s="8"/>
      <c r="NU209" s="8"/>
      <c r="NW209" s="4"/>
      <c r="NX209" s="4"/>
      <c r="NZ209" s="8"/>
      <c r="OB209" s="4"/>
      <c r="OC209" s="4"/>
      <c r="OD209" s="15"/>
      <c r="OE209" s="39"/>
      <c r="OJ209" s="39"/>
      <c r="OL209" s="14"/>
      <c r="OM209" s="14"/>
      <c r="ON209" s="22"/>
      <c r="OO209" s="40"/>
      <c r="OS209" s="7"/>
      <c r="OT209" s="8"/>
      <c r="OY209" s="8"/>
      <c r="PA209" s="4"/>
      <c r="PB209" s="4"/>
      <c r="PC209" s="15"/>
      <c r="PD209" s="39"/>
      <c r="PH209" s="7"/>
      <c r="PI209" s="8"/>
      <c r="PM209" s="7"/>
      <c r="PN209" s="8"/>
      <c r="PS209" s="8"/>
      <c r="PU209" s="4"/>
      <c r="PV209" s="4"/>
      <c r="PX209" s="8"/>
      <c r="PZ209" s="4"/>
      <c r="QA209" s="4"/>
      <c r="QB209" s="15"/>
      <c r="QC209" s="39"/>
      <c r="QH209" s="39"/>
      <c r="QJ209" s="14"/>
      <c r="QK209" s="14"/>
      <c r="QL209" s="22"/>
      <c r="QM209" s="40"/>
      <c r="QQ209" s="7"/>
      <c r="QR209" s="8"/>
      <c r="QW209" s="8"/>
      <c r="QY209" s="4"/>
      <c r="QZ209" s="4"/>
      <c r="RA209" s="15"/>
      <c r="RB209" s="39"/>
      <c r="RF209" s="7"/>
      <c r="RG209" s="8"/>
      <c r="RK209" s="7"/>
      <c r="RL209" s="8"/>
      <c r="RQ209" s="8"/>
      <c r="RS209" s="4"/>
      <c r="RT209" s="4"/>
      <c r="RU209" s="15"/>
      <c r="RV209" s="39"/>
      <c r="RZ209" s="7"/>
      <c r="SA209" s="8"/>
      <c r="SE209" s="7"/>
      <c r="SF209" s="8"/>
      <c r="SJ209" s="7"/>
      <c r="SK209" s="8"/>
      <c r="SP209" s="8"/>
      <c r="SR209" s="4"/>
      <c r="SS209" s="4"/>
      <c r="SU209" s="8"/>
      <c r="SW209" s="4"/>
      <c r="SX209" s="4"/>
      <c r="SY209" s="15"/>
      <c r="SZ209" s="39"/>
      <c r="TE209" s="39"/>
      <c r="TG209" s="14"/>
      <c r="TH209" s="14"/>
      <c r="TI209" s="22"/>
      <c r="TJ209" s="40"/>
      <c r="TN209" s="7"/>
      <c r="TO209" s="8"/>
      <c r="TT209" s="8"/>
      <c r="TV209" s="4"/>
      <c r="TW209" s="4"/>
      <c r="TX209" s="15"/>
      <c r="TY209" s="39"/>
      <c r="UC209" s="7"/>
      <c r="UD209" s="8"/>
      <c r="UH209" s="7"/>
      <c r="UI209" s="8"/>
      <c r="UN209" s="8"/>
      <c r="UP209" s="4"/>
      <c r="UQ209" s="4"/>
      <c r="UR209" s="15"/>
      <c r="US209" s="39"/>
      <c r="UW209" s="7"/>
      <c r="UX209" s="8"/>
      <c r="VB209" s="7"/>
      <c r="VC209" s="8"/>
      <c r="VG209" s="7"/>
      <c r="VH209" s="8"/>
      <c r="VM209" s="8"/>
      <c r="VO209" s="4"/>
      <c r="VP209" s="4"/>
      <c r="VQ209" s="15"/>
      <c r="VR209" s="39"/>
      <c r="VV209" s="7"/>
      <c r="VW209" s="8"/>
      <c r="WA209" s="7"/>
      <c r="WB209" s="8"/>
      <c r="WF209" s="7"/>
      <c r="WG209" s="8"/>
      <c r="WK209" s="7"/>
      <c r="WL209" s="8"/>
      <c r="WQ209" s="8"/>
      <c r="WS209" s="4"/>
      <c r="WT209" s="4"/>
      <c r="WU209" s="15"/>
      <c r="WV209" s="39"/>
      <c r="WZ209" s="7"/>
      <c r="XA209" s="8"/>
      <c r="XE209" s="7"/>
      <c r="XF209" s="8"/>
      <c r="XJ209" s="7"/>
      <c r="XK209" s="8"/>
      <c r="XO209" s="7"/>
      <c r="XP209" s="8"/>
      <c r="XT209" s="7"/>
      <c r="XU209" s="8"/>
      <c r="XY209" s="7"/>
      <c r="XZ209" s="8"/>
      <c r="YD209" s="7"/>
      <c r="YE209" s="8"/>
      <c r="YI209" s="7"/>
      <c r="YJ209" s="8"/>
    </row>
    <row r="210" spans="2:660" x14ac:dyDescent="0.2">
      <c r="B210" s="242"/>
      <c r="C210" s="163"/>
      <c r="D210"/>
      <c r="J210"/>
      <c r="K210"/>
      <c r="L210"/>
      <c r="M210"/>
      <c r="AI210" s="8"/>
      <c r="AK210" s="4"/>
      <c r="AL210" s="9"/>
      <c r="AN210" s="8"/>
      <c r="AP210" s="4"/>
      <c r="AQ210" s="9"/>
      <c r="AS210" s="8"/>
      <c r="AU210" s="4"/>
      <c r="AV210" s="9"/>
      <c r="AX210" s="17"/>
      <c r="AZ210" s="13"/>
      <c r="BA210" s="16"/>
      <c r="BM210" s="39"/>
      <c r="BO210" s="14"/>
      <c r="BP210" s="18"/>
      <c r="BR210" s="39"/>
      <c r="BT210" s="14"/>
      <c r="BU210" s="18"/>
      <c r="BW210" s="39"/>
      <c r="BY210" s="14"/>
      <c r="BZ210" s="18"/>
      <c r="CA210" s="22"/>
      <c r="CB210" s="40"/>
      <c r="CG210" s="40"/>
      <c r="CI210" s="21"/>
      <c r="CJ210" s="21"/>
      <c r="CL210" s="40"/>
      <c r="CN210" s="21"/>
      <c r="CO210" s="21"/>
      <c r="CQ210" s="40"/>
      <c r="CS210" s="21"/>
      <c r="CT210" s="21"/>
      <c r="CV210" s="40"/>
      <c r="CX210" s="21"/>
      <c r="CY210" s="21"/>
      <c r="CZ210" s="26"/>
      <c r="DA210" s="41"/>
      <c r="DF210" s="41"/>
      <c r="DH210" s="25"/>
      <c r="DI210" s="25"/>
      <c r="DK210" s="41"/>
      <c r="DM210" s="25"/>
      <c r="DN210" s="25"/>
      <c r="DP210" s="41"/>
      <c r="DR210" s="25"/>
      <c r="DS210" s="25"/>
      <c r="DT210" s="30"/>
      <c r="DU210" s="42"/>
      <c r="DZ210" s="42"/>
      <c r="EB210" s="29"/>
      <c r="EC210" s="29"/>
      <c r="EE210" s="42"/>
      <c r="EG210" s="29"/>
      <c r="EH210" s="29"/>
      <c r="EI210" s="34"/>
      <c r="EJ210" s="43"/>
      <c r="EO210" s="43"/>
      <c r="EQ210" s="33"/>
      <c r="ER210" s="33"/>
      <c r="ES210" s="38"/>
      <c r="ET210" s="44"/>
      <c r="EX210" s="7"/>
      <c r="EY210" s="8"/>
      <c r="FD210" s="8"/>
      <c r="FF210" s="4"/>
      <c r="FG210" s="4"/>
      <c r="FI210" s="8"/>
      <c r="FK210" s="4"/>
      <c r="FL210" s="4"/>
      <c r="FN210" s="8"/>
      <c r="FP210" s="4"/>
      <c r="FQ210" s="4"/>
      <c r="FS210" s="8"/>
      <c r="FU210" s="4"/>
      <c r="FV210" s="4"/>
      <c r="FW210" s="15"/>
      <c r="FX210" s="39"/>
      <c r="GC210" s="39"/>
      <c r="GE210" s="14"/>
      <c r="GF210" s="14"/>
      <c r="GH210" s="39"/>
      <c r="GJ210" s="14"/>
      <c r="GK210" s="14"/>
      <c r="GM210" s="39"/>
      <c r="GO210" s="14"/>
      <c r="GP210" s="14"/>
      <c r="GQ210" s="22"/>
      <c r="GR210" s="40"/>
      <c r="GW210" s="40"/>
      <c r="GY210" s="21"/>
      <c r="GZ210" s="21"/>
      <c r="HB210" s="40"/>
      <c r="HD210" s="21"/>
      <c r="HE210" s="21"/>
      <c r="HF210" s="26"/>
      <c r="HG210" s="41"/>
      <c r="HL210" s="41"/>
      <c r="HN210" s="25"/>
      <c r="HO210" s="25"/>
      <c r="HP210" s="30"/>
      <c r="HQ210" s="42"/>
      <c r="HU210" s="7"/>
      <c r="HV210" s="8"/>
      <c r="IA210" s="8"/>
      <c r="IC210" s="4"/>
      <c r="ID210" s="4"/>
      <c r="IF210" s="8"/>
      <c r="IH210" s="4"/>
      <c r="II210" s="4"/>
      <c r="IK210" s="8"/>
      <c r="IM210" s="4"/>
      <c r="IN210" s="4"/>
      <c r="IO210" s="15"/>
      <c r="IP210" s="39"/>
      <c r="IU210" s="39"/>
      <c r="IW210" s="14"/>
      <c r="IX210" s="14"/>
      <c r="IZ210" s="39"/>
      <c r="JB210" s="14"/>
      <c r="JC210" s="14"/>
      <c r="JD210" s="22"/>
      <c r="JE210" s="40"/>
      <c r="JJ210" s="40"/>
      <c r="JL210" s="21"/>
      <c r="JM210" s="21"/>
      <c r="JN210" s="26"/>
      <c r="JO210" s="41"/>
      <c r="JS210" s="7"/>
      <c r="JT210" s="8"/>
      <c r="JY210" s="8"/>
      <c r="KA210" s="4"/>
      <c r="KB210" s="4"/>
      <c r="KD210" s="8"/>
      <c r="KF210" s="4"/>
      <c r="KG210" s="4"/>
      <c r="KH210" s="15"/>
      <c r="KI210" s="39"/>
      <c r="KN210" s="39"/>
      <c r="KP210" s="14"/>
      <c r="KQ210" s="14"/>
      <c r="KR210" s="22"/>
      <c r="KS210" s="40"/>
      <c r="KX210" s="6"/>
      <c r="KZ210" s="5"/>
      <c r="LA210" s="5"/>
      <c r="LG210" s="15"/>
      <c r="LH210" s="39"/>
      <c r="LM210" s="6"/>
      <c r="LO210" s="5"/>
      <c r="LP210" s="5"/>
      <c r="LQ210" s="7"/>
      <c r="LR210" s="8"/>
      <c r="LW210" s="8"/>
      <c r="LY210" s="4"/>
      <c r="LZ210" s="4"/>
      <c r="MB210" s="8"/>
      <c r="MD210" s="4"/>
      <c r="ME210" s="4"/>
      <c r="MG210" s="8"/>
      <c r="MI210" s="4"/>
      <c r="MJ210" s="4"/>
      <c r="MK210" s="15"/>
      <c r="ML210" s="39"/>
      <c r="MQ210" s="39"/>
      <c r="MS210" s="14"/>
      <c r="MT210" s="14"/>
      <c r="MV210" s="39"/>
      <c r="MX210" s="14"/>
      <c r="MY210" s="14"/>
      <c r="MZ210" s="22"/>
      <c r="NA210" s="40"/>
      <c r="NF210" s="40"/>
      <c r="NH210" s="21"/>
      <c r="NI210" s="21"/>
      <c r="NJ210" s="26"/>
      <c r="NK210" s="41"/>
      <c r="NO210" s="7"/>
      <c r="NP210" s="8"/>
      <c r="NU210" s="8"/>
      <c r="NW210" s="4"/>
      <c r="NX210" s="4"/>
      <c r="NZ210" s="8"/>
      <c r="OB210" s="4"/>
      <c r="OC210" s="4"/>
      <c r="OD210" s="15"/>
      <c r="OE210" s="39"/>
      <c r="OJ210" s="39"/>
      <c r="OL210" s="14"/>
      <c r="OM210" s="14"/>
      <c r="ON210" s="22"/>
      <c r="OO210" s="40"/>
      <c r="OS210" s="7"/>
      <c r="OT210" s="8"/>
      <c r="OY210" s="8"/>
      <c r="PA210" s="4"/>
      <c r="PB210" s="4"/>
      <c r="PC210" s="15"/>
      <c r="PD210" s="39"/>
      <c r="PH210" s="7"/>
      <c r="PI210" s="8"/>
      <c r="PM210" s="7"/>
      <c r="PN210" s="8"/>
      <c r="PS210" s="8"/>
      <c r="PU210" s="4"/>
      <c r="PV210" s="4"/>
      <c r="PX210" s="8"/>
      <c r="PZ210" s="4"/>
      <c r="QA210" s="4"/>
      <c r="QB210" s="15"/>
      <c r="QC210" s="39"/>
      <c r="QH210" s="39"/>
      <c r="QJ210" s="14"/>
      <c r="QK210" s="14"/>
      <c r="QL210" s="22"/>
      <c r="QM210" s="40"/>
      <c r="QQ210" s="7"/>
      <c r="QR210" s="8"/>
      <c r="QW210" s="8"/>
      <c r="QY210" s="4"/>
      <c r="QZ210" s="4"/>
      <c r="RA210" s="15"/>
      <c r="RB210" s="39"/>
      <c r="RF210" s="7"/>
      <c r="RG210" s="8"/>
      <c r="RK210" s="7"/>
      <c r="RL210" s="8"/>
      <c r="RQ210" s="8"/>
      <c r="RS210" s="4"/>
      <c r="RT210" s="4"/>
      <c r="RU210" s="15"/>
      <c r="RV210" s="39"/>
      <c r="RZ210" s="7"/>
      <c r="SA210" s="8"/>
      <c r="SE210" s="7"/>
      <c r="SF210" s="8"/>
      <c r="SJ210" s="7"/>
      <c r="SK210" s="8"/>
      <c r="SP210" s="8"/>
      <c r="SR210" s="4"/>
      <c r="SS210" s="4"/>
      <c r="SU210" s="8"/>
      <c r="SW210" s="4"/>
      <c r="SX210" s="4"/>
      <c r="SY210" s="15"/>
      <c r="SZ210" s="39"/>
      <c r="TE210" s="39"/>
      <c r="TG210" s="14"/>
      <c r="TH210" s="14"/>
      <c r="TI210" s="22"/>
      <c r="TJ210" s="40"/>
      <c r="TN210" s="7"/>
      <c r="TO210" s="8"/>
      <c r="TT210" s="8"/>
      <c r="TV210" s="4"/>
      <c r="TW210" s="4"/>
      <c r="TX210" s="15"/>
      <c r="TY210" s="39"/>
      <c r="UC210" s="7"/>
      <c r="UD210" s="8"/>
      <c r="UH210" s="7"/>
      <c r="UI210" s="8"/>
      <c r="UN210" s="8"/>
      <c r="UP210" s="4"/>
      <c r="UQ210" s="4"/>
      <c r="UR210" s="15"/>
      <c r="US210" s="39"/>
      <c r="UW210" s="7"/>
      <c r="UX210" s="8"/>
      <c r="VB210" s="7"/>
      <c r="VC210" s="8"/>
      <c r="VG210" s="7"/>
      <c r="VH210" s="8"/>
      <c r="VM210" s="8"/>
      <c r="VO210" s="4"/>
      <c r="VP210" s="4"/>
      <c r="VQ210" s="15"/>
      <c r="VR210" s="39"/>
      <c r="VV210" s="7"/>
      <c r="VW210" s="8"/>
      <c r="WA210" s="7"/>
      <c r="WB210" s="8"/>
      <c r="WF210" s="7"/>
      <c r="WG210" s="8"/>
      <c r="WK210" s="7"/>
      <c r="WL210" s="8"/>
      <c r="WQ210" s="8"/>
      <c r="WS210" s="4"/>
      <c r="WT210" s="4"/>
      <c r="WU210" s="15"/>
      <c r="WV210" s="39"/>
      <c r="WZ210" s="7"/>
      <c r="XA210" s="8"/>
      <c r="XE210" s="7"/>
      <c r="XF210" s="8"/>
      <c r="XJ210" s="7"/>
      <c r="XK210" s="8"/>
      <c r="XO210" s="7"/>
      <c r="XP210" s="8"/>
      <c r="XT210" s="7"/>
      <c r="XU210" s="8"/>
      <c r="XY210" s="7"/>
      <c r="XZ210" s="8"/>
      <c r="YD210" s="7"/>
      <c r="YE210" s="8"/>
      <c r="YI210" s="7"/>
      <c r="YJ210" s="8"/>
    </row>
    <row r="211" spans="2:660" x14ac:dyDescent="0.2">
      <c r="B211" s="242"/>
      <c r="C211" s="163"/>
      <c r="D211"/>
      <c r="J211"/>
      <c r="K211"/>
      <c r="L211"/>
      <c r="M211"/>
      <c r="AI211" s="8"/>
      <c r="AK211" s="4"/>
      <c r="AL211" s="9"/>
      <c r="AN211" s="8"/>
      <c r="AP211" s="4"/>
      <c r="AQ211" s="9"/>
      <c r="AS211" s="8"/>
      <c r="AU211" s="4"/>
      <c r="AV211" s="9"/>
      <c r="AX211" s="17"/>
      <c r="AZ211" s="13"/>
      <c r="BA211" s="16"/>
      <c r="BM211" s="39"/>
      <c r="BO211" s="14"/>
      <c r="BP211" s="18"/>
      <c r="BR211" s="39"/>
      <c r="BT211" s="14"/>
      <c r="BU211" s="18"/>
      <c r="BW211" s="39"/>
      <c r="BY211" s="14"/>
      <c r="BZ211" s="18"/>
      <c r="CA211" s="22"/>
      <c r="CB211" s="40"/>
      <c r="CG211" s="40"/>
      <c r="CI211" s="21"/>
      <c r="CJ211" s="21"/>
      <c r="CL211" s="40"/>
      <c r="CN211" s="21"/>
      <c r="CO211" s="21"/>
      <c r="CQ211" s="40"/>
      <c r="CS211" s="21"/>
      <c r="CT211" s="21"/>
      <c r="CV211" s="40"/>
      <c r="CX211" s="21"/>
      <c r="CY211" s="21"/>
      <c r="CZ211" s="26"/>
      <c r="DA211" s="41"/>
      <c r="DF211" s="41"/>
      <c r="DH211" s="25"/>
      <c r="DI211" s="25"/>
      <c r="DK211" s="41"/>
      <c r="DM211" s="25"/>
      <c r="DN211" s="25"/>
      <c r="DP211" s="41"/>
      <c r="DR211" s="25"/>
      <c r="DS211" s="25"/>
      <c r="DT211" s="30"/>
      <c r="DU211" s="42"/>
      <c r="DZ211" s="42"/>
      <c r="EB211" s="29"/>
      <c r="EC211" s="29"/>
      <c r="EE211" s="42"/>
      <c r="EG211" s="29"/>
      <c r="EH211" s="29"/>
      <c r="EI211" s="34"/>
      <c r="EJ211" s="43"/>
      <c r="EO211" s="43"/>
      <c r="EQ211" s="33"/>
      <c r="ER211" s="33"/>
      <c r="ES211" s="38"/>
      <c r="ET211" s="44"/>
      <c r="EX211" s="7"/>
      <c r="EY211" s="8"/>
      <c r="FD211" s="8"/>
      <c r="FF211" s="4"/>
      <c r="FG211" s="4"/>
      <c r="FI211" s="8"/>
      <c r="FK211" s="4"/>
      <c r="FL211" s="4"/>
      <c r="FN211" s="8"/>
      <c r="FP211" s="4"/>
      <c r="FQ211" s="4"/>
      <c r="FS211" s="8"/>
      <c r="FU211" s="4"/>
      <c r="FV211" s="4"/>
      <c r="FW211" s="15"/>
      <c r="FX211" s="39"/>
      <c r="GC211" s="39"/>
      <c r="GE211" s="14"/>
      <c r="GF211" s="14"/>
      <c r="GH211" s="39"/>
      <c r="GJ211" s="14"/>
      <c r="GK211" s="14"/>
      <c r="GM211" s="39"/>
      <c r="GO211" s="14"/>
      <c r="GP211" s="14"/>
      <c r="GQ211" s="22"/>
      <c r="GR211" s="40"/>
      <c r="GW211" s="40"/>
      <c r="GY211" s="21"/>
      <c r="GZ211" s="21"/>
      <c r="HB211" s="40"/>
      <c r="HD211" s="21"/>
      <c r="HE211" s="21"/>
      <c r="HF211" s="26"/>
      <c r="HG211" s="41"/>
      <c r="HL211" s="41"/>
      <c r="HN211" s="25"/>
      <c r="HO211" s="25"/>
      <c r="HP211" s="30"/>
      <c r="HQ211" s="42"/>
      <c r="HU211" s="7"/>
      <c r="HV211" s="8"/>
      <c r="IA211" s="8"/>
      <c r="IC211" s="4"/>
      <c r="ID211" s="4"/>
      <c r="IF211" s="8"/>
      <c r="IH211" s="4"/>
      <c r="II211" s="4"/>
      <c r="IK211" s="8"/>
      <c r="IM211" s="4"/>
      <c r="IN211" s="4"/>
      <c r="IO211" s="15"/>
      <c r="IP211" s="39"/>
      <c r="IU211" s="39"/>
      <c r="IW211" s="14"/>
      <c r="IX211" s="14"/>
      <c r="IZ211" s="39"/>
      <c r="JB211" s="14"/>
      <c r="JC211" s="14"/>
      <c r="JD211" s="22"/>
      <c r="JE211" s="40"/>
      <c r="JJ211" s="40"/>
      <c r="JL211" s="21"/>
      <c r="JM211" s="21"/>
      <c r="JN211" s="26"/>
      <c r="JO211" s="41"/>
      <c r="JS211" s="7"/>
      <c r="JT211" s="8"/>
      <c r="JY211" s="8"/>
      <c r="KA211" s="4"/>
      <c r="KB211" s="4"/>
      <c r="KD211" s="8"/>
      <c r="KF211" s="4"/>
      <c r="KG211" s="4"/>
      <c r="KH211" s="15"/>
      <c r="KI211" s="39"/>
      <c r="KN211" s="39"/>
      <c r="KP211" s="14"/>
      <c r="KQ211" s="14"/>
      <c r="KR211" s="22"/>
      <c r="KS211" s="40"/>
      <c r="KX211" s="6"/>
      <c r="KZ211" s="5"/>
      <c r="LA211" s="5"/>
      <c r="LG211" s="15"/>
      <c r="LH211" s="39"/>
      <c r="LM211" s="6"/>
      <c r="LO211" s="5"/>
      <c r="LP211" s="5"/>
      <c r="LQ211" s="7"/>
      <c r="LR211" s="8"/>
      <c r="LW211" s="8"/>
      <c r="LY211" s="4"/>
      <c r="LZ211" s="4"/>
      <c r="MB211" s="8"/>
      <c r="MD211" s="4"/>
      <c r="ME211" s="4"/>
      <c r="MG211" s="8"/>
      <c r="MI211" s="4"/>
      <c r="MJ211" s="4"/>
      <c r="MK211" s="15"/>
      <c r="ML211" s="39"/>
      <c r="MQ211" s="39"/>
      <c r="MS211" s="14"/>
      <c r="MT211" s="14"/>
      <c r="MV211" s="39"/>
      <c r="MX211" s="14"/>
      <c r="MY211" s="14"/>
      <c r="MZ211" s="22"/>
      <c r="NA211" s="40"/>
      <c r="NF211" s="40"/>
      <c r="NH211" s="21"/>
      <c r="NI211" s="21"/>
      <c r="NJ211" s="26"/>
      <c r="NK211" s="41"/>
      <c r="NO211" s="7"/>
      <c r="NP211" s="8"/>
      <c r="NU211" s="8"/>
      <c r="NW211" s="4"/>
      <c r="NX211" s="4"/>
      <c r="NZ211" s="8"/>
      <c r="OB211" s="4"/>
      <c r="OC211" s="4"/>
      <c r="OD211" s="15"/>
      <c r="OE211" s="39"/>
      <c r="OJ211" s="39"/>
      <c r="OL211" s="14"/>
      <c r="OM211" s="14"/>
      <c r="ON211" s="22"/>
      <c r="OO211" s="40"/>
      <c r="OS211" s="7"/>
      <c r="OT211" s="8"/>
      <c r="OY211" s="8"/>
      <c r="PA211" s="4"/>
      <c r="PB211" s="4"/>
      <c r="PC211" s="15"/>
      <c r="PD211" s="39"/>
      <c r="PH211" s="7"/>
      <c r="PI211" s="8"/>
      <c r="PM211" s="7"/>
      <c r="PN211" s="8"/>
      <c r="PS211" s="8"/>
      <c r="PU211" s="4"/>
      <c r="PV211" s="4"/>
      <c r="PX211" s="8"/>
      <c r="PZ211" s="4"/>
      <c r="QA211" s="4"/>
      <c r="QB211" s="15"/>
      <c r="QC211" s="39"/>
      <c r="QH211" s="39"/>
      <c r="QJ211" s="14"/>
      <c r="QK211" s="14"/>
      <c r="QL211" s="22"/>
      <c r="QM211" s="40"/>
      <c r="QQ211" s="7"/>
      <c r="QR211" s="8"/>
      <c r="QW211" s="8"/>
      <c r="QY211" s="4"/>
      <c r="QZ211" s="4"/>
      <c r="RA211" s="15"/>
      <c r="RB211" s="39"/>
      <c r="RF211" s="7"/>
      <c r="RG211" s="8"/>
      <c r="RK211" s="7"/>
      <c r="RL211" s="8"/>
      <c r="RQ211" s="8"/>
      <c r="RS211" s="4"/>
      <c r="RT211" s="4"/>
      <c r="RU211" s="15"/>
      <c r="RV211" s="39"/>
      <c r="RZ211" s="7"/>
      <c r="SA211" s="8"/>
      <c r="SE211" s="7"/>
      <c r="SF211" s="8"/>
      <c r="SJ211" s="7"/>
      <c r="SK211" s="8"/>
      <c r="SP211" s="8"/>
      <c r="SR211" s="4"/>
      <c r="SS211" s="4"/>
      <c r="SU211" s="8"/>
      <c r="SW211" s="4"/>
      <c r="SX211" s="4"/>
      <c r="SY211" s="15"/>
      <c r="SZ211" s="39"/>
      <c r="TE211" s="39"/>
      <c r="TG211" s="14"/>
      <c r="TH211" s="14"/>
      <c r="TI211" s="22"/>
      <c r="TJ211" s="40"/>
      <c r="TN211" s="7"/>
      <c r="TO211" s="8"/>
      <c r="TT211" s="8"/>
      <c r="TV211" s="4"/>
      <c r="TW211" s="4"/>
      <c r="TX211" s="15"/>
      <c r="TY211" s="39"/>
      <c r="UC211" s="7"/>
      <c r="UD211" s="8"/>
      <c r="UH211" s="7"/>
      <c r="UI211" s="8"/>
      <c r="UN211" s="8"/>
      <c r="UP211" s="4"/>
      <c r="UQ211" s="4"/>
      <c r="UR211" s="15"/>
      <c r="US211" s="39"/>
      <c r="UW211" s="7"/>
      <c r="UX211" s="8"/>
      <c r="VB211" s="7"/>
      <c r="VC211" s="8"/>
      <c r="VG211" s="7"/>
      <c r="VH211" s="8"/>
      <c r="VM211" s="8"/>
      <c r="VO211" s="4"/>
      <c r="VP211" s="4"/>
      <c r="VQ211" s="15"/>
      <c r="VR211" s="39"/>
      <c r="VV211" s="7"/>
      <c r="VW211" s="8"/>
      <c r="WA211" s="7"/>
      <c r="WB211" s="8"/>
      <c r="WF211" s="7"/>
      <c r="WG211" s="8"/>
      <c r="WK211" s="7"/>
      <c r="WL211" s="8"/>
      <c r="WQ211" s="8"/>
      <c r="WS211" s="4"/>
      <c r="WT211" s="4"/>
      <c r="WU211" s="15"/>
      <c r="WV211" s="39"/>
      <c r="WZ211" s="7"/>
      <c r="XA211" s="8"/>
      <c r="XE211" s="7"/>
      <c r="XF211" s="8"/>
      <c r="XJ211" s="7"/>
      <c r="XK211" s="8"/>
      <c r="XO211" s="7"/>
      <c r="XP211" s="8"/>
      <c r="XT211" s="7"/>
      <c r="XU211" s="8"/>
      <c r="XY211" s="7"/>
      <c r="XZ211" s="8"/>
      <c r="YD211" s="7"/>
      <c r="YE211" s="8"/>
      <c r="YI211" s="7"/>
      <c r="YJ211" s="8"/>
    </row>
    <row r="212" spans="2:660" x14ac:dyDescent="0.2">
      <c r="B212" s="242"/>
      <c r="C212" s="163"/>
      <c r="D212"/>
      <c r="J212"/>
      <c r="K212"/>
      <c r="L212"/>
      <c r="M212"/>
      <c r="AI212" s="8"/>
      <c r="AK212" s="4"/>
      <c r="AL212" s="9"/>
      <c r="AN212" s="8"/>
      <c r="AP212" s="4"/>
      <c r="AQ212" s="9"/>
      <c r="AS212" s="8"/>
      <c r="AU212" s="4"/>
      <c r="AV212" s="9"/>
      <c r="AX212" s="17"/>
      <c r="AZ212" s="13"/>
      <c r="BA212" s="16"/>
      <c r="BM212" s="39"/>
      <c r="BO212" s="14"/>
      <c r="BP212" s="18"/>
      <c r="BR212" s="39"/>
      <c r="BT212" s="14"/>
      <c r="BU212" s="18"/>
      <c r="BW212" s="39"/>
      <c r="BY212" s="14"/>
      <c r="BZ212" s="18"/>
      <c r="CA212" s="22"/>
      <c r="CB212" s="40"/>
      <c r="CG212" s="40"/>
      <c r="CI212" s="21"/>
      <c r="CJ212" s="21"/>
      <c r="CL212" s="40"/>
      <c r="CN212" s="21"/>
      <c r="CO212" s="21"/>
      <c r="CQ212" s="40"/>
      <c r="CS212" s="21"/>
      <c r="CT212" s="21"/>
      <c r="CV212" s="40"/>
      <c r="CX212" s="21"/>
      <c r="CY212" s="21"/>
      <c r="CZ212" s="26"/>
      <c r="DA212" s="41"/>
      <c r="DF212" s="41"/>
      <c r="DH212" s="25"/>
      <c r="DI212" s="25"/>
      <c r="DK212" s="41"/>
      <c r="DM212" s="25"/>
      <c r="DN212" s="25"/>
      <c r="DP212" s="41"/>
      <c r="DR212" s="25"/>
      <c r="DS212" s="25"/>
      <c r="DT212" s="30"/>
      <c r="DU212" s="42"/>
      <c r="DZ212" s="42"/>
      <c r="EB212" s="29"/>
      <c r="EC212" s="29"/>
      <c r="EE212" s="42"/>
      <c r="EG212" s="29"/>
      <c r="EH212" s="29"/>
      <c r="EI212" s="34"/>
      <c r="EJ212" s="43"/>
      <c r="EO212" s="43"/>
      <c r="EQ212" s="33"/>
      <c r="ER212" s="33"/>
      <c r="ES212" s="38"/>
      <c r="ET212" s="44"/>
      <c r="EX212" s="7"/>
      <c r="EY212" s="8"/>
      <c r="FD212" s="8"/>
      <c r="FF212" s="4"/>
      <c r="FG212" s="4"/>
      <c r="FI212" s="8"/>
      <c r="FK212" s="4"/>
      <c r="FL212" s="4"/>
      <c r="FN212" s="8"/>
      <c r="FP212" s="4"/>
      <c r="FQ212" s="4"/>
      <c r="FS212" s="8"/>
      <c r="FU212" s="4"/>
      <c r="FV212" s="4"/>
      <c r="FW212" s="15"/>
      <c r="FX212" s="39"/>
      <c r="GC212" s="39"/>
      <c r="GE212" s="14"/>
      <c r="GF212" s="14"/>
      <c r="GH212" s="39"/>
      <c r="GJ212" s="14"/>
      <c r="GK212" s="14"/>
      <c r="GM212" s="39"/>
      <c r="GO212" s="14"/>
      <c r="GP212" s="14"/>
      <c r="GQ212" s="22"/>
      <c r="GR212" s="40"/>
      <c r="GW212" s="40"/>
      <c r="GY212" s="21"/>
      <c r="GZ212" s="21"/>
      <c r="HB212" s="40"/>
      <c r="HD212" s="21"/>
      <c r="HE212" s="21"/>
      <c r="HF212" s="26"/>
      <c r="HG212" s="41"/>
      <c r="HL212" s="41"/>
      <c r="HN212" s="25"/>
      <c r="HO212" s="25"/>
      <c r="HP212" s="30"/>
      <c r="HQ212" s="42"/>
      <c r="HU212" s="7"/>
      <c r="HV212" s="8"/>
      <c r="IA212" s="8"/>
      <c r="IC212" s="4"/>
      <c r="ID212" s="4"/>
      <c r="IF212" s="8"/>
      <c r="IH212" s="4"/>
      <c r="II212" s="4"/>
      <c r="IK212" s="8"/>
      <c r="IM212" s="4"/>
      <c r="IN212" s="4"/>
      <c r="IO212" s="15"/>
      <c r="IP212" s="39"/>
      <c r="IU212" s="39"/>
      <c r="IW212" s="14"/>
      <c r="IX212" s="14"/>
      <c r="IZ212" s="39"/>
      <c r="JB212" s="14"/>
      <c r="JC212" s="14"/>
      <c r="JD212" s="22"/>
      <c r="JE212" s="40"/>
      <c r="JJ212" s="40"/>
      <c r="JL212" s="21"/>
      <c r="JM212" s="21"/>
      <c r="JN212" s="26"/>
      <c r="JO212" s="41"/>
      <c r="JS212" s="7"/>
      <c r="JT212" s="8"/>
      <c r="JY212" s="8"/>
      <c r="KA212" s="4"/>
      <c r="KB212" s="4"/>
      <c r="KD212" s="8"/>
      <c r="KF212" s="4"/>
      <c r="KG212" s="4"/>
      <c r="KH212" s="15"/>
      <c r="KI212" s="39"/>
      <c r="KN212" s="39"/>
      <c r="KP212" s="14"/>
      <c r="KQ212" s="14"/>
      <c r="KR212" s="22"/>
      <c r="KS212" s="40"/>
      <c r="KX212" s="6"/>
      <c r="KZ212" s="5"/>
      <c r="LA212" s="5"/>
      <c r="LG212" s="15"/>
      <c r="LH212" s="39"/>
      <c r="LM212" s="6"/>
      <c r="LO212" s="5"/>
      <c r="LP212" s="5"/>
      <c r="LQ212" s="7"/>
      <c r="LR212" s="8"/>
      <c r="LW212" s="8"/>
      <c r="LY212" s="4"/>
      <c r="LZ212" s="4"/>
      <c r="MB212" s="8"/>
      <c r="MD212" s="4"/>
      <c r="ME212" s="4"/>
      <c r="MG212" s="8"/>
      <c r="MI212" s="4"/>
      <c r="MJ212" s="4"/>
      <c r="MK212" s="15"/>
      <c r="ML212" s="39"/>
      <c r="MQ212" s="39"/>
      <c r="MS212" s="14"/>
      <c r="MT212" s="14"/>
      <c r="MV212" s="39"/>
      <c r="MX212" s="14"/>
      <c r="MY212" s="14"/>
      <c r="MZ212" s="22"/>
      <c r="NA212" s="40"/>
      <c r="NF212" s="40"/>
      <c r="NH212" s="21"/>
      <c r="NI212" s="21"/>
      <c r="NJ212" s="26"/>
      <c r="NK212" s="41"/>
      <c r="NO212" s="7"/>
      <c r="NP212" s="8"/>
      <c r="NU212" s="8"/>
      <c r="NW212" s="4"/>
      <c r="NX212" s="4"/>
      <c r="NZ212" s="8"/>
      <c r="OB212" s="4"/>
      <c r="OC212" s="4"/>
      <c r="OD212" s="15"/>
      <c r="OE212" s="39"/>
      <c r="OJ212" s="39"/>
      <c r="OL212" s="14"/>
      <c r="OM212" s="14"/>
      <c r="ON212" s="22"/>
      <c r="OO212" s="40"/>
      <c r="OS212" s="7"/>
      <c r="OT212" s="8"/>
      <c r="OY212" s="8"/>
      <c r="PA212" s="4"/>
      <c r="PB212" s="4"/>
      <c r="PC212" s="15"/>
      <c r="PD212" s="39"/>
      <c r="PH212" s="7"/>
      <c r="PI212" s="8"/>
      <c r="PM212" s="7"/>
      <c r="PN212" s="8"/>
      <c r="PS212" s="8"/>
      <c r="PU212" s="4"/>
      <c r="PV212" s="4"/>
      <c r="PX212" s="8"/>
      <c r="PZ212" s="4"/>
      <c r="QA212" s="4"/>
      <c r="QB212" s="15"/>
      <c r="QC212" s="39"/>
      <c r="QH212" s="39"/>
      <c r="QJ212" s="14"/>
      <c r="QK212" s="14"/>
      <c r="QL212" s="22"/>
      <c r="QM212" s="40"/>
      <c r="QQ212" s="7"/>
      <c r="QR212" s="8"/>
      <c r="QW212" s="8"/>
      <c r="QY212" s="4"/>
      <c r="QZ212" s="4"/>
      <c r="RA212" s="15"/>
      <c r="RB212" s="39"/>
      <c r="RF212" s="7"/>
      <c r="RG212" s="8"/>
      <c r="RK212" s="7"/>
      <c r="RL212" s="8"/>
      <c r="RQ212" s="8"/>
      <c r="RS212" s="4"/>
      <c r="RT212" s="4"/>
      <c r="RU212" s="15"/>
      <c r="RV212" s="39"/>
      <c r="RZ212" s="7"/>
      <c r="SA212" s="8"/>
      <c r="SE212" s="7"/>
      <c r="SF212" s="8"/>
      <c r="SJ212" s="7"/>
      <c r="SK212" s="8"/>
      <c r="SP212" s="8"/>
      <c r="SR212" s="4"/>
      <c r="SS212" s="4"/>
      <c r="SU212" s="8"/>
      <c r="SW212" s="4"/>
      <c r="SX212" s="4"/>
      <c r="SY212" s="15"/>
      <c r="SZ212" s="39"/>
      <c r="TE212" s="39"/>
      <c r="TG212" s="14"/>
      <c r="TH212" s="14"/>
      <c r="TI212" s="22"/>
      <c r="TJ212" s="40"/>
      <c r="TN212" s="7"/>
      <c r="TO212" s="8"/>
      <c r="TT212" s="8"/>
      <c r="TV212" s="4"/>
      <c r="TW212" s="4"/>
      <c r="TX212" s="15"/>
      <c r="TY212" s="39"/>
      <c r="UC212" s="7"/>
      <c r="UD212" s="8"/>
      <c r="UH212" s="7"/>
      <c r="UI212" s="8"/>
      <c r="UN212" s="8"/>
      <c r="UP212" s="4"/>
      <c r="UQ212" s="4"/>
      <c r="UR212" s="15"/>
      <c r="US212" s="39"/>
      <c r="UW212" s="7"/>
      <c r="UX212" s="8"/>
      <c r="VB212" s="7"/>
      <c r="VC212" s="8"/>
      <c r="VG212" s="7"/>
      <c r="VH212" s="8"/>
      <c r="VM212" s="8"/>
      <c r="VO212" s="4"/>
      <c r="VP212" s="4"/>
      <c r="VQ212" s="15"/>
      <c r="VR212" s="39"/>
      <c r="VV212" s="7"/>
      <c r="VW212" s="8"/>
      <c r="WA212" s="7"/>
      <c r="WB212" s="8"/>
      <c r="WF212" s="7"/>
      <c r="WG212" s="8"/>
      <c r="WK212" s="7"/>
      <c r="WL212" s="8"/>
      <c r="WQ212" s="8"/>
      <c r="WS212" s="4"/>
      <c r="WT212" s="4"/>
      <c r="WU212" s="15"/>
      <c r="WV212" s="39"/>
      <c r="WZ212" s="7"/>
      <c r="XA212" s="8"/>
      <c r="XE212" s="7"/>
      <c r="XF212" s="8"/>
      <c r="XJ212" s="7"/>
      <c r="XK212" s="8"/>
      <c r="XO212" s="7"/>
      <c r="XP212" s="8"/>
      <c r="XT212" s="7"/>
      <c r="XU212" s="8"/>
      <c r="XY212" s="7"/>
      <c r="XZ212" s="8"/>
      <c r="YD212" s="7"/>
      <c r="YE212" s="8"/>
      <c r="YI212" s="7"/>
      <c r="YJ212" s="8"/>
    </row>
    <row r="213" spans="2:660" x14ac:dyDescent="0.2">
      <c r="B213" s="242"/>
      <c r="C213" s="163"/>
      <c r="D213"/>
      <c r="J213"/>
      <c r="K213"/>
      <c r="L213"/>
      <c r="M213"/>
      <c r="AI213" s="8"/>
      <c r="AK213" s="4"/>
      <c r="AL213" s="9"/>
      <c r="AN213" s="8"/>
      <c r="AP213" s="4"/>
      <c r="AQ213" s="9"/>
      <c r="AS213" s="8"/>
      <c r="AU213" s="4"/>
      <c r="AV213" s="9"/>
      <c r="AX213" s="17"/>
      <c r="AZ213" s="13"/>
      <c r="BA213" s="16"/>
      <c r="BM213" s="39"/>
      <c r="BO213" s="14"/>
      <c r="BP213" s="18"/>
      <c r="BR213" s="39"/>
      <c r="BT213" s="14"/>
      <c r="BU213" s="18"/>
      <c r="BW213" s="39"/>
      <c r="BY213" s="14"/>
      <c r="BZ213" s="18"/>
      <c r="CA213" s="22"/>
      <c r="CB213" s="40"/>
      <c r="CG213" s="40"/>
      <c r="CI213" s="21"/>
      <c r="CJ213" s="21"/>
      <c r="CL213" s="40"/>
      <c r="CN213" s="21"/>
      <c r="CO213" s="21"/>
      <c r="CQ213" s="40"/>
      <c r="CS213" s="21"/>
      <c r="CT213" s="21"/>
      <c r="CV213" s="40"/>
      <c r="CX213" s="21"/>
      <c r="CY213" s="21"/>
      <c r="CZ213" s="26"/>
      <c r="DA213" s="41"/>
      <c r="DF213" s="41"/>
      <c r="DH213" s="25"/>
      <c r="DI213" s="25"/>
      <c r="DK213" s="41"/>
      <c r="DM213" s="25"/>
      <c r="DN213" s="25"/>
      <c r="DP213" s="41"/>
      <c r="DR213" s="25"/>
      <c r="DS213" s="25"/>
      <c r="DT213" s="30"/>
      <c r="DU213" s="42"/>
      <c r="DZ213" s="42"/>
      <c r="EB213" s="29"/>
      <c r="EC213" s="29"/>
      <c r="EE213" s="42"/>
      <c r="EG213" s="29"/>
      <c r="EH213" s="29"/>
      <c r="EI213" s="34"/>
      <c r="EJ213" s="43"/>
      <c r="EO213" s="43"/>
      <c r="EQ213" s="33"/>
      <c r="ER213" s="33"/>
      <c r="ES213" s="38"/>
      <c r="ET213" s="44"/>
      <c r="EX213" s="7"/>
      <c r="EY213" s="8"/>
      <c r="FD213" s="8"/>
      <c r="FF213" s="4"/>
      <c r="FG213" s="4"/>
      <c r="FI213" s="8"/>
      <c r="FK213" s="4"/>
      <c r="FL213" s="4"/>
      <c r="FN213" s="8"/>
      <c r="FP213" s="4"/>
      <c r="FQ213" s="4"/>
      <c r="FS213" s="8"/>
      <c r="FU213" s="4"/>
      <c r="FV213" s="4"/>
      <c r="FW213" s="15"/>
      <c r="FX213" s="39"/>
      <c r="GC213" s="39"/>
      <c r="GE213" s="14"/>
      <c r="GF213" s="14"/>
      <c r="GH213" s="39"/>
      <c r="GJ213" s="14"/>
      <c r="GK213" s="14"/>
      <c r="GM213" s="39"/>
      <c r="GO213" s="14"/>
      <c r="GP213" s="14"/>
      <c r="GQ213" s="22"/>
      <c r="GR213" s="40"/>
      <c r="GW213" s="40"/>
      <c r="GY213" s="21"/>
      <c r="GZ213" s="21"/>
      <c r="HB213" s="40"/>
      <c r="HD213" s="21"/>
      <c r="HE213" s="21"/>
      <c r="HF213" s="26"/>
      <c r="HG213" s="41"/>
      <c r="HL213" s="41"/>
      <c r="HN213" s="25"/>
      <c r="HO213" s="25"/>
      <c r="HP213" s="30"/>
      <c r="HQ213" s="42"/>
      <c r="HU213" s="7"/>
      <c r="HV213" s="8"/>
      <c r="IA213" s="8"/>
      <c r="IC213" s="4"/>
      <c r="ID213" s="4"/>
      <c r="IF213" s="8"/>
      <c r="IH213" s="4"/>
      <c r="II213" s="4"/>
      <c r="IK213" s="8"/>
      <c r="IM213" s="4"/>
      <c r="IN213" s="4"/>
      <c r="IO213" s="15"/>
      <c r="IP213" s="39"/>
      <c r="IU213" s="39"/>
      <c r="IW213" s="14"/>
      <c r="IX213" s="14"/>
      <c r="IZ213" s="39"/>
      <c r="JB213" s="14"/>
      <c r="JC213" s="14"/>
      <c r="JD213" s="22"/>
      <c r="JE213" s="40"/>
      <c r="JJ213" s="40"/>
      <c r="JL213" s="21"/>
      <c r="JM213" s="21"/>
      <c r="JN213" s="26"/>
      <c r="JO213" s="41"/>
      <c r="JS213" s="7"/>
      <c r="JT213" s="8"/>
      <c r="JY213" s="8"/>
      <c r="KA213" s="4"/>
      <c r="KB213" s="4"/>
      <c r="KD213" s="8"/>
      <c r="KF213" s="4"/>
      <c r="KG213" s="4"/>
      <c r="KH213" s="15"/>
      <c r="KI213" s="39"/>
      <c r="KN213" s="39"/>
      <c r="KP213" s="14"/>
      <c r="KQ213" s="14"/>
      <c r="KR213" s="22"/>
      <c r="KS213" s="40"/>
      <c r="KX213" s="6"/>
      <c r="KZ213" s="5"/>
      <c r="LA213" s="5"/>
      <c r="LG213" s="15"/>
      <c r="LH213" s="39"/>
      <c r="LM213" s="6"/>
      <c r="LO213" s="5"/>
      <c r="LP213" s="5"/>
      <c r="LQ213" s="7"/>
      <c r="LR213" s="8"/>
      <c r="LW213" s="8"/>
      <c r="LY213" s="4"/>
      <c r="LZ213" s="4"/>
      <c r="MB213" s="8"/>
      <c r="MD213" s="4"/>
      <c r="ME213" s="4"/>
      <c r="MG213" s="8"/>
      <c r="MI213" s="4"/>
      <c r="MJ213" s="4"/>
      <c r="MK213" s="15"/>
      <c r="ML213" s="39"/>
      <c r="MQ213" s="39"/>
      <c r="MS213" s="14"/>
      <c r="MT213" s="14"/>
      <c r="MV213" s="39"/>
      <c r="MX213" s="14"/>
      <c r="MY213" s="14"/>
      <c r="MZ213" s="22"/>
      <c r="NA213" s="40"/>
      <c r="NF213" s="40"/>
      <c r="NH213" s="21"/>
      <c r="NI213" s="21"/>
      <c r="NJ213" s="26"/>
      <c r="NK213" s="41"/>
      <c r="NO213" s="7"/>
      <c r="NP213" s="8"/>
      <c r="NU213" s="8"/>
      <c r="NW213" s="4"/>
      <c r="NX213" s="4"/>
      <c r="NZ213" s="8"/>
      <c r="OB213" s="4"/>
      <c r="OC213" s="4"/>
      <c r="OD213" s="15"/>
      <c r="OE213" s="39"/>
      <c r="OJ213" s="39"/>
      <c r="OL213" s="14"/>
      <c r="OM213" s="14"/>
      <c r="ON213" s="22"/>
      <c r="OO213" s="40"/>
      <c r="OS213" s="7"/>
      <c r="OT213" s="8"/>
      <c r="OY213" s="8"/>
      <c r="PA213" s="4"/>
      <c r="PB213" s="4"/>
      <c r="PC213" s="15"/>
      <c r="PD213" s="39"/>
      <c r="PH213" s="7"/>
      <c r="PI213" s="8"/>
      <c r="PM213" s="7"/>
      <c r="PN213" s="8"/>
      <c r="PS213" s="8"/>
      <c r="PU213" s="4"/>
      <c r="PV213" s="4"/>
      <c r="PX213" s="8"/>
      <c r="PZ213" s="4"/>
      <c r="QA213" s="4"/>
      <c r="QB213" s="15"/>
      <c r="QC213" s="39"/>
      <c r="QH213" s="39"/>
      <c r="QJ213" s="14"/>
      <c r="QK213" s="14"/>
      <c r="QL213" s="22"/>
      <c r="QM213" s="40"/>
      <c r="QQ213" s="7"/>
      <c r="QR213" s="8"/>
      <c r="QW213" s="8"/>
      <c r="QY213" s="4"/>
      <c r="QZ213" s="4"/>
      <c r="RA213" s="15"/>
      <c r="RB213" s="39"/>
      <c r="RF213" s="7"/>
      <c r="RG213" s="8"/>
      <c r="RK213" s="7"/>
      <c r="RL213" s="8"/>
      <c r="RQ213" s="8"/>
      <c r="RS213" s="4"/>
      <c r="RT213" s="4"/>
      <c r="RU213" s="15"/>
      <c r="RV213" s="39"/>
      <c r="RZ213" s="7"/>
      <c r="SA213" s="8"/>
      <c r="SE213" s="7"/>
      <c r="SF213" s="8"/>
      <c r="SJ213" s="7"/>
      <c r="SK213" s="8"/>
      <c r="SP213" s="8"/>
      <c r="SR213" s="4"/>
      <c r="SS213" s="4"/>
      <c r="SU213" s="8"/>
      <c r="SW213" s="4"/>
      <c r="SX213" s="4"/>
      <c r="SY213" s="15"/>
      <c r="SZ213" s="39"/>
      <c r="TE213" s="39"/>
      <c r="TG213" s="14"/>
      <c r="TH213" s="14"/>
      <c r="TI213" s="22"/>
      <c r="TJ213" s="40"/>
      <c r="TN213" s="7"/>
      <c r="TO213" s="8"/>
      <c r="TT213" s="8"/>
      <c r="TV213" s="4"/>
      <c r="TW213" s="4"/>
      <c r="TX213" s="15"/>
      <c r="TY213" s="39"/>
      <c r="UC213" s="7"/>
      <c r="UD213" s="8"/>
      <c r="UH213" s="7"/>
      <c r="UI213" s="8"/>
      <c r="UN213" s="8"/>
      <c r="UP213" s="4"/>
      <c r="UQ213" s="4"/>
      <c r="UR213" s="15"/>
      <c r="US213" s="39"/>
      <c r="UW213" s="7"/>
      <c r="UX213" s="8"/>
      <c r="VB213" s="7"/>
      <c r="VC213" s="8"/>
      <c r="VG213" s="7"/>
      <c r="VH213" s="8"/>
      <c r="VM213" s="8"/>
      <c r="VO213" s="4"/>
      <c r="VP213" s="4"/>
      <c r="VQ213" s="15"/>
      <c r="VR213" s="39"/>
      <c r="VV213" s="7"/>
      <c r="VW213" s="8"/>
      <c r="WA213" s="7"/>
      <c r="WB213" s="8"/>
      <c r="WF213" s="7"/>
      <c r="WG213" s="8"/>
      <c r="WK213" s="7"/>
      <c r="WL213" s="8"/>
      <c r="WQ213" s="8"/>
      <c r="WS213" s="4"/>
      <c r="WT213" s="4"/>
      <c r="WU213" s="15"/>
      <c r="WV213" s="39"/>
      <c r="WZ213" s="7"/>
      <c r="XA213" s="8"/>
      <c r="XE213" s="7"/>
      <c r="XF213" s="8"/>
      <c r="XJ213" s="7"/>
      <c r="XK213" s="8"/>
      <c r="XO213" s="7"/>
      <c r="XP213" s="8"/>
      <c r="XT213" s="7"/>
      <c r="XU213" s="8"/>
      <c r="XY213" s="7"/>
      <c r="XZ213" s="8"/>
      <c r="YD213" s="7"/>
      <c r="YE213" s="8"/>
      <c r="YI213" s="7"/>
      <c r="YJ213" s="8"/>
    </row>
    <row r="214" spans="2:660" x14ac:dyDescent="0.2">
      <c r="B214" s="242"/>
      <c r="C214" s="163"/>
      <c r="D214"/>
      <c r="J214"/>
      <c r="K214"/>
      <c r="L214"/>
      <c r="M214"/>
      <c r="AI214" s="8"/>
      <c r="AK214" s="4"/>
      <c r="AL214" s="9"/>
      <c r="AN214" s="8"/>
      <c r="AP214" s="4"/>
      <c r="AQ214" s="9"/>
      <c r="AS214" s="8"/>
      <c r="AU214" s="4"/>
      <c r="AV214" s="9"/>
      <c r="AX214" s="17"/>
      <c r="AZ214" s="13"/>
      <c r="BA214" s="16"/>
      <c r="BM214" s="39"/>
      <c r="BO214" s="14"/>
      <c r="BP214" s="18"/>
      <c r="BR214" s="39"/>
      <c r="BT214" s="14"/>
      <c r="BU214" s="18"/>
      <c r="BW214" s="39"/>
      <c r="BY214" s="14"/>
      <c r="BZ214" s="18"/>
      <c r="CA214" s="22"/>
      <c r="CB214" s="40"/>
      <c r="CG214" s="40"/>
      <c r="CI214" s="21"/>
      <c r="CJ214" s="21"/>
      <c r="CL214" s="40"/>
      <c r="CN214" s="21"/>
      <c r="CO214" s="21"/>
      <c r="CQ214" s="40"/>
      <c r="CS214" s="21"/>
      <c r="CT214" s="21"/>
      <c r="CV214" s="40"/>
      <c r="CX214" s="21"/>
      <c r="CY214" s="21"/>
      <c r="CZ214" s="26"/>
      <c r="DA214" s="41"/>
      <c r="DF214" s="41"/>
      <c r="DH214" s="25"/>
      <c r="DI214" s="25"/>
      <c r="DK214" s="41"/>
      <c r="DM214" s="25"/>
      <c r="DN214" s="25"/>
      <c r="DP214" s="41"/>
      <c r="DR214" s="25"/>
      <c r="DS214" s="25"/>
      <c r="DT214" s="30"/>
      <c r="DU214" s="42"/>
      <c r="DZ214" s="42"/>
      <c r="EB214" s="29"/>
      <c r="EC214" s="29"/>
      <c r="EE214" s="42"/>
      <c r="EG214" s="29"/>
      <c r="EH214" s="29"/>
      <c r="EI214" s="34"/>
      <c r="EJ214" s="43"/>
      <c r="EO214" s="43"/>
      <c r="EQ214" s="33"/>
      <c r="ER214" s="33"/>
      <c r="ES214" s="38"/>
      <c r="ET214" s="44"/>
      <c r="EX214" s="7"/>
      <c r="EY214" s="8"/>
      <c r="FD214" s="8"/>
      <c r="FF214" s="4"/>
      <c r="FG214" s="4"/>
      <c r="FI214" s="8"/>
      <c r="FK214" s="4"/>
      <c r="FL214" s="4"/>
      <c r="FN214" s="8"/>
      <c r="FP214" s="4"/>
      <c r="FQ214" s="4"/>
      <c r="FS214" s="8"/>
      <c r="FU214" s="4"/>
      <c r="FV214" s="4"/>
      <c r="FW214" s="15"/>
      <c r="FX214" s="39"/>
      <c r="GC214" s="39"/>
      <c r="GE214" s="14"/>
      <c r="GF214" s="14"/>
      <c r="GH214" s="39"/>
      <c r="GJ214" s="14"/>
      <c r="GK214" s="14"/>
      <c r="GM214" s="39"/>
      <c r="GO214" s="14"/>
      <c r="GP214" s="14"/>
      <c r="GQ214" s="22"/>
      <c r="GR214" s="40"/>
      <c r="GW214" s="40"/>
      <c r="GY214" s="21"/>
      <c r="GZ214" s="21"/>
      <c r="HB214" s="40"/>
      <c r="HD214" s="21"/>
      <c r="HE214" s="21"/>
      <c r="HF214" s="26"/>
      <c r="HG214" s="41"/>
      <c r="HL214" s="41"/>
      <c r="HN214" s="25"/>
      <c r="HO214" s="25"/>
      <c r="HP214" s="30"/>
      <c r="HQ214" s="42"/>
      <c r="HU214" s="7"/>
      <c r="HV214" s="8"/>
      <c r="IA214" s="8"/>
      <c r="IC214" s="4"/>
      <c r="ID214" s="4"/>
      <c r="IF214" s="8"/>
      <c r="IH214" s="4"/>
      <c r="II214" s="4"/>
      <c r="IK214" s="8"/>
      <c r="IM214" s="4"/>
      <c r="IN214" s="4"/>
      <c r="IO214" s="15"/>
      <c r="IP214" s="39"/>
      <c r="IU214" s="39"/>
      <c r="IW214" s="14"/>
      <c r="IX214" s="14"/>
      <c r="IZ214" s="39"/>
      <c r="JB214" s="14"/>
      <c r="JC214" s="14"/>
      <c r="JD214" s="22"/>
      <c r="JE214" s="40"/>
      <c r="JJ214" s="40"/>
      <c r="JL214" s="21"/>
      <c r="JM214" s="21"/>
      <c r="JN214" s="26"/>
      <c r="JO214" s="41"/>
      <c r="JS214" s="7"/>
      <c r="JT214" s="8"/>
      <c r="JY214" s="8"/>
      <c r="KA214" s="4"/>
      <c r="KB214" s="4"/>
      <c r="KD214" s="8"/>
      <c r="KF214" s="4"/>
      <c r="KG214" s="4"/>
      <c r="KH214" s="15"/>
      <c r="KI214" s="39"/>
      <c r="KN214" s="39"/>
      <c r="KP214" s="14"/>
      <c r="KQ214" s="14"/>
      <c r="KR214" s="22"/>
      <c r="KS214" s="40"/>
      <c r="KX214" s="6"/>
      <c r="KZ214" s="5"/>
      <c r="LA214" s="5"/>
      <c r="LG214" s="15"/>
      <c r="LH214" s="39"/>
      <c r="LM214" s="6"/>
      <c r="LO214" s="5"/>
      <c r="LP214" s="5"/>
      <c r="LQ214" s="7"/>
      <c r="LR214" s="8"/>
      <c r="LW214" s="8"/>
      <c r="LY214" s="4"/>
      <c r="LZ214" s="4"/>
      <c r="MB214" s="8"/>
      <c r="MD214" s="4"/>
      <c r="ME214" s="4"/>
      <c r="MG214" s="8"/>
      <c r="MI214" s="4"/>
      <c r="MJ214" s="4"/>
      <c r="MK214" s="15"/>
      <c r="ML214" s="39"/>
      <c r="MQ214" s="39"/>
      <c r="MS214" s="14"/>
      <c r="MT214" s="14"/>
      <c r="MV214" s="39"/>
      <c r="MX214" s="14"/>
      <c r="MY214" s="14"/>
      <c r="MZ214" s="22"/>
      <c r="NA214" s="40"/>
      <c r="NF214" s="40"/>
      <c r="NH214" s="21"/>
      <c r="NI214" s="21"/>
      <c r="NJ214" s="26"/>
      <c r="NK214" s="41"/>
      <c r="NO214" s="7"/>
      <c r="NP214" s="8"/>
      <c r="NU214" s="8"/>
      <c r="NW214" s="4"/>
      <c r="NX214" s="4"/>
      <c r="NZ214" s="8"/>
      <c r="OB214" s="4"/>
      <c r="OC214" s="4"/>
      <c r="OD214" s="15"/>
      <c r="OE214" s="39"/>
      <c r="OJ214" s="39"/>
      <c r="OL214" s="14"/>
      <c r="OM214" s="14"/>
      <c r="ON214" s="22"/>
      <c r="OO214" s="40"/>
      <c r="OS214" s="7"/>
      <c r="OT214" s="8"/>
      <c r="OY214" s="8"/>
      <c r="PA214" s="4"/>
      <c r="PB214" s="4"/>
      <c r="PC214" s="15"/>
      <c r="PD214" s="39"/>
      <c r="PH214" s="7"/>
      <c r="PI214" s="8"/>
      <c r="PM214" s="7"/>
      <c r="PN214" s="8"/>
      <c r="PS214" s="8"/>
      <c r="PU214" s="4"/>
      <c r="PV214" s="4"/>
      <c r="PX214" s="8"/>
      <c r="PZ214" s="4"/>
      <c r="QA214" s="4"/>
      <c r="QB214" s="15"/>
      <c r="QC214" s="39"/>
      <c r="QH214" s="39"/>
      <c r="QJ214" s="14"/>
      <c r="QK214" s="14"/>
      <c r="QL214" s="22"/>
      <c r="QM214" s="40"/>
      <c r="QQ214" s="7"/>
      <c r="QR214" s="8"/>
      <c r="QW214" s="8"/>
      <c r="QY214" s="4"/>
      <c r="QZ214" s="4"/>
      <c r="RA214" s="15"/>
      <c r="RB214" s="39"/>
      <c r="RF214" s="7"/>
      <c r="RG214" s="8"/>
      <c r="RK214" s="7"/>
      <c r="RL214" s="8"/>
      <c r="RQ214" s="8"/>
      <c r="RS214" s="4"/>
      <c r="RT214" s="4"/>
      <c r="RU214" s="15"/>
      <c r="RV214" s="39"/>
      <c r="RZ214" s="7"/>
      <c r="SA214" s="8"/>
      <c r="SE214" s="7"/>
      <c r="SF214" s="8"/>
      <c r="SJ214" s="7"/>
      <c r="SK214" s="8"/>
      <c r="SP214" s="8"/>
      <c r="SR214" s="4"/>
      <c r="SS214" s="4"/>
      <c r="SU214" s="8"/>
      <c r="SW214" s="4"/>
      <c r="SX214" s="4"/>
      <c r="SY214" s="15"/>
      <c r="SZ214" s="39"/>
      <c r="TE214" s="39"/>
      <c r="TG214" s="14"/>
      <c r="TH214" s="14"/>
      <c r="TI214" s="22"/>
      <c r="TJ214" s="40"/>
      <c r="TN214" s="7"/>
      <c r="TO214" s="8"/>
      <c r="TT214" s="8"/>
      <c r="TV214" s="4"/>
      <c r="TW214" s="4"/>
      <c r="TX214" s="15"/>
      <c r="TY214" s="39"/>
      <c r="UC214" s="7"/>
      <c r="UD214" s="8"/>
      <c r="UH214" s="7"/>
      <c r="UI214" s="8"/>
      <c r="UN214" s="8"/>
      <c r="UP214" s="4"/>
      <c r="UQ214" s="4"/>
      <c r="UR214" s="15"/>
      <c r="US214" s="39"/>
      <c r="UW214" s="7"/>
      <c r="UX214" s="8"/>
      <c r="VB214" s="7"/>
      <c r="VC214" s="8"/>
      <c r="VG214" s="7"/>
      <c r="VH214" s="8"/>
      <c r="VM214" s="8"/>
      <c r="VO214" s="4"/>
      <c r="VP214" s="4"/>
      <c r="VQ214" s="15"/>
      <c r="VR214" s="39"/>
      <c r="VV214" s="7"/>
      <c r="VW214" s="8"/>
      <c r="WA214" s="7"/>
      <c r="WB214" s="8"/>
      <c r="WF214" s="7"/>
      <c r="WG214" s="8"/>
      <c r="WK214" s="7"/>
      <c r="WL214" s="8"/>
      <c r="WQ214" s="8"/>
      <c r="WS214" s="4"/>
      <c r="WT214" s="4"/>
      <c r="WU214" s="15"/>
      <c r="WV214" s="39"/>
      <c r="WZ214" s="7"/>
      <c r="XA214" s="8"/>
      <c r="XE214" s="7"/>
      <c r="XF214" s="8"/>
      <c r="XJ214" s="7"/>
      <c r="XK214" s="8"/>
      <c r="XO214" s="7"/>
      <c r="XP214" s="8"/>
      <c r="XT214" s="7"/>
      <c r="XU214" s="8"/>
      <c r="XY214" s="7"/>
      <c r="XZ214" s="8"/>
      <c r="YD214" s="7"/>
      <c r="YE214" s="8"/>
      <c r="YI214" s="7"/>
      <c r="YJ214" s="8"/>
    </row>
    <row r="215" spans="2:660" x14ac:dyDescent="0.2">
      <c r="B215" s="242"/>
      <c r="C215" s="163"/>
      <c r="D215"/>
      <c r="J215"/>
      <c r="K215"/>
      <c r="L215"/>
      <c r="M215"/>
      <c r="AI215" s="8"/>
      <c r="AK215" s="4"/>
      <c r="AL215" s="9"/>
      <c r="AN215" s="8"/>
      <c r="AP215" s="4"/>
      <c r="AQ215" s="9"/>
      <c r="AS215" s="8"/>
      <c r="AU215" s="4"/>
      <c r="AV215" s="9"/>
      <c r="AX215" s="17"/>
      <c r="AZ215" s="13"/>
      <c r="BA215" s="16"/>
      <c r="BM215" s="39"/>
      <c r="BO215" s="14"/>
      <c r="BP215" s="18"/>
      <c r="BR215" s="39"/>
      <c r="BT215" s="14"/>
      <c r="BU215" s="18"/>
      <c r="BW215" s="39"/>
      <c r="BY215" s="14"/>
      <c r="BZ215" s="18"/>
      <c r="CA215" s="22"/>
      <c r="CB215" s="40"/>
      <c r="CG215" s="40"/>
      <c r="CI215" s="21"/>
      <c r="CJ215" s="21"/>
      <c r="CL215" s="40"/>
      <c r="CN215" s="21"/>
      <c r="CO215" s="21"/>
      <c r="CQ215" s="40"/>
      <c r="CS215" s="21"/>
      <c r="CT215" s="21"/>
      <c r="CV215" s="40"/>
      <c r="CX215" s="21"/>
      <c r="CY215" s="21"/>
      <c r="CZ215" s="26"/>
      <c r="DA215" s="41"/>
      <c r="DF215" s="41"/>
      <c r="DH215" s="25"/>
      <c r="DI215" s="25"/>
      <c r="DK215" s="41"/>
      <c r="DM215" s="25"/>
      <c r="DN215" s="25"/>
      <c r="DP215" s="41"/>
      <c r="DR215" s="25"/>
      <c r="DS215" s="25"/>
      <c r="DT215" s="30"/>
      <c r="DU215" s="42"/>
      <c r="DZ215" s="42"/>
      <c r="EB215" s="29"/>
      <c r="EC215" s="29"/>
      <c r="EE215" s="42"/>
      <c r="EG215" s="29"/>
      <c r="EH215" s="29"/>
      <c r="EI215" s="34"/>
      <c r="EJ215" s="43"/>
      <c r="EO215" s="43"/>
      <c r="EQ215" s="33"/>
      <c r="ER215" s="33"/>
      <c r="ES215" s="38"/>
      <c r="ET215" s="44"/>
      <c r="EX215" s="7"/>
      <c r="EY215" s="8"/>
      <c r="FD215" s="8"/>
      <c r="FF215" s="4"/>
      <c r="FG215" s="4"/>
      <c r="FI215" s="8"/>
      <c r="FK215" s="4"/>
      <c r="FL215" s="4"/>
      <c r="FN215" s="8"/>
      <c r="FP215" s="4"/>
      <c r="FQ215" s="4"/>
      <c r="FS215" s="8"/>
      <c r="FU215" s="4"/>
      <c r="FV215" s="4"/>
      <c r="FW215" s="15"/>
      <c r="FX215" s="39"/>
      <c r="GC215" s="39"/>
      <c r="GE215" s="14"/>
      <c r="GF215" s="14"/>
      <c r="GH215" s="39"/>
      <c r="GJ215" s="14"/>
      <c r="GK215" s="14"/>
      <c r="GM215" s="39"/>
      <c r="GO215" s="14"/>
      <c r="GP215" s="14"/>
      <c r="GQ215" s="22"/>
      <c r="GR215" s="40"/>
      <c r="GW215" s="40"/>
      <c r="GY215" s="21"/>
      <c r="GZ215" s="21"/>
      <c r="HB215" s="40"/>
      <c r="HD215" s="21"/>
      <c r="HE215" s="21"/>
      <c r="HF215" s="26"/>
      <c r="HG215" s="41"/>
      <c r="HL215" s="41"/>
      <c r="HN215" s="25"/>
      <c r="HO215" s="25"/>
      <c r="HP215" s="30"/>
      <c r="HQ215" s="42"/>
      <c r="HU215" s="7"/>
      <c r="HV215" s="8"/>
      <c r="IA215" s="8"/>
      <c r="IC215" s="4"/>
      <c r="ID215" s="4"/>
      <c r="IF215" s="8"/>
      <c r="IH215" s="4"/>
      <c r="II215" s="4"/>
      <c r="IK215" s="8"/>
      <c r="IM215" s="4"/>
      <c r="IN215" s="4"/>
      <c r="IO215" s="15"/>
      <c r="IP215" s="39"/>
      <c r="IU215" s="39"/>
      <c r="IW215" s="14"/>
      <c r="IX215" s="14"/>
      <c r="IZ215" s="39"/>
      <c r="JB215" s="14"/>
      <c r="JC215" s="14"/>
      <c r="JD215" s="22"/>
      <c r="JE215" s="40"/>
      <c r="JJ215" s="40"/>
      <c r="JL215" s="21"/>
      <c r="JM215" s="21"/>
      <c r="JN215" s="26"/>
      <c r="JO215" s="41"/>
      <c r="JS215" s="7"/>
      <c r="JT215" s="8"/>
      <c r="JY215" s="8"/>
      <c r="KA215" s="4"/>
      <c r="KB215" s="4"/>
      <c r="KD215" s="8"/>
      <c r="KF215" s="4"/>
      <c r="KG215" s="4"/>
      <c r="KH215" s="15"/>
      <c r="KI215" s="39"/>
      <c r="KN215" s="39"/>
      <c r="KP215" s="14"/>
      <c r="KQ215" s="14"/>
      <c r="KR215" s="22"/>
      <c r="KS215" s="40"/>
      <c r="KX215" s="6"/>
      <c r="KZ215" s="5"/>
      <c r="LA215" s="5"/>
      <c r="LG215" s="15"/>
      <c r="LH215" s="39"/>
      <c r="LM215" s="6"/>
      <c r="LO215" s="5"/>
      <c r="LP215" s="5"/>
      <c r="LQ215" s="7"/>
      <c r="LR215" s="8"/>
      <c r="LW215" s="8"/>
      <c r="LY215" s="4"/>
      <c r="LZ215" s="4"/>
      <c r="MB215" s="8"/>
      <c r="MD215" s="4"/>
      <c r="ME215" s="4"/>
      <c r="MG215" s="8"/>
      <c r="MI215" s="4"/>
      <c r="MJ215" s="4"/>
      <c r="MK215" s="15"/>
      <c r="ML215" s="39"/>
      <c r="MQ215" s="39"/>
      <c r="MS215" s="14"/>
      <c r="MT215" s="14"/>
      <c r="MV215" s="39"/>
      <c r="MX215" s="14"/>
      <c r="MY215" s="14"/>
      <c r="MZ215" s="22"/>
      <c r="NA215" s="40"/>
      <c r="NF215" s="40"/>
      <c r="NH215" s="21"/>
      <c r="NI215" s="21"/>
      <c r="NJ215" s="26"/>
      <c r="NK215" s="41"/>
      <c r="NO215" s="7"/>
      <c r="NP215" s="8"/>
      <c r="NU215" s="8"/>
      <c r="NW215" s="4"/>
      <c r="NX215" s="4"/>
      <c r="NZ215" s="8"/>
      <c r="OB215" s="4"/>
      <c r="OC215" s="4"/>
      <c r="OD215" s="15"/>
      <c r="OE215" s="39"/>
      <c r="OJ215" s="39"/>
      <c r="OL215" s="14"/>
      <c r="OM215" s="14"/>
      <c r="ON215" s="22"/>
      <c r="OO215" s="40"/>
      <c r="OS215" s="7"/>
      <c r="OT215" s="8"/>
      <c r="OY215" s="8"/>
      <c r="PA215" s="4"/>
      <c r="PB215" s="4"/>
      <c r="PC215" s="15"/>
      <c r="PD215" s="39"/>
      <c r="PH215" s="7"/>
      <c r="PI215" s="8"/>
      <c r="PM215" s="7"/>
      <c r="PN215" s="8"/>
      <c r="PS215" s="8"/>
      <c r="PU215" s="4"/>
      <c r="PV215" s="4"/>
      <c r="PX215" s="8"/>
      <c r="PZ215" s="4"/>
      <c r="QA215" s="4"/>
      <c r="QB215" s="15"/>
      <c r="QC215" s="39"/>
      <c r="QH215" s="39"/>
      <c r="QJ215" s="14"/>
      <c r="QK215" s="14"/>
      <c r="QL215" s="22"/>
      <c r="QM215" s="40"/>
      <c r="QQ215" s="7"/>
      <c r="QR215" s="8"/>
      <c r="QW215" s="8"/>
      <c r="QY215" s="4"/>
      <c r="QZ215" s="4"/>
      <c r="RA215" s="15"/>
      <c r="RB215" s="39"/>
      <c r="RF215" s="7"/>
      <c r="RG215" s="8"/>
      <c r="RK215" s="7"/>
      <c r="RL215" s="8"/>
      <c r="RQ215" s="8"/>
      <c r="RS215" s="4"/>
      <c r="RT215" s="4"/>
      <c r="RU215" s="15"/>
      <c r="RV215" s="39"/>
      <c r="RZ215" s="7"/>
      <c r="SA215" s="8"/>
      <c r="SE215" s="7"/>
      <c r="SF215" s="8"/>
      <c r="SJ215" s="7"/>
      <c r="SK215" s="8"/>
      <c r="SP215" s="8"/>
      <c r="SR215" s="4"/>
      <c r="SS215" s="4"/>
      <c r="SU215" s="8"/>
      <c r="SW215" s="4"/>
      <c r="SX215" s="4"/>
      <c r="SY215" s="15"/>
      <c r="SZ215" s="39"/>
      <c r="TE215" s="39"/>
      <c r="TG215" s="14"/>
      <c r="TH215" s="14"/>
      <c r="TI215" s="22"/>
      <c r="TJ215" s="40"/>
      <c r="TN215" s="7"/>
      <c r="TO215" s="8"/>
      <c r="TT215" s="8"/>
      <c r="TV215" s="4"/>
      <c r="TW215" s="4"/>
      <c r="TX215" s="15"/>
      <c r="TY215" s="39"/>
      <c r="UC215" s="7"/>
      <c r="UD215" s="8"/>
      <c r="UH215" s="7"/>
      <c r="UI215" s="8"/>
      <c r="UN215" s="8"/>
      <c r="UP215" s="4"/>
      <c r="UQ215" s="4"/>
      <c r="UR215" s="15"/>
      <c r="US215" s="39"/>
      <c r="UW215" s="7"/>
      <c r="UX215" s="8"/>
      <c r="VB215" s="7"/>
      <c r="VC215" s="8"/>
      <c r="VG215" s="7"/>
      <c r="VH215" s="8"/>
      <c r="VM215" s="8"/>
      <c r="VO215" s="4"/>
      <c r="VP215" s="4"/>
      <c r="VQ215" s="15"/>
      <c r="VR215" s="39"/>
      <c r="VV215" s="7"/>
      <c r="VW215" s="8"/>
      <c r="WA215" s="7"/>
      <c r="WB215" s="8"/>
      <c r="WF215" s="7"/>
      <c r="WG215" s="8"/>
      <c r="WK215" s="7"/>
      <c r="WL215" s="8"/>
      <c r="WQ215" s="8"/>
      <c r="WS215" s="4"/>
      <c r="WT215" s="4"/>
      <c r="WU215" s="15"/>
      <c r="WV215" s="39"/>
      <c r="WZ215" s="7"/>
      <c r="XA215" s="8"/>
      <c r="XE215" s="7"/>
      <c r="XF215" s="8"/>
      <c r="XJ215" s="7"/>
      <c r="XK215" s="8"/>
      <c r="XO215" s="7"/>
      <c r="XP215" s="8"/>
      <c r="XT215" s="7"/>
      <c r="XU215" s="8"/>
      <c r="XY215" s="7"/>
      <c r="XZ215" s="8"/>
      <c r="YD215" s="7"/>
      <c r="YE215" s="8"/>
      <c r="YI215" s="7"/>
      <c r="YJ215" s="8"/>
    </row>
    <row r="216" spans="2:660" x14ac:dyDescent="0.2">
      <c r="B216" s="242"/>
      <c r="C216" s="163"/>
      <c r="D216"/>
      <c r="J216"/>
      <c r="K216"/>
      <c r="L216"/>
      <c r="M216"/>
      <c r="AI216" s="8"/>
      <c r="AK216" s="4"/>
      <c r="AL216" s="9"/>
      <c r="AN216" s="8"/>
      <c r="AP216" s="4"/>
      <c r="AQ216" s="9"/>
      <c r="AS216" s="8"/>
      <c r="AU216" s="4"/>
      <c r="AV216" s="9"/>
      <c r="AX216" s="17"/>
      <c r="AZ216" s="13"/>
      <c r="BA216" s="16"/>
      <c r="BM216" s="39"/>
      <c r="BO216" s="14"/>
      <c r="BP216" s="18"/>
      <c r="BR216" s="39"/>
      <c r="BT216" s="14"/>
      <c r="BU216" s="18"/>
      <c r="BW216" s="39"/>
      <c r="BY216" s="14"/>
      <c r="BZ216" s="18"/>
      <c r="CA216" s="22"/>
      <c r="CB216" s="40"/>
      <c r="CG216" s="40"/>
      <c r="CI216" s="21"/>
      <c r="CJ216" s="21"/>
      <c r="CL216" s="40"/>
      <c r="CN216" s="21"/>
      <c r="CO216" s="21"/>
      <c r="CQ216" s="40"/>
      <c r="CS216" s="21"/>
      <c r="CT216" s="21"/>
      <c r="CV216" s="40"/>
      <c r="CX216" s="21"/>
      <c r="CY216" s="21"/>
      <c r="CZ216" s="26"/>
      <c r="DA216" s="41"/>
      <c r="DF216" s="41"/>
      <c r="DH216" s="25"/>
      <c r="DI216" s="25"/>
      <c r="DK216" s="41"/>
      <c r="DM216" s="25"/>
      <c r="DN216" s="25"/>
      <c r="DP216" s="41"/>
      <c r="DR216" s="25"/>
      <c r="DS216" s="25"/>
      <c r="DT216" s="30"/>
      <c r="DU216" s="42"/>
      <c r="DZ216" s="42"/>
      <c r="EB216" s="29"/>
      <c r="EC216" s="29"/>
      <c r="EE216" s="42"/>
      <c r="EG216" s="29"/>
      <c r="EH216" s="29"/>
      <c r="EI216" s="34"/>
      <c r="EJ216" s="43"/>
      <c r="EO216" s="43"/>
      <c r="EQ216" s="33"/>
      <c r="ER216" s="33"/>
      <c r="ES216" s="38"/>
      <c r="ET216" s="44"/>
      <c r="EX216" s="7"/>
      <c r="EY216" s="8"/>
      <c r="FD216" s="8"/>
      <c r="FF216" s="4"/>
      <c r="FG216" s="4"/>
      <c r="FI216" s="8"/>
      <c r="FK216" s="4"/>
      <c r="FL216" s="4"/>
      <c r="FN216" s="8"/>
      <c r="FP216" s="4"/>
      <c r="FQ216" s="4"/>
      <c r="FS216" s="8"/>
      <c r="FU216" s="4"/>
      <c r="FV216" s="4"/>
      <c r="FW216" s="15"/>
      <c r="FX216" s="39"/>
      <c r="GC216" s="39"/>
      <c r="GE216" s="14"/>
      <c r="GF216" s="14"/>
      <c r="GH216" s="39"/>
      <c r="GJ216" s="14"/>
      <c r="GK216" s="14"/>
      <c r="GM216" s="39"/>
      <c r="GO216" s="14"/>
      <c r="GP216" s="14"/>
      <c r="GQ216" s="22"/>
      <c r="GR216" s="40"/>
      <c r="GW216" s="40"/>
      <c r="GY216" s="21"/>
      <c r="GZ216" s="21"/>
      <c r="HB216" s="40"/>
      <c r="HD216" s="21"/>
      <c r="HE216" s="21"/>
      <c r="HF216" s="26"/>
      <c r="HG216" s="41"/>
      <c r="HL216" s="41"/>
      <c r="HN216" s="25"/>
      <c r="HO216" s="25"/>
      <c r="HP216" s="30"/>
      <c r="HQ216" s="42"/>
      <c r="HU216" s="7"/>
      <c r="HV216" s="8"/>
      <c r="IA216" s="8"/>
      <c r="IC216" s="4"/>
      <c r="ID216" s="4"/>
      <c r="IF216" s="8"/>
      <c r="IH216" s="4"/>
      <c r="II216" s="4"/>
      <c r="IK216" s="8"/>
      <c r="IM216" s="4"/>
      <c r="IN216" s="4"/>
      <c r="IO216" s="15"/>
      <c r="IP216" s="39"/>
      <c r="IU216" s="39"/>
      <c r="IW216" s="14"/>
      <c r="IX216" s="14"/>
      <c r="IZ216" s="39"/>
      <c r="JB216" s="14"/>
      <c r="JC216" s="14"/>
      <c r="JD216" s="22"/>
      <c r="JE216" s="40"/>
      <c r="JJ216" s="40"/>
      <c r="JL216" s="21"/>
      <c r="JM216" s="21"/>
      <c r="JN216" s="26"/>
      <c r="JO216" s="41"/>
      <c r="JS216" s="7"/>
      <c r="JT216" s="8"/>
      <c r="JY216" s="8"/>
      <c r="KA216" s="4"/>
      <c r="KB216" s="4"/>
      <c r="KD216" s="8"/>
      <c r="KF216" s="4"/>
      <c r="KG216" s="4"/>
      <c r="KH216" s="15"/>
      <c r="KI216" s="39"/>
      <c r="KN216" s="39"/>
      <c r="KP216" s="14"/>
      <c r="KQ216" s="14"/>
      <c r="KR216" s="22"/>
      <c r="KS216" s="40"/>
      <c r="KX216" s="6"/>
      <c r="KZ216" s="5"/>
      <c r="LA216" s="5"/>
      <c r="LG216" s="15"/>
      <c r="LH216" s="39"/>
      <c r="LM216" s="6"/>
      <c r="LO216" s="5"/>
      <c r="LP216" s="5"/>
      <c r="LQ216" s="7"/>
      <c r="LR216" s="8"/>
      <c r="LW216" s="8"/>
      <c r="LY216" s="4"/>
      <c r="LZ216" s="4"/>
      <c r="MB216" s="8"/>
      <c r="MD216" s="4"/>
      <c r="ME216" s="4"/>
      <c r="MG216" s="8"/>
      <c r="MI216" s="4"/>
      <c r="MJ216" s="4"/>
      <c r="MK216" s="15"/>
      <c r="ML216" s="39"/>
      <c r="MQ216" s="39"/>
      <c r="MS216" s="14"/>
      <c r="MT216" s="14"/>
      <c r="MV216" s="39"/>
      <c r="MX216" s="14"/>
      <c r="MY216" s="14"/>
      <c r="MZ216" s="22"/>
      <c r="NA216" s="40"/>
      <c r="NF216" s="40"/>
      <c r="NH216" s="21"/>
      <c r="NI216" s="21"/>
      <c r="NJ216" s="26"/>
      <c r="NK216" s="41"/>
      <c r="NO216" s="7"/>
      <c r="NP216" s="8"/>
      <c r="NU216" s="8"/>
      <c r="NW216" s="4"/>
      <c r="NX216" s="4"/>
      <c r="NZ216" s="8"/>
      <c r="OB216" s="4"/>
      <c r="OC216" s="4"/>
      <c r="OD216" s="15"/>
      <c r="OE216" s="39"/>
      <c r="OJ216" s="39"/>
      <c r="OL216" s="14"/>
      <c r="OM216" s="14"/>
      <c r="ON216" s="22"/>
      <c r="OO216" s="40"/>
      <c r="OS216" s="7"/>
      <c r="OT216" s="8"/>
      <c r="OY216" s="8"/>
      <c r="PA216" s="4"/>
      <c r="PB216" s="4"/>
      <c r="PC216" s="15"/>
      <c r="PD216" s="39"/>
      <c r="PH216" s="7"/>
      <c r="PI216" s="8"/>
      <c r="PM216" s="7"/>
      <c r="PN216" s="8"/>
      <c r="PS216" s="8"/>
      <c r="PU216" s="4"/>
      <c r="PV216" s="4"/>
      <c r="PX216" s="8"/>
      <c r="PZ216" s="4"/>
      <c r="QA216" s="4"/>
      <c r="QB216" s="15"/>
      <c r="QC216" s="39"/>
      <c r="QH216" s="39"/>
      <c r="QJ216" s="14"/>
      <c r="QK216" s="14"/>
      <c r="QL216" s="22"/>
      <c r="QM216" s="40"/>
      <c r="QQ216" s="7"/>
      <c r="QR216" s="8"/>
      <c r="QW216" s="8"/>
      <c r="QY216" s="4"/>
      <c r="QZ216" s="4"/>
      <c r="RA216" s="15"/>
      <c r="RB216" s="39"/>
      <c r="RF216" s="7"/>
      <c r="RG216" s="8"/>
      <c r="RK216" s="7"/>
      <c r="RL216" s="8"/>
      <c r="RQ216" s="8"/>
      <c r="RS216" s="4"/>
      <c r="RT216" s="4"/>
      <c r="RU216" s="15"/>
      <c r="RV216" s="39"/>
      <c r="RZ216" s="7"/>
      <c r="SA216" s="8"/>
      <c r="SE216" s="7"/>
      <c r="SF216" s="8"/>
      <c r="SJ216" s="7"/>
      <c r="SK216" s="8"/>
      <c r="SP216" s="8"/>
      <c r="SR216" s="4"/>
      <c r="SS216" s="4"/>
      <c r="SU216" s="8"/>
      <c r="SW216" s="4"/>
      <c r="SX216" s="4"/>
      <c r="SY216" s="15"/>
      <c r="SZ216" s="39"/>
      <c r="TE216" s="39"/>
      <c r="TG216" s="14"/>
      <c r="TH216" s="14"/>
      <c r="TI216" s="22"/>
      <c r="TJ216" s="40"/>
      <c r="TN216" s="7"/>
      <c r="TO216" s="8"/>
      <c r="TT216" s="8"/>
      <c r="TV216" s="4"/>
      <c r="TW216" s="4"/>
      <c r="TX216" s="15"/>
      <c r="TY216" s="39"/>
      <c r="UC216" s="7"/>
      <c r="UD216" s="8"/>
      <c r="UH216" s="7"/>
      <c r="UI216" s="8"/>
      <c r="UN216" s="8"/>
      <c r="UP216" s="4"/>
      <c r="UQ216" s="4"/>
      <c r="UR216" s="15"/>
      <c r="US216" s="39"/>
      <c r="UW216" s="7"/>
      <c r="UX216" s="8"/>
      <c r="VB216" s="7"/>
      <c r="VC216" s="8"/>
      <c r="VG216" s="7"/>
      <c r="VH216" s="8"/>
      <c r="VM216" s="8"/>
      <c r="VO216" s="4"/>
      <c r="VP216" s="4"/>
      <c r="VQ216" s="15"/>
      <c r="VR216" s="39"/>
      <c r="VV216" s="7"/>
      <c r="VW216" s="8"/>
      <c r="WA216" s="7"/>
      <c r="WB216" s="8"/>
      <c r="WF216" s="7"/>
      <c r="WG216" s="8"/>
      <c r="WK216" s="7"/>
      <c r="WL216" s="8"/>
      <c r="WQ216" s="8"/>
      <c r="WS216" s="4"/>
      <c r="WT216" s="4"/>
      <c r="WU216" s="15"/>
      <c r="WV216" s="39"/>
      <c r="WZ216" s="7"/>
      <c r="XA216" s="8"/>
      <c r="XE216" s="7"/>
      <c r="XF216" s="8"/>
      <c r="XJ216" s="7"/>
      <c r="XK216" s="8"/>
      <c r="XO216" s="7"/>
      <c r="XP216" s="8"/>
      <c r="XT216" s="7"/>
      <c r="XU216" s="8"/>
      <c r="XY216" s="7"/>
      <c r="XZ216" s="8"/>
      <c r="YD216" s="7"/>
      <c r="YE216" s="8"/>
      <c r="YI216" s="7"/>
      <c r="YJ216" s="8"/>
    </row>
    <row r="217" spans="2:660" x14ac:dyDescent="0.2">
      <c r="B217" s="242"/>
      <c r="C217" s="163"/>
      <c r="D217"/>
      <c r="J217"/>
      <c r="K217"/>
      <c r="L217"/>
      <c r="M217"/>
      <c r="AI217" s="8"/>
      <c r="AK217" s="4"/>
      <c r="AL217" s="9"/>
      <c r="AN217" s="8"/>
      <c r="AP217" s="4"/>
      <c r="AQ217" s="9"/>
      <c r="AS217" s="8"/>
      <c r="AU217" s="4"/>
      <c r="AV217" s="9"/>
      <c r="AX217" s="17"/>
      <c r="AZ217" s="13"/>
      <c r="BA217" s="16"/>
      <c r="BM217" s="39"/>
      <c r="BO217" s="14"/>
      <c r="BP217" s="18"/>
      <c r="BR217" s="39"/>
      <c r="BT217" s="14"/>
      <c r="BU217" s="18"/>
      <c r="BW217" s="39"/>
      <c r="BY217" s="14"/>
      <c r="BZ217" s="18"/>
      <c r="CA217" s="22"/>
      <c r="CB217" s="40"/>
      <c r="CG217" s="40"/>
      <c r="CI217" s="21"/>
      <c r="CJ217" s="21"/>
      <c r="CL217" s="40"/>
      <c r="CN217" s="21"/>
      <c r="CO217" s="21"/>
      <c r="CQ217" s="40"/>
      <c r="CS217" s="21"/>
      <c r="CT217" s="21"/>
      <c r="CV217" s="40"/>
      <c r="CX217" s="21"/>
      <c r="CY217" s="21"/>
      <c r="CZ217" s="26"/>
      <c r="DA217" s="41"/>
      <c r="DF217" s="41"/>
      <c r="DH217" s="25"/>
      <c r="DI217" s="25"/>
      <c r="DK217" s="41"/>
      <c r="DM217" s="25"/>
      <c r="DN217" s="25"/>
      <c r="DP217" s="41"/>
      <c r="DR217" s="25"/>
      <c r="DS217" s="25"/>
      <c r="DT217" s="30"/>
      <c r="DU217" s="42"/>
      <c r="DZ217" s="42"/>
      <c r="EB217" s="29"/>
      <c r="EC217" s="29"/>
      <c r="EE217" s="42"/>
      <c r="EG217" s="29"/>
      <c r="EH217" s="29"/>
      <c r="EI217" s="34"/>
      <c r="EJ217" s="43"/>
      <c r="EO217" s="43"/>
      <c r="EQ217" s="33"/>
      <c r="ER217" s="33"/>
      <c r="ES217" s="38"/>
      <c r="ET217" s="44"/>
      <c r="EX217" s="7"/>
      <c r="EY217" s="8"/>
      <c r="FD217" s="8"/>
      <c r="FF217" s="4"/>
      <c r="FG217" s="4"/>
      <c r="FI217" s="8"/>
      <c r="FK217" s="4"/>
      <c r="FL217" s="4"/>
      <c r="FN217" s="8"/>
      <c r="FP217" s="4"/>
      <c r="FQ217" s="4"/>
      <c r="FS217" s="8"/>
      <c r="FU217" s="4"/>
      <c r="FV217" s="4"/>
      <c r="FW217" s="15"/>
      <c r="FX217" s="39"/>
      <c r="GC217" s="39"/>
      <c r="GE217" s="14"/>
      <c r="GF217" s="14"/>
      <c r="GH217" s="39"/>
      <c r="GJ217" s="14"/>
      <c r="GK217" s="14"/>
      <c r="GM217" s="39"/>
      <c r="GO217" s="14"/>
      <c r="GP217" s="14"/>
      <c r="GQ217" s="22"/>
      <c r="GR217" s="40"/>
      <c r="GW217" s="40"/>
      <c r="GY217" s="21"/>
      <c r="GZ217" s="21"/>
      <c r="HB217" s="40"/>
      <c r="HD217" s="21"/>
      <c r="HE217" s="21"/>
      <c r="HF217" s="26"/>
      <c r="HG217" s="41"/>
      <c r="HL217" s="41"/>
      <c r="HN217" s="25"/>
      <c r="HO217" s="25"/>
      <c r="HP217" s="30"/>
      <c r="HQ217" s="42"/>
      <c r="HU217" s="7"/>
      <c r="HV217" s="8"/>
      <c r="IA217" s="8"/>
      <c r="IC217" s="4"/>
      <c r="ID217" s="4"/>
      <c r="IF217" s="8"/>
      <c r="IH217" s="4"/>
      <c r="II217" s="4"/>
      <c r="IK217" s="8"/>
      <c r="IM217" s="4"/>
      <c r="IN217" s="4"/>
      <c r="IO217" s="15"/>
      <c r="IP217" s="39"/>
      <c r="IU217" s="39"/>
      <c r="IW217" s="14"/>
      <c r="IX217" s="14"/>
      <c r="IZ217" s="39"/>
      <c r="JB217" s="14"/>
      <c r="JC217" s="14"/>
      <c r="JD217" s="22"/>
      <c r="JE217" s="40"/>
      <c r="JJ217" s="40"/>
      <c r="JL217" s="21"/>
      <c r="JM217" s="21"/>
      <c r="JN217" s="26"/>
      <c r="JO217" s="41"/>
      <c r="JS217" s="7"/>
      <c r="JT217" s="8"/>
      <c r="JY217" s="8"/>
      <c r="KA217" s="4"/>
      <c r="KB217" s="4"/>
      <c r="KD217" s="8"/>
      <c r="KF217" s="4"/>
      <c r="KG217" s="4"/>
      <c r="KH217" s="15"/>
      <c r="KI217" s="39"/>
      <c r="KN217" s="39"/>
      <c r="KP217" s="14"/>
      <c r="KQ217" s="14"/>
      <c r="KR217" s="22"/>
      <c r="KS217" s="40"/>
      <c r="KX217" s="6"/>
      <c r="KZ217" s="5"/>
      <c r="LA217" s="5"/>
      <c r="LG217" s="15"/>
      <c r="LH217" s="39"/>
      <c r="LM217" s="6"/>
      <c r="LO217" s="5"/>
      <c r="LP217" s="5"/>
      <c r="LQ217" s="7"/>
      <c r="LR217" s="8"/>
      <c r="LW217" s="8"/>
      <c r="LY217" s="4"/>
      <c r="LZ217" s="4"/>
      <c r="MB217" s="8"/>
      <c r="MD217" s="4"/>
      <c r="ME217" s="4"/>
      <c r="MG217" s="8"/>
      <c r="MI217" s="4"/>
      <c r="MJ217" s="4"/>
      <c r="MK217" s="15"/>
      <c r="ML217" s="39"/>
      <c r="MQ217" s="39"/>
      <c r="MS217" s="14"/>
      <c r="MT217" s="14"/>
      <c r="MV217" s="39"/>
      <c r="MX217" s="14"/>
      <c r="MY217" s="14"/>
      <c r="MZ217" s="22"/>
      <c r="NA217" s="40"/>
      <c r="NF217" s="40"/>
      <c r="NH217" s="21"/>
      <c r="NI217" s="21"/>
      <c r="NJ217" s="26"/>
      <c r="NK217" s="41"/>
      <c r="NO217" s="7"/>
      <c r="NP217" s="8"/>
      <c r="NU217" s="8"/>
      <c r="NW217" s="4"/>
      <c r="NX217" s="4"/>
      <c r="NZ217" s="8"/>
      <c r="OB217" s="4"/>
      <c r="OC217" s="4"/>
      <c r="OD217" s="15"/>
      <c r="OE217" s="39"/>
      <c r="OJ217" s="39"/>
      <c r="OL217" s="14"/>
      <c r="OM217" s="14"/>
      <c r="ON217" s="22"/>
      <c r="OO217" s="40"/>
      <c r="OS217" s="7"/>
      <c r="OT217" s="8"/>
      <c r="OY217" s="8"/>
      <c r="PA217" s="4"/>
      <c r="PB217" s="4"/>
      <c r="PC217" s="15"/>
      <c r="PD217" s="39"/>
      <c r="PH217" s="7"/>
      <c r="PI217" s="8"/>
      <c r="PM217" s="7"/>
      <c r="PN217" s="8"/>
      <c r="PS217" s="8"/>
      <c r="PU217" s="4"/>
      <c r="PV217" s="4"/>
      <c r="PX217" s="8"/>
      <c r="PZ217" s="4"/>
      <c r="QA217" s="4"/>
      <c r="QB217" s="15"/>
      <c r="QC217" s="39"/>
      <c r="QH217" s="39"/>
      <c r="QJ217" s="14"/>
      <c r="QK217" s="14"/>
      <c r="QL217" s="22"/>
      <c r="QM217" s="40"/>
      <c r="QQ217" s="7"/>
      <c r="QR217" s="8"/>
      <c r="QW217" s="8"/>
      <c r="QY217" s="4"/>
      <c r="QZ217" s="4"/>
      <c r="RA217" s="15"/>
      <c r="RB217" s="39"/>
      <c r="RF217" s="7"/>
      <c r="RG217" s="8"/>
      <c r="RK217" s="7"/>
      <c r="RL217" s="8"/>
      <c r="RQ217" s="8"/>
      <c r="RS217" s="4"/>
      <c r="RT217" s="4"/>
      <c r="RU217" s="15"/>
      <c r="RV217" s="39"/>
      <c r="RZ217" s="7"/>
      <c r="SA217" s="8"/>
      <c r="SE217" s="7"/>
      <c r="SF217" s="8"/>
      <c r="SJ217" s="7"/>
      <c r="SK217" s="8"/>
      <c r="SP217" s="8"/>
      <c r="SR217" s="4"/>
      <c r="SS217" s="4"/>
      <c r="SU217" s="8"/>
      <c r="SW217" s="4"/>
      <c r="SX217" s="4"/>
      <c r="SY217" s="15"/>
      <c r="SZ217" s="39"/>
      <c r="TE217" s="39"/>
      <c r="TG217" s="14"/>
      <c r="TH217" s="14"/>
      <c r="TI217" s="22"/>
      <c r="TJ217" s="40"/>
      <c r="TN217" s="7"/>
      <c r="TO217" s="8"/>
      <c r="TT217" s="8"/>
      <c r="TV217" s="4"/>
      <c r="TW217" s="4"/>
      <c r="TX217" s="15"/>
      <c r="TY217" s="39"/>
      <c r="UC217" s="7"/>
      <c r="UD217" s="8"/>
      <c r="UH217" s="7"/>
      <c r="UI217" s="8"/>
      <c r="UN217" s="8"/>
      <c r="UP217" s="4"/>
      <c r="UQ217" s="4"/>
      <c r="UR217" s="15"/>
      <c r="US217" s="39"/>
      <c r="UW217" s="7"/>
      <c r="UX217" s="8"/>
      <c r="VB217" s="7"/>
      <c r="VC217" s="8"/>
      <c r="VG217" s="7"/>
      <c r="VH217" s="8"/>
      <c r="VM217" s="8"/>
      <c r="VO217" s="4"/>
      <c r="VP217" s="4"/>
      <c r="VQ217" s="15"/>
      <c r="VR217" s="39"/>
      <c r="VV217" s="7"/>
      <c r="VW217" s="8"/>
      <c r="WA217" s="7"/>
      <c r="WB217" s="8"/>
      <c r="WF217" s="7"/>
      <c r="WG217" s="8"/>
      <c r="WK217" s="7"/>
      <c r="WL217" s="8"/>
      <c r="WQ217" s="8"/>
      <c r="WS217" s="4"/>
      <c r="WT217" s="4"/>
      <c r="WU217" s="15"/>
      <c r="WV217" s="39"/>
      <c r="WZ217" s="7"/>
      <c r="XA217" s="8"/>
      <c r="XE217" s="7"/>
      <c r="XF217" s="8"/>
      <c r="XJ217" s="7"/>
      <c r="XK217" s="8"/>
      <c r="XO217" s="7"/>
      <c r="XP217" s="8"/>
      <c r="XT217" s="7"/>
      <c r="XU217" s="8"/>
      <c r="XY217" s="7"/>
      <c r="XZ217" s="8"/>
      <c r="YD217" s="7"/>
      <c r="YE217" s="8"/>
      <c r="YI217" s="7"/>
      <c r="YJ217" s="8"/>
    </row>
    <row r="218" spans="2:660" x14ac:dyDescent="0.2">
      <c r="B218" s="242"/>
      <c r="C218" s="163"/>
      <c r="D218"/>
      <c r="J218"/>
      <c r="K218"/>
      <c r="L218"/>
      <c r="M218"/>
      <c r="AI218" s="8"/>
      <c r="AK218" s="4"/>
      <c r="AL218" s="9"/>
      <c r="AN218" s="8"/>
      <c r="AP218" s="4"/>
      <c r="AQ218" s="9"/>
      <c r="AS218" s="8"/>
      <c r="AU218" s="4"/>
      <c r="AV218" s="9"/>
      <c r="AX218" s="17"/>
      <c r="AZ218" s="13"/>
      <c r="BA218" s="16"/>
      <c r="BM218" s="39"/>
      <c r="BO218" s="14"/>
      <c r="BP218" s="18"/>
      <c r="BR218" s="39"/>
      <c r="BT218" s="14"/>
      <c r="BU218" s="18"/>
      <c r="BW218" s="39"/>
      <c r="BY218" s="14"/>
      <c r="BZ218" s="18"/>
      <c r="CA218" s="22"/>
      <c r="CB218" s="40"/>
      <c r="CG218" s="40"/>
      <c r="CI218" s="21"/>
      <c r="CJ218" s="21"/>
      <c r="CL218" s="40"/>
      <c r="CN218" s="21"/>
      <c r="CO218" s="21"/>
      <c r="CQ218" s="40"/>
      <c r="CS218" s="21"/>
      <c r="CT218" s="21"/>
      <c r="CV218" s="40"/>
      <c r="CX218" s="21"/>
      <c r="CY218" s="21"/>
      <c r="CZ218" s="26"/>
      <c r="DA218" s="41"/>
      <c r="DF218" s="41"/>
      <c r="DH218" s="25"/>
      <c r="DI218" s="25"/>
      <c r="DK218" s="41"/>
      <c r="DM218" s="25"/>
      <c r="DN218" s="25"/>
      <c r="DP218" s="41"/>
      <c r="DR218" s="25"/>
      <c r="DS218" s="25"/>
      <c r="DT218" s="30"/>
      <c r="DU218" s="42"/>
      <c r="DZ218" s="42"/>
      <c r="EB218" s="29"/>
      <c r="EC218" s="29"/>
      <c r="EE218" s="42"/>
      <c r="EG218" s="29"/>
      <c r="EH218" s="29"/>
      <c r="EI218" s="34"/>
      <c r="EJ218" s="43"/>
      <c r="EO218" s="43"/>
      <c r="EQ218" s="33"/>
      <c r="ER218" s="33"/>
      <c r="ES218" s="38"/>
      <c r="ET218" s="44"/>
      <c r="EX218" s="7"/>
      <c r="EY218" s="8"/>
      <c r="FD218" s="8"/>
      <c r="FF218" s="4"/>
      <c r="FG218" s="4"/>
      <c r="FI218" s="8"/>
      <c r="FK218" s="4"/>
      <c r="FL218" s="4"/>
      <c r="FN218" s="8"/>
      <c r="FP218" s="4"/>
      <c r="FQ218" s="4"/>
      <c r="FS218" s="8"/>
      <c r="FU218" s="4"/>
      <c r="FV218" s="4"/>
      <c r="FW218" s="15"/>
      <c r="FX218" s="39"/>
      <c r="GC218" s="39"/>
      <c r="GE218" s="14"/>
      <c r="GF218" s="14"/>
      <c r="GH218" s="39"/>
      <c r="GJ218" s="14"/>
      <c r="GK218" s="14"/>
      <c r="GM218" s="39"/>
      <c r="GO218" s="14"/>
      <c r="GP218" s="14"/>
      <c r="GQ218" s="22"/>
      <c r="GR218" s="40"/>
      <c r="GW218" s="40"/>
      <c r="GY218" s="21"/>
      <c r="GZ218" s="21"/>
      <c r="HB218" s="40"/>
      <c r="HD218" s="21"/>
      <c r="HE218" s="21"/>
      <c r="HF218" s="26"/>
      <c r="HG218" s="41"/>
      <c r="HL218" s="41"/>
      <c r="HN218" s="25"/>
      <c r="HO218" s="25"/>
      <c r="HP218" s="30"/>
      <c r="HQ218" s="42"/>
      <c r="HU218" s="7"/>
      <c r="HV218" s="8"/>
      <c r="IA218" s="8"/>
      <c r="IC218" s="4"/>
      <c r="ID218" s="4"/>
      <c r="IF218" s="8"/>
      <c r="IH218" s="4"/>
      <c r="II218" s="4"/>
      <c r="IK218" s="8"/>
      <c r="IM218" s="4"/>
      <c r="IN218" s="4"/>
      <c r="IO218" s="15"/>
      <c r="IP218" s="39"/>
      <c r="IU218" s="39"/>
      <c r="IW218" s="14"/>
      <c r="IX218" s="14"/>
      <c r="IZ218" s="39"/>
      <c r="JB218" s="14"/>
      <c r="JC218" s="14"/>
      <c r="JD218" s="22"/>
      <c r="JE218" s="40"/>
      <c r="JJ218" s="40"/>
      <c r="JL218" s="21"/>
      <c r="JM218" s="21"/>
      <c r="JN218" s="26"/>
      <c r="JO218" s="41"/>
      <c r="JS218" s="7"/>
      <c r="JT218" s="8"/>
      <c r="JY218" s="8"/>
      <c r="KA218" s="4"/>
      <c r="KB218" s="4"/>
      <c r="KD218" s="8"/>
      <c r="KF218" s="4"/>
      <c r="KG218" s="4"/>
      <c r="KH218" s="15"/>
      <c r="KI218" s="39"/>
      <c r="KN218" s="39"/>
      <c r="KP218" s="14"/>
      <c r="KQ218" s="14"/>
      <c r="KR218" s="22"/>
      <c r="KS218" s="40"/>
      <c r="KX218" s="6"/>
      <c r="KZ218" s="5"/>
      <c r="LA218" s="5"/>
      <c r="LG218" s="15"/>
      <c r="LH218" s="39"/>
      <c r="LM218" s="6"/>
      <c r="LO218" s="5"/>
      <c r="LP218" s="5"/>
      <c r="LQ218" s="7"/>
      <c r="LR218" s="8"/>
      <c r="LW218" s="8"/>
      <c r="LY218" s="4"/>
      <c r="LZ218" s="4"/>
      <c r="MB218" s="8"/>
      <c r="MD218" s="4"/>
      <c r="ME218" s="4"/>
      <c r="MG218" s="8"/>
      <c r="MI218" s="4"/>
      <c r="MJ218" s="4"/>
      <c r="MK218" s="15"/>
      <c r="ML218" s="39"/>
      <c r="MQ218" s="39"/>
      <c r="MS218" s="14"/>
      <c r="MT218" s="14"/>
      <c r="MV218" s="39"/>
      <c r="MX218" s="14"/>
      <c r="MY218" s="14"/>
      <c r="MZ218" s="22"/>
      <c r="NA218" s="40"/>
      <c r="NF218" s="40"/>
      <c r="NH218" s="21"/>
      <c r="NI218" s="21"/>
      <c r="NJ218" s="26"/>
      <c r="NK218" s="41"/>
      <c r="NO218" s="7"/>
      <c r="NP218" s="8"/>
      <c r="NU218" s="8"/>
      <c r="NW218" s="4"/>
      <c r="NX218" s="4"/>
      <c r="NZ218" s="8"/>
      <c r="OB218" s="4"/>
      <c r="OC218" s="4"/>
      <c r="OD218" s="15"/>
      <c r="OE218" s="39"/>
      <c r="OJ218" s="39"/>
      <c r="OL218" s="14"/>
      <c r="OM218" s="14"/>
      <c r="ON218" s="22"/>
      <c r="OO218" s="40"/>
      <c r="OS218" s="7"/>
      <c r="OT218" s="8"/>
      <c r="OY218" s="8"/>
      <c r="PA218" s="4"/>
      <c r="PB218" s="4"/>
      <c r="PC218" s="15"/>
      <c r="PD218" s="39"/>
      <c r="PH218" s="7"/>
      <c r="PI218" s="8"/>
      <c r="PM218" s="7"/>
      <c r="PN218" s="8"/>
      <c r="PS218" s="8"/>
      <c r="PU218" s="4"/>
      <c r="PV218" s="4"/>
      <c r="PX218" s="8"/>
      <c r="PZ218" s="4"/>
      <c r="QA218" s="4"/>
      <c r="QB218" s="15"/>
      <c r="QC218" s="39"/>
      <c r="QH218" s="39"/>
      <c r="QJ218" s="14"/>
      <c r="QK218" s="14"/>
      <c r="QL218" s="22"/>
      <c r="QM218" s="40"/>
      <c r="QQ218" s="7"/>
      <c r="QR218" s="8"/>
      <c r="QW218" s="8"/>
      <c r="QY218" s="4"/>
      <c r="QZ218" s="4"/>
      <c r="RA218" s="15"/>
      <c r="RB218" s="39"/>
      <c r="RF218" s="7"/>
      <c r="RG218" s="8"/>
      <c r="RK218" s="7"/>
      <c r="RL218" s="8"/>
      <c r="RQ218" s="8"/>
      <c r="RS218" s="4"/>
      <c r="RT218" s="4"/>
      <c r="RU218" s="15"/>
      <c r="RV218" s="39"/>
      <c r="RZ218" s="7"/>
      <c r="SA218" s="8"/>
      <c r="SE218" s="7"/>
      <c r="SF218" s="8"/>
      <c r="SJ218" s="7"/>
      <c r="SK218" s="8"/>
      <c r="SP218" s="8"/>
      <c r="SR218" s="4"/>
      <c r="SS218" s="4"/>
      <c r="SU218" s="8"/>
      <c r="SW218" s="4"/>
      <c r="SX218" s="4"/>
      <c r="SY218" s="15"/>
      <c r="SZ218" s="39"/>
      <c r="TE218" s="39"/>
      <c r="TG218" s="14"/>
      <c r="TH218" s="14"/>
      <c r="TI218" s="22"/>
      <c r="TJ218" s="40"/>
      <c r="TN218" s="7"/>
      <c r="TO218" s="8"/>
      <c r="TT218" s="8"/>
      <c r="TV218" s="4"/>
      <c r="TW218" s="4"/>
      <c r="TX218" s="15"/>
      <c r="TY218" s="39"/>
      <c r="UC218" s="7"/>
      <c r="UD218" s="8"/>
      <c r="UH218" s="7"/>
      <c r="UI218" s="8"/>
      <c r="UN218" s="8"/>
      <c r="UP218" s="4"/>
      <c r="UQ218" s="4"/>
      <c r="UR218" s="15"/>
      <c r="US218" s="39"/>
      <c r="UW218" s="7"/>
      <c r="UX218" s="8"/>
      <c r="VB218" s="7"/>
      <c r="VC218" s="8"/>
      <c r="VG218" s="7"/>
      <c r="VH218" s="8"/>
      <c r="VM218" s="8"/>
      <c r="VO218" s="4"/>
      <c r="VP218" s="4"/>
      <c r="VQ218" s="15"/>
      <c r="VR218" s="39"/>
      <c r="VV218" s="7"/>
      <c r="VW218" s="8"/>
      <c r="WA218" s="7"/>
      <c r="WB218" s="8"/>
      <c r="WF218" s="7"/>
      <c r="WG218" s="8"/>
      <c r="WK218" s="7"/>
      <c r="WL218" s="8"/>
      <c r="WQ218" s="8"/>
      <c r="WS218" s="4"/>
      <c r="WT218" s="4"/>
      <c r="WU218" s="15"/>
      <c r="WV218" s="39"/>
      <c r="WZ218" s="7"/>
      <c r="XA218" s="8"/>
      <c r="XE218" s="7"/>
      <c r="XF218" s="8"/>
      <c r="XJ218" s="7"/>
      <c r="XK218" s="8"/>
      <c r="XO218" s="7"/>
      <c r="XP218" s="8"/>
      <c r="XT218" s="7"/>
      <c r="XU218" s="8"/>
      <c r="XY218" s="7"/>
      <c r="XZ218" s="8"/>
      <c r="YD218" s="7"/>
      <c r="YE218" s="8"/>
      <c r="YI218" s="7"/>
      <c r="YJ218" s="8"/>
    </row>
    <row r="219" spans="2:660" x14ac:dyDescent="0.2">
      <c r="B219" s="242"/>
      <c r="C219" s="163"/>
      <c r="D219"/>
      <c r="J219"/>
      <c r="K219"/>
      <c r="L219"/>
      <c r="M219"/>
      <c r="AI219" s="8"/>
      <c r="AK219" s="4"/>
      <c r="AL219" s="9"/>
      <c r="AN219" s="8"/>
      <c r="AP219" s="4"/>
      <c r="AQ219" s="9"/>
      <c r="AS219" s="8"/>
      <c r="AU219" s="4"/>
      <c r="AV219" s="9"/>
      <c r="AX219" s="17"/>
      <c r="AZ219" s="13"/>
      <c r="BA219" s="16"/>
      <c r="BM219" s="39"/>
      <c r="BO219" s="14"/>
      <c r="BP219" s="18"/>
      <c r="BR219" s="39"/>
      <c r="BT219" s="14"/>
      <c r="BU219" s="18"/>
      <c r="BW219" s="39"/>
      <c r="BY219" s="14"/>
      <c r="BZ219" s="18"/>
      <c r="CA219" s="22"/>
      <c r="CB219" s="40"/>
      <c r="CG219" s="40"/>
      <c r="CI219" s="21"/>
      <c r="CJ219" s="21"/>
      <c r="CL219" s="40"/>
      <c r="CN219" s="21"/>
      <c r="CO219" s="21"/>
      <c r="CQ219" s="40"/>
      <c r="CS219" s="21"/>
      <c r="CT219" s="21"/>
      <c r="CV219" s="40"/>
      <c r="CX219" s="21"/>
      <c r="CY219" s="21"/>
      <c r="CZ219" s="26"/>
      <c r="DA219" s="41"/>
      <c r="DF219" s="41"/>
      <c r="DH219" s="25"/>
      <c r="DI219" s="25"/>
      <c r="DK219" s="41"/>
      <c r="DM219" s="25"/>
      <c r="DN219" s="25"/>
      <c r="DP219" s="41"/>
      <c r="DR219" s="25"/>
      <c r="DS219" s="25"/>
      <c r="DT219" s="30"/>
      <c r="DU219" s="42"/>
      <c r="DZ219" s="42"/>
      <c r="EB219" s="29"/>
      <c r="EC219" s="29"/>
      <c r="EE219" s="42"/>
      <c r="EG219" s="29"/>
      <c r="EH219" s="29"/>
      <c r="EI219" s="34"/>
      <c r="EJ219" s="43"/>
      <c r="EO219" s="43"/>
      <c r="EQ219" s="33"/>
      <c r="ER219" s="33"/>
      <c r="ES219" s="38"/>
      <c r="ET219" s="44"/>
      <c r="EX219" s="7"/>
      <c r="EY219" s="8"/>
      <c r="FD219" s="8"/>
      <c r="FF219" s="4"/>
      <c r="FG219" s="4"/>
      <c r="FI219" s="8"/>
      <c r="FK219" s="4"/>
      <c r="FL219" s="4"/>
      <c r="FN219" s="8"/>
      <c r="FP219" s="4"/>
      <c r="FQ219" s="4"/>
      <c r="FS219" s="8"/>
      <c r="FU219" s="4"/>
      <c r="FV219" s="4"/>
      <c r="FW219" s="15"/>
      <c r="FX219" s="39"/>
      <c r="GC219" s="39"/>
      <c r="GE219" s="14"/>
      <c r="GF219" s="14"/>
      <c r="GH219" s="39"/>
      <c r="GJ219" s="14"/>
      <c r="GK219" s="14"/>
      <c r="GM219" s="39"/>
      <c r="GO219" s="14"/>
      <c r="GP219" s="14"/>
      <c r="GQ219" s="22"/>
      <c r="GR219" s="40"/>
      <c r="GW219" s="40"/>
      <c r="GY219" s="21"/>
      <c r="GZ219" s="21"/>
      <c r="HB219" s="40"/>
      <c r="HD219" s="21"/>
      <c r="HE219" s="21"/>
      <c r="HF219" s="26"/>
      <c r="HG219" s="41"/>
      <c r="HL219" s="41"/>
      <c r="HN219" s="25"/>
      <c r="HO219" s="25"/>
      <c r="HP219" s="30"/>
      <c r="HQ219" s="42"/>
      <c r="HU219" s="7"/>
      <c r="HV219" s="8"/>
      <c r="IA219" s="8"/>
      <c r="IC219" s="4"/>
      <c r="ID219" s="4"/>
      <c r="IF219" s="8"/>
      <c r="IH219" s="4"/>
      <c r="II219" s="4"/>
      <c r="IK219" s="8"/>
      <c r="IM219" s="4"/>
      <c r="IN219" s="4"/>
      <c r="IO219" s="15"/>
      <c r="IP219" s="39"/>
      <c r="IU219" s="39"/>
      <c r="IW219" s="14"/>
      <c r="IX219" s="14"/>
      <c r="IZ219" s="39"/>
      <c r="JB219" s="14"/>
      <c r="JC219" s="14"/>
      <c r="JD219" s="22"/>
      <c r="JE219" s="40"/>
      <c r="JJ219" s="40"/>
      <c r="JL219" s="21"/>
      <c r="JM219" s="21"/>
      <c r="JN219" s="26"/>
      <c r="JO219" s="41"/>
      <c r="JS219" s="7"/>
      <c r="JT219" s="8"/>
      <c r="JY219" s="8"/>
      <c r="KA219" s="4"/>
      <c r="KB219" s="4"/>
      <c r="KD219" s="8"/>
      <c r="KF219" s="4"/>
      <c r="KG219" s="4"/>
      <c r="KH219" s="15"/>
      <c r="KI219" s="39"/>
      <c r="KN219" s="39"/>
      <c r="KP219" s="14"/>
      <c r="KQ219" s="14"/>
      <c r="KR219" s="22"/>
      <c r="KS219" s="40"/>
      <c r="KX219" s="6"/>
      <c r="KZ219" s="5"/>
      <c r="LA219" s="5"/>
      <c r="LG219" s="15"/>
      <c r="LH219" s="39"/>
      <c r="LM219" s="6"/>
      <c r="LO219" s="5"/>
      <c r="LP219" s="5"/>
      <c r="LQ219" s="7"/>
      <c r="LR219" s="8"/>
      <c r="LW219" s="8"/>
      <c r="LY219" s="4"/>
      <c r="LZ219" s="4"/>
      <c r="MB219" s="8"/>
      <c r="MD219" s="4"/>
      <c r="ME219" s="4"/>
      <c r="MG219" s="8"/>
      <c r="MI219" s="4"/>
      <c r="MJ219" s="4"/>
      <c r="MK219" s="15"/>
      <c r="ML219" s="39"/>
      <c r="MQ219" s="39"/>
      <c r="MS219" s="14"/>
      <c r="MT219" s="14"/>
      <c r="MV219" s="39"/>
      <c r="MX219" s="14"/>
      <c r="MY219" s="14"/>
      <c r="MZ219" s="22"/>
      <c r="NA219" s="40"/>
      <c r="NF219" s="40"/>
      <c r="NH219" s="21"/>
      <c r="NI219" s="21"/>
      <c r="NJ219" s="26"/>
      <c r="NK219" s="41"/>
      <c r="NO219" s="7"/>
      <c r="NP219" s="8"/>
      <c r="NU219" s="8"/>
      <c r="NW219" s="4"/>
      <c r="NX219" s="4"/>
      <c r="NZ219" s="8"/>
      <c r="OB219" s="4"/>
      <c r="OC219" s="4"/>
      <c r="OD219" s="15"/>
      <c r="OE219" s="39"/>
      <c r="OJ219" s="39"/>
      <c r="OL219" s="14"/>
      <c r="OM219" s="14"/>
      <c r="ON219" s="22"/>
      <c r="OO219" s="40"/>
      <c r="OS219" s="7"/>
      <c r="OT219" s="8"/>
      <c r="OY219" s="8"/>
      <c r="PA219" s="4"/>
      <c r="PB219" s="4"/>
      <c r="PC219" s="15"/>
      <c r="PD219" s="39"/>
      <c r="PH219" s="7"/>
      <c r="PI219" s="8"/>
      <c r="PM219" s="7"/>
      <c r="PN219" s="8"/>
      <c r="PS219" s="8"/>
      <c r="PU219" s="4"/>
      <c r="PV219" s="4"/>
      <c r="PX219" s="8"/>
      <c r="PZ219" s="4"/>
      <c r="QA219" s="4"/>
      <c r="QB219" s="15"/>
      <c r="QC219" s="39"/>
      <c r="QH219" s="39"/>
      <c r="QJ219" s="14"/>
      <c r="QK219" s="14"/>
      <c r="QL219" s="22"/>
      <c r="QM219" s="40"/>
      <c r="QQ219" s="7"/>
      <c r="QR219" s="8"/>
      <c r="QW219" s="8"/>
      <c r="QY219" s="4"/>
      <c r="QZ219" s="4"/>
      <c r="RA219" s="15"/>
      <c r="RB219" s="39"/>
      <c r="RF219" s="7"/>
      <c r="RG219" s="8"/>
      <c r="RK219" s="7"/>
      <c r="RL219" s="8"/>
      <c r="RQ219" s="8"/>
      <c r="RS219" s="4"/>
      <c r="RT219" s="4"/>
      <c r="RU219" s="15"/>
      <c r="RV219" s="39"/>
      <c r="RZ219" s="7"/>
      <c r="SA219" s="8"/>
      <c r="SE219" s="7"/>
      <c r="SF219" s="8"/>
      <c r="SJ219" s="7"/>
      <c r="SK219" s="8"/>
      <c r="SP219" s="8"/>
      <c r="SR219" s="4"/>
      <c r="SS219" s="4"/>
      <c r="SU219" s="8"/>
      <c r="SW219" s="4"/>
      <c r="SX219" s="4"/>
      <c r="SY219" s="15"/>
      <c r="SZ219" s="39"/>
      <c r="TE219" s="39"/>
      <c r="TG219" s="14"/>
      <c r="TH219" s="14"/>
      <c r="TI219" s="22"/>
      <c r="TJ219" s="40"/>
      <c r="TN219" s="7"/>
      <c r="TO219" s="8"/>
      <c r="TT219" s="8"/>
      <c r="TV219" s="4"/>
      <c r="TW219" s="4"/>
      <c r="TX219" s="15"/>
      <c r="TY219" s="39"/>
      <c r="UC219" s="7"/>
      <c r="UD219" s="8"/>
      <c r="UH219" s="7"/>
      <c r="UI219" s="8"/>
      <c r="UN219" s="8"/>
      <c r="UP219" s="4"/>
      <c r="UQ219" s="4"/>
      <c r="UR219" s="15"/>
      <c r="US219" s="39"/>
      <c r="UW219" s="7"/>
      <c r="UX219" s="8"/>
      <c r="VB219" s="7"/>
      <c r="VC219" s="8"/>
      <c r="VG219" s="7"/>
      <c r="VH219" s="8"/>
      <c r="VM219" s="8"/>
      <c r="VO219" s="4"/>
      <c r="VP219" s="4"/>
      <c r="VQ219" s="15"/>
      <c r="VR219" s="39"/>
      <c r="VV219" s="7"/>
      <c r="VW219" s="8"/>
      <c r="WA219" s="7"/>
      <c r="WB219" s="8"/>
      <c r="WF219" s="7"/>
      <c r="WG219" s="8"/>
      <c r="WK219" s="7"/>
      <c r="WL219" s="8"/>
      <c r="WQ219" s="8"/>
      <c r="WS219" s="4"/>
      <c r="WT219" s="4"/>
      <c r="WU219" s="15"/>
      <c r="WV219" s="39"/>
      <c r="WZ219" s="7"/>
      <c r="XA219" s="8"/>
      <c r="XE219" s="7"/>
      <c r="XF219" s="8"/>
      <c r="XJ219" s="7"/>
      <c r="XK219" s="8"/>
      <c r="XO219" s="7"/>
      <c r="XP219" s="8"/>
      <c r="XT219" s="7"/>
      <c r="XU219" s="8"/>
      <c r="XY219" s="7"/>
      <c r="XZ219" s="8"/>
      <c r="YD219" s="7"/>
      <c r="YE219" s="8"/>
      <c r="YI219" s="7"/>
      <c r="YJ219" s="8"/>
    </row>
    <row r="220" spans="2:660" x14ac:dyDescent="0.2">
      <c r="B220" s="242"/>
      <c r="C220" s="163"/>
      <c r="D220"/>
      <c r="J220"/>
      <c r="K220"/>
      <c r="L220"/>
      <c r="M220"/>
      <c r="AI220" s="8"/>
      <c r="AK220" s="4"/>
      <c r="AL220" s="9"/>
      <c r="AN220" s="8"/>
      <c r="AP220" s="4"/>
      <c r="AQ220" s="9"/>
      <c r="AS220" s="8"/>
      <c r="AU220" s="4"/>
      <c r="AV220" s="9"/>
      <c r="AX220" s="17"/>
      <c r="AZ220" s="13"/>
      <c r="BA220" s="16"/>
      <c r="BM220" s="39"/>
      <c r="BO220" s="14"/>
      <c r="BP220" s="18"/>
      <c r="BR220" s="39"/>
      <c r="BT220" s="14"/>
      <c r="BU220" s="18"/>
      <c r="BW220" s="39"/>
      <c r="BY220" s="14"/>
      <c r="BZ220" s="18"/>
      <c r="CA220" s="22"/>
      <c r="CB220" s="40"/>
      <c r="CG220" s="40"/>
      <c r="CI220" s="21"/>
      <c r="CJ220" s="21"/>
      <c r="CL220" s="40"/>
      <c r="CN220" s="21"/>
      <c r="CO220" s="21"/>
      <c r="CQ220" s="40"/>
      <c r="CS220" s="21"/>
      <c r="CT220" s="21"/>
      <c r="CV220" s="40"/>
      <c r="CX220" s="21"/>
      <c r="CY220" s="21"/>
      <c r="CZ220" s="26"/>
      <c r="DA220" s="41"/>
      <c r="DF220" s="41"/>
      <c r="DH220" s="25"/>
      <c r="DI220" s="25"/>
      <c r="DK220" s="41"/>
      <c r="DM220" s="25"/>
      <c r="DN220" s="25"/>
      <c r="DP220" s="41"/>
      <c r="DR220" s="25"/>
      <c r="DS220" s="25"/>
      <c r="DT220" s="30"/>
      <c r="DU220" s="42"/>
      <c r="DZ220" s="42"/>
      <c r="EB220" s="29"/>
      <c r="EC220" s="29"/>
      <c r="EE220" s="42"/>
      <c r="EG220" s="29"/>
      <c r="EH220" s="29"/>
      <c r="EI220" s="34"/>
      <c r="EJ220" s="43"/>
      <c r="EO220" s="43"/>
      <c r="EQ220" s="33"/>
      <c r="ER220" s="33"/>
      <c r="ES220" s="38"/>
      <c r="ET220" s="44"/>
      <c r="EX220" s="7"/>
      <c r="EY220" s="8"/>
      <c r="FD220" s="8"/>
      <c r="FF220" s="4"/>
      <c r="FG220" s="4"/>
      <c r="FI220" s="8"/>
      <c r="FK220" s="4"/>
      <c r="FL220" s="4"/>
      <c r="FN220" s="8"/>
      <c r="FP220" s="4"/>
      <c r="FQ220" s="4"/>
      <c r="FS220" s="8"/>
      <c r="FU220" s="4"/>
      <c r="FV220" s="4"/>
      <c r="FW220" s="15"/>
      <c r="FX220" s="39"/>
      <c r="GC220" s="39"/>
      <c r="GE220" s="14"/>
      <c r="GF220" s="14"/>
      <c r="GH220" s="39"/>
      <c r="GJ220" s="14"/>
      <c r="GK220" s="14"/>
      <c r="GM220" s="39"/>
      <c r="GO220" s="14"/>
      <c r="GP220" s="14"/>
      <c r="GQ220" s="22"/>
      <c r="GR220" s="40"/>
      <c r="GW220" s="40"/>
      <c r="GY220" s="21"/>
      <c r="GZ220" s="21"/>
      <c r="HB220" s="40"/>
      <c r="HD220" s="21"/>
      <c r="HE220" s="21"/>
      <c r="HF220" s="26"/>
      <c r="HG220" s="41"/>
      <c r="HL220" s="41"/>
      <c r="HN220" s="25"/>
      <c r="HO220" s="25"/>
      <c r="HP220" s="30"/>
      <c r="HQ220" s="42"/>
      <c r="HU220" s="7"/>
      <c r="HV220" s="8"/>
      <c r="IA220" s="8"/>
      <c r="IC220" s="4"/>
      <c r="ID220" s="4"/>
      <c r="IF220" s="8"/>
      <c r="IH220" s="4"/>
      <c r="II220" s="4"/>
      <c r="IK220" s="8"/>
      <c r="IM220" s="4"/>
      <c r="IN220" s="4"/>
      <c r="IO220" s="15"/>
      <c r="IP220" s="39"/>
      <c r="IU220" s="39"/>
      <c r="IW220" s="14"/>
      <c r="IX220" s="14"/>
      <c r="IZ220" s="39"/>
      <c r="JB220" s="14"/>
      <c r="JC220" s="14"/>
      <c r="JD220" s="22"/>
      <c r="JE220" s="40"/>
      <c r="JJ220" s="40"/>
      <c r="JL220" s="21"/>
      <c r="JM220" s="21"/>
      <c r="JN220" s="26"/>
      <c r="JO220" s="41"/>
      <c r="JS220" s="7"/>
      <c r="JT220" s="8"/>
      <c r="JY220" s="8"/>
      <c r="KA220" s="4"/>
      <c r="KB220" s="4"/>
      <c r="KD220" s="8"/>
      <c r="KF220" s="4"/>
      <c r="KG220" s="4"/>
      <c r="KH220" s="15"/>
      <c r="KI220" s="39"/>
      <c r="KN220" s="39"/>
      <c r="KP220" s="14"/>
      <c r="KQ220" s="14"/>
      <c r="KR220" s="22"/>
      <c r="KS220" s="40"/>
      <c r="KX220" s="6"/>
      <c r="KZ220" s="5"/>
      <c r="LA220" s="5"/>
      <c r="LG220" s="15"/>
      <c r="LH220" s="39"/>
      <c r="LM220" s="6"/>
      <c r="LO220" s="5"/>
      <c r="LP220" s="5"/>
      <c r="LQ220" s="7"/>
      <c r="LR220" s="8"/>
      <c r="LW220" s="8"/>
      <c r="LY220" s="4"/>
      <c r="LZ220" s="4"/>
      <c r="MB220" s="8"/>
      <c r="MD220" s="4"/>
      <c r="ME220" s="4"/>
      <c r="MG220" s="8"/>
      <c r="MI220" s="4"/>
      <c r="MJ220" s="4"/>
      <c r="MK220" s="15"/>
      <c r="ML220" s="39"/>
      <c r="MQ220" s="39"/>
      <c r="MS220" s="14"/>
      <c r="MT220" s="14"/>
      <c r="MV220" s="39"/>
      <c r="MX220" s="14"/>
      <c r="MY220" s="14"/>
      <c r="MZ220" s="22"/>
      <c r="NA220" s="40"/>
      <c r="NF220" s="40"/>
      <c r="NH220" s="21"/>
      <c r="NI220" s="21"/>
      <c r="NJ220" s="26"/>
      <c r="NK220" s="41"/>
      <c r="NO220" s="7"/>
      <c r="NP220" s="8"/>
      <c r="NU220" s="8"/>
      <c r="NW220" s="4"/>
      <c r="NX220" s="4"/>
      <c r="NZ220" s="8"/>
      <c r="OB220" s="4"/>
      <c r="OC220" s="4"/>
      <c r="OD220" s="15"/>
      <c r="OE220" s="39"/>
      <c r="OJ220" s="39"/>
      <c r="OL220" s="14"/>
      <c r="OM220" s="14"/>
      <c r="ON220" s="22"/>
      <c r="OO220" s="40"/>
      <c r="OS220" s="7"/>
      <c r="OT220" s="8"/>
      <c r="OY220" s="8"/>
      <c r="PA220" s="4"/>
      <c r="PB220" s="4"/>
      <c r="PC220" s="15"/>
      <c r="PD220" s="39"/>
      <c r="PH220" s="7"/>
      <c r="PI220" s="8"/>
      <c r="PM220" s="7"/>
      <c r="PN220" s="8"/>
      <c r="PS220" s="8"/>
      <c r="PU220" s="4"/>
      <c r="PV220" s="4"/>
      <c r="PX220" s="8"/>
      <c r="PZ220" s="4"/>
      <c r="QA220" s="4"/>
      <c r="QB220" s="15"/>
      <c r="QC220" s="39"/>
      <c r="QH220" s="39"/>
      <c r="QJ220" s="14"/>
      <c r="QK220" s="14"/>
      <c r="QL220" s="22"/>
      <c r="QM220" s="40"/>
      <c r="QQ220" s="7"/>
      <c r="QR220" s="8"/>
      <c r="QW220" s="8"/>
      <c r="QY220" s="4"/>
      <c r="QZ220" s="4"/>
      <c r="RA220" s="15"/>
      <c r="RB220" s="39"/>
      <c r="RF220" s="7"/>
      <c r="RG220" s="8"/>
      <c r="RK220" s="7"/>
      <c r="RL220" s="8"/>
      <c r="RQ220" s="8"/>
      <c r="RS220" s="4"/>
      <c r="RT220" s="4"/>
      <c r="RU220" s="15"/>
      <c r="RV220" s="39"/>
      <c r="RZ220" s="7"/>
      <c r="SA220" s="8"/>
      <c r="SE220" s="7"/>
      <c r="SF220" s="8"/>
      <c r="SJ220" s="7"/>
      <c r="SK220" s="8"/>
      <c r="SP220" s="8"/>
      <c r="SR220" s="4"/>
      <c r="SS220" s="4"/>
      <c r="SU220" s="8"/>
      <c r="SW220" s="4"/>
      <c r="SX220" s="4"/>
      <c r="SY220" s="15"/>
      <c r="SZ220" s="39"/>
      <c r="TE220" s="39"/>
      <c r="TG220" s="14"/>
      <c r="TH220" s="14"/>
      <c r="TI220" s="22"/>
      <c r="TJ220" s="40"/>
      <c r="TN220" s="7"/>
      <c r="TO220" s="8"/>
      <c r="TT220" s="8"/>
      <c r="TV220" s="4"/>
      <c r="TW220" s="4"/>
      <c r="TX220" s="15"/>
      <c r="TY220" s="39"/>
      <c r="UC220" s="7"/>
      <c r="UD220" s="8"/>
      <c r="UH220" s="7"/>
      <c r="UI220" s="8"/>
      <c r="UN220" s="8"/>
      <c r="UP220" s="4"/>
      <c r="UQ220" s="4"/>
      <c r="UR220" s="15"/>
      <c r="US220" s="39"/>
      <c r="UW220" s="7"/>
      <c r="UX220" s="8"/>
      <c r="VB220" s="7"/>
      <c r="VC220" s="8"/>
      <c r="VG220" s="7"/>
      <c r="VH220" s="8"/>
      <c r="VM220" s="8"/>
      <c r="VO220" s="4"/>
      <c r="VP220" s="4"/>
      <c r="VQ220" s="15"/>
      <c r="VR220" s="39"/>
      <c r="VV220" s="7"/>
      <c r="VW220" s="8"/>
      <c r="WA220" s="7"/>
      <c r="WB220" s="8"/>
      <c r="WF220" s="7"/>
      <c r="WG220" s="8"/>
      <c r="WK220" s="7"/>
      <c r="WL220" s="8"/>
      <c r="WQ220" s="8"/>
      <c r="WS220" s="4"/>
      <c r="WT220" s="4"/>
      <c r="WU220" s="15"/>
      <c r="WV220" s="39"/>
      <c r="WZ220" s="7"/>
      <c r="XA220" s="8"/>
      <c r="XE220" s="7"/>
      <c r="XF220" s="8"/>
      <c r="XJ220" s="7"/>
      <c r="XK220" s="8"/>
      <c r="XO220" s="7"/>
      <c r="XP220" s="8"/>
      <c r="XT220" s="7"/>
      <c r="XU220" s="8"/>
      <c r="XY220" s="7"/>
      <c r="XZ220" s="8"/>
      <c r="YD220" s="7"/>
      <c r="YE220" s="8"/>
      <c r="YI220" s="7"/>
      <c r="YJ220" s="8"/>
    </row>
    <row r="221" spans="2:660" x14ac:dyDescent="0.2">
      <c r="B221" s="242"/>
      <c r="C221" s="163"/>
      <c r="D221"/>
      <c r="J221"/>
      <c r="K221"/>
      <c r="L221"/>
      <c r="M221"/>
      <c r="AI221" s="8"/>
      <c r="AK221" s="4"/>
      <c r="AL221" s="9"/>
      <c r="AN221" s="8"/>
      <c r="AP221" s="4"/>
      <c r="AQ221" s="9"/>
      <c r="AS221" s="8"/>
      <c r="AU221" s="4"/>
      <c r="AV221" s="9"/>
      <c r="AX221" s="17"/>
      <c r="AZ221" s="13"/>
      <c r="BA221" s="16"/>
      <c r="BM221" s="39"/>
      <c r="BO221" s="14"/>
      <c r="BP221" s="18"/>
      <c r="BR221" s="39"/>
      <c r="BT221" s="14"/>
      <c r="BU221" s="18"/>
      <c r="BW221" s="39"/>
      <c r="BY221" s="14"/>
      <c r="BZ221" s="18"/>
      <c r="CA221" s="22"/>
      <c r="CB221" s="40"/>
      <c r="CG221" s="40"/>
      <c r="CI221" s="21"/>
      <c r="CJ221" s="21"/>
      <c r="CL221" s="40"/>
      <c r="CN221" s="21"/>
      <c r="CO221" s="21"/>
      <c r="CQ221" s="40"/>
      <c r="CS221" s="21"/>
      <c r="CT221" s="21"/>
      <c r="CV221" s="40"/>
      <c r="CX221" s="21"/>
      <c r="CY221" s="21"/>
      <c r="CZ221" s="26"/>
      <c r="DA221" s="41"/>
      <c r="DF221" s="41"/>
      <c r="DH221" s="25"/>
      <c r="DI221" s="25"/>
      <c r="DK221" s="41"/>
      <c r="DM221" s="25"/>
      <c r="DN221" s="25"/>
      <c r="DP221" s="41"/>
      <c r="DR221" s="25"/>
      <c r="DS221" s="25"/>
      <c r="DT221" s="30"/>
      <c r="DU221" s="42"/>
      <c r="DZ221" s="42"/>
      <c r="EB221" s="29"/>
      <c r="EC221" s="29"/>
      <c r="EE221" s="42"/>
      <c r="EG221" s="29"/>
      <c r="EH221" s="29"/>
      <c r="EI221" s="34"/>
      <c r="EJ221" s="43"/>
      <c r="EO221" s="43"/>
      <c r="EQ221" s="33"/>
      <c r="ER221" s="33"/>
      <c r="ES221" s="38"/>
      <c r="ET221" s="44"/>
      <c r="EX221" s="7"/>
      <c r="EY221" s="8"/>
      <c r="FD221" s="8"/>
      <c r="FF221" s="4"/>
      <c r="FG221" s="4"/>
      <c r="FI221" s="8"/>
      <c r="FK221" s="4"/>
      <c r="FL221" s="4"/>
      <c r="FN221" s="8"/>
      <c r="FP221" s="4"/>
      <c r="FQ221" s="4"/>
      <c r="FS221" s="8"/>
      <c r="FU221" s="4"/>
      <c r="FV221" s="4"/>
      <c r="FW221" s="15"/>
      <c r="FX221" s="39"/>
      <c r="GC221" s="39"/>
      <c r="GE221" s="14"/>
      <c r="GF221" s="14"/>
      <c r="GH221" s="39"/>
      <c r="GJ221" s="14"/>
      <c r="GK221" s="14"/>
      <c r="GM221" s="39"/>
      <c r="GO221" s="14"/>
      <c r="GP221" s="14"/>
      <c r="GQ221" s="22"/>
      <c r="GR221" s="40"/>
      <c r="GW221" s="40"/>
      <c r="GY221" s="21"/>
      <c r="GZ221" s="21"/>
      <c r="HB221" s="40"/>
      <c r="HD221" s="21"/>
      <c r="HE221" s="21"/>
      <c r="HF221" s="26"/>
      <c r="HG221" s="41"/>
      <c r="HL221" s="41"/>
      <c r="HN221" s="25"/>
      <c r="HO221" s="25"/>
      <c r="HP221" s="30"/>
      <c r="HQ221" s="42"/>
      <c r="HU221" s="7"/>
      <c r="HV221" s="8"/>
      <c r="IA221" s="8"/>
      <c r="IC221" s="4"/>
      <c r="ID221" s="4"/>
      <c r="IF221" s="8"/>
      <c r="IH221" s="4"/>
      <c r="II221" s="4"/>
      <c r="IK221" s="8"/>
      <c r="IM221" s="4"/>
      <c r="IN221" s="4"/>
      <c r="IO221" s="15"/>
      <c r="IP221" s="39"/>
      <c r="IU221" s="39"/>
      <c r="IW221" s="14"/>
      <c r="IX221" s="14"/>
      <c r="IZ221" s="39"/>
      <c r="JB221" s="14"/>
      <c r="JC221" s="14"/>
      <c r="JD221" s="22"/>
      <c r="JE221" s="40"/>
      <c r="JJ221" s="40"/>
      <c r="JL221" s="21"/>
      <c r="JM221" s="21"/>
      <c r="JN221" s="26"/>
      <c r="JO221" s="41"/>
      <c r="JS221" s="7"/>
      <c r="JT221" s="8"/>
      <c r="JY221" s="8"/>
      <c r="KA221" s="4"/>
      <c r="KB221" s="4"/>
      <c r="KD221" s="8"/>
      <c r="KF221" s="4"/>
      <c r="KG221" s="4"/>
      <c r="KH221" s="15"/>
      <c r="KI221" s="39"/>
      <c r="KN221" s="39"/>
      <c r="KP221" s="14"/>
      <c r="KQ221" s="14"/>
      <c r="KR221" s="22"/>
      <c r="KS221" s="40"/>
      <c r="KX221" s="6"/>
      <c r="KZ221" s="5"/>
      <c r="LA221" s="5"/>
      <c r="LG221" s="15"/>
      <c r="LH221" s="39"/>
      <c r="LM221" s="6"/>
      <c r="LO221" s="5"/>
      <c r="LP221" s="5"/>
      <c r="LQ221" s="7"/>
      <c r="LR221" s="8"/>
      <c r="LW221" s="8"/>
      <c r="LY221" s="4"/>
      <c r="LZ221" s="4"/>
      <c r="MB221" s="8"/>
      <c r="MD221" s="4"/>
      <c r="ME221" s="4"/>
      <c r="MG221" s="8"/>
      <c r="MI221" s="4"/>
      <c r="MJ221" s="4"/>
      <c r="MK221" s="15"/>
      <c r="ML221" s="39"/>
      <c r="MQ221" s="39"/>
      <c r="MS221" s="14"/>
      <c r="MT221" s="14"/>
      <c r="MV221" s="39"/>
      <c r="MX221" s="14"/>
      <c r="MY221" s="14"/>
      <c r="MZ221" s="22"/>
      <c r="NA221" s="40"/>
      <c r="NF221" s="40"/>
      <c r="NH221" s="21"/>
      <c r="NI221" s="21"/>
      <c r="NJ221" s="26"/>
      <c r="NK221" s="41"/>
      <c r="NO221" s="7"/>
      <c r="NP221" s="8"/>
      <c r="NU221" s="8"/>
      <c r="NW221" s="4"/>
      <c r="NX221" s="4"/>
      <c r="NZ221" s="8"/>
      <c r="OB221" s="4"/>
      <c r="OC221" s="4"/>
      <c r="OD221" s="15"/>
      <c r="OE221" s="39"/>
      <c r="OJ221" s="39"/>
      <c r="OL221" s="14"/>
      <c r="OM221" s="14"/>
      <c r="ON221" s="22"/>
      <c r="OO221" s="40"/>
      <c r="OS221" s="7"/>
      <c r="OT221" s="8"/>
      <c r="OY221" s="8"/>
      <c r="PA221" s="4"/>
      <c r="PB221" s="4"/>
      <c r="PC221" s="15"/>
      <c r="PD221" s="39"/>
      <c r="PH221" s="7"/>
      <c r="PI221" s="8"/>
      <c r="PM221" s="7"/>
      <c r="PN221" s="8"/>
      <c r="PS221" s="8"/>
      <c r="PU221" s="4"/>
      <c r="PV221" s="4"/>
      <c r="PX221" s="8"/>
      <c r="PZ221" s="4"/>
      <c r="QA221" s="4"/>
      <c r="QB221" s="15"/>
      <c r="QC221" s="39"/>
      <c r="QH221" s="39"/>
      <c r="QJ221" s="14"/>
      <c r="QK221" s="14"/>
      <c r="QL221" s="22"/>
      <c r="QM221" s="40"/>
      <c r="QQ221" s="7"/>
      <c r="QR221" s="8"/>
      <c r="QW221" s="8"/>
      <c r="QY221" s="4"/>
      <c r="QZ221" s="4"/>
      <c r="RA221" s="15"/>
      <c r="RB221" s="39"/>
      <c r="RF221" s="7"/>
      <c r="RG221" s="8"/>
      <c r="RK221" s="7"/>
      <c r="RL221" s="8"/>
      <c r="RQ221" s="8"/>
      <c r="RS221" s="4"/>
      <c r="RT221" s="4"/>
      <c r="RU221" s="15"/>
      <c r="RV221" s="39"/>
      <c r="RZ221" s="7"/>
      <c r="SA221" s="8"/>
      <c r="SE221" s="7"/>
      <c r="SF221" s="8"/>
      <c r="SJ221" s="7"/>
      <c r="SK221" s="8"/>
      <c r="SP221" s="8"/>
      <c r="SR221" s="4"/>
      <c r="SS221" s="4"/>
      <c r="SU221" s="8"/>
      <c r="SW221" s="4"/>
      <c r="SX221" s="4"/>
      <c r="SY221" s="15"/>
      <c r="SZ221" s="39"/>
      <c r="TE221" s="39"/>
      <c r="TG221" s="14"/>
      <c r="TH221" s="14"/>
      <c r="TI221" s="22"/>
      <c r="TJ221" s="40"/>
      <c r="TN221" s="7"/>
      <c r="TO221" s="8"/>
      <c r="TT221" s="8"/>
      <c r="TV221" s="4"/>
      <c r="TW221" s="4"/>
      <c r="TX221" s="15"/>
      <c r="TY221" s="39"/>
      <c r="UC221" s="7"/>
      <c r="UD221" s="8"/>
      <c r="UH221" s="7"/>
      <c r="UI221" s="8"/>
      <c r="UN221" s="8"/>
      <c r="UP221" s="4"/>
      <c r="UQ221" s="4"/>
      <c r="UR221" s="15"/>
      <c r="US221" s="39"/>
      <c r="UW221" s="7"/>
      <c r="UX221" s="8"/>
      <c r="VB221" s="7"/>
      <c r="VC221" s="8"/>
      <c r="VG221" s="7"/>
      <c r="VH221" s="8"/>
      <c r="VM221" s="8"/>
      <c r="VO221" s="4"/>
      <c r="VP221" s="4"/>
      <c r="VQ221" s="15"/>
      <c r="VR221" s="39"/>
      <c r="VV221" s="7"/>
      <c r="VW221" s="8"/>
      <c r="WA221" s="7"/>
      <c r="WB221" s="8"/>
      <c r="WF221" s="7"/>
      <c r="WG221" s="8"/>
      <c r="WK221" s="7"/>
      <c r="WL221" s="8"/>
      <c r="WQ221" s="8"/>
      <c r="WS221" s="4"/>
      <c r="WT221" s="4"/>
      <c r="WU221" s="15"/>
      <c r="WV221" s="39"/>
      <c r="WZ221" s="7"/>
      <c r="XA221" s="8"/>
      <c r="XE221" s="7"/>
      <c r="XF221" s="8"/>
      <c r="XJ221" s="7"/>
      <c r="XK221" s="8"/>
      <c r="XO221" s="7"/>
      <c r="XP221" s="8"/>
      <c r="XT221" s="7"/>
      <c r="XU221" s="8"/>
      <c r="XY221" s="7"/>
      <c r="XZ221" s="8"/>
      <c r="YD221" s="7"/>
      <c r="YE221" s="8"/>
      <c r="YI221" s="7"/>
      <c r="YJ221" s="8"/>
    </row>
    <row r="222" spans="2:660" x14ac:dyDescent="0.2">
      <c r="B222" s="242"/>
      <c r="C222" s="163"/>
      <c r="D222"/>
      <c r="J222"/>
      <c r="K222"/>
      <c r="L222"/>
      <c r="M222"/>
      <c r="AI222" s="8"/>
      <c r="AK222" s="4"/>
      <c r="AL222" s="9"/>
      <c r="AN222" s="8"/>
      <c r="AP222" s="4"/>
      <c r="AQ222" s="9"/>
      <c r="AS222" s="8"/>
      <c r="AU222" s="4"/>
      <c r="AV222" s="9"/>
      <c r="AX222" s="17"/>
      <c r="AZ222" s="13"/>
      <c r="BA222" s="16"/>
      <c r="BM222" s="39"/>
      <c r="BO222" s="14"/>
      <c r="BP222" s="18"/>
      <c r="BR222" s="39"/>
      <c r="BT222" s="14"/>
      <c r="BU222" s="18"/>
      <c r="BW222" s="39"/>
      <c r="BY222" s="14"/>
      <c r="BZ222" s="18"/>
      <c r="CA222" s="22"/>
      <c r="CB222" s="40"/>
      <c r="CG222" s="40"/>
      <c r="CI222" s="21"/>
      <c r="CJ222" s="21"/>
      <c r="CL222" s="40"/>
      <c r="CN222" s="21"/>
      <c r="CO222" s="21"/>
      <c r="CQ222" s="40"/>
      <c r="CS222" s="21"/>
      <c r="CT222" s="21"/>
      <c r="CV222" s="40"/>
      <c r="CX222" s="21"/>
      <c r="CY222" s="21"/>
      <c r="CZ222" s="26"/>
      <c r="DA222" s="41"/>
      <c r="DF222" s="41"/>
      <c r="DH222" s="25"/>
      <c r="DI222" s="25"/>
      <c r="DK222" s="41"/>
      <c r="DM222" s="25"/>
      <c r="DN222" s="25"/>
      <c r="DP222" s="41"/>
      <c r="DR222" s="25"/>
      <c r="DS222" s="25"/>
      <c r="DT222" s="30"/>
      <c r="DU222" s="42"/>
      <c r="DZ222" s="42"/>
      <c r="EB222" s="29"/>
      <c r="EC222" s="29"/>
      <c r="EE222" s="42"/>
      <c r="EG222" s="29"/>
      <c r="EH222" s="29"/>
      <c r="EI222" s="34"/>
      <c r="EJ222" s="43"/>
      <c r="EO222" s="43"/>
      <c r="EQ222" s="33"/>
      <c r="ER222" s="33"/>
      <c r="ES222" s="38"/>
      <c r="ET222" s="44"/>
      <c r="EX222" s="7"/>
      <c r="EY222" s="8"/>
      <c r="FD222" s="8"/>
      <c r="FF222" s="4"/>
      <c r="FG222" s="4"/>
      <c r="FI222" s="8"/>
      <c r="FK222" s="4"/>
      <c r="FL222" s="4"/>
      <c r="FN222" s="8"/>
      <c r="FP222" s="4"/>
      <c r="FQ222" s="4"/>
      <c r="FS222" s="8"/>
      <c r="FU222" s="4"/>
      <c r="FV222" s="4"/>
      <c r="FW222" s="15"/>
      <c r="FX222" s="39"/>
      <c r="GC222" s="39"/>
      <c r="GE222" s="14"/>
      <c r="GF222" s="14"/>
      <c r="GH222" s="39"/>
      <c r="GJ222" s="14"/>
      <c r="GK222" s="14"/>
      <c r="GM222" s="39"/>
      <c r="GO222" s="14"/>
      <c r="GP222" s="14"/>
      <c r="GQ222" s="22"/>
      <c r="GR222" s="40"/>
      <c r="GW222" s="40"/>
      <c r="GY222" s="21"/>
      <c r="GZ222" s="21"/>
      <c r="HB222" s="40"/>
      <c r="HD222" s="21"/>
      <c r="HE222" s="21"/>
      <c r="HF222" s="26"/>
      <c r="HG222" s="41"/>
      <c r="HL222" s="41"/>
      <c r="HN222" s="25"/>
      <c r="HO222" s="25"/>
      <c r="HP222" s="30"/>
      <c r="HQ222" s="42"/>
      <c r="HU222" s="7"/>
      <c r="HV222" s="8"/>
      <c r="IA222" s="8"/>
      <c r="IC222" s="4"/>
      <c r="ID222" s="4"/>
      <c r="IF222" s="8"/>
      <c r="IH222" s="4"/>
      <c r="II222" s="4"/>
      <c r="IK222" s="8"/>
      <c r="IM222" s="4"/>
      <c r="IN222" s="4"/>
      <c r="IO222" s="15"/>
      <c r="IP222" s="39"/>
      <c r="IU222" s="39"/>
      <c r="IW222" s="14"/>
      <c r="IX222" s="14"/>
      <c r="IZ222" s="39"/>
      <c r="JB222" s="14"/>
      <c r="JC222" s="14"/>
      <c r="JD222" s="22"/>
      <c r="JE222" s="40"/>
      <c r="JJ222" s="40"/>
      <c r="JL222" s="21"/>
      <c r="JM222" s="21"/>
      <c r="JN222" s="26"/>
      <c r="JO222" s="41"/>
      <c r="JS222" s="7"/>
      <c r="JT222" s="8"/>
      <c r="JY222" s="8"/>
      <c r="KA222" s="4"/>
      <c r="KB222" s="4"/>
      <c r="KD222" s="8"/>
      <c r="KF222" s="4"/>
      <c r="KG222" s="4"/>
      <c r="KH222" s="15"/>
      <c r="KI222" s="39"/>
      <c r="KN222" s="39"/>
      <c r="KP222" s="14"/>
      <c r="KQ222" s="14"/>
      <c r="KR222" s="22"/>
      <c r="KS222" s="40"/>
      <c r="KX222" s="6"/>
      <c r="KZ222" s="5"/>
      <c r="LA222" s="5"/>
      <c r="LG222" s="15"/>
      <c r="LH222" s="39"/>
      <c r="LM222" s="6"/>
      <c r="LO222" s="5"/>
      <c r="LP222" s="5"/>
      <c r="LQ222" s="7"/>
      <c r="LR222" s="8"/>
      <c r="LW222" s="8"/>
      <c r="LY222" s="4"/>
      <c r="LZ222" s="4"/>
      <c r="MB222" s="8"/>
      <c r="MD222" s="4"/>
      <c r="ME222" s="4"/>
      <c r="MG222" s="8"/>
      <c r="MI222" s="4"/>
      <c r="MJ222" s="4"/>
      <c r="MK222" s="15"/>
      <c r="ML222" s="39"/>
      <c r="MQ222" s="39"/>
      <c r="MS222" s="14"/>
      <c r="MT222" s="14"/>
      <c r="MV222" s="39"/>
      <c r="MX222" s="14"/>
      <c r="MY222" s="14"/>
      <c r="MZ222" s="22"/>
      <c r="NA222" s="40"/>
      <c r="NF222" s="40"/>
      <c r="NH222" s="21"/>
      <c r="NI222" s="21"/>
      <c r="NJ222" s="26"/>
      <c r="NK222" s="41"/>
      <c r="NO222" s="7"/>
      <c r="NP222" s="8"/>
      <c r="NU222" s="8"/>
      <c r="NW222" s="4"/>
      <c r="NX222" s="4"/>
      <c r="NZ222" s="8"/>
      <c r="OB222" s="4"/>
      <c r="OC222" s="4"/>
      <c r="OD222" s="15"/>
      <c r="OE222" s="39"/>
      <c r="OJ222" s="39"/>
      <c r="OL222" s="14"/>
      <c r="OM222" s="14"/>
      <c r="ON222" s="22"/>
      <c r="OO222" s="40"/>
      <c r="OS222" s="7"/>
      <c r="OT222" s="8"/>
      <c r="OY222" s="8"/>
      <c r="PA222" s="4"/>
      <c r="PB222" s="4"/>
      <c r="PC222" s="15"/>
      <c r="PD222" s="39"/>
      <c r="PH222" s="7"/>
      <c r="PI222" s="8"/>
      <c r="PM222" s="7"/>
      <c r="PN222" s="8"/>
      <c r="PS222" s="8"/>
      <c r="PU222" s="4"/>
      <c r="PV222" s="4"/>
      <c r="PX222" s="8"/>
      <c r="PZ222" s="4"/>
      <c r="QA222" s="4"/>
      <c r="QB222" s="15"/>
      <c r="QC222" s="39"/>
      <c r="QH222" s="39"/>
      <c r="QJ222" s="14"/>
      <c r="QK222" s="14"/>
      <c r="QL222" s="22"/>
      <c r="QM222" s="40"/>
      <c r="QQ222" s="7"/>
      <c r="QR222" s="8"/>
      <c r="QW222" s="8"/>
      <c r="QY222" s="4"/>
      <c r="QZ222" s="4"/>
      <c r="RA222" s="15"/>
      <c r="RB222" s="39"/>
      <c r="RF222" s="7"/>
      <c r="RG222" s="8"/>
      <c r="RK222" s="7"/>
      <c r="RL222" s="8"/>
      <c r="RQ222" s="8"/>
      <c r="RS222" s="4"/>
      <c r="RT222" s="4"/>
      <c r="RU222" s="15"/>
      <c r="RV222" s="39"/>
      <c r="RZ222" s="7"/>
      <c r="SA222" s="8"/>
      <c r="SE222" s="7"/>
      <c r="SF222" s="8"/>
      <c r="SJ222" s="7"/>
      <c r="SK222" s="8"/>
      <c r="SP222" s="8"/>
      <c r="SR222" s="4"/>
      <c r="SS222" s="4"/>
      <c r="SU222" s="8"/>
      <c r="SW222" s="4"/>
      <c r="SX222" s="4"/>
      <c r="SY222" s="15"/>
      <c r="SZ222" s="39"/>
      <c r="TE222" s="39"/>
      <c r="TG222" s="14"/>
      <c r="TH222" s="14"/>
      <c r="TI222" s="22"/>
      <c r="TJ222" s="40"/>
      <c r="TN222" s="7"/>
      <c r="TO222" s="8"/>
      <c r="TT222" s="8"/>
      <c r="TV222" s="4"/>
      <c r="TW222" s="4"/>
      <c r="TX222" s="15"/>
      <c r="TY222" s="39"/>
      <c r="UC222" s="7"/>
      <c r="UD222" s="8"/>
      <c r="UH222" s="7"/>
      <c r="UI222" s="8"/>
      <c r="UN222" s="8"/>
      <c r="UP222" s="4"/>
      <c r="UQ222" s="4"/>
      <c r="UR222" s="15"/>
      <c r="US222" s="39"/>
      <c r="UW222" s="7"/>
      <c r="UX222" s="8"/>
      <c r="VB222" s="7"/>
      <c r="VC222" s="8"/>
      <c r="VG222" s="7"/>
      <c r="VH222" s="8"/>
      <c r="VM222" s="8"/>
      <c r="VO222" s="4"/>
      <c r="VP222" s="4"/>
      <c r="VQ222" s="15"/>
      <c r="VR222" s="39"/>
      <c r="VV222" s="7"/>
      <c r="VW222" s="8"/>
      <c r="WA222" s="7"/>
      <c r="WB222" s="8"/>
      <c r="WF222" s="7"/>
      <c r="WG222" s="8"/>
      <c r="WK222" s="7"/>
      <c r="WL222" s="8"/>
      <c r="WQ222" s="8"/>
      <c r="WS222" s="4"/>
      <c r="WT222" s="4"/>
      <c r="WU222" s="15"/>
      <c r="WV222" s="39"/>
      <c r="WZ222" s="7"/>
      <c r="XA222" s="8"/>
      <c r="XE222" s="7"/>
      <c r="XF222" s="8"/>
      <c r="XJ222" s="7"/>
      <c r="XK222" s="8"/>
      <c r="XO222" s="7"/>
      <c r="XP222" s="8"/>
      <c r="XT222" s="7"/>
      <c r="XU222" s="8"/>
      <c r="XY222" s="7"/>
      <c r="XZ222" s="8"/>
      <c r="YD222" s="7"/>
      <c r="YE222" s="8"/>
      <c r="YI222" s="7"/>
      <c r="YJ222" s="8"/>
    </row>
    <row r="223" spans="2:660" x14ac:dyDescent="0.2">
      <c r="B223" s="242"/>
      <c r="C223" s="163"/>
      <c r="D223"/>
      <c r="J223"/>
      <c r="K223"/>
      <c r="L223"/>
      <c r="M223"/>
      <c r="AI223" s="8"/>
      <c r="AK223" s="4"/>
      <c r="AL223" s="9"/>
      <c r="AN223" s="8"/>
      <c r="AP223" s="4"/>
      <c r="AQ223" s="9"/>
      <c r="AS223" s="8"/>
      <c r="AU223" s="4"/>
      <c r="AV223" s="9"/>
      <c r="AX223" s="17"/>
      <c r="AZ223" s="13"/>
      <c r="BA223" s="16"/>
      <c r="BM223" s="39"/>
      <c r="BO223" s="14"/>
      <c r="BP223" s="18"/>
      <c r="BR223" s="39"/>
      <c r="BT223" s="14"/>
      <c r="BU223" s="18"/>
      <c r="BW223" s="39"/>
      <c r="BY223" s="14"/>
      <c r="BZ223" s="18"/>
      <c r="CA223" s="22"/>
      <c r="CB223" s="40"/>
      <c r="CG223" s="40"/>
      <c r="CI223" s="21"/>
      <c r="CJ223" s="21"/>
      <c r="CL223" s="40"/>
      <c r="CN223" s="21"/>
      <c r="CO223" s="21"/>
      <c r="CQ223" s="40"/>
      <c r="CS223" s="21"/>
      <c r="CT223" s="21"/>
      <c r="CV223" s="40"/>
      <c r="CX223" s="21"/>
      <c r="CY223" s="21"/>
      <c r="CZ223" s="26"/>
      <c r="DA223" s="41"/>
      <c r="DF223" s="41"/>
      <c r="DH223" s="25"/>
      <c r="DI223" s="25"/>
      <c r="DK223" s="41"/>
      <c r="DM223" s="25"/>
      <c r="DN223" s="25"/>
      <c r="DP223" s="41"/>
      <c r="DR223" s="25"/>
      <c r="DS223" s="25"/>
      <c r="DT223" s="30"/>
      <c r="DU223" s="42"/>
      <c r="DZ223" s="42"/>
      <c r="EB223" s="29"/>
      <c r="EC223" s="29"/>
      <c r="EE223" s="42"/>
      <c r="EG223" s="29"/>
      <c r="EH223" s="29"/>
      <c r="EI223" s="34"/>
      <c r="EJ223" s="43"/>
      <c r="EO223" s="43"/>
      <c r="EQ223" s="33"/>
      <c r="ER223" s="33"/>
      <c r="ES223" s="38"/>
      <c r="ET223" s="44"/>
      <c r="EX223" s="7"/>
      <c r="EY223" s="8"/>
      <c r="FD223" s="8"/>
      <c r="FF223" s="4"/>
      <c r="FG223" s="4"/>
      <c r="FI223" s="8"/>
      <c r="FK223" s="4"/>
      <c r="FL223" s="4"/>
      <c r="FN223" s="8"/>
      <c r="FP223" s="4"/>
      <c r="FQ223" s="4"/>
      <c r="FS223" s="8"/>
      <c r="FU223" s="4"/>
      <c r="FV223" s="4"/>
      <c r="FW223" s="15"/>
      <c r="FX223" s="39"/>
      <c r="GC223" s="39"/>
      <c r="GE223" s="14"/>
      <c r="GF223" s="14"/>
      <c r="GH223" s="39"/>
      <c r="GJ223" s="14"/>
      <c r="GK223" s="14"/>
      <c r="GM223" s="39"/>
      <c r="GO223" s="14"/>
      <c r="GP223" s="14"/>
      <c r="GQ223" s="22"/>
      <c r="GR223" s="40"/>
      <c r="GW223" s="40"/>
      <c r="GY223" s="21"/>
      <c r="GZ223" s="21"/>
      <c r="HB223" s="40"/>
      <c r="HD223" s="21"/>
      <c r="HE223" s="21"/>
      <c r="HF223" s="26"/>
      <c r="HG223" s="41"/>
      <c r="HL223" s="41"/>
      <c r="HN223" s="25"/>
      <c r="HO223" s="25"/>
      <c r="HP223" s="30"/>
      <c r="HQ223" s="42"/>
      <c r="HU223" s="7"/>
      <c r="HV223" s="8"/>
      <c r="IA223" s="8"/>
      <c r="IC223" s="4"/>
      <c r="ID223" s="4"/>
      <c r="IF223" s="8"/>
      <c r="IH223" s="4"/>
      <c r="II223" s="4"/>
      <c r="IK223" s="8"/>
      <c r="IM223" s="4"/>
      <c r="IN223" s="4"/>
      <c r="IO223" s="15"/>
      <c r="IP223" s="39"/>
      <c r="IU223" s="39"/>
      <c r="IW223" s="14"/>
      <c r="IX223" s="14"/>
      <c r="IZ223" s="39"/>
      <c r="JB223" s="14"/>
      <c r="JC223" s="14"/>
      <c r="JD223" s="22"/>
      <c r="JE223" s="40"/>
      <c r="JJ223" s="40"/>
      <c r="JL223" s="21"/>
      <c r="JM223" s="21"/>
      <c r="JN223" s="26"/>
      <c r="JO223" s="41"/>
      <c r="JS223" s="7"/>
      <c r="JT223" s="8"/>
      <c r="JY223" s="8"/>
      <c r="KA223" s="4"/>
      <c r="KB223" s="4"/>
      <c r="KD223" s="8"/>
      <c r="KF223" s="4"/>
      <c r="KG223" s="4"/>
      <c r="KH223" s="15"/>
      <c r="KI223" s="39"/>
      <c r="KN223" s="39"/>
      <c r="KP223" s="14"/>
      <c r="KQ223" s="14"/>
      <c r="KR223" s="22"/>
      <c r="KS223" s="40"/>
      <c r="KX223" s="6"/>
      <c r="KZ223" s="5"/>
      <c r="LA223" s="5"/>
      <c r="LG223" s="15"/>
      <c r="LH223" s="39"/>
      <c r="LM223" s="6"/>
      <c r="LO223" s="5"/>
      <c r="LP223" s="5"/>
      <c r="LQ223" s="7"/>
      <c r="LR223" s="8"/>
      <c r="LW223" s="8"/>
      <c r="LY223" s="4"/>
      <c r="LZ223" s="4"/>
      <c r="MB223" s="8"/>
      <c r="MD223" s="4"/>
      <c r="ME223" s="4"/>
      <c r="MG223" s="8"/>
      <c r="MI223" s="4"/>
      <c r="MJ223" s="4"/>
      <c r="MK223" s="15"/>
      <c r="ML223" s="39"/>
      <c r="MQ223" s="39"/>
      <c r="MS223" s="14"/>
      <c r="MT223" s="14"/>
      <c r="MV223" s="39"/>
      <c r="MX223" s="14"/>
      <c r="MY223" s="14"/>
      <c r="MZ223" s="22"/>
      <c r="NA223" s="40"/>
      <c r="NF223" s="40"/>
      <c r="NH223" s="21"/>
      <c r="NI223" s="21"/>
      <c r="NJ223" s="26"/>
      <c r="NK223" s="41"/>
      <c r="NO223" s="7"/>
      <c r="NP223" s="8"/>
      <c r="NU223" s="8"/>
      <c r="NW223" s="4"/>
      <c r="NX223" s="4"/>
      <c r="NZ223" s="8"/>
      <c r="OB223" s="4"/>
      <c r="OC223" s="4"/>
      <c r="OD223" s="15"/>
      <c r="OE223" s="39"/>
      <c r="OJ223" s="39"/>
      <c r="OL223" s="14"/>
      <c r="OM223" s="14"/>
      <c r="ON223" s="22"/>
      <c r="OO223" s="40"/>
      <c r="OS223" s="7"/>
      <c r="OT223" s="8"/>
      <c r="OY223" s="8"/>
      <c r="PA223" s="4"/>
      <c r="PB223" s="4"/>
      <c r="PC223" s="15"/>
      <c r="PD223" s="39"/>
      <c r="PH223" s="7"/>
      <c r="PI223" s="8"/>
      <c r="PM223" s="7"/>
      <c r="PN223" s="8"/>
      <c r="PS223" s="8"/>
      <c r="PU223" s="4"/>
      <c r="PV223" s="4"/>
      <c r="PX223" s="8"/>
      <c r="PZ223" s="4"/>
      <c r="QA223" s="4"/>
      <c r="QB223" s="15"/>
      <c r="QC223" s="39"/>
      <c r="QH223" s="39"/>
      <c r="QJ223" s="14"/>
      <c r="QK223" s="14"/>
      <c r="QL223" s="22"/>
      <c r="QM223" s="40"/>
      <c r="QQ223" s="7"/>
      <c r="QR223" s="8"/>
      <c r="QW223" s="8"/>
      <c r="QY223" s="4"/>
      <c r="QZ223" s="4"/>
      <c r="RA223" s="15"/>
      <c r="RB223" s="39"/>
      <c r="RF223" s="7"/>
      <c r="RG223" s="8"/>
      <c r="RK223" s="7"/>
      <c r="RL223" s="8"/>
      <c r="RQ223" s="8"/>
      <c r="RS223" s="4"/>
      <c r="RT223" s="4"/>
      <c r="RU223" s="15"/>
      <c r="RV223" s="39"/>
      <c r="RZ223" s="7"/>
      <c r="SA223" s="8"/>
      <c r="SE223" s="7"/>
      <c r="SF223" s="8"/>
      <c r="SJ223" s="7"/>
      <c r="SK223" s="8"/>
      <c r="SP223" s="8"/>
      <c r="SR223" s="4"/>
      <c r="SS223" s="4"/>
      <c r="SU223" s="8"/>
      <c r="SW223" s="4"/>
      <c r="SX223" s="4"/>
      <c r="SY223" s="15"/>
      <c r="SZ223" s="39"/>
      <c r="TE223" s="39"/>
      <c r="TG223" s="14"/>
      <c r="TH223" s="14"/>
      <c r="TI223" s="22"/>
      <c r="TJ223" s="40"/>
      <c r="TN223" s="7"/>
      <c r="TO223" s="8"/>
      <c r="TT223" s="8"/>
      <c r="TV223" s="4"/>
      <c r="TW223" s="4"/>
      <c r="TX223" s="15"/>
      <c r="TY223" s="39"/>
      <c r="UC223" s="7"/>
      <c r="UD223" s="8"/>
      <c r="UH223" s="7"/>
      <c r="UI223" s="8"/>
      <c r="UN223" s="8"/>
      <c r="UP223" s="4"/>
      <c r="UQ223" s="4"/>
      <c r="UR223" s="15"/>
      <c r="US223" s="39"/>
      <c r="UW223" s="7"/>
      <c r="UX223" s="8"/>
      <c r="VB223" s="7"/>
      <c r="VC223" s="8"/>
      <c r="VG223" s="7"/>
      <c r="VH223" s="8"/>
      <c r="VM223" s="8"/>
      <c r="VO223" s="4"/>
      <c r="VP223" s="4"/>
      <c r="VQ223" s="15"/>
      <c r="VR223" s="39"/>
      <c r="VV223" s="7"/>
      <c r="VW223" s="8"/>
      <c r="WA223" s="7"/>
      <c r="WB223" s="8"/>
      <c r="WF223" s="7"/>
      <c r="WG223" s="8"/>
      <c r="WK223" s="7"/>
      <c r="WL223" s="8"/>
      <c r="WQ223" s="8"/>
      <c r="WS223" s="4"/>
      <c r="WT223" s="4"/>
      <c r="WU223" s="15"/>
      <c r="WV223" s="39"/>
      <c r="WZ223" s="7"/>
      <c r="XA223" s="8"/>
      <c r="XE223" s="7"/>
      <c r="XF223" s="8"/>
      <c r="XJ223" s="7"/>
      <c r="XK223" s="8"/>
      <c r="XO223" s="7"/>
      <c r="XP223" s="8"/>
      <c r="XT223" s="7"/>
      <c r="XU223" s="8"/>
      <c r="XY223" s="7"/>
      <c r="XZ223" s="8"/>
      <c r="YD223" s="7"/>
      <c r="YE223" s="8"/>
      <c r="YI223" s="7"/>
      <c r="YJ223" s="8"/>
    </row>
    <row r="224" spans="2:660" x14ac:dyDescent="0.2">
      <c r="B224" s="242"/>
      <c r="C224" s="163"/>
      <c r="D224"/>
      <c r="J224"/>
      <c r="K224"/>
      <c r="L224"/>
      <c r="M224"/>
      <c r="AI224" s="8"/>
      <c r="AK224" s="4"/>
      <c r="AL224" s="9"/>
      <c r="AN224" s="8"/>
      <c r="AP224" s="4"/>
      <c r="AQ224" s="9"/>
      <c r="AS224" s="8"/>
      <c r="AU224" s="4"/>
      <c r="AV224" s="9"/>
      <c r="AX224" s="17"/>
      <c r="AZ224" s="13"/>
      <c r="BA224" s="16"/>
      <c r="BM224" s="39"/>
      <c r="BO224" s="14"/>
      <c r="BP224" s="18"/>
      <c r="BR224" s="39"/>
      <c r="BT224" s="14"/>
      <c r="BU224" s="18"/>
      <c r="BW224" s="39"/>
      <c r="BY224" s="14"/>
      <c r="BZ224" s="18"/>
      <c r="CA224" s="22"/>
      <c r="CB224" s="40"/>
      <c r="CG224" s="40"/>
      <c r="CI224" s="21"/>
      <c r="CJ224" s="21"/>
      <c r="CL224" s="40"/>
      <c r="CN224" s="21"/>
      <c r="CO224" s="21"/>
      <c r="CQ224" s="40"/>
      <c r="CS224" s="21"/>
      <c r="CT224" s="21"/>
      <c r="CV224" s="40"/>
      <c r="CX224" s="21"/>
      <c r="CY224" s="21"/>
      <c r="CZ224" s="26"/>
      <c r="DA224" s="41"/>
      <c r="DF224" s="41"/>
      <c r="DH224" s="25"/>
      <c r="DI224" s="25"/>
      <c r="DK224" s="41"/>
      <c r="DM224" s="25"/>
      <c r="DN224" s="25"/>
      <c r="DP224" s="41"/>
      <c r="DR224" s="25"/>
      <c r="DS224" s="25"/>
      <c r="DT224" s="30"/>
      <c r="DU224" s="42"/>
      <c r="DZ224" s="42"/>
      <c r="EB224" s="29"/>
      <c r="EC224" s="29"/>
      <c r="EE224" s="42"/>
      <c r="EG224" s="29"/>
      <c r="EH224" s="29"/>
      <c r="EI224" s="34"/>
      <c r="EJ224" s="43"/>
      <c r="EO224" s="43"/>
      <c r="EQ224" s="33"/>
      <c r="ER224" s="33"/>
      <c r="ES224" s="38"/>
      <c r="ET224" s="44"/>
      <c r="EX224" s="7"/>
      <c r="EY224" s="8"/>
      <c r="FD224" s="8"/>
      <c r="FF224" s="4"/>
      <c r="FG224" s="4"/>
      <c r="FI224" s="8"/>
      <c r="FK224" s="4"/>
      <c r="FL224" s="4"/>
      <c r="FN224" s="8"/>
      <c r="FP224" s="4"/>
      <c r="FQ224" s="4"/>
      <c r="FS224" s="8"/>
      <c r="FU224" s="4"/>
      <c r="FV224" s="4"/>
      <c r="FW224" s="15"/>
      <c r="FX224" s="39"/>
      <c r="GC224" s="39"/>
      <c r="GE224" s="14"/>
      <c r="GF224" s="14"/>
      <c r="GH224" s="39"/>
      <c r="GJ224" s="14"/>
      <c r="GK224" s="14"/>
      <c r="GM224" s="39"/>
      <c r="GO224" s="14"/>
      <c r="GP224" s="14"/>
      <c r="GQ224" s="22"/>
      <c r="GR224" s="40"/>
      <c r="GW224" s="40"/>
      <c r="GY224" s="21"/>
      <c r="GZ224" s="21"/>
      <c r="HB224" s="40"/>
      <c r="HD224" s="21"/>
      <c r="HE224" s="21"/>
      <c r="HF224" s="26"/>
      <c r="HG224" s="41"/>
      <c r="HL224" s="41"/>
      <c r="HN224" s="25"/>
      <c r="HO224" s="25"/>
      <c r="HP224" s="30"/>
      <c r="HQ224" s="42"/>
      <c r="HU224" s="7"/>
      <c r="HV224" s="8"/>
      <c r="IA224" s="8"/>
      <c r="IC224" s="4"/>
      <c r="ID224" s="4"/>
      <c r="IF224" s="8"/>
      <c r="IH224" s="4"/>
      <c r="II224" s="4"/>
      <c r="IK224" s="8"/>
      <c r="IM224" s="4"/>
      <c r="IN224" s="4"/>
      <c r="IO224" s="15"/>
      <c r="IP224" s="39"/>
      <c r="IU224" s="39"/>
      <c r="IW224" s="14"/>
      <c r="IX224" s="14"/>
      <c r="IZ224" s="39"/>
      <c r="JB224" s="14"/>
      <c r="JC224" s="14"/>
      <c r="JD224" s="22"/>
      <c r="JE224" s="40"/>
      <c r="JJ224" s="40"/>
      <c r="JL224" s="21"/>
      <c r="JM224" s="21"/>
      <c r="JN224" s="26"/>
      <c r="JO224" s="41"/>
      <c r="JS224" s="7"/>
      <c r="JT224" s="8"/>
      <c r="JY224" s="8"/>
      <c r="KA224" s="4"/>
      <c r="KB224" s="4"/>
      <c r="KD224" s="8"/>
      <c r="KF224" s="4"/>
      <c r="KG224" s="4"/>
      <c r="KH224" s="15"/>
      <c r="KI224" s="39"/>
      <c r="KN224" s="39"/>
      <c r="KP224" s="14"/>
      <c r="KQ224" s="14"/>
      <c r="KR224" s="22"/>
      <c r="KS224" s="40"/>
      <c r="KX224" s="6"/>
      <c r="KZ224" s="5"/>
      <c r="LA224" s="5"/>
      <c r="LG224" s="15"/>
      <c r="LH224" s="39"/>
      <c r="LM224" s="6"/>
      <c r="LO224" s="5"/>
      <c r="LP224" s="5"/>
      <c r="LQ224" s="7"/>
      <c r="LR224" s="8"/>
      <c r="LW224" s="8"/>
      <c r="LY224" s="4"/>
      <c r="LZ224" s="4"/>
      <c r="MB224" s="8"/>
      <c r="MD224" s="4"/>
      <c r="ME224" s="4"/>
      <c r="MG224" s="8"/>
      <c r="MI224" s="4"/>
      <c r="MJ224" s="4"/>
      <c r="MK224" s="15"/>
      <c r="ML224" s="39"/>
      <c r="MQ224" s="39"/>
      <c r="MS224" s="14"/>
      <c r="MT224" s="14"/>
      <c r="MV224" s="39"/>
      <c r="MX224" s="14"/>
      <c r="MY224" s="14"/>
      <c r="MZ224" s="22"/>
      <c r="NA224" s="40"/>
      <c r="NF224" s="40"/>
      <c r="NH224" s="21"/>
      <c r="NI224" s="21"/>
      <c r="NJ224" s="26"/>
      <c r="NK224" s="41"/>
      <c r="NO224" s="7"/>
      <c r="NP224" s="8"/>
      <c r="NU224" s="8"/>
      <c r="NW224" s="4"/>
      <c r="NX224" s="4"/>
      <c r="NZ224" s="8"/>
      <c r="OB224" s="4"/>
      <c r="OC224" s="4"/>
      <c r="OD224" s="15"/>
      <c r="OE224" s="39"/>
      <c r="OJ224" s="39"/>
      <c r="OL224" s="14"/>
      <c r="OM224" s="14"/>
      <c r="ON224" s="22"/>
      <c r="OO224" s="40"/>
      <c r="OS224" s="7"/>
      <c r="OT224" s="8"/>
      <c r="OY224" s="8"/>
      <c r="PA224" s="4"/>
      <c r="PB224" s="4"/>
      <c r="PC224" s="15"/>
      <c r="PD224" s="39"/>
      <c r="PH224" s="7"/>
      <c r="PI224" s="8"/>
      <c r="PM224" s="7"/>
      <c r="PN224" s="8"/>
      <c r="PS224" s="8"/>
      <c r="PU224" s="4"/>
      <c r="PV224" s="4"/>
      <c r="PX224" s="8"/>
      <c r="PZ224" s="4"/>
      <c r="QA224" s="4"/>
      <c r="QB224" s="15"/>
      <c r="QC224" s="39"/>
      <c r="QH224" s="39"/>
      <c r="QJ224" s="14"/>
      <c r="QK224" s="14"/>
      <c r="QL224" s="22"/>
      <c r="QM224" s="40"/>
      <c r="QQ224" s="7"/>
      <c r="QR224" s="8"/>
      <c r="QW224" s="8"/>
      <c r="QY224" s="4"/>
      <c r="QZ224" s="4"/>
      <c r="RA224" s="15"/>
      <c r="RB224" s="39"/>
      <c r="RF224" s="7"/>
      <c r="RG224" s="8"/>
      <c r="RK224" s="7"/>
      <c r="RL224" s="8"/>
      <c r="RQ224" s="8"/>
      <c r="RS224" s="4"/>
      <c r="RT224" s="4"/>
      <c r="RU224" s="15"/>
      <c r="RV224" s="39"/>
      <c r="RZ224" s="7"/>
      <c r="SA224" s="8"/>
      <c r="SE224" s="7"/>
      <c r="SF224" s="8"/>
      <c r="SJ224" s="7"/>
      <c r="SK224" s="8"/>
      <c r="SP224" s="8"/>
      <c r="SR224" s="4"/>
      <c r="SS224" s="4"/>
      <c r="SU224" s="8"/>
      <c r="SW224" s="4"/>
      <c r="SX224" s="4"/>
      <c r="SY224" s="15"/>
      <c r="SZ224" s="39"/>
      <c r="TE224" s="39"/>
      <c r="TG224" s="14"/>
      <c r="TH224" s="14"/>
      <c r="TI224" s="22"/>
      <c r="TJ224" s="40"/>
      <c r="TN224" s="7"/>
      <c r="TO224" s="8"/>
      <c r="TT224" s="8"/>
      <c r="TV224" s="4"/>
      <c r="TW224" s="4"/>
      <c r="TX224" s="15"/>
      <c r="TY224" s="39"/>
      <c r="UC224" s="7"/>
      <c r="UD224" s="8"/>
      <c r="UH224" s="7"/>
      <c r="UI224" s="8"/>
      <c r="UN224" s="8"/>
      <c r="UP224" s="4"/>
      <c r="UQ224" s="4"/>
      <c r="UR224" s="15"/>
      <c r="US224" s="39"/>
      <c r="UW224" s="7"/>
      <c r="UX224" s="8"/>
      <c r="VB224" s="7"/>
      <c r="VC224" s="8"/>
      <c r="VG224" s="7"/>
      <c r="VH224" s="8"/>
      <c r="VM224" s="8"/>
      <c r="VO224" s="4"/>
      <c r="VP224" s="4"/>
      <c r="VQ224" s="15"/>
      <c r="VR224" s="39"/>
      <c r="VV224" s="7"/>
      <c r="VW224" s="8"/>
      <c r="WA224" s="7"/>
      <c r="WB224" s="8"/>
      <c r="WF224" s="7"/>
      <c r="WG224" s="8"/>
      <c r="WK224" s="7"/>
      <c r="WL224" s="8"/>
      <c r="WQ224" s="8"/>
      <c r="WS224" s="4"/>
      <c r="WT224" s="4"/>
      <c r="WU224" s="15"/>
      <c r="WV224" s="39"/>
      <c r="WZ224" s="7"/>
      <c r="XA224" s="8"/>
      <c r="XE224" s="7"/>
      <c r="XF224" s="8"/>
      <c r="XJ224" s="7"/>
      <c r="XK224" s="8"/>
      <c r="XO224" s="7"/>
      <c r="XP224" s="8"/>
      <c r="XT224" s="7"/>
      <c r="XU224" s="8"/>
      <c r="XY224" s="7"/>
      <c r="XZ224" s="8"/>
      <c r="YD224" s="7"/>
      <c r="YE224" s="8"/>
      <c r="YI224" s="7"/>
      <c r="YJ224" s="8"/>
    </row>
    <row r="225" spans="2:660" x14ac:dyDescent="0.2">
      <c r="B225" s="242"/>
      <c r="C225" s="163"/>
      <c r="D225"/>
      <c r="J225"/>
      <c r="K225"/>
      <c r="L225"/>
      <c r="M225"/>
      <c r="AI225" s="8"/>
      <c r="AK225" s="4"/>
      <c r="AL225" s="9"/>
      <c r="AN225" s="8"/>
      <c r="AP225" s="4"/>
      <c r="AQ225" s="9"/>
      <c r="AS225" s="8"/>
      <c r="AU225" s="4"/>
      <c r="AV225" s="9"/>
      <c r="AX225" s="17"/>
      <c r="AZ225" s="13"/>
      <c r="BA225" s="16"/>
      <c r="BM225" s="39"/>
      <c r="BO225" s="14"/>
      <c r="BP225" s="18"/>
      <c r="BR225" s="39"/>
      <c r="BT225" s="14"/>
      <c r="BU225" s="18"/>
      <c r="BW225" s="39"/>
      <c r="BY225" s="14"/>
      <c r="BZ225" s="18"/>
      <c r="CA225" s="22"/>
      <c r="CB225" s="40"/>
      <c r="CG225" s="40"/>
      <c r="CI225" s="21"/>
      <c r="CJ225" s="21"/>
      <c r="CL225" s="40"/>
      <c r="CN225" s="21"/>
      <c r="CO225" s="21"/>
      <c r="CQ225" s="40"/>
      <c r="CS225" s="21"/>
      <c r="CT225" s="21"/>
      <c r="CV225" s="40"/>
      <c r="CX225" s="21"/>
      <c r="CY225" s="21"/>
      <c r="CZ225" s="26"/>
      <c r="DA225" s="41"/>
      <c r="DF225" s="41"/>
      <c r="DH225" s="25"/>
      <c r="DI225" s="25"/>
      <c r="DK225" s="41"/>
      <c r="DM225" s="25"/>
      <c r="DN225" s="25"/>
      <c r="DP225" s="41"/>
      <c r="DR225" s="25"/>
      <c r="DS225" s="25"/>
      <c r="DT225" s="30"/>
      <c r="DU225" s="42"/>
      <c r="DZ225" s="42"/>
      <c r="EB225" s="29"/>
      <c r="EC225" s="29"/>
      <c r="EE225" s="42"/>
      <c r="EG225" s="29"/>
      <c r="EH225" s="29"/>
      <c r="EI225" s="34"/>
      <c r="EJ225" s="43"/>
      <c r="EO225" s="43"/>
      <c r="EQ225" s="33"/>
      <c r="ER225" s="33"/>
      <c r="ES225" s="38"/>
      <c r="ET225" s="44"/>
      <c r="EX225" s="7"/>
      <c r="EY225" s="8"/>
      <c r="FD225" s="8"/>
      <c r="FF225" s="4"/>
      <c r="FG225" s="4"/>
      <c r="FI225" s="8"/>
      <c r="FK225" s="4"/>
      <c r="FL225" s="4"/>
      <c r="FN225" s="8"/>
      <c r="FP225" s="4"/>
      <c r="FQ225" s="4"/>
      <c r="FS225" s="8"/>
      <c r="FU225" s="4"/>
      <c r="FV225" s="4"/>
      <c r="FW225" s="15"/>
      <c r="FX225" s="39"/>
      <c r="GC225" s="39"/>
      <c r="GE225" s="14"/>
      <c r="GF225" s="14"/>
      <c r="GH225" s="39"/>
      <c r="GJ225" s="14"/>
      <c r="GK225" s="14"/>
      <c r="GM225" s="39"/>
      <c r="GO225" s="14"/>
      <c r="GP225" s="14"/>
      <c r="GQ225" s="22"/>
      <c r="GR225" s="40"/>
      <c r="GW225" s="40"/>
      <c r="GY225" s="21"/>
      <c r="GZ225" s="21"/>
      <c r="HB225" s="40"/>
      <c r="HD225" s="21"/>
      <c r="HE225" s="21"/>
      <c r="HF225" s="26"/>
      <c r="HG225" s="41"/>
      <c r="HL225" s="41"/>
      <c r="HN225" s="25"/>
      <c r="HO225" s="25"/>
      <c r="HP225" s="30"/>
      <c r="HQ225" s="42"/>
      <c r="HU225" s="7"/>
      <c r="HV225" s="8"/>
      <c r="IA225" s="8"/>
      <c r="IC225" s="4"/>
      <c r="ID225" s="4"/>
      <c r="IF225" s="8"/>
      <c r="IH225" s="4"/>
      <c r="II225" s="4"/>
      <c r="IK225" s="8"/>
      <c r="IM225" s="4"/>
      <c r="IN225" s="4"/>
      <c r="IO225" s="15"/>
      <c r="IP225" s="39"/>
      <c r="IU225" s="39"/>
      <c r="IW225" s="14"/>
      <c r="IX225" s="14"/>
      <c r="IZ225" s="39"/>
      <c r="JB225" s="14"/>
      <c r="JC225" s="14"/>
      <c r="JD225" s="22"/>
      <c r="JE225" s="40"/>
      <c r="JJ225" s="40"/>
      <c r="JL225" s="21"/>
      <c r="JM225" s="21"/>
      <c r="JN225" s="26"/>
      <c r="JO225" s="41"/>
      <c r="JS225" s="7"/>
      <c r="JT225" s="8"/>
      <c r="JY225" s="8"/>
      <c r="KA225" s="4"/>
      <c r="KB225" s="4"/>
      <c r="KD225" s="8"/>
      <c r="KF225" s="4"/>
      <c r="KG225" s="4"/>
      <c r="KH225" s="15"/>
      <c r="KI225" s="39"/>
      <c r="KN225" s="39"/>
      <c r="KP225" s="14"/>
      <c r="KQ225" s="14"/>
      <c r="KR225" s="22"/>
      <c r="KS225" s="40"/>
      <c r="KX225" s="6"/>
      <c r="KZ225" s="5"/>
      <c r="LA225" s="5"/>
      <c r="LG225" s="15"/>
      <c r="LH225" s="39"/>
      <c r="LM225" s="6"/>
      <c r="LO225" s="5"/>
      <c r="LP225" s="5"/>
      <c r="LQ225" s="7"/>
      <c r="LR225" s="8"/>
      <c r="LW225" s="8"/>
      <c r="LY225" s="4"/>
      <c r="LZ225" s="4"/>
      <c r="MB225" s="8"/>
      <c r="MD225" s="4"/>
      <c r="ME225" s="4"/>
      <c r="MG225" s="8"/>
      <c r="MI225" s="4"/>
      <c r="MJ225" s="4"/>
      <c r="MK225" s="15"/>
      <c r="ML225" s="39"/>
      <c r="MQ225" s="39"/>
      <c r="MS225" s="14"/>
      <c r="MT225" s="14"/>
      <c r="MV225" s="39"/>
      <c r="MX225" s="14"/>
      <c r="MY225" s="14"/>
      <c r="MZ225" s="22"/>
      <c r="NA225" s="40"/>
      <c r="NF225" s="40"/>
      <c r="NH225" s="21"/>
      <c r="NI225" s="21"/>
      <c r="NJ225" s="26"/>
      <c r="NK225" s="41"/>
      <c r="NO225" s="7"/>
      <c r="NP225" s="8"/>
      <c r="NU225" s="8"/>
      <c r="NW225" s="4"/>
      <c r="NX225" s="4"/>
      <c r="NZ225" s="8"/>
      <c r="OB225" s="4"/>
      <c r="OC225" s="4"/>
      <c r="OD225" s="15"/>
      <c r="OE225" s="39"/>
      <c r="OJ225" s="39"/>
      <c r="OL225" s="14"/>
      <c r="OM225" s="14"/>
      <c r="ON225" s="22"/>
      <c r="OO225" s="40"/>
      <c r="OS225" s="7"/>
      <c r="OT225" s="8"/>
      <c r="OY225" s="8"/>
      <c r="PA225" s="4"/>
      <c r="PB225" s="4"/>
      <c r="PC225" s="15"/>
      <c r="PD225" s="39"/>
      <c r="PH225" s="7"/>
      <c r="PI225" s="8"/>
      <c r="PM225" s="7"/>
      <c r="PN225" s="8"/>
      <c r="PS225" s="8"/>
      <c r="PU225" s="4"/>
      <c r="PV225" s="4"/>
      <c r="PX225" s="8"/>
      <c r="PZ225" s="4"/>
      <c r="QA225" s="4"/>
      <c r="QB225" s="15"/>
      <c r="QC225" s="39"/>
      <c r="QH225" s="39"/>
      <c r="QJ225" s="14"/>
      <c r="QK225" s="14"/>
      <c r="QL225" s="22"/>
      <c r="QM225" s="40"/>
      <c r="QQ225" s="7"/>
      <c r="QR225" s="8"/>
      <c r="QW225" s="8"/>
      <c r="QY225" s="4"/>
      <c r="QZ225" s="4"/>
      <c r="RA225" s="15"/>
      <c r="RB225" s="39"/>
      <c r="RF225" s="7"/>
      <c r="RG225" s="8"/>
      <c r="RK225" s="7"/>
      <c r="RL225" s="8"/>
      <c r="RQ225" s="8"/>
      <c r="RS225" s="4"/>
      <c r="RT225" s="4"/>
      <c r="RU225" s="15"/>
      <c r="RV225" s="39"/>
      <c r="RZ225" s="7"/>
      <c r="SA225" s="8"/>
      <c r="SE225" s="7"/>
      <c r="SF225" s="8"/>
      <c r="SJ225" s="7"/>
      <c r="SK225" s="8"/>
      <c r="SP225" s="8"/>
      <c r="SR225" s="4"/>
      <c r="SS225" s="4"/>
      <c r="SU225" s="8"/>
      <c r="SW225" s="4"/>
      <c r="SX225" s="4"/>
      <c r="SY225" s="15"/>
      <c r="SZ225" s="39"/>
      <c r="TE225" s="39"/>
      <c r="TG225" s="14"/>
      <c r="TH225" s="14"/>
      <c r="TI225" s="22"/>
      <c r="TJ225" s="40"/>
      <c r="TN225" s="7"/>
      <c r="TO225" s="8"/>
      <c r="TT225" s="8"/>
      <c r="TV225" s="4"/>
      <c r="TW225" s="4"/>
      <c r="TX225" s="15"/>
      <c r="TY225" s="39"/>
      <c r="UC225" s="7"/>
      <c r="UD225" s="8"/>
      <c r="UH225" s="7"/>
      <c r="UI225" s="8"/>
      <c r="UN225" s="8"/>
      <c r="UP225" s="4"/>
      <c r="UQ225" s="4"/>
      <c r="UR225" s="15"/>
      <c r="US225" s="39"/>
      <c r="UW225" s="7"/>
      <c r="UX225" s="8"/>
      <c r="VB225" s="7"/>
      <c r="VC225" s="8"/>
      <c r="VG225" s="7"/>
      <c r="VH225" s="8"/>
      <c r="VM225" s="8"/>
      <c r="VO225" s="4"/>
      <c r="VP225" s="4"/>
      <c r="VQ225" s="15"/>
      <c r="VR225" s="39"/>
      <c r="VV225" s="7"/>
      <c r="VW225" s="8"/>
      <c r="WA225" s="7"/>
      <c r="WB225" s="8"/>
      <c r="WF225" s="7"/>
      <c r="WG225" s="8"/>
      <c r="WK225" s="7"/>
      <c r="WL225" s="8"/>
      <c r="WQ225" s="8"/>
      <c r="WS225" s="4"/>
      <c r="WT225" s="4"/>
      <c r="WU225" s="15"/>
      <c r="WV225" s="39"/>
      <c r="WZ225" s="7"/>
      <c r="XA225" s="8"/>
      <c r="XE225" s="7"/>
      <c r="XF225" s="8"/>
      <c r="XJ225" s="7"/>
      <c r="XK225" s="8"/>
      <c r="XO225" s="7"/>
      <c r="XP225" s="8"/>
      <c r="XT225" s="7"/>
      <c r="XU225" s="8"/>
      <c r="XY225" s="7"/>
      <c r="XZ225" s="8"/>
      <c r="YD225" s="7"/>
      <c r="YE225" s="8"/>
      <c r="YI225" s="7"/>
      <c r="YJ225" s="8"/>
    </row>
    <row r="226" spans="2:660" x14ac:dyDescent="0.2">
      <c r="B226" s="242"/>
      <c r="C226" s="163"/>
      <c r="D226"/>
      <c r="J226"/>
      <c r="K226"/>
      <c r="L226"/>
      <c r="M226"/>
      <c r="AI226" s="8"/>
      <c r="AK226" s="4"/>
      <c r="AL226" s="9"/>
      <c r="AN226" s="8"/>
      <c r="AP226" s="4"/>
      <c r="AQ226" s="9"/>
      <c r="AS226" s="8"/>
      <c r="AU226" s="4"/>
      <c r="AV226" s="9"/>
      <c r="AX226" s="17"/>
      <c r="AZ226" s="13"/>
      <c r="BA226" s="16"/>
      <c r="BM226" s="39"/>
      <c r="BO226" s="14"/>
      <c r="BP226" s="18"/>
      <c r="BR226" s="39"/>
      <c r="BT226" s="14"/>
      <c r="BU226" s="18"/>
      <c r="BW226" s="39"/>
      <c r="BY226" s="14"/>
      <c r="BZ226" s="18"/>
      <c r="CA226" s="22"/>
      <c r="CB226" s="40"/>
      <c r="CG226" s="40"/>
      <c r="CI226" s="21"/>
      <c r="CJ226" s="21"/>
      <c r="CL226" s="40"/>
      <c r="CN226" s="21"/>
      <c r="CO226" s="21"/>
      <c r="CQ226" s="40"/>
      <c r="CS226" s="21"/>
      <c r="CT226" s="21"/>
      <c r="CV226" s="40"/>
      <c r="CX226" s="21"/>
      <c r="CY226" s="21"/>
      <c r="CZ226" s="26"/>
      <c r="DA226" s="41"/>
      <c r="DF226" s="41"/>
      <c r="DH226" s="25"/>
      <c r="DI226" s="25"/>
      <c r="DK226" s="41"/>
      <c r="DM226" s="25"/>
      <c r="DN226" s="25"/>
      <c r="DP226" s="41"/>
      <c r="DR226" s="25"/>
      <c r="DS226" s="25"/>
      <c r="DT226" s="30"/>
      <c r="DU226" s="42"/>
      <c r="DZ226" s="42"/>
      <c r="EB226" s="29"/>
      <c r="EC226" s="29"/>
      <c r="EE226" s="42"/>
      <c r="EG226" s="29"/>
      <c r="EH226" s="29"/>
      <c r="EI226" s="34"/>
      <c r="EJ226" s="43"/>
      <c r="EO226" s="43"/>
      <c r="EQ226" s="33"/>
      <c r="ER226" s="33"/>
      <c r="ES226" s="38"/>
      <c r="ET226" s="44"/>
      <c r="EX226" s="7"/>
      <c r="EY226" s="8"/>
      <c r="FD226" s="8"/>
      <c r="FF226" s="4"/>
      <c r="FG226" s="4"/>
      <c r="FI226" s="8"/>
      <c r="FK226" s="4"/>
      <c r="FL226" s="4"/>
      <c r="FN226" s="8"/>
      <c r="FP226" s="4"/>
      <c r="FQ226" s="4"/>
      <c r="FS226" s="8"/>
      <c r="FU226" s="4"/>
      <c r="FV226" s="4"/>
      <c r="FW226" s="15"/>
      <c r="FX226" s="39"/>
      <c r="GC226" s="39"/>
      <c r="GE226" s="14"/>
      <c r="GF226" s="14"/>
      <c r="GH226" s="39"/>
      <c r="GJ226" s="14"/>
      <c r="GK226" s="14"/>
      <c r="GM226" s="39"/>
      <c r="GO226" s="14"/>
      <c r="GP226" s="14"/>
      <c r="GQ226" s="22"/>
      <c r="GR226" s="40"/>
      <c r="GW226" s="40"/>
      <c r="GY226" s="21"/>
      <c r="GZ226" s="21"/>
      <c r="HB226" s="40"/>
      <c r="HD226" s="21"/>
      <c r="HE226" s="21"/>
      <c r="HF226" s="26"/>
      <c r="HG226" s="41"/>
      <c r="HL226" s="41"/>
      <c r="HN226" s="25"/>
      <c r="HO226" s="25"/>
      <c r="HP226" s="30"/>
      <c r="HQ226" s="42"/>
      <c r="HU226" s="7"/>
      <c r="HV226" s="8"/>
      <c r="IA226" s="8"/>
      <c r="IC226" s="4"/>
      <c r="ID226" s="4"/>
      <c r="IF226" s="8"/>
      <c r="IH226" s="4"/>
      <c r="II226" s="4"/>
      <c r="IK226" s="8"/>
      <c r="IM226" s="4"/>
      <c r="IN226" s="4"/>
      <c r="IO226" s="15"/>
      <c r="IP226" s="39"/>
      <c r="IU226" s="39"/>
      <c r="IW226" s="14"/>
      <c r="IX226" s="14"/>
      <c r="IZ226" s="39"/>
      <c r="JB226" s="14"/>
      <c r="JC226" s="14"/>
      <c r="JD226" s="22"/>
      <c r="JE226" s="40"/>
      <c r="JJ226" s="40"/>
      <c r="JL226" s="21"/>
      <c r="JM226" s="21"/>
      <c r="JN226" s="26"/>
      <c r="JO226" s="41"/>
      <c r="JS226" s="7"/>
      <c r="JT226" s="8"/>
      <c r="JY226" s="8"/>
      <c r="KA226" s="4"/>
      <c r="KB226" s="4"/>
      <c r="KD226" s="8"/>
      <c r="KF226" s="4"/>
      <c r="KG226" s="4"/>
      <c r="KH226" s="15"/>
      <c r="KI226" s="39"/>
      <c r="KN226" s="39"/>
      <c r="KP226" s="14"/>
      <c r="KQ226" s="14"/>
      <c r="KR226" s="22"/>
      <c r="KS226" s="40"/>
      <c r="KX226" s="6"/>
      <c r="KZ226" s="5"/>
      <c r="LA226" s="5"/>
      <c r="LG226" s="15"/>
      <c r="LH226" s="39"/>
      <c r="LM226" s="6"/>
      <c r="LO226" s="5"/>
      <c r="LP226" s="5"/>
      <c r="LQ226" s="7"/>
      <c r="LR226" s="8"/>
      <c r="LW226" s="8"/>
      <c r="LY226" s="4"/>
      <c r="LZ226" s="4"/>
      <c r="MB226" s="8"/>
      <c r="MD226" s="4"/>
      <c r="ME226" s="4"/>
      <c r="MG226" s="8"/>
      <c r="MI226" s="4"/>
      <c r="MJ226" s="4"/>
      <c r="MK226" s="15"/>
      <c r="ML226" s="39"/>
      <c r="MQ226" s="39"/>
      <c r="MS226" s="14"/>
      <c r="MT226" s="14"/>
      <c r="MV226" s="39"/>
      <c r="MX226" s="14"/>
      <c r="MY226" s="14"/>
      <c r="MZ226" s="22"/>
      <c r="NA226" s="40"/>
      <c r="NF226" s="40"/>
      <c r="NH226" s="21"/>
      <c r="NI226" s="21"/>
      <c r="NJ226" s="26"/>
      <c r="NK226" s="41"/>
      <c r="NO226" s="7"/>
      <c r="NP226" s="8"/>
      <c r="NU226" s="8"/>
      <c r="NW226" s="4"/>
      <c r="NX226" s="4"/>
      <c r="NZ226" s="8"/>
      <c r="OB226" s="4"/>
      <c r="OC226" s="4"/>
      <c r="OD226" s="15"/>
      <c r="OE226" s="39"/>
      <c r="OJ226" s="39"/>
      <c r="OL226" s="14"/>
      <c r="OM226" s="14"/>
      <c r="ON226" s="22"/>
      <c r="OO226" s="40"/>
      <c r="OS226" s="7"/>
      <c r="OT226" s="8"/>
      <c r="OY226" s="8"/>
      <c r="PA226" s="4"/>
      <c r="PB226" s="4"/>
      <c r="PC226" s="15"/>
      <c r="PD226" s="39"/>
      <c r="PH226" s="7"/>
      <c r="PI226" s="8"/>
      <c r="PM226" s="7"/>
      <c r="PN226" s="8"/>
      <c r="PS226" s="8"/>
      <c r="PU226" s="4"/>
      <c r="PV226" s="4"/>
      <c r="PX226" s="8"/>
      <c r="PZ226" s="4"/>
      <c r="QA226" s="4"/>
      <c r="QB226" s="15"/>
      <c r="QC226" s="39"/>
      <c r="QH226" s="39"/>
      <c r="QJ226" s="14"/>
      <c r="QK226" s="14"/>
      <c r="QL226" s="22"/>
      <c r="QM226" s="40"/>
      <c r="QQ226" s="7"/>
      <c r="QR226" s="8"/>
      <c r="QW226" s="8"/>
      <c r="QY226" s="4"/>
      <c r="QZ226" s="4"/>
      <c r="RA226" s="15"/>
      <c r="RB226" s="39"/>
      <c r="RF226" s="7"/>
      <c r="RG226" s="8"/>
      <c r="RK226" s="7"/>
      <c r="RL226" s="8"/>
      <c r="RQ226" s="8"/>
      <c r="RS226" s="4"/>
      <c r="RT226" s="4"/>
      <c r="RU226" s="15"/>
      <c r="RV226" s="39"/>
      <c r="RZ226" s="7"/>
      <c r="SA226" s="8"/>
      <c r="SE226" s="7"/>
      <c r="SF226" s="8"/>
      <c r="SJ226" s="7"/>
      <c r="SK226" s="8"/>
      <c r="SP226" s="8"/>
      <c r="SR226" s="4"/>
      <c r="SS226" s="4"/>
      <c r="SU226" s="8"/>
      <c r="SW226" s="4"/>
      <c r="SX226" s="4"/>
      <c r="SY226" s="15"/>
      <c r="SZ226" s="39"/>
      <c r="TE226" s="39"/>
      <c r="TG226" s="14"/>
      <c r="TH226" s="14"/>
      <c r="TI226" s="22"/>
      <c r="TJ226" s="40"/>
      <c r="TN226" s="7"/>
      <c r="TO226" s="8"/>
      <c r="TT226" s="8"/>
      <c r="TV226" s="4"/>
      <c r="TW226" s="4"/>
      <c r="TX226" s="15"/>
      <c r="TY226" s="39"/>
      <c r="UC226" s="7"/>
      <c r="UD226" s="8"/>
      <c r="UH226" s="7"/>
      <c r="UI226" s="8"/>
      <c r="UN226" s="8"/>
      <c r="UP226" s="4"/>
      <c r="UQ226" s="4"/>
      <c r="UR226" s="15"/>
      <c r="US226" s="39"/>
      <c r="UW226" s="7"/>
      <c r="UX226" s="8"/>
      <c r="VB226" s="7"/>
      <c r="VC226" s="8"/>
      <c r="VG226" s="7"/>
      <c r="VH226" s="8"/>
      <c r="VM226" s="8"/>
      <c r="VO226" s="4"/>
      <c r="VP226" s="4"/>
      <c r="VQ226" s="15"/>
      <c r="VR226" s="39"/>
      <c r="VV226" s="7"/>
      <c r="VW226" s="8"/>
      <c r="WA226" s="7"/>
      <c r="WB226" s="8"/>
      <c r="WF226" s="7"/>
      <c r="WG226" s="8"/>
      <c r="WK226" s="7"/>
      <c r="WL226" s="8"/>
      <c r="WQ226" s="8"/>
      <c r="WS226" s="4"/>
      <c r="WT226" s="4"/>
      <c r="WU226" s="15"/>
      <c r="WV226" s="39"/>
      <c r="WZ226" s="7"/>
      <c r="XA226" s="8"/>
      <c r="XE226" s="7"/>
      <c r="XF226" s="8"/>
      <c r="XJ226" s="7"/>
      <c r="XK226" s="8"/>
      <c r="XO226" s="7"/>
      <c r="XP226" s="8"/>
      <c r="XT226" s="7"/>
      <c r="XU226" s="8"/>
      <c r="XY226" s="7"/>
      <c r="XZ226" s="8"/>
      <c r="YD226" s="7"/>
      <c r="YE226" s="8"/>
      <c r="YI226" s="7"/>
      <c r="YJ226" s="8"/>
    </row>
    <row r="227" spans="2:660" x14ac:dyDescent="0.2">
      <c r="B227" s="242"/>
      <c r="C227" s="163"/>
      <c r="D227"/>
      <c r="J227"/>
      <c r="K227"/>
      <c r="L227"/>
      <c r="M227"/>
      <c r="AI227" s="8"/>
      <c r="AK227" s="4"/>
      <c r="AL227" s="9"/>
      <c r="AN227" s="8"/>
      <c r="AP227" s="4"/>
      <c r="AQ227" s="9"/>
      <c r="AS227" s="8"/>
      <c r="AU227" s="4"/>
      <c r="AV227" s="9"/>
      <c r="AX227" s="17"/>
      <c r="AZ227" s="13"/>
      <c r="BA227" s="16"/>
      <c r="BM227" s="39"/>
      <c r="BO227" s="14"/>
      <c r="BP227" s="18"/>
      <c r="BR227" s="39"/>
      <c r="BT227" s="14"/>
      <c r="BU227" s="18"/>
      <c r="BW227" s="39"/>
      <c r="BY227" s="14"/>
      <c r="BZ227" s="18"/>
      <c r="CA227" s="22"/>
      <c r="CB227" s="40"/>
      <c r="CG227" s="40"/>
      <c r="CI227" s="21"/>
      <c r="CJ227" s="21"/>
      <c r="CL227" s="40"/>
      <c r="CN227" s="21"/>
      <c r="CO227" s="21"/>
      <c r="CQ227" s="40"/>
      <c r="CS227" s="21"/>
      <c r="CT227" s="21"/>
      <c r="CV227" s="40"/>
      <c r="CX227" s="21"/>
      <c r="CY227" s="21"/>
      <c r="CZ227" s="26"/>
      <c r="DA227" s="41"/>
      <c r="DF227" s="41"/>
      <c r="DH227" s="25"/>
      <c r="DI227" s="25"/>
      <c r="DK227" s="41"/>
      <c r="DM227" s="25"/>
      <c r="DN227" s="25"/>
      <c r="DP227" s="41"/>
      <c r="DR227" s="25"/>
      <c r="DS227" s="25"/>
      <c r="DT227" s="30"/>
      <c r="DU227" s="42"/>
      <c r="DZ227" s="42"/>
      <c r="EB227" s="29"/>
      <c r="EC227" s="29"/>
      <c r="EE227" s="42"/>
      <c r="EG227" s="29"/>
      <c r="EH227" s="29"/>
      <c r="EI227" s="34"/>
      <c r="EJ227" s="43"/>
      <c r="EO227" s="43"/>
      <c r="EQ227" s="33"/>
      <c r="ER227" s="33"/>
      <c r="ES227" s="38"/>
      <c r="ET227" s="44"/>
      <c r="EX227" s="7"/>
      <c r="EY227" s="8"/>
      <c r="FD227" s="8"/>
      <c r="FF227" s="4"/>
      <c r="FG227" s="4"/>
      <c r="FI227" s="8"/>
      <c r="FK227" s="4"/>
      <c r="FL227" s="4"/>
      <c r="FN227" s="8"/>
      <c r="FP227" s="4"/>
      <c r="FQ227" s="4"/>
      <c r="FS227" s="8"/>
      <c r="FU227" s="4"/>
      <c r="FV227" s="4"/>
      <c r="FW227" s="15"/>
      <c r="FX227" s="39"/>
      <c r="GC227" s="39"/>
      <c r="GE227" s="14"/>
      <c r="GF227" s="14"/>
      <c r="GH227" s="39"/>
      <c r="GJ227" s="14"/>
      <c r="GK227" s="14"/>
      <c r="GM227" s="39"/>
      <c r="GO227" s="14"/>
      <c r="GP227" s="14"/>
      <c r="GQ227" s="22"/>
      <c r="GR227" s="40"/>
      <c r="GW227" s="40"/>
      <c r="GY227" s="21"/>
      <c r="GZ227" s="21"/>
      <c r="HB227" s="40"/>
      <c r="HD227" s="21"/>
      <c r="HE227" s="21"/>
      <c r="HF227" s="26"/>
      <c r="HG227" s="41"/>
      <c r="HL227" s="41"/>
      <c r="HN227" s="25"/>
      <c r="HO227" s="25"/>
      <c r="HP227" s="30"/>
      <c r="HQ227" s="42"/>
      <c r="HU227" s="7"/>
      <c r="HV227" s="8"/>
      <c r="IA227" s="8"/>
      <c r="IC227" s="4"/>
      <c r="ID227" s="4"/>
      <c r="IF227" s="8"/>
      <c r="IH227" s="4"/>
      <c r="II227" s="4"/>
      <c r="IK227" s="8"/>
      <c r="IM227" s="4"/>
      <c r="IN227" s="4"/>
      <c r="IO227" s="15"/>
      <c r="IP227" s="39"/>
      <c r="IU227" s="39"/>
      <c r="IW227" s="14"/>
      <c r="IX227" s="14"/>
      <c r="IZ227" s="39"/>
      <c r="JB227" s="14"/>
      <c r="JC227" s="14"/>
      <c r="JD227" s="22"/>
      <c r="JE227" s="40"/>
      <c r="JJ227" s="40"/>
      <c r="JL227" s="21"/>
      <c r="JM227" s="21"/>
      <c r="JN227" s="26"/>
      <c r="JO227" s="41"/>
      <c r="JS227" s="7"/>
      <c r="JT227" s="8"/>
      <c r="JY227" s="8"/>
      <c r="KA227" s="4"/>
      <c r="KB227" s="4"/>
      <c r="KD227" s="8"/>
      <c r="KF227" s="4"/>
      <c r="KG227" s="4"/>
      <c r="KH227" s="15"/>
      <c r="KI227" s="39"/>
      <c r="KN227" s="39"/>
      <c r="KP227" s="14"/>
      <c r="KQ227" s="14"/>
      <c r="KR227" s="22"/>
      <c r="KS227" s="40"/>
      <c r="KX227" s="6"/>
      <c r="KZ227" s="5"/>
      <c r="LA227" s="5"/>
      <c r="LG227" s="15"/>
      <c r="LH227" s="39"/>
      <c r="LM227" s="6"/>
      <c r="LO227" s="5"/>
      <c r="LP227" s="5"/>
      <c r="LQ227" s="7"/>
      <c r="LR227" s="8"/>
      <c r="LW227" s="8"/>
      <c r="LY227" s="4"/>
      <c r="LZ227" s="4"/>
      <c r="MB227" s="8"/>
      <c r="MD227" s="4"/>
      <c r="ME227" s="4"/>
      <c r="MG227" s="8"/>
      <c r="MI227" s="4"/>
      <c r="MJ227" s="4"/>
      <c r="MK227" s="15"/>
      <c r="ML227" s="39"/>
      <c r="MQ227" s="39"/>
      <c r="MS227" s="14"/>
      <c r="MT227" s="14"/>
      <c r="MV227" s="39"/>
      <c r="MX227" s="14"/>
      <c r="MY227" s="14"/>
      <c r="MZ227" s="22"/>
      <c r="NA227" s="40"/>
      <c r="NF227" s="40"/>
      <c r="NH227" s="21"/>
      <c r="NI227" s="21"/>
      <c r="NJ227" s="26"/>
      <c r="NK227" s="41"/>
      <c r="NO227" s="7"/>
      <c r="NP227" s="8"/>
      <c r="NU227" s="8"/>
      <c r="NW227" s="4"/>
      <c r="NX227" s="4"/>
      <c r="NZ227" s="8"/>
      <c r="OB227" s="4"/>
      <c r="OC227" s="4"/>
      <c r="OD227" s="15"/>
      <c r="OE227" s="39"/>
      <c r="OJ227" s="39"/>
      <c r="OL227" s="14"/>
      <c r="OM227" s="14"/>
      <c r="ON227" s="22"/>
      <c r="OO227" s="40"/>
      <c r="OS227" s="7"/>
      <c r="OT227" s="8"/>
      <c r="OY227" s="8"/>
      <c r="PA227" s="4"/>
      <c r="PB227" s="4"/>
      <c r="PC227" s="15"/>
      <c r="PD227" s="39"/>
      <c r="PH227" s="7"/>
      <c r="PI227" s="8"/>
      <c r="PM227" s="7"/>
      <c r="PN227" s="8"/>
      <c r="PS227" s="8"/>
      <c r="PU227" s="4"/>
      <c r="PV227" s="4"/>
      <c r="PX227" s="8"/>
      <c r="PZ227" s="4"/>
      <c r="QA227" s="4"/>
      <c r="QB227" s="15"/>
      <c r="QC227" s="39"/>
      <c r="QH227" s="39"/>
      <c r="QJ227" s="14"/>
      <c r="QK227" s="14"/>
      <c r="QL227" s="22"/>
      <c r="QM227" s="40"/>
      <c r="QQ227" s="7"/>
      <c r="QR227" s="8"/>
      <c r="QW227" s="8"/>
      <c r="QY227" s="4"/>
      <c r="QZ227" s="4"/>
      <c r="RA227" s="15"/>
      <c r="RB227" s="39"/>
      <c r="RF227" s="7"/>
      <c r="RG227" s="8"/>
      <c r="RK227" s="7"/>
      <c r="RL227" s="8"/>
      <c r="RQ227" s="8"/>
      <c r="RS227" s="4"/>
      <c r="RT227" s="4"/>
      <c r="RU227" s="15"/>
      <c r="RV227" s="39"/>
      <c r="RZ227" s="7"/>
      <c r="SA227" s="8"/>
      <c r="SE227" s="7"/>
      <c r="SF227" s="8"/>
      <c r="SJ227" s="7"/>
      <c r="SK227" s="8"/>
      <c r="SP227" s="8"/>
      <c r="SR227" s="4"/>
      <c r="SS227" s="4"/>
      <c r="SU227" s="8"/>
      <c r="SW227" s="4"/>
      <c r="SX227" s="4"/>
      <c r="SY227" s="15"/>
      <c r="SZ227" s="39"/>
      <c r="TE227" s="39"/>
      <c r="TG227" s="14"/>
      <c r="TH227" s="14"/>
      <c r="TI227" s="22"/>
      <c r="TJ227" s="40"/>
      <c r="TN227" s="7"/>
      <c r="TO227" s="8"/>
      <c r="TT227" s="8"/>
      <c r="TV227" s="4"/>
      <c r="TW227" s="4"/>
      <c r="TX227" s="15"/>
      <c r="TY227" s="39"/>
      <c r="UC227" s="7"/>
      <c r="UD227" s="8"/>
      <c r="UH227" s="7"/>
      <c r="UI227" s="8"/>
      <c r="UN227" s="8"/>
      <c r="UP227" s="4"/>
      <c r="UQ227" s="4"/>
      <c r="UR227" s="15"/>
      <c r="US227" s="39"/>
      <c r="UW227" s="7"/>
      <c r="UX227" s="8"/>
      <c r="VB227" s="7"/>
      <c r="VC227" s="8"/>
      <c r="VG227" s="7"/>
      <c r="VH227" s="8"/>
      <c r="VM227" s="8"/>
      <c r="VO227" s="4"/>
      <c r="VP227" s="4"/>
      <c r="VQ227" s="15"/>
      <c r="VR227" s="39"/>
      <c r="VV227" s="7"/>
      <c r="VW227" s="8"/>
      <c r="WA227" s="7"/>
      <c r="WB227" s="8"/>
      <c r="WF227" s="7"/>
      <c r="WG227" s="8"/>
      <c r="WK227" s="7"/>
      <c r="WL227" s="8"/>
      <c r="WQ227" s="8"/>
      <c r="WS227" s="4"/>
      <c r="WT227" s="4"/>
      <c r="WU227" s="15"/>
      <c r="WV227" s="39"/>
      <c r="WZ227" s="7"/>
      <c r="XA227" s="8"/>
      <c r="XE227" s="7"/>
      <c r="XF227" s="8"/>
      <c r="XJ227" s="7"/>
      <c r="XK227" s="8"/>
      <c r="XO227" s="7"/>
      <c r="XP227" s="8"/>
      <c r="XT227" s="7"/>
      <c r="XU227" s="8"/>
      <c r="XY227" s="7"/>
      <c r="XZ227" s="8"/>
      <c r="YD227" s="7"/>
      <c r="YE227" s="8"/>
      <c r="YI227" s="7"/>
      <c r="YJ227" s="8"/>
    </row>
    <row r="228" spans="2:660" x14ac:dyDescent="0.2">
      <c r="B228" s="242"/>
      <c r="C228" s="163"/>
      <c r="D228"/>
      <c r="J228"/>
      <c r="K228"/>
      <c r="L228"/>
      <c r="M228"/>
      <c r="AI228" s="8"/>
      <c r="AK228" s="4"/>
      <c r="AL228" s="9"/>
      <c r="AN228" s="8"/>
      <c r="AP228" s="4"/>
      <c r="AQ228" s="9"/>
      <c r="AS228" s="8"/>
      <c r="AU228" s="4"/>
      <c r="AV228" s="9"/>
      <c r="AX228" s="17"/>
      <c r="AZ228" s="13"/>
      <c r="BA228" s="16"/>
      <c r="BM228" s="39"/>
      <c r="BO228" s="14"/>
      <c r="BP228" s="18"/>
      <c r="BR228" s="39"/>
      <c r="BT228" s="14"/>
      <c r="BU228" s="18"/>
      <c r="BW228" s="39"/>
      <c r="BY228" s="14"/>
      <c r="BZ228" s="18"/>
      <c r="CA228" s="22"/>
      <c r="CB228" s="40"/>
      <c r="CG228" s="40"/>
      <c r="CI228" s="21"/>
      <c r="CJ228" s="21"/>
      <c r="CL228" s="40"/>
      <c r="CN228" s="21"/>
      <c r="CO228" s="21"/>
      <c r="CQ228" s="40"/>
      <c r="CS228" s="21"/>
      <c r="CT228" s="21"/>
      <c r="CV228" s="40"/>
      <c r="CX228" s="21"/>
      <c r="CY228" s="21"/>
      <c r="CZ228" s="26"/>
      <c r="DA228" s="41"/>
      <c r="DF228" s="41"/>
      <c r="DH228" s="25"/>
      <c r="DI228" s="25"/>
      <c r="DK228" s="41"/>
      <c r="DM228" s="25"/>
      <c r="DN228" s="25"/>
      <c r="DP228" s="41"/>
      <c r="DR228" s="25"/>
      <c r="DS228" s="25"/>
      <c r="DT228" s="30"/>
      <c r="DU228" s="42"/>
      <c r="DZ228" s="42"/>
      <c r="EB228" s="29"/>
      <c r="EC228" s="29"/>
      <c r="EE228" s="42"/>
      <c r="EG228" s="29"/>
      <c r="EH228" s="29"/>
      <c r="EI228" s="34"/>
      <c r="EJ228" s="43"/>
      <c r="EO228" s="43"/>
      <c r="EQ228" s="33"/>
      <c r="ER228" s="33"/>
      <c r="ES228" s="38"/>
      <c r="ET228" s="44"/>
      <c r="EX228" s="7"/>
      <c r="EY228" s="8"/>
      <c r="FD228" s="8"/>
      <c r="FF228" s="4"/>
      <c r="FG228" s="4"/>
      <c r="FI228" s="8"/>
      <c r="FK228" s="4"/>
      <c r="FL228" s="4"/>
      <c r="FN228" s="8"/>
      <c r="FP228" s="4"/>
      <c r="FQ228" s="4"/>
      <c r="FS228" s="8"/>
      <c r="FU228" s="4"/>
      <c r="FV228" s="4"/>
      <c r="FW228" s="15"/>
      <c r="FX228" s="39"/>
      <c r="GC228" s="39"/>
      <c r="GE228" s="14"/>
      <c r="GF228" s="14"/>
      <c r="GH228" s="39"/>
      <c r="GJ228" s="14"/>
      <c r="GK228" s="14"/>
      <c r="GM228" s="39"/>
      <c r="GO228" s="14"/>
      <c r="GP228" s="14"/>
      <c r="GQ228" s="22"/>
      <c r="GR228" s="40"/>
      <c r="GW228" s="40"/>
      <c r="GY228" s="21"/>
      <c r="GZ228" s="21"/>
      <c r="HB228" s="40"/>
      <c r="HD228" s="21"/>
      <c r="HE228" s="21"/>
      <c r="HF228" s="26"/>
      <c r="HG228" s="41"/>
      <c r="HL228" s="41"/>
      <c r="HN228" s="25"/>
      <c r="HO228" s="25"/>
      <c r="HP228" s="30"/>
      <c r="HQ228" s="42"/>
      <c r="HU228" s="7"/>
      <c r="HV228" s="8"/>
      <c r="IA228" s="8"/>
      <c r="IC228" s="4"/>
      <c r="ID228" s="4"/>
      <c r="IF228" s="8"/>
      <c r="IH228" s="4"/>
      <c r="II228" s="4"/>
      <c r="IK228" s="8"/>
      <c r="IM228" s="4"/>
      <c r="IN228" s="4"/>
      <c r="IO228" s="15"/>
      <c r="IP228" s="39"/>
      <c r="IU228" s="39"/>
      <c r="IW228" s="14"/>
      <c r="IX228" s="14"/>
      <c r="IZ228" s="39"/>
      <c r="JB228" s="14"/>
      <c r="JC228" s="14"/>
      <c r="JD228" s="22"/>
      <c r="JE228" s="40"/>
      <c r="JJ228" s="40"/>
      <c r="JL228" s="21"/>
      <c r="JM228" s="21"/>
      <c r="JN228" s="26"/>
      <c r="JO228" s="41"/>
      <c r="JS228" s="7"/>
      <c r="JT228" s="8"/>
      <c r="JY228" s="8"/>
      <c r="KA228" s="4"/>
      <c r="KB228" s="4"/>
      <c r="KD228" s="8"/>
      <c r="KF228" s="4"/>
      <c r="KG228" s="4"/>
      <c r="KH228" s="15"/>
      <c r="KI228" s="39"/>
      <c r="KN228" s="39"/>
      <c r="KP228" s="14"/>
      <c r="KQ228" s="14"/>
      <c r="KR228" s="22"/>
      <c r="KS228" s="40"/>
      <c r="KX228" s="6"/>
      <c r="KZ228" s="5"/>
      <c r="LA228" s="5"/>
      <c r="LG228" s="15"/>
      <c r="LH228" s="39"/>
      <c r="LM228" s="6"/>
      <c r="LO228" s="5"/>
      <c r="LP228" s="5"/>
      <c r="LQ228" s="7"/>
      <c r="LR228" s="8"/>
      <c r="LW228" s="8"/>
      <c r="LY228" s="4"/>
      <c r="LZ228" s="4"/>
      <c r="MB228" s="8"/>
      <c r="MD228" s="4"/>
      <c r="ME228" s="4"/>
      <c r="MG228" s="8"/>
      <c r="MI228" s="4"/>
      <c r="MJ228" s="4"/>
      <c r="MK228" s="15"/>
      <c r="ML228" s="39"/>
      <c r="MQ228" s="39"/>
      <c r="MS228" s="14"/>
      <c r="MT228" s="14"/>
      <c r="MV228" s="39"/>
      <c r="MX228" s="14"/>
      <c r="MY228" s="14"/>
      <c r="MZ228" s="22"/>
      <c r="NA228" s="40"/>
      <c r="NF228" s="40"/>
      <c r="NH228" s="21"/>
      <c r="NI228" s="21"/>
      <c r="NJ228" s="26"/>
      <c r="NK228" s="41"/>
      <c r="NO228" s="7"/>
      <c r="NP228" s="8"/>
      <c r="NU228" s="8"/>
      <c r="NW228" s="4"/>
      <c r="NX228" s="4"/>
      <c r="NZ228" s="8"/>
      <c r="OB228" s="4"/>
      <c r="OC228" s="4"/>
      <c r="OD228" s="15"/>
      <c r="OE228" s="39"/>
      <c r="OJ228" s="39"/>
      <c r="OL228" s="14"/>
      <c r="OM228" s="14"/>
      <c r="ON228" s="22"/>
      <c r="OO228" s="40"/>
      <c r="OS228" s="7"/>
      <c r="OT228" s="8"/>
      <c r="OY228" s="8"/>
      <c r="PA228" s="4"/>
      <c r="PB228" s="4"/>
      <c r="PC228" s="15"/>
      <c r="PD228" s="39"/>
      <c r="PH228" s="7"/>
      <c r="PI228" s="8"/>
      <c r="PM228" s="7"/>
      <c r="PN228" s="8"/>
      <c r="PS228" s="8"/>
      <c r="PU228" s="4"/>
      <c r="PV228" s="4"/>
      <c r="PX228" s="8"/>
      <c r="PZ228" s="4"/>
      <c r="QA228" s="4"/>
      <c r="QB228" s="15"/>
      <c r="QC228" s="39"/>
      <c r="QH228" s="39"/>
      <c r="QJ228" s="14"/>
      <c r="QK228" s="14"/>
      <c r="QL228" s="22"/>
      <c r="QM228" s="40"/>
      <c r="QQ228" s="7"/>
      <c r="QR228" s="8"/>
      <c r="QW228" s="8"/>
      <c r="QY228" s="4"/>
      <c r="QZ228" s="4"/>
      <c r="RA228" s="15"/>
      <c r="RB228" s="39"/>
      <c r="RF228" s="7"/>
      <c r="RG228" s="8"/>
      <c r="RK228" s="7"/>
      <c r="RL228" s="8"/>
      <c r="RQ228" s="8"/>
      <c r="RS228" s="4"/>
      <c r="RT228" s="4"/>
      <c r="RU228" s="15"/>
      <c r="RV228" s="39"/>
      <c r="RZ228" s="7"/>
      <c r="SA228" s="8"/>
      <c r="SE228" s="7"/>
      <c r="SF228" s="8"/>
      <c r="SJ228" s="7"/>
      <c r="SK228" s="8"/>
      <c r="SP228" s="8"/>
      <c r="SR228" s="4"/>
      <c r="SS228" s="4"/>
      <c r="SU228" s="8"/>
      <c r="SW228" s="4"/>
      <c r="SX228" s="4"/>
      <c r="SY228" s="15"/>
      <c r="SZ228" s="39"/>
      <c r="TE228" s="39"/>
      <c r="TG228" s="14"/>
      <c r="TH228" s="14"/>
      <c r="TI228" s="22"/>
      <c r="TJ228" s="40"/>
      <c r="TN228" s="7"/>
      <c r="TO228" s="8"/>
      <c r="TT228" s="8"/>
      <c r="TV228" s="4"/>
      <c r="TW228" s="4"/>
      <c r="TX228" s="15"/>
      <c r="TY228" s="39"/>
      <c r="UC228" s="7"/>
      <c r="UD228" s="8"/>
      <c r="UH228" s="7"/>
      <c r="UI228" s="8"/>
      <c r="UN228" s="8"/>
      <c r="UP228" s="4"/>
      <c r="UQ228" s="4"/>
      <c r="UR228" s="15"/>
      <c r="US228" s="39"/>
      <c r="UW228" s="7"/>
      <c r="UX228" s="8"/>
      <c r="VB228" s="7"/>
      <c r="VC228" s="8"/>
      <c r="VG228" s="7"/>
      <c r="VH228" s="8"/>
      <c r="VM228" s="8"/>
      <c r="VO228" s="4"/>
      <c r="VP228" s="4"/>
      <c r="VQ228" s="15"/>
      <c r="VR228" s="39"/>
      <c r="VV228" s="7"/>
      <c r="VW228" s="8"/>
      <c r="WA228" s="7"/>
      <c r="WB228" s="8"/>
      <c r="WF228" s="7"/>
      <c r="WG228" s="8"/>
      <c r="WK228" s="7"/>
      <c r="WL228" s="8"/>
      <c r="WQ228" s="8"/>
      <c r="WS228" s="4"/>
      <c r="WT228" s="4"/>
      <c r="WU228" s="15"/>
      <c r="WV228" s="39"/>
      <c r="WZ228" s="7"/>
      <c r="XA228" s="8"/>
      <c r="XE228" s="7"/>
      <c r="XF228" s="8"/>
      <c r="XJ228" s="7"/>
      <c r="XK228" s="8"/>
      <c r="XO228" s="7"/>
      <c r="XP228" s="8"/>
      <c r="XT228" s="7"/>
      <c r="XU228" s="8"/>
      <c r="XY228" s="7"/>
      <c r="XZ228" s="8"/>
      <c r="YD228" s="7"/>
      <c r="YE228" s="8"/>
      <c r="YI228" s="7"/>
      <c r="YJ228" s="8"/>
    </row>
    <row r="229" spans="2:660" x14ac:dyDescent="0.2">
      <c r="B229" s="242"/>
      <c r="C229" s="163"/>
      <c r="D229"/>
      <c r="J229"/>
      <c r="K229"/>
      <c r="L229"/>
      <c r="M229"/>
      <c r="AI229" s="8"/>
      <c r="AK229" s="4"/>
      <c r="AL229" s="9"/>
      <c r="AN229" s="8"/>
      <c r="AP229" s="4"/>
      <c r="AQ229" s="9"/>
      <c r="AS229" s="8"/>
      <c r="AU229" s="4"/>
      <c r="AV229" s="9"/>
      <c r="AX229" s="17"/>
      <c r="AZ229" s="13"/>
      <c r="BA229" s="16"/>
      <c r="BM229" s="39"/>
      <c r="BO229" s="14"/>
      <c r="BP229" s="18"/>
      <c r="BR229" s="39"/>
      <c r="BT229" s="14"/>
      <c r="BU229" s="18"/>
      <c r="BW229" s="39"/>
      <c r="BY229" s="14"/>
      <c r="BZ229" s="18"/>
      <c r="CA229" s="22"/>
      <c r="CB229" s="40"/>
      <c r="CG229" s="40"/>
      <c r="CI229" s="21"/>
      <c r="CJ229" s="21"/>
      <c r="CL229" s="40"/>
      <c r="CN229" s="21"/>
      <c r="CO229" s="21"/>
      <c r="CQ229" s="40"/>
      <c r="CS229" s="21"/>
      <c r="CT229" s="21"/>
      <c r="CV229" s="40"/>
      <c r="CX229" s="21"/>
      <c r="CY229" s="21"/>
      <c r="CZ229" s="26"/>
      <c r="DA229" s="41"/>
      <c r="DF229" s="41"/>
      <c r="DH229" s="25"/>
      <c r="DI229" s="25"/>
      <c r="DK229" s="41"/>
      <c r="DM229" s="25"/>
      <c r="DN229" s="25"/>
      <c r="DP229" s="41"/>
      <c r="DR229" s="25"/>
      <c r="DS229" s="25"/>
      <c r="DT229" s="30"/>
      <c r="DU229" s="42"/>
      <c r="DZ229" s="42"/>
      <c r="EB229" s="29"/>
      <c r="EC229" s="29"/>
      <c r="EE229" s="42"/>
      <c r="EG229" s="29"/>
      <c r="EH229" s="29"/>
      <c r="EI229" s="34"/>
      <c r="EJ229" s="43"/>
      <c r="EO229" s="43"/>
      <c r="EQ229" s="33"/>
      <c r="ER229" s="33"/>
      <c r="ES229" s="38"/>
      <c r="ET229" s="44"/>
      <c r="EX229" s="7"/>
      <c r="EY229" s="8"/>
      <c r="FD229" s="8"/>
      <c r="FF229" s="4"/>
      <c r="FG229" s="4"/>
      <c r="FI229" s="8"/>
      <c r="FK229" s="4"/>
      <c r="FL229" s="4"/>
      <c r="FN229" s="8"/>
      <c r="FP229" s="4"/>
      <c r="FQ229" s="4"/>
      <c r="FS229" s="8"/>
      <c r="FU229" s="4"/>
      <c r="FV229" s="4"/>
      <c r="FW229" s="15"/>
      <c r="FX229" s="39"/>
      <c r="GC229" s="39"/>
      <c r="GE229" s="14"/>
      <c r="GF229" s="14"/>
      <c r="GH229" s="39"/>
      <c r="GJ229" s="14"/>
      <c r="GK229" s="14"/>
      <c r="GM229" s="39"/>
      <c r="GO229" s="14"/>
      <c r="GP229" s="14"/>
      <c r="GQ229" s="22"/>
      <c r="GR229" s="40"/>
      <c r="GW229" s="40"/>
      <c r="GY229" s="21"/>
      <c r="GZ229" s="21"/>
      <c r="HB229" s="40"/>
      <c r="HD229" s="21"/>
      <c r="HE229" s="21"/>
      <c r="HF229" s="26"/>
      <c r="HG229" s="41"/>
      <c r="HL229" s="41"/>
      <c r="HN229" s="25"/>
      <c r="HO229" s="25"/>
      <c r="HP229" s="30"/>
      <c r="HQ229" s="42"/>
      <c r="HU229" s="7"/>
      <c r="HV229" s="8"/>
      <c r="IA229" s="8"/>
      <c r="IC229" s="4"/>
      <c r="ID229" s="4"/>
      <c r="IF229" s="8"/>
      <c r="IH229" s="4"/>
      <c r="II229" s="4"/>
      <c r="IK229" s="8"/>
      <c r="IM229" s="4"/>
      <c r="IN229" s="4"/>
      <c r="IO229" s="15"/>
      <c r="IP229" s="39"/>
      <c r="IU229" s="39"/>
      <c r="IW229" s="14"/>
      <c r="IX229" s="14"/>
      <c r="IZ229" s="39"/>
      <c r="JB229" s="14"/>
      <c r="JC229" s="14"/>
      <c r="JD229" s="22"/>
      <c r="JE229" s="40"/>
      <c r="JJ229" s="40"/>
      <c r="JL229" s="21"/>
      <c r="JM229" s="21"/>
      <c r="JN229" s="26"/>
      <c r="JO229" s="41"/>
      <c r="JS229" s="7"/>
      <c r="JT229" s="8"/>
      <c r="JY229" s="8"/>
      <c r="KA229" s="4"/>
      <c r="KB229" s="4"/>
      <c r="KD229" s="8"/>
      <c r="KF229" s="4"/>
      <c r="KG229" s="4"/>
      <c r="KH229" s="15"/>
      <c r="KI229" s="39"/>
      <c r="KN229" s="39"/>
      <c r="KP229" s="14"/>
      <c r="KQ229" s="14"/>
      <c r="KR229" s="22"/>
      <c r="KS229" s="40"/>
      <c r="KX229" s="6"/>
      <c r="KZ229" s="5"/>
      <c r="LA229" s="5"/>
      <c r="LG229" s="15"/>
      <c r="LH229" s="39"/>
      <c r="LM229" s="6"/>
      <c r="LO229" s="5"/>
      <c r="LP229" s="5"/>
      <c r="LQ229" s="7"/>
      <c r="LR229" s="8"/>
      <c r="LW229" s="8"/>
      <c r="LY229" s="4"/>
      <c r="LZ229" s="4"/>
      <c r="MB229" s="8"/>
      <c r="MD229" s="4"/>
      <c r="ME229" s="4"/>
      <c r="MG229" s="8"/>
      <c r="MI229" s="4"/>
      <c r="MJ229" s="4"/>
      <c r="MK229" s="15"/>
      <c r="ML229" s="39"/>
      <c r="MQ229" s="39"/>
      <c r="MS229" s="14"/>
      <c r="MT229" s="14"/>
      <c r="MV229" s="39"/>
      <c r="MX229" s="14"/>
      <c r="MY229" s="14"/>
      <c r="MZ229" s="22"/>
      <c r="NA229" s="40"/>
      <c r="NF229" s="40"/>
      <c r="NH229" s="21"/>
      <c r="NI229" s="21"/>
      <c r="NJ229" s="26"/>
      <c r="NK229" s="41"/>
      <c r="NO229" s="7"/>
      <c r="NP229" s="8"/>
      <c r="NU229" s="8"/>
      <c r="NW229" s="4"/>
      <c r="NX229" s="4"/>
      <c r="NZ229" s="8"/>
      <c r="OB229" s="4"/>
      <c r="OC229" s="4"/>
      <c r="OD229" s="15"/>
      <c r="OE229" s="39"/>
      <c r="OJ229" s="39"/>
      <c r="OL229" s="14"/>
      <c r="OM229" s="14"/>
      <c r="ON229" s="22"/>
      <c r="OO229" s="40"/>
      <c r="OS229" s="7"/>
      <c r="OT229" s="8"/>
      <c r="OY229" s="8"/>
      <c r="PA229" s="4"/>
      <c r="PB229" s="4"/>
      <c r="PC229" s="15"/>
      <c r="PD229" s="39"/>
      <c r="PH229" s="7"/>
      <c r="PI229" s="8"/>
      <c r="PM229" s="7"/>
      <c r="PN229" s="8"/>
      <c r="PS229" s="8"/>
      <c r="PU229" s="4"/>
      <c r="PV229" s="4"/>
      <c r="PX229" s="8"/>
      <c r="PZ229" s="4"/>
      <c r="QA229" s="4"/>
      <c r="QB229" s="15"/>
      <c r="QC229" s="39"/>
      <c r="QH229" s="39"/>
      <c r="QJ229" s="14"/>
      <c r="QK229" s="14"/>
      <c r="QL229" s="22"/>
      <c r="QM229" s="40"/>
      <c r="QQ229" s="7"/>
      <c r="QR229" s="8"/>
      <c r="QW229" s="8"/>
      <c r="QY229" s="4"/>
      <c r="QZ229" s="4"/>
      <c r="RA229" s="15"/>
      <c r="RB229" s="39"/>
      <c r="RF229" s="7"/>
      <c r="RG229" s="8"/>
      <c r="RK229" s="7"/>
      <c r="RL229" s="8"/>
      <c r="RQ229" s="8"/>
      <c r="RS229" s="4"/>
      <c r="RT229" s="4"/>
      <c r="RU229" s="15"/>
      <c r="RV229" s="39"/>
      <c r="RZ229" s="7"/>
      <c r="SA229" s="8"/>
      <c r="SE229" s="7"/>
      <c r="SF229" s="8"/>
      <c r="SJ229" s="7"/>
      <c r="SK229" s="8"/>
      <c r="SP229" s="8"/>
      <c r="SR229" s="4"/>
      <c r="SS229" s="4"/>
      <c r="SU229" s="8"/>
      <c r="SW229" s="4"/>
      <c r="SX229" s="4"/>
      <c r="SY229" s="15"/>
      <c r="SZ229" s="39"/>
      <c r="TE229" s="39"/>
      <c r="TG229" s="14"/>
      <c r="TH229" s="14"/>
      <c r="TI229" s="22"/>
      <c r="TJ229" s="40"/>
      <c r="TN229" s="7"/>
      <c r="TO229" s="8"/>
      <c r="TT229" s="8"/>
      <c r="TV229" s="4"/>
      <c r="TW229" s="4"/>
      <c r="TX229" s="15"/>
      <c r="TY229" s="39"/>
      <c r="UC229" s="7"/>
      <c r="UD229" s="8"/>
      <c r="UH229" s="7"/>
      <c r="UI229" s="8"/>
      <c r="UN229" s="8"/>
      <c r="UP229" s="4"/>
      <c r="UQ229" s="4"/>
      <c r="UR229" s="15"/>
      <c r="US229" s="39"/>
      <c r="UW229" s="7"/>
      <c r="UX229" s="8"/>
      <c r="VB229" s="7"/>
      <c r="VC229" s="8"/>
      <c r="VG229" s="7"/>
      <c r="VH229" s="8"/>
      <c r="VM229" s="8"/>
      <c r="VO229" s="4"/>
      <c r="VP229" s="4"/>
      <c r="VQ229" s="15"/>
      <c r="VR229" s="39"/>
      <c r="VV229" s="7"/>
      <c r="VW229" s="8"/>
      <c r="WA229" s="7"/>
      <c r="WB229" s="8"/>
      <c r="WF229" s="7"/>
      <c r="WG229" s="8"/>
      <c r="WK229" s="7"/>
      <c r="WL229" s="8"/>
      <c r="WQ229" s="8"/>
      <c r="WS229" s="4"/>
      <c r="WT229" s="4"/>
      <c r="WU229" s="15"/>
      <c r="WV229" s="39"/>
      <c r="WZ229" s="7"/>
      <c r="XA229" s="8"/>
      <c r="XE229" s="7"/>
      <c r="XF229" s="8"/>
      <c r="XJ229" s="7"/>
      <c r="XK229" s="8"/>
      <c r="XO229" s="7"/>
      <c r="XP229" s="8"/>
      <c r="XT229" s="7"/>
      <c r="XU229" s="8"/>
      <c r="XY229" s="7"/>
      <c r="XZ229" s="8"/>
      <c r="YD229" s="7"/>
      <c r="YE229" s="8"/>
      <c r="YI229" s="7"/>
      <c r="YJ229" s="8"/>
    </row>
    <row r="230" spans="2:660" x14ac:dyDescent="0.2">
      <c r="B230" s="242"/>
      <c r="C230" s="163"/>
      <c r="D230"/>
      <c r="J230"/>
      <c r="K230"/>
      <c r="L230"/>
      <c r="M230"/>
      <c r="AI230" s="8"/>
      <c r="AK230" s="4"/>
      <c r="AL230" s="9"/>
      <c r="AN230" s="8"/>
      <c r="AP230" s="4"/>
      <c r="AQ230" s="9"/>
      <c r="AS230" s="8"/>
      <c r="AU230" s="4"/>
      <c r="AV230" s="9"/>
      <c r="AX230" s="17"/>
      <c r="AZ230" s="13"/>
      <c r="BA230" s="16"/>
      <c r="BM230" s="39"/>
      <c r="BO230" s="14"/>
      <c r="BP230" s="18"/>
      <c r="BR230" s="39"/>
      <c r="BT230" s="14"/>
      <c r="BU230" s="18"/>
      <c r="BW230" s="39"/>
      <c r="BY230" s="14"/>
      <c r="BZ230" s="18"/>
      <c r="CA230" s="22"/>
      <c r="CB230" s="40"/>
      <c r="CG230" s="40"/>
      <c r="CI230" s="21"/>
      <c r="CJ230" s="21"/>
      <c r="CL230" s="40"/>
      <c r="CN230" s="21"/>
      <c r="CO230" s="21"/>
      <c r="CQ230" s="40"/>
      <c r="CS230" s="21"/>
      <c r="CT230" s="21"/>
      <c r="CV230" s="40"/>
      <c r="CX230" s="21"/>
      <c r="CY230" s="21"/>
      <c r="CZ230" s="26"/>
      <c r="DA230" s="41"/>
      <c r="DF230" s="41"/>
      <c r="DH230" s="25"/>
      <c r="DI230" s="25"/>
      <c r="DK230" s="41"/>
      <c r="DM230" s="25"/>
      <c r="DN230" s="25"/>
      <c r="DP230" s="41"/>
      <c r="DR230" s="25"/>
      <c r="DS230" s="25"/>
      <c r="DT230" s="30"/>
      <c r="DU230" s="42"/>
      <c r="DZ230" s="42"/>
      <c r="EB230" s="29"/>
      <c r="EC230" s="29"/>
      <c r="EE230" s="42"/>
      <c r="EG230" s="29"/>
      <c r="EH230" s="29"/>
      <c r="EI230" s="34"/>
      <c r="EJ230" s="43"/>
      <c r="EO230" s="43"/>
      <c r="EQ230" s="33"/>
      <c r="ER230" s="33"/>
      <c r="ES230" s="38"/>
      <c r="ET230" s="44"/>
      <c r="EX230" s="7"/>
      <c r="EY230" s="8"/>
      <c r="FD230" s="8"/>
      <c r="FF230" s="4"/>
      <c r="FG230" s="4"/>
      <c r="FI230" s="8"/>
      <c r="FK230" s="4"/>
      <c r="FL230" s="4"/>
      <c r="FN230" s="8"/>
      <c r="FP230" s="4"/>
      <c r="FQ230" s="4"/>
      <c r="FS230" s="8"/>
      <c r="FU230" s="4"/>
      <c r="FV230" s="4"/>
      <c r="FW230" s="15"/>
      <c r="FX230" s="39"/>
      <c r="GC230" s="39"/>
      <c r="GE230" s="14"/>
      <c r="GF230" s="14"/>
      <c r="GH230" s="39"/>
      <c r="GJ230" s="14"/>
      <c r="GK230" s="14"/>
      <c r="GM230" s="39"/>
      <c r="GO230" s="14"/>
      <c r="GP230" s="14"/>
      <c r="GQ230" s="22"/>
      <c r="GR230" s="40"/>
      <c r="GW230" s="40"/>
      <c r="GY230" s="21"/>
      <c r="GZ230" s="21"/>
      <c r="HB230" s="40"/>
      <c r="HD230" s="21"/>
      <c r="HE230" s="21"/>
      <c r="HF230" s="26"/>
      <c r="HG230" s="41"/>
      <c r="HL230" s="41"/>
      <c r="HN230" s="25"/>
      <c r="HO230" s="25"/>
      <c r="HP230" s="30"/>
      <c r="HQ230" s="42"/>
      <c r="HU230" s="7"/>
      <c r="HV230" s="8"/>
      <c r="IA230" s="8"/>
      <c r="IC230" s="4"/>
      <c r="ID230" s="4"/>
      <c r="IF230" s="8"/>
      <c r="IH230" s="4"/>
      <c r="II230" s="4"/>
      <c r="IK230" s="8"/>
      <c r="IM230" s="4"/>
      <c r="IN230" s="4"/>
      <c r="IO230" s="15"/>
      <c r="IP230" s="39"/>
      <c r="IU230" s="39"/>
      <c r="IW230" s="14"/>
      <c r="IX230" s="14"/>
      <c r="IZ230" s="39"/>
      <c r="JB230" s="14"/>
      <c r="JC230" s="14"/>
      <c r="JD230" s="22"/>
      <c r="JE230" s="40"/>
      <c r="JJ230" s="40"/>
      <c r="JL230" s="21"/>
      <c r="JM230" s="21"/>
      <c r="JN230" s="26"/>
      <c r="JO230" s="41"/>
      <c r="JS230" s="7"/>
      <c r="JT230" s="8"/>
      <c r="JY230" s="8"/>
      <c r="KA230" s="4"/>
      <c r="KB230" s="4"/>
      <c r="KD230" s="8"/>
      <c r="KF230" s="4"/>
      <c r="KG230" s="4"/>
      <c r="KH230" s="15"/>
      <c r="KI230" s="39"/>
      <c r="KN230" s="39"/>
      <c r="KP230" s="14"/>
      <c r="KQ230" s="14"/>
      <c r="KR230" s="22"/>
      <c r="KS230" s="40"/>
      <c r="KX230" s="6"/>
      <c r="KZ230" s="5"/>
      <c r="LA230" s="5"/>
      <c r="LG230" s="15"/>
      <c r="LH230" s="39"/>
      <c r="LM230" s="6"/>
      <c r="LO230" s="5"/>
      <c r="LP230" s="5"/>
      <c r="LQ230" s="7"/>
      <c r="LR230" s="8"/>
      <c r="LW230" s="8"/>
      <c r="LY230" s="4"/>
      <c r="LZ230" s="4"/>
      <c r="MB230" s="8"/>
      <c r="MD230" s="4"/>
      <c r="ME230" s="4"/>
      <c r="MG230" s="8"/>
      <c r="MI230" s="4"/>
      <c r="MJ230" s="4"/>
      <c r="MK230" s="15"/>
      <c r="ML230" s="39"/>
      <c r="MQ230" s="39"/>
      <c r="MS230" s="14"/>
      <c r="MT230" s="14"/>
      <c r="MV230" s="39"/>
      <c r="MX230" s="14"/>
      <c r="MY230" s="14"/>
      <c r="MZ230" s="22"/>
      <c r="NA230" s="40"/>
      <c r="NF230" s="40"/>
      <c r="NH230" s="21"/>
      <c r="NI230" s="21"/>
      <c r="NJ230" s="26"/>
      <c r="NK230" s="41"/>
      <c r="NO230" s="7"/>
      <c r="NP230" s="8"/>
      <c r="NU230" s="8"/>
      <c r="NW230" s="4"/>
      <c r="NX230" s="4"/>
      <c r="NZ230" s="8"/>
      <c r="OB230" s="4"/>
      <c r="OC230" s="4"/>
      <c r="OD230" s="15"/>
      <c r="OE230" s="39"/>
      <c r="OJ230" s="39"/>
      <c r="OL230" s="14"/>
      <c r="OM230" s="14"/>
      <c r="ON230" s="22"/>
      <c r="OO230" s="40"/>
      <c r="OS230" s="7"/>
      <c r="OT230" s="8"/>
      <c r="OY230" s="8"/>
      <c r="PA230" s="4"/>
      <c r="PB230" s="4"/>
      <c r="PC230" s="15"/>
      <c r="PD230" s="39"/>
      <c r="PH230" s="7"/>
      <c r="PI230" s="8"/>
      <c r="PM230" s="7"/>
      <c r="PN230" s="8"/>
      <c r="PS230" s="8"/>
      <c r="PU230" s="4"/>
      <c r="PV230" s="4"/>
      <c r="PX230" s="8"/>
      <c r="PZ230" s="4"/>
      <c r="QA230" s="4"/>
      <c r="QB230" s="15"/>
      <c r="QC230" s="39"/>
      <c r="QH230" s="39"/>
      <c r="QJ230" s="14"/>
      <c r="QK230" s="14"/>
      <c r="QL230" s="22"/>
      <c r="QM230" s="40"/>
      <c r="QQ230" s="7"/>
      <c r="QR230" s="8"/>
      <c r="QW230" s="8"/>
      <c r="QY230" s="4"/>
      <c r="QZ230" s="4"/>
      <c r="RA230" s="15"/>
      <c r="RB230" s="39"/>
      <c r="RF230" s="7"/>
      <c r="RG230" s="8"/>
      <c r="RK230" s="7"/>
      <c r="RL230" s="8"/>
      <c r="RQ230" s="8"/>
      <c r="RS230" s="4"/>
      <c r="RT230" s="4"/>
      <c r="RU230" s="15"/>
      <c r="RV230" s="39"/>
      <c r="RZ230" s="7"/>
      <c r="SA230" s="8"/>
      <c r="SE230" s="7"/>
      <c r="SF230" s="8"/>
      <c r="SJ230" s="7"/>
      <c r="SK230" s="8"/>
      <c r="SP230" s="8"/>
      <c r="SR230" s="4"/>
      <c r="SS230" s="4"/>
      <c r="SU230" s="8"/>
      <c r="SW230" s="4"/>
      <c r="SX230" s="4"/>
      <c r="SY230" s="15"/>
      <c r="SZ230" s="39"/>
      <c r="TE230" s="39"/>
      <c r="TG230" s="14"/>
      <c r="TH230" s="14"/>
      <c r="TI230" s="22"/>
      <c r="TJ230" s="40"/>
      <c r="TN230" s="7"/>
      <c r="TO230" s="8"/>
      <c r="TT230" s="8"/>
      <c r="TV230" s="4"/>
      <c r="TW230" s="4"/>
      <c r="TX230" s="15"/>
      <c r="TY230" s="39"/>
      <c r="UC230" s="7"/>
      <c r="UD230" s="8"/>
      <c r="UH230" s="7"/>
      <c r="UI230" s="8"/>
      <c r="UN230" s="8"/>
      <c r="UP230" s="4"/>
      <c r="UQ230" s="4"/>
      <c r="UR230" s="15"/>
      <c r="US230" s="39"/>
      <c r="UW230" s="7"/>
      <c r="UX230" s="8"/>
      <c r="VB230" s="7"/>
      <c r="VC230" s="8"/>
      <c r="VG230" s="7"/>
      <c r="VH230" s="8"/>
      <c r="VM230" s="8"/>
      <c r="VO230" s="4"/>
      <c r="VP230" s="4"/>
      <c r="VQ230" s="15"/>
      <c r="VR230" s="39"/>
      <c r="VV230" s="7"/>
      <c r="VW230" s="8"/>
      <c r="WA230" s="7"/>
      <c r="WB230" s="8"/>
      <c r="WF230" s="7"/>
      <c r="WG230" s="8"/>
      <c r="WK230" s="7"/>
      <c r="WL230" s="8"/>
      <c r="WQ230" s="8"/>
      <c r="WS230" s="4"/>
      <c r="WT230" s="4"/>
      <c r="WU230" s="15"/>
      <c r="WV230" s="39"/>
      <c r="WZ230" s="7"/>
      <c r="XA230" s="8"/>
      <c r="XE230" s="7"/>
      <c r="XF230" s="8"/>
      <c r="XJ230" s="7"/>
      <c r="XK230" s="8"/>
      <c r="XO230" s="7"/>
      <c r="XP230" s="8"/>
      <c r="XT230" s="7"/>
      <c r="XU230" s="8"/>
      <c r="XY230" s="7"/>
      <c r="XZ230" s="8"/>
      <c r="YD230" s="7"/>
      <c r="YE230" s="8"/>
      <c r="YI230" s="7"/>
      <c r="YJ230" s="8"/>
    </row>
    <row r="231" spans="2:660" x14ac:dyDescent="0.2">
      <c r="B231" s="242"/>
      <c r="C231" s="163"/>
      <c r="D231"/>
      <c r="J231"/>
      <c r="K231"/>
      <c r="L231"/>
      <c r="M231"/>
      <c r="AI231" s="8"/>
      <c r="AK231" s="4"/>
      <c r="AL231" s="9"/>
      <c r="AN231" s="8"/>
      <c r="AP231" s="4"/>
      <c r="AQ231" s="9"/>
      <c r="AS231" s="8"/>
      <c r="AU231" s="4"/>
      <c r="AV231" s="9"/>
      <c r="AX231" s="17"/>
      <c r="AZ231" s="13"/>
      <c r="BA231" s="16"/>
      <c r="BM231" s="39"/>
      <c r="BO231" s="14"/>
      <c r="BP231" s="18"/>
      <c r="BR231" s="39"/>
      <c r="BT231" s="14"/>
      <c r="BU231" s="18"/>
      <c r="BW231" s="39"/>
      <c r="BY231" s="14"/>
      <c r="BZ231" s="18"/>
      <c r="CA231" s="22"/>
      <c r="CB231" s="40"/>
      <c r="CG231" s="40"/>
      <c r="CI231" s="21"/>
      <c r="CJ231" s="21"/>
      <c r="CL231" s="40"/>
      <c r="CN231" s="21"/>
      <c r="CO231" s="21"/>
      <c r="CQ231" s="40"/>
      <c r="CS231" s="21"/>
      <c r="CT231" s="21"/>
      <c r="CV231" s="40"/>
      <c r="CX231" s="21"/>
      <c r="CY231" s="21"/>
      <c r="CZ231" s="26"/>
      <c r="DA231" s="41"/>
      <c r="DF231" s="41"/>
      <c r="DH231" s="25"/>
      <c r="DI231" s="25"/>
      <c r="DK231" s="41"/>
      <c r="DM231" s="25"/>
      <c r="DN231" s="25"/>
      <c r="DP231" s="41"/>
      <c r="DR231" s="25"/>
      <c r="DS231" s="25"/>
      <c r="DT231" s="30"/>
      <c r="DU231" s="42"/>
      <c r="DZ231" s="42"/>
      <c r="EB231" s="29"/>
      <c r="EC231" s="29"/>
      <c r="EE231" s="42"/>
      <c r="EG231" s="29"/>
      <c r="EH231" s="29"/>
      <c r="EI231" s="34"/>
      <c r="EJ231" s="43"/>
      <c r="EO231" s="43"/>
      <c r="EQ231" s="33"/>
      <c r="ER231" s="33"/>
      <c r="ES231" s="38"/>
      <c r="ET231" s="44"/>
      <c r="EX231" s="7"/>
      <c r="EY231" s="8"/>
      <c r="FD231" s="8"/>
      <c r="FF231" s="4"/>
      <c r="FG231" s="4"/>
      <c r="FI231" s="8"/>
      <c r="FK231" s="4"/>
      <c r="FL231" s="4"/>
      <c r="FN231" s="8"/>
      <c r="FP231" s="4"/>
      <c r="FQ231" s="4"/>
      <c r="FS231" s="8"/>
      <c r="FU231" s="4"/>
      <c r="FV231" s="4"/>
      <c r="FW231" s="15"/>
      <c r="FX231" s="39"/>
      <c r="GC231" s="39"/>
      <c r="GE231" s="14"/>
      <c r="GF231" s="14"/>
      <c r="GH231" s="39"/>
      <c r="GJ231" s="14"/>
      <c r="GK231" s="14"/>
      <c r="GM231" s="39"/>
      <c r="GO231" s="14"/>
      <c r="GP231" s="14"/>
      <c r="GQ231" s="22"/>
      <c r="GR231" s="40"/>
      <c r="GW231" s="40"/>
      <c r="GY231" s="21"/>
      <c r="GZ231" s="21"/>
      <c r="HB231" s="40"/>
      <c r="HD231" s="21"/>
      <c r="HE231" s="21"/>
      <c r="HF231" s="26"/>
      <c r="HG231" s="41"/>
      <c r="HL231" s="41"/>
      <c r="HN231" s="25"/>
      <c r="HO231" s="25"/>
      <c r="HP231" s="30"/>
      <c r="HQ231" s="42"/>
      <c r="HU231" s="7"/>
      <c r="HV231" s="8"/>
      <c r="IA231" s="8"/>
      <c r="IC231" s="4"/>
      <c r="ID231" s="4"/>
      <c r="IF231" s="8"/>
      <c r="IH231" s="4"/>
      <c r="II231" s="4"/>
      <c r="IK231" s="8"/>
      <c r="IM231" s="4"/>
      <c r="IN231" s="4"/>
      <c r="IO231" s="15"/>
      <c r="IP231" s="39"/>
      <c r="IU231" s="39"/>
      <c r="IW231" s="14"/>
      <c r="IX231" s="14"/>
      <c r="IZ231" s="39"/>
      <c r="JB231" s="14"/>
      <c r="JC231" s="14"/>
      <c r="JD231" s="22"/>
      <c r="JE231" s="40"/>
      <c r="JJ231" s="40"/>
      <c r="JL231" s="21"/>
      <c r="JM231" s="21"/>
      <c r="JN231" s="26"/>
      <c r="JO231" s="41"/>
      <c r="JS231" s="7"/>
      <c r="JT231" s="8"/>
      <c r="JY231" s="8"/>
      <c r="KA231" s="4"/>
      <c r="KB231" s="4"/>
      <c r="KD231" s="8"/>
      <c r="KF231" s="4"/>
      <c r="KG231" s="4"/>
      <c r="KH231" s="15"/>
      <c r="KI231" s="39"/>
      <c r="KN231" s="39"/>
      <c r="KP231" s="14"/>
      <c r="KQ231" s="14"/>
      <c r="KR231" s="22"/>
      <c r="KS231" s="40"/>
      <c r="KX231" s="6"/>
      <c r="KZ231" s="5"/>
      <c r="LA231" s="5"/>
      <c r="LG231" s="15"/>
      <c r="LH231" s="39"/>
      <c r="LM231" s="6"/>
      <c r="LO231" s="5"/>
      <c r="LP231" s="5"/>
      <c r="LQ231" s="7"/>
      <c r="LR231" s="8"/>
      <c r="LW231" s="8"/>
      <c r="LY231" s="4"/>
      <c r="LZ231" s="4"/>
      <c r="MB231" s="8"/>
      <c r="MD231" s="4"/>
      <c r="ME231" s="4"/>
      <c r="MG231" s="8"/>
      <c r="MI231" s="4"/>
      <c r="MJ231" s="4"/>
      <c r="MK231" s="15"/>
      <c r="ML231" s="39"/>
      <c r="MQ231" s="39"/>
      <c r="MS231" s="14"/>
      <c r="MT231" s="14"/>
      <c r="MV231" s="39"/>
      <c r="MX231" s="14"/>
      <c r="MY231" s="14"/>
      <c r="MZ231" s="22"/>
      <c r="NA231" s="40"/>
      <c r="NF231" s="40"/>
      <c r="NH231" s="21"/>
      <c r="NI231" s="21"/>
      <c r="NJ231" s="26"/>
      <c r="NK231" s="41"/>
      <c r="NO231" s="7"/>
      <c r="NP231" s="8"/>
      <c r="NU231" s="8"/>
      <c r="NW231" s="4"/>
      <c r="NX231" s="4"/>
      <c r="NZ231" s="8"/>
      <c r="OB231" s="4"/>
      <c r="OC231" s="4"/>
      <c r="OD231" s="15"/>
      <c r="OE231" s="39"/>
      <c r="OJ231" s="39"/>
      <c r="OL231" s="14"/>
      <c r="OM231" s="14"/>
      <c r="ON231" s="22"/>
      <c r="OO231" s="40"/>
      <c r="OS231" s="7"/>
      <c r="OT231" s="8"/>
      <c r="OY231" s="8"/>
      <c r="PA231" s="4"/>
      <c r="PB231" s="4"/>
      <c r="PC231" s="15"/>
      <c r="PD231" s="39"/>
      <c r="PH231" s="7"/>
      <c r="PI231" s="8"/>
      <c r="PM231" s="7"/>
      <c r="PN231" s="8"/>
      <c r="PS231" s="8"/>
      <c r="PU231" s="4"/>
      <c r="PV231" s="4"/>
      <c r="PX231" s="8"/>
      <c r="PZ231" s="4"/>
      <c r="QA231" s="4"/>
      <c r="QB231" s="15"/>
      <c r="QC231" s="39"/>
      <c r="QH231" s="39"/>
      <c r="QJ231" s="14"/>
      <c r="QK231" s="14"/>
      <c r="QL231" s="22"/>
      <c r="QM231" s="40"/>
      <c r="QQ231" s="7"/>
      <c r="QR231" s="8"/>
      <c r="QW231" s="8"/>
      <c r="QY231" s="4"/>
      <c r="QZ231" s="4"/>
      <c r="RA231" s="15"/>
      <c r="RB231" s="39"/>
      <c r="RF231" s="7"/>
      <c r="RG231" s="8"/>
      <c r="RK231" s="7"/>
      <c r="RL231" s="8"/>
      <c r="RQ231" s="8"/>
      <c r="RS231" s="4"/>
      <c r="RT231" s="4"/>
      <c r="RU231" s="15"/>
      <c r="RV231" s="39"/>
      <c r="RZ231" s="7"/>
      <c r="SA231" s="8"/>
      <c r="SE231" s="7"/>
      <c r="SF231" s="8"/>
      <c r="SJ231" s="7"/>
      <c r="SK231" s="8"/>
      <c r="SP231" s="8"/>
      <c r="SR231" s="4"/>
      <c r="SS231" s="4"/>
      <c r="SU231" s="8"/>
      <c r="SW231" s="4"/>
      <c r="SX231" s="4"/>
      <c r="SY231" s="15"/>
      <c r="SZ231" s="39"/>
      <c r="TE231" s="39"/>
      <c r="TG231" s="14"/>
      <c r="TH231" s="14"/>
      <c r="TI231" s="22"/>
      <c r="TJ231" s="40"/>
      <c r="TN231" s="7"/>
      <c r="TO231" s="8"/>
      <c r="TT231" s="8"/>
      <c r="TV231" s="4"/>
      <c r="TW231" s="4"/>
      <c r="TX231" s="15"/>
      <c r="TY231" s="39"/>
      <c r="UC231" s="7"/>
      <c r="UD231" s="8"/>
      <c r="UH231" s="7"/>
      <c r="UI231" s="8"/>
      <c r="UN231" s="8"/>
      <c r="UP231" s="4"/>
      <c r="UQ231" s="4"/>
      <c r="UR231" s="15"/>
      <c r="US231" s="39"/>
      <c r="UW231" s="7"/>
      <c r="UX231" s="8"/>
      <c r="VB231" s="7"/>
      <c r="VC231" s="8"/>
      <c r="VG231" s="7"/>
      <c r="VH231" s="8"/>
      <c r="VM231" s="8"/>
      <c r="VO231" s="4"/>
      <c r="VP231" s="4"/>
      <c r="VQ231" s="15"/>
      <c r="VR231" s="39"/>
      <c r="VV231" s="7"/>
      <c r="VW231" s="8"/>
      <c r="WA231" s="7"/>
      <c r="WB231" s="8"/>
      <c r="WF231" s="7"/>
      <c r="WG231" s="8"/>
      <c r="WK231" s="7"/>
      <c r="WL231" s="8"/>
      <c r="WQ231" s="8"/>
      <c r="WS231" s="4"/>
      <c r="WT231" s="4"/>
      <c r="WU231" s="15"/>
      <c r="WV231" s="39"/>
      <c r="WZ231" s="7"/>
      <c r="XA231" s="8"/>
      <c r="XE231" s="7"/>
      <c r="XF231" s="8"/>
      <c r="XJ231" s="7"/>
      <c r="XK231" s="8"/>
      <c r="XO231" s="7"/>
      <c r="XP231" s="8"/>
      <c r="XT231" s="7"/>
      <c r="XU231" s="8"/>
      <c r="XY231" s="7"/>
      <c r="XZ231" s="8"/>
      <c r="YD231" s="7"/>
      <c r="YE231" s="8"/>
      <c r="YI231" s="7"/>
      <c r="YJ231" s="8"/>
    </row>
    <row r="232" spans="2:660" x14ac:dyDescent="0.2">
      <c r="B232" s="242"/>
      <c r="C232" s="163"/>
      <c r="D232"/>
      <c r="J232"/>
      <c r="K232"/>
      <c r="L232"/>
      <c r="M232"/>
      <c r="AI232" s="8"/>
      <c r="AK232" s="4"/>
      <c r="AL232" s="9"/>
      <c r="AN232" s="8"/>
      <c r="AP232" s="4"/>
      <c r="AQ232" s="9"/>
      <c r="AS232" s="8"/>
      <c r="AU232" s="4"/>
      <c r="AV232" s="9"/>
      <c r="AX232" s="17"/>
      <c r="AZ232" s="13"/>
      <c r="BA232" s="16"/>
      <c r="BM232" s="39"/>
      <c r="BO232" s="14"/>
      <c r="BP232" s="18"/>
      <c r="BR232" s="39"/>
      <c r="BT232" s="14"/>
      <c r="BU232" s="18"/>
      <c r="BW232" s="39"/>
      <c r="BY232" s="14"/>
      <c r="BZ232" s="18"/>
      <c r="CA232" s="22"/>
      <c r="CB232" s="40"/>
      <c r="CG232" s="40"/>
      <c r="CI232" s="21"/>
      <c r="CJ232" s="21"/>
      <c r="CL232" s="40"/>
      <c r="CN232" s="21"/>
      <c r="CO232" s="21"/>
      <c r="CQ232" s="40"/>
      <c r="CS232" s="21"/>
      <c r="CT232" s="21"/>
      <c r="CV232" s="40"/>
      <c r="CX232" s="21"/>
      <c r="CY232" s="21"/>
      <c r="CZ232" s="26"/>
      <c r="DA232" s="41"/>
      <c r="DF232" s="41"/>
      <c r="DH232" s="25"/>
      <c r="DI232" s="25"/>
      <c r="DK232" s="41"/>
      <c r="DM232" s="25"/>
      <c r="DN232" s="25"/>
      <c r="DP232" s="41"/>
      <c r="DR232" s="25"/>
      <c r="DS232" s="25"/>
      <c r="DT232" s="30"/>
      <c r="DU232" s="42"/>
      <c r="DZ232" s="42"/>
      <c r="EB232" s="29"/>
      <c r="EC232" s="29"/>
      <c r="EE232" s="42"/>
      <c r="EG232" s="29"/>
      <c r="EH232" s="29"/>
      <c r="EI232" s="34"/>
      <c r="EJ232" s="43"/>
      <c r="EO232" s="43"/>
      <c r="EQ232" s="33"/>
      <c r="ER232" s="33"/>
      <c r="ES232" s="38"/>
      <c r="ET232" s="44"/>
      <c r="EX232" s="7"/>
      <c r="EY232" s="8"/>
      <c r="FD232" s="8"/>
      <c r="FF232" s="4"/>
      <c r="FG232" s="4"/>
      <c r="FI232" s="8"/>
      <c r="FK232" s="4"/>
      <c r="FL232" s="4"/>
      <c r="FN232" s="8"/>
      <c r="FP232" s="4"/>
      <c r="FQ232" s="4"/>
      <c r="FS232" s="8"/>
      <c r="FU232" s="4"/>
      <c r="FV232" s="4"/>
      <c r="FW232" s="15"/>
      <c r="FX232" s="39"/>
      <c r="GC232" s="39"/>
      <c r="GE232" s="14"/>
      <c r="GF232" s="14"/>
      <c r="GH232" s="39"/>
      <c r="GJ232" s="14"/>
      <c r="GK232" s="14"/>
      <c r="GM232" s="39"/>
      <c r="GO232" s="14"/>
      <c r="GP232" s="14"/>
      <c r="GQ232" s="22"/>
      <c r="GR232" s="40"/>
      <c r="GW232" s="40"/>
      <c r="GY232" s="21"/>
      <c r="GZ232" s="21"/>
      <c r="HB232" s="40"/>
      <c r="HD232" s="21"/>
      <c r="HE232" s="21"/>
      <c r="HF232" s="26"/>
      <c r="HG232" s="41"/>
      <c r="HL232" s="41"/>
      <c r="HN232" s="25"/>
      <c r="HO232" s="25"/>
      <c r="HP232" s="30"/>
      <c r="HQ232" s="42"/>
      <c r="HU232" s="7"/>
      <c r="HV232" s="8"/>
      <c r="IA232" s="8"/>
      <c r="IC232" s="4"/>
      <c r="ID232" s="4"/>
      <c r="IF232" s="8"/>
      <c r="IH232" s="4"/>
      <c r="II232" s="4"/>
      <c r="IK232" s="8"/>
      <c r="IM232" s="4"/>
      <c r="IN232" s="4"/>
      <c r="IO232" s="15"/>
      <c r="IP232" s="39"/>
      <c r="IU232" s="39"/>
      <c r="IW232" s="14"/>
      <c r="IX232" s="14"/>
      <c r="IZ232" s="39"/>
      <c r="JB232" s="14"/>
      <c r="JC232" s="14"/>
      <c r="JD232" s="22"/>
      <c r="JE232" s="40"/>
      <c r="JJ232" s="40"/>
      <c r="JL232" s="21"/>
      <c r="JM232" s="21"/>
      <c r="JN232" s="26"/>
      <c r="JO232" s="41"/>
      <c r="JS232" s="7"/>
      <c r="JT232" s="8"/>
      <c r="JY232" s="8"/>
      <c r="KA232" s="4"/>
      <c r="KB232" s="4"/>
      <c r="KD232" s="8"/>
      <c r="KF232" s="4"/>
      <c r="KG232" s="4"/>
      <c r="KH232" s="15"/>
      <c r="KI232" s="39"/>
      <c r="KN232" s="39"/>
      <c r="KP232" s="14"/>
      <c r="KQ232" s="14"/>
      <c r="KR232" s="22"/>
      <c r="KS232" s="40"/>
      <c r="KX232" s="6"/>
      <c r="KZ232" s="5"/>
      <c r="LA232" s="5"/>
      <c r="LG232" s="15"/>
      <c r="LH232" s="39"/>
      <c r="LM232" s="6"/>
      <c r="LO232" s="5"/>
      <c r="LP232" s="5"/>
      <c r="LQ232" s="7"/>
      <c r="LR232" s="8"/>
      <c r="LW232" s="8"/>
      <c r="LY232" s="4"/>
      <c r="LZ232" s="4"/>
      <c r="MB232" s="8"/>
      <c r="MD232" s="4"/>
      <c r="ME232" s="4"/>
      <c r="MG232" s="8"/>
      <c r="MI232" s="4"/>
      <c r="MJ232" s="4"/>
      <c r="MK232" s="15"/>
      <c r="ML232" s="39"/>
      <c r="MQ232" s="39"/>
      <c r="MS232" s="14"/>
      <c r="MT232" s="14"/>
      <c r="MV232" s="39"/>
      <c r="MX232" s="14"/>
      <c r="MY232" s="14"/>
      <c r="MZ232" s="22"/>
      <c r="NA232" s="40"/>
      <c r="NF232" s="40"/>
      <c r="NH232" s="21"/>
      <c r="NI232" s="21"/>
      <c r="NJ232" s="26"/>
      <c r="NK232" s="41"/>
      <c r="NO232" s="7"/>
      <c r="NP232" s="8"/>
      <c r="NU232" s="8"/>
      <c r="NW232" s="4"/>
      <c r="NX232" s="4"/>
      <c r="NZ232" s="8"/>
      <c r="OB232" s="4"/>
      <c r="OC232" s="4"/>
      <c r="OD232" s="15"/>
      <c r="OE232" s="39"/>
      <c r="OJ232" s="39"/>
      <c r="OL232" s="14"/>
      <c r="OM232" s="14"/>
      <c r="ON232" s="22"/>
      <c r="OO232" s="40"/>
      <c r="OS232" s="7"/>
      <c r="OT232" s="8"/>
      <c r="OY232" s="8"/>
      <c r="PA232" s="4"/>
      <c r="PB232" s="4"/>
      <c r="PC232" s="15"/>
      <c r="PD232" s="39"/>
      <c r="PH232" s="7"/>
      <c r="PI232" s="8"/>
      <c r="PM232" s="7"/>
      <c r="PN232" s="8"/>
      <c r="PS232" s="8"/>
      <c r="PU232" s="4"/>
      <c r="PV232" s="4"/>
      <c r="PX232" s="8"/>
      <c r="PZ232" s="4"/>
      <c r="QA232" s="4"/>
      <c r="QB232" s="15"/>
      <c r="QC232" s="39"/>
      <c r="QH232" s="39"/>
      <c r="QJ232" s="14"/>
      <c r="QK232" s="14"/>
      <c r="QL232" s="22"/>
      <c r="QM232" s="40"/>
      <c r="QQ232" s="7"/>
      <c r="QR232" s="8"/>
      <c r="QW232" s="8"/>
      <c r="QY232" s="4"/>
      <c r="QZ232" s="4"/>
      <c r="RA232" s="15"/>
      <c r="RB232" s="39"/>
      <c r="RF232" s="7"/>
      <c r="RG232" s="8"/>
      <c r="RK232" s="7"/>
      <c r="RL232" s="8"/>
      <c r="RQ232" s="8"/>
      <c r="RS232" s="4"/>
      <c r="RT232" s="4"/>
      <c r="RU232" s="15"/>
      <c r="RV232" s="39"/>
      <c r="RZ232" s="7"/>
      <c r="SA232" s="8"/>
      <c r="SE232" s="7"/>
      <c r="SF232" s="8"/>
      <c r="SJ232" s="7"/>
      <c r="SK232" s="8"/>
      <c r="SP232" s="8"/>
      <c r="SR232" s="4"/>
      <c r="SS232" s="4"/>
      <c r="SU232" s="8"/>
      <c r="SW232" s="4"/>
      <c r="SX232" s="4"/>
      <c r="SY232" s="15"/>
      <c r="SZ232" s="39"/>
      <c r="TE232" s="39"/>
      <c r="TG232" s="14"/>
      <c r="TH232" s="14"/>
      <c r="TI232" s="22"/>
      <c r="TJ232" s="40"/>
      <c r="TN232" s="7"/>
      <c r="TO232" s="8"/>
      <c r="TT232" s="8"/>
      <c r="TV232" s="4"/>
      <c r="TW232" s="4"/>
      <c r="TX232" s="15"/>
      <c r="TY232" s="39"/>
      <c r="UC232" s="7"/>
      <c r="UD232" s="8"/>
      <c r="UH232" s="7"/>
      <c r="UI232" s="8"/>
      <c r="UN232" s="8"/>
      <c r="UP232" s="4"/>
      <c r="UQ232" s="4"/>
      <c r="UR232" s="15"/>
      <c r="US232" s="39"/>
      <c r="UW232" s="7"/>
      <c r="UX232" s="8"/>
      <c r="VB232" s="7"/>
      <c r="VC232" s="8"/>
      <c r="VG232" s="7"/>
      <c r="VH232" s="8"/>
      <c r="VM232" s="8"/>
      <c r="VO232" s="4"/>
      <c r="VP232" s="4"/>
      <c r="VQ232" s="15"/>
      <c r="VR232" s="39"/>
      <c r="VV232" s="7"/>
      <c r="VW232" s="8"/>
      <c r="WA232" s="7"/>
      <c r="WB232" s="8"/>
      <c r="WF232" s="7"/>
      <c r="WG232" s="8"/>
      <c r="WK232" s="7"/>
      <c r="WL232" s="8"/>
      <c r="WQ232" s="8"/>
      <c r="WS232" s="4"/>
      <c r="WT232" s="4"/>
      <c r="WU232" s="15"/>
      <c r="WV232" s="39"/>
      <c r="WZ232" s="7"/>
      <c r="XA232" s="8"/>
      <c r="XE232" s="7"/>
      <c r="XF232" s="8"/>
      <c r="XJ232" s="7"/>
      <c r="XK232" s="8"/>
      <c r="XO232" s="7"/>
      <c r="XP232" s="8"/>
      <c r="XT232" s="7"/>
      <c r="XU232" s="8"/>
      <c r="XY232" s="7"/>
      <c r="XZ232" s="8"/>
      <c r="YD232" s="7"/>
      <c r="YE232" s="8"/>
      <c r="YI232" s="7"/>
      <c r="YJ232" s="8"/>
    </row>
    <row r="233" spans="2:660" x14ac:dyDescent="0.2">
      <c r="B233" s="242"/>
      <c r="C233" s="163"/>
      <c r="D233"/>
      <c r="J233"/>
      <c r="K233"/>
      <c r="L233"/>
      <c r="M233"/>
      <c r="AI233" s="8"/>
      <c r="AK233" s="4"/>
      <c r="AL233" s="9"/>
      <c r="AN233" s="8"/>
      <c r="AP233" s="4"/>
      <c r="AQ233" s="9"/>
      <c r="AS233" s="8"/>
      <c r="AU233" s="4"/>
      <c r="AV233" s="9"/>
      <c r="AX233" s="17"/>
      <c r="AZ233" s="13"/>
      <c r="BA233" s="16"/>
      <c r="BM233" s="39"/>
      <c r="BO233" s="14"/>
      <c r="BP233" s="18"/>
      <c r="BR233" s="39"/>
      <c r="BT233" s="14"/>
      <c r="BU233" s="18"/>
      <c r="BW233" s="39"/>
      <c r="BY233" s="14"/>
      <c r="BZ233" s="18"/>
      <c r="CA233" s="22"/>
      <c r="CB233" s="40"/>
      <c r="CG233" s="40"/>
      <c r="CI233" s="21"/>
      <c r="CJ233" s="21"/>
      <c r="CL233" s="40"/>
      <c r="CN233" s="21"/>
      <c r="CO233" s="21"/>
      <c r="CQ233" s="40"/>
      <c r="CS233" s="21"/>
      <c r="CT233" s="21"/>
      <c r="CV233" s="40"/>
      <c r="CX233" s="21"/>
      <c r="CY233" s="21"/>
      <c r="CZ233" s="26"/>
      <c r="DA233" s="41"/>
      <c r="DF233" s="41"/>
      <c r="DH233" s="25"/>
      <c r="DI233" s="25"/>
      <c r="DK233" s="41"/>
      <c r="DM233" s="25"/>
      <c r="DN233" s="25"/>
      <c r="DP233" s="41"/>
      <c r="DR233" s="25"/>
      <c r="DS233" s="25"/>
      <c r="DT233" s="30"/>
      <c r="DU233" s="42"/>
      <c r="DZ233" s="42"/>
      <c r="EB233" s="29"/>
      <c r="EC233" s="29"/>
      <c r="EE233" s="42"/>
      <c r="EG233" s="29"/>
      <c r="EH233" s="29"/>
      <c r="EI233" s="34"/>
      <c r="EJ233" s="43"/>
      <c r="EO233" s="43"/>
      <c r="EQ233" s="33"/>
      <c r="ER233" s="33"/>
      <c r="ES233" s="38"/>
      <c r="ET233" s="44"/>
      <c r="EX233" s="7"/>
      <c r="EY233" s="8"/>
      <c r="FD233" s="8"/>
      <c r="FF233" s="4"/>
      <c r="FG233" s="4"/>
      <c r="FI233" s="8"/>
      <c r="FK233" s="4"/>
      <c r="FL233" s="4"/>
      <c r="FN233" s="8"/>
      <c r="FP233" s="4"/>
      <c r="FQ233" s="4"/>
      <c r="FS233" s="8"/>
      <c r="FU233" s="4"/>
      <c r="FV233" s="4"/>
      <c r="FW233" s="15"/>
      <c r="FX233" s="39"/>
      <c r="GC233" s="39"/>
      <c r="GE233" s="14"/>
      <c r="GF233" s="14"/>
      <c r="GH233" s="39"/>
      <c r="GJ233" s="14"/>
      <c r="GK233" s="14"/>
      <c r="GM233" s="39"/>
      <c r="GO233" s="14"/>
      <c r="GP233" s="14"/>
      <c r="GQ233" s="22"/>
      <c r="GR233" s="40"/>
      <c r="GW233" s="40"/>
      <c r="GY233" s="21"/>
      <c r="GZ233" s="21"/>
      <c r="HB233" s="40"/>
      <c r="HD233" s="21"/>
      <c r="HE233" s="21"/>
      <c r="HF233" s="26"/>
      <c r="HG233" s="41"/>
      <c r="HL233" s="41"/>
      <c r="HN233" s="25"/>
      <c r="HO233" s="25"/>
      <c r="HP233" s="30"/>
      <c r="HQ233" s="42"/>
      <c r="HU233" s="7"/>
      <c r="HV233" s="8"/>
      <c r="IA233" s="8"/>
      <c r="IC233" s="4"/>
      <c r="ID233" s="4"/>
      <c r="IF233" s="8"/>
      <c r="IH233" s="4"/>
      <c r="II233" s="4"/>
      <c r="IK233" s="8"/>
      <c r="IM233" s="4"/>
      <c r="IN233" s="4"/>
      <c r="IO233" s="15"/>
      <c r="IP233" s="39"/>
      <c r="IU233" s="39"/>
      <c r="IW233" s="14"/>
      <c r="IX233" s="14"/>
      <c r="IZ233" s="39"/>
      <c r="JB233" s="14"/>
      <c r="JC233" s="14"/>
      <c r="JD233" s="22"/>
      <c r="JE233" s="40"/>
      <c r="JJ233" s="40"/>
      <c r="JL233" s="21"/>
      <c r="JM233" s="21"/>
      <c r="JN233" s="26"/>
      <c r="JO233" s="41"/>
      <c r="JS233" s="7"/>
      <c r="JT233" s="8"/>
      <c r="JY233" s="8"/>
      <c r="KA233" s="4"/>
      <c r="KB233" s="4"/>
      <c r="KD233" s="8"/>
      <c r="KF233" s="4"/>
      <c r="KG233" s="4"/>
      <c r="KH233" s="15"/>
      <c r="KI233" s="39"/>
      <c r="KN233" s="39"/>
      <c r="KP233" s="14"/>
      <c r="KQ233" s="14"/>
      <c r="KR233" s="22"/>
      <c r="KS233" s="40"/>
      <c r="KX233" s="6"/>
      <c r="KZ233" s="5"/>
      <c r="LA233" s="5"/>
      <c r="LG233" s="15"/>
      <c r="LH233" s="39"/>
      <c r="LM233" s="6"/>
      <c r="LO233" s="5"/>
      <c r="LP233" s="5"/>
      <c r="LQ233" s="7"/>
      <c r="LR233" s="8"/>
      <c r="LW233" s="8"/>
      <c r="LY233" s="4"/>
      <c r="LZ233" s="4"/>
      <c r="MB233" s="8"/>
      <c r="MD233" s="4"/>
      <c r="ME233" s="4"/>
      <c r="MG233" s="8"/>
      <c r="MI233" s="4"/>
      <c r="MJ233" s="4"/>
      <c r="MK233" s="15"/>
      <c r="ML233" s="39"/>
      <c r="MQ233" s="39"/>
      <c r="MS233" s="14"/>
      <c r="MT233" s="14"/>
      <c r="MV233" s="39"/>
      <c r="MX233" s="14"/>
      <c r="MY233" s="14"/>
      <c r="MZ233" s="22"/>
      <c r="NA233" s="40"/>
      <c r="NF233" s="40"/>
      <c r="NH233" s="21"/>
      <c r="NI233" s="21"/>
      <c r="NJ233" s="26"/>
      <c r="NK233" s="41"/>
      <c r="NO233" s="7"/>
      <c r="NP233" s="8"/>
      <c r="NU233" s="8"/>
      <c r="NW233" s="4"/>
      <c r="NX233" s="4"/>
      <c r="NZ233" s="8"/>
      <c r="OB233" s="4"/>
      <c r="OC233" s="4"/>
      <c r="OD233" s="15"/>
      <c r="OE233" s="39"/>
      <c r="OJ233" s="39"/>
      <c r="OL233" s="14"/>
      <c r="OM233" s="14"/>
      <c r="ON233" s="22"/>
      <c r="OO233" s="40"/>
      <c r="OS233" s="7"/>
      <c r="OT233" s="8"/>
      <c r="OY233" s="8"/>
      <c r="PA233" s="4"/>
      <c r="PB233" s="4"/>
      <c r="PC233" s="15"/>
      <c r="PD233" s="39"/>
      <c r="PH233" s="7"/>
      <c r="PI233" s="8"/>
      <c r="PM233" s="7"/>
      <c r="PN233" s="8"/>
      <c r="PS233" s="8"/>
      <c r="PU233" s="4"/>
      <c r="PV233" s="4"/>
      <c r="PX233" s="8"/>
      <c r="PZ233" s="4"/>
      <c r="QA233" s="4"/>
      <c r="QB233" s="15"/>
      <c r="QC233" s="39"/>
      <c r="QH233" s="39"/>
      <c r="QJ233" s="14"/>
      <c r="QK233" s="14"/>
      <c r="QL233" s="22"/>
      <c r="QM233" s="40"/>
      <c r="QQ233" s="7"/>
      <c r="QR233" s="8"/>
      <c r="QW233" s="8"/>
      <c r="QY233" s="4"/>
      <c r="QZ233" s="4"/>
      <c r="RA233" s="15"/>
      <c r="RB233" s="39"/>
      <c r="RF233" s="7"/>
      <c r="RG233" s="8"/>
      <c r="RK233" s="7"/>
      <c r="RL233" s="8"/>
      <c r="RQ233" s="8"/>
      <c r="RS233" s="4"/>
      <c r="RT233" s="4"/>
      <c r="RU233" s="15"/>
      <c r="RV233" s="39"/>
      <c r="RZ233" s="7"/>
      <c r="SA233" s="8"/>
      <c r="SE233" s="7"/>
      <c r="SF233" s="8"/>
      <c r="SJ233" s="7"/>
      <c r="SK233" s="8"/>
      <c r="SP233" s="8"/>
      <c r="SR233" s="4"/>
      <c r="SS233" s="4"/>
      <c r="SU233" s="8"/>
      <c r="SW233" s="4"/>
      <c r="SX233" s="4"/>
      <c r="SY233" s="15"/>
      <c r="SZ233" s="39"/>
      <c r="TE233" s="39"/>
      <c r="TG233" s="14"/>
      <c r="TH233" s="14"/>
      <c r="TI233" s="22"/>
      <c r="TJ233" s="40"/>
      <c r="TN233" s="7"/>
      <c r="TO233" s="8"/>
      <c r="TT233" s="8"/>
      <c r="TV233" s="4"/>
      <c r="TW233" s="4"/>
      <c r="TX233" s="15"/>
      <c r="TY233" s="39"/>
      <c r="UC233" s="7"/>
      <c r="UD233" s="8"/>
      <c r="UH233" s="7"/>
      <c r="UI233" s="8"/>
      <c r="UN233" s="8"/>
      <c r="UP233" s="4"/>
      <c r="UQ233" s="4"/>
      <c r="UR233" s="15"/>
      <c r="US233" s="39"/>
      <c r="UW233" s="7"/>
      <c r="UX233" s="8"/>
      <c r="VB233" s="7"/>
      <c r="VC233" s="8"/>
      <c r="VG233" s="7"/>
      <c r="VH233" s="8"/>
      <c r="VM233" s="8"/>
      <c r="VO233" s="4"/>
      <c r="VP233" s="4"/>
      <c r="VQ233" s="15"/>
      <c r="VR233" s="39"/>
      <c r="VV233" s="7"/>
      <c r="VW233" s="8"/>
      <c r="WA233" s="7"/>
      <c r="WB233" s="8"/>
      <c r="WF233" s="7"/>
      <c r="WG233" s="8"/>
      <c r="WK233" s="7"/>
      <c r="WL233" s="8"/>
      <c r="WQ233" s="8"/>
      <c r="WS233" s="4"/>
      <c r="WT233" s="4"/>
      <c r="WU233" s="15"/>
      <c r="WV233" s="39"/>
      <c r="WZ233" s="7"/>
      <c r="XA233" s="8"/>
      <c r="XE233" s="7"/>
      <c r="XF233" s="8"/>
      <c r="XJ233" s="7"/>
      <c r="XK233" s="8"/>
      <c r="XO233" s="7"/>
      <c r="XP233" s="8"/>
      <c r="XT233" s="7"/>
      <c r="XU233" s="8"/>
      <c r="XY233" s="7"/>
      <c r="XZ233" s="8"/>
      <c r="YD233" s="7"/>
      <c r="YE233" s="8"/>
      <c r="YI233" s="7"/>
      <c r="YJ233" s="8"/>
    </row>
    <row r="234" spans="2:660" x14ac:dyDescent="0.2">
      <c r="B234" s="242"/>
      <c r="C234" s="163"/>
      <c r="D234"/>
      <c r="J234"/>
      <c r="K234"/>
      <c r="L234"/>
      <c r="M234"/>
      <c r="AI234" s="8"/>
      <c r="AK234" s="4"/>
      <c r="AL234" s="9"/>
      <c r="AN234" s="8"/>
      <c r="AP234" s="4"/>
      <c r="AQ234" s="9"/>
      <c r="AS234" s="8"/>
      <c r="AU234" s="4"/>
      <c r="AV234" s="9"/>
      <c r="AX234" s="17"/>
      <c r="AZ234" s="13"/>
      <c r="BA234" s="16"/>
      <c r="BM234" s="39"/>
      <c r="BO234" s="14"/>
      <c r="BP234" s="18"/>
      <c r="BR234" s="39"/>
      <c r="BT234" s="14"/>
      <c r="BU234" s="18"/>
      <c r="BW234" s="39"/>
      <c r="BY234" s="14"/>
      <c r="BZ234" s="18"/>
      <c r="CA234" s="22"/>
      <c r="CB234" s="40"/>
      <c r="CG234" s="40"/>
      <c r="CI234" s="21"/>
      <c r="CJ234" s="21"/>
      <c r="CL234" s="40"/>
      <c r="CN234" s="21"/>
      <c r="CO234" s="21"/>
      <c r="CQ234" s="40"/>
      <c r="CS234" s="21"/>
      <c r="CT234" s="21"/>
      <c r="CV234" s="40"/>
      <c r="CX234" s="21"/>
      <c r="CY234" s="21"/>
      <c r="CZ234" s="26"/>
      <c r="DA234" s="41"/>
      <c r="DF234" s="41"/>
      <c r="DH234" s="25"/>
      <c r="DI234" s="25"/>
      <c r="DK234" s="41"/>
      <c r="DM234" s="25"/>
      <c r="DN234" s="25"/>
      <c r="DP234" s="41"/>
      <c r="DR234" s="25"/>
      <c r="DS234" s="25"/>
      <c r="DT234" s="30"/>
      <c r="DU234" s="42"/>
      <c r="DZ234" s="42"/>
      <c r="EB234" s="29"/>
      <c r="EC234" s="29"/>
      <c r="EE234" s="42"/>
      <c r="EG234" s="29"/>
      <c r="EH234" s="29"/>
      <c r="EI234" s="34"/>
      <c r="EJ234" s="43"/>
      <c r="EO234" s="43"/>
      <c r="EQ234" s="33"/>
      <c r="ER234" s="33"/>
      <c r="ES234" s="38"/>
      <c r="ET234" s="44"/>
      <c r="EX234" s="7"/>
      <c r="EY234" s="8"/>
      <c r="FD234" s="8"/>
      <c r="FF234" s="4"/>
      <c r="FG234" s="4"/>
      <c r="FI234" s="8"/>
      <c r="FK234" s="4"/>
      <c r="FL234" s="4"/>
      <c r="FN234" s="8"/>
      <c r="FP234" s="4"/>
      <c r="FQ234" s="4"/>
      <c r="FS234" s="8"/>
      <c r="FU234" s="4"/>
      <c r="FV234" s="4"/>
      <c r="FW234" s="15"/>
      <c r="FX234" s="39"/>
      <c r="GC234" s="39"/>
      <c r="GE234" s="14"/>
      <c r="GF234" s="14"/>
      <c r="GH234" s="39"/>
      <c r="GJ234" s="14"/>
      <c r="GK234" s="14"/>
      <c r="GM234" s="39"/>
      <c r="GO234" s="14"/>
      <c r="GP234" s="14"/>
      <c r="GQ234" s="22"/>
      <c r="GR234" s="40"/>
      <c r="GW234" s="40"/>
      <c r="GY234" s="21"/>
      <c r="GZ234" s="21"/>
      <c r="HB234" s="40"/>
      <c r="HD234" s="21"/>
      <c r="HE234" s="21"/>
      <c r="HF234" s="26"/>
      <c r="HG234" s="41"/>
      <c r="HL234" s="41"/>
      <c r="HN234" s="25"/>
      <c r="HO234" s="25"/>
      <c r="HP234" s="30"/>
      <c r="HQ234" s="42"/>
      <c r="HU234" s="7"/>
      <c r="HV234" s="8"/>
      <c r="IA234" s="8"/>
      <c r="IC234" s="4"/>
      <c r="ID234" s="4"/>
      <c r="IF234" s="8"/>
      <c r="IH234" s="4"/>
      <c r="II234" s="4"/>
      <c r="IK234" s="8"/>
      <c r="IM234" s="4"/>
      <c r="IN234" s="4"/>
      <c r="IO234" s="15"/>
      <c r="IP234" s="39"/>
      <c r="IU234" s="39"/>
      <c r="IW234" s="14"/>
      <c r="IX234" s="14"/>
      <c r="IZ234" s="39"/>
      <c r="JB234" s="14"/>
      <c r="JC234" s="14"/>
      <c r="JD234" s="22"/>
      <c r="JE234" s="40"/>
      <c r="JJ234" s="40"/>
      <c r="JL234" s="21"/>
      <c r="JM234" s="21"/>
      <c r="JN234" s="26"/>
      <c r="JO234" s="41"/>
      <c r="JS234" s="7"/>
      <c r="JT234" s="8"/>
      <c r="JY234" s="8"/>
      <c r="KA234" s="4"/>
      <c r="KB234" s="4"/>
      <c r="KD234" s="8"/>
      <c r="KF234" s="4"/>
      <c r="KG234" s="4"/>
      <c r="KH234" s="15"/>
      <c r="KI234" s="39"/>
      <c r="KN234" s="39"/>
      <c r="KP234" s="14"/>
      <c r="KQ234" s="14"/>
      <c r="KR234" s="22"/>
      <c r="KS234" s="40"/>
      <c r="KX234" s="6"/>
      <c r="KZ234" s="5"/>
      <c r="LA234" s="5"/>
      <c r="LG234" s="15"/>
      <c r="LH234" s="39"/>
      <c r="LM234" s="6"/>
      <c r="LO234" s="5"/>
      <c r="LP234" s="5"/>
      <c r="LQ234" s="7"/>
      <c r="LR234" s="8"/>
      <c r="LW234" s="8"/>
      <c r="LY234" s="4"/>
      <c r="LZ234" s="4"/>
      <c r="MB234" s="8"/>
      <c r="MD234" s="4"/>
      <c r="ME234" s="4"/>
      <c r="MG234" s="8"/>
      <c r="MI234" s="4"/>
      <c r="MJ234" s="4"/>
      <c r="MK234" s="15"/>
      <c r="ML234" s="39"/>
      <c r="MQ234" s="39"/>
      <c r="MS234" s="14"/>
      <c r="MT234" s="14"/>
      <c r="MV234" s="39"/>
      <c r="MX234" s="14"/>
      <c r="MY234" s="14"/>
      <c r="MZ234" s="22"/>
      <c r="NA234" s="40"/>
      <c r="NF234" s="40"/>
      <c r="NH234" s="21"/>
      <c r="NI234" s="21"/>
      <c r="NJ234" s="26"/>
      <c r="NK234" s="41"/>
      <c r="NO234" s="7"/>
      <c r="NP234" s="8"/>
      <c r="NU234" s="8"/>
      <c r="NW234" s="4"/>
      <c r="NX234" s="4"/>
      <c r="NZ234" s="8"/>
      <c r="OB234" s="4"/>
      <c r="OC234" s="4"/>
      <c r="OD234" s="15"/>
      <c r="OE234" s="39"/>
      <c r="OJ234" s="39"/>
      <c r="OL234" s="14"/>
      <c r="OM234" s="14"/>
      <c r="ON234" s="22"/>
      <c r="OO234" s="40"/>
      <c r="OS234" s="7"/>
      <c r="OT234" s="8"/>
      <c r="OY234" s="8"/>
      <c r="PA234" s="4"/>
      <c r="PB234" s="4"/>
      <c r="PC234" s="15"/>
      <c r="PD234" s="39"/>
      <c r="PH234" s="7"/>
      <c r="PI234" s="8"/>
      <c r="PM234" s="7"/>
      <c r="PN234" s="8"/>
      <c r="PS234" s="8"/>
      <c r="PU234" s="4"/>
      <c r="PV234" s="4"/>
      <c r="PX234" s="8"/>
      <c r="PZ234" s="4"/>
      <c r="QA234" s="4"/>
      <c r="QB234" s="15"/>
      <c r="QC234" s="39"/>
      <c r="QH234" s="39"/>
      <c r="QJ234" s="14"/>
      <c r="QK234" s="14"/>
      <c r="QL234" s="22"/>
      <c r="QM234" s="40"/>
      <c r="QQ234" s="7"/>
      <c r="QR234" s="8"/>
      <c r="QW234" s="8"/>
      <c r="QY234" s="4"/>
      <c r="QZ234" s="4"/>
      <c r="RA234" s="15"/>
      <c r="RB234" s="39"/>
      <c r="RF234" s="7"/>
      <c r="RG234" s="8"/>
      <c r="RK234" s="7"/>
      <c r="RL234" s="8"/>
      <c r="RQ234" s="8"/>
      <c r="RS234" s="4"/>
      <c r="RT234" s="4"/>
      <c r="RU234" s="15"/>
      <c r="RV234" s="39"/>
      <c r="RZ234" s="7"/>
      <c r="SA234" s="8"/>
      <c r="SE234" s="7"/>
      <c r="SF234" s="8"/>
      <c r="SJ234" s="7"/>
      <c r="SK234" s="8"/>
      <c r="SP234" s="8"/>
      <c r="SR234" s="4"/>
      <c r="SS234" s="4"/>
      <c r="SU234" s="8"/>
      <c r="SW234" s="4"/>
      <c r="SX234" s="4"/>
      <c r="SY234" s="15"/>
      <c r="SZ234" s="39"/>
      <c r="TE234" s="39"/>
      <c r="TG234" s="14"/>
      <c r="TH234" s="14"/>
      <c r="TI234" s="22"/>
      <c r="TJ234" s="40"/>
      <c r="TN234" s="7"/>
      <c r="TO234" s="8"/>
      <c r="TT234" s="8"/>
      <c r="TV234" s="4"/>
      <c r="TW234" s="4"/>
      <c r="TX234" s="15"/>
      <c r="TY234" s="39"/>
      <c r="UC234" s="7"/>
      <c r="UD234" s="8"/>
      <c r="UH234" s="7"/>
      <c r="UI234" s="8"/>
      <c r="UN234" s="8"/>
      <c r="UP234" s="4"/>
      <c r="UQ234" s="4"/>
      <c r="UR234" s="15"/>
      <c r="US234" s="39"/>
      <c r="UW234" s="7"/>
      <c r="UX234" s="8"/>
      <c r="VB234" s="7"/>
      <c r="VC234" s="8"/>
      <c r="VG234" s="7"/>
      <c r="VH234" s="8"/>
      <c r="VM234" s="8"/>
      <c r="VO234" s="4"/>
      <c r="VP234" s="4"/>
      <c r="VQ234" s="15"/>
      <c r="VR234" s="39"/>
      <c r="VV234" s="7"/>
      <c r="VW234" s="8"/>
      <c r="WA234" s="7"/>
      <c r="WB234" s="8"/>
      <c r="WF234" s="7"/>
      <c r="WG234" s="8"/>
      <c r="WK234" s="7"/>
      <c r="WL234" s="8"/>
      <c r="WQ234" s="8"/>
      <c r="WS234" s="4"/>
      <c r="WT234" s="4"/>
      <c r="WU234" s="15"/>
      <c r="WV234" s="39"/>
      <c r="WZ234" s="7"/>
      <c r="XA234" s="8"/>
      <c r="XE234" s="7"/>
      <c r="XF234" s="8"/>
      <c r="XJ234" s="7"/>
      <c r="XK234" s="8"/>
      <c r="XO234" s="7"/>
      <c r="XP234" s="8"/>
      <c r="XT234" s="7"/>
      <c r="XU234" s="8"/>
      <c r="XY234" s="7"/>
      <c r="XZ234" s="8"/>
      <c r="YD234" s="7"/>
      <c r="YE234" s="8"/>
      <c r="YI234" s="7"/>
      <c r="YJ234" s="8"/>
    </row>
    <row r="235" spans="2:660" x14ac:dyDescent="0.2">
      <c r="B235" s="242"/>
      <c r="C235" s="163"/>
      <c r="D235"/>
      <c r="J235"/>
      <c r="K235"/>
      <c r="L235"/>
      <c r="M235"/>
      <c r="AI235" s="8"/>
      <c r="AK235" s="4"/>
      <c r="AL235" s="9"/>
      <c r="AN235" s="8"/>
      <c r="AP235" s="4"/>
      <c r="AQ235" s="9"/>
      <c r="AS235" s="8"/>
      <c r="AU235" s="4"/>
      <c r="AV235" s="9"/>
      <c r="AX235" s="17"/>
      <c r="AZ235" s="13"/>
      <c r="BA235" s="16"/>
      <c r="BM235" s="39"/>
      <c r="BO235" s="14"/>
      <c r="BP235" s="18"/>
      <c r="BR235" s="39"/>
      <c r="BT235" s="14"/>
      <c r="BU235" s="18"/>
      <c r="BW235" s="39"/>
      <c r="BY235" s="14"/>
      <c r="BZ235" s="18"/>
      <c r="CA235" s="22"/>
      <c r="CB235" s="40"/>
      <c r="CG235" s="40"/>
      <c r="CI235" s="21"/>
      <c r="CJ235" s="21"/>
      <c r="CL235" s="40"/>
      <c r="CN235" s="21"/>
      <c r="CO235" s="21"/>
      <c r="CQ235" s="40"/>
      <c r="CS235" s="21"/>
      <c r="CT235" s="21"/>
      <c r="CV235" s="40"/>
      <c r="CX235" s="21"/>
      <c r="CY235" s="21"/>
      <c r="CZ235" s="26"/>
      <c r="DA235" s="41"/>
      <c r="DF235" s="41"/>
      <c r="DH235" s="25"/>
      <c r="DI235" s="25"/>
      <c r="DK235" s="41"/>
      <c r="DM235" s="25"/>
      <c r="DN235" s="25"/>
      <c r="DP235" s="41"/>
      <c r="DR235" s="25"/>
      <c r="DS235" s="25"/>
      <c r="DT235" s="30"/>
      <c r="DU235" s="42"/>
      <c r="DZ235" s="42"/>
      <c r="EB235" s="29"/>
      <c r="EC235" s="29"/>
      <c r="EE235" s="42"/>
      <c r="EG235" s="29"/>
      <c r="EH235" s="29"/>
      <c r="EI235" s="34"/>
      <c r="EJ235" s="43"/>
      <c r="EO235" s="43"/>
      <c r="EQ235" s="33"/>
      <c r="ER235" s="33"/>
      <c r="ES235" s="38"/>
      <c r="ET235" s="44"/>
      <c r="EX235" s="7"/>
      <c r="EY235" s="8"/>
      <c r="FD235" s="8"/>
      <c r="FF235" s="4"/>
      <c r="FG235" s="4"/>
      <c r="FI235" s="8"/>
      <c r="FK235" s="4"/>
      <c r="FL235" s="4"/>
      <c r="FN235" s="8"/>
      <c r="FP235" s="4"/>
      <c r="FQ235" s="4"/>
      <c r="FS235" s="8"/>
      <c r="FU235" s="4"/>
      <c r="FV235" s="4"/>
      <c r="FW235" s="15"/>
      <c r="FX235" s="39"/>
      <c r="GC235" s="39"/>
      <c r="GE235" s="14"/>
      <c r="GF235" s="14"/>
      <c r="GH235" s="39"/>
      <c r="GJ235" s="14"/>
      <c r="GK235" s="14"/>
      <c r="GM235" s="39"/>
      <c r="GO235" s="14"/>
      <c r="GP235" s="14"/>
      <c r="GQ235" s="22"/>
      <c r="GR235" s="40"/>
      <c r="GW235" s="40"/>
      <c r="GY235" s="21"/>
      <c r="GZ235" s="21"/>
      <c r="HB235" s="40"/>
      <c r="HD235" s="21"/>
      <c r="HE235" s="21"/>
      <c r="HF235" s="26"/>
      <c r="HG235" s="41"/>
      <c r="HL235" s="41"/>
      <c r="HN235" s="25"/>
      <c r="HO235" s="25"/>
      <c r="HP235" s="30"/>
      <c r="HQ235" s="42"/>
      <c r="HU235" s="7"/>
      <c r="HV235" s="8"/>
      <c r="IA235" s="8"/>
      <c r="IC235" s="4"/>
      <c r="ID235" s="4"/>
      <c r="IF235" s="8"/>
      <c r="IH235" s="4"/>
      <c r="II235" s="4"/>
      <c r="IK235" s="8"/>
      <c r="IM235" s="4"/>
      <c r="IN235" s="4"/>
      <c r="IO235" s="15"/>
      <c r="IP235" s="39"/>
      <c r="IU235" s="39"/>
      <c r="IW235" s="14"/>
      <c r="IX235" s="14"/>
      <c r="IZ235" s="39"/>
      <c r="JB235" s="14"/>
      <c r="JC235" s="14"/>
      <c r="JD235" s="22"/>
      <c r="JE235" s="40"/>
      <c r="JJ235" s="40"/>
      <c r="JL235" s="21"/>
      <c r="JM235" s="21"/>
      <c r="JN235" s="26"/>
      <c r="JO235" s="41"/>
      <c r="JS235" s="7"/>
      <c r="JT235" s="8"/>
      <c r="JY235" s="8"/>
      <c r="KA235" s="4"/>
      <c r="KB235" s="4"/>
      <c r="KD235" s="8"/>
      <c r="KF235" s="4"/>
      <c r="KG235" s="4"/>
      <c r="KH235" s="15"/>
      <c r="KI235" s="39"/>
      <c r="KN235" s="39"/>
      <c r="KP235" s="14"/>
      <c r="KQ235" s="14"/>
      <c r="KR235" s="22"/>
      <c r="KS235" s="40"/>
      <c r="KX235" s="6"/>
      <c r="KZ235" s="5"/>
      <c r="LA235" s="5"/>
      <c r="LG235" s="15"/>
      <c r="LH235" s="39"/>
      <c r="LM235" s="6"/>
      <c r="LO235" s="5"/>
      <c r="LP235" s="5"/>
      <c r="LQ235" s="7"/>
      <c r="LR235" s="8"/>
      <c r="LW235" s="8"/>
      <c r="LY235" s="4"/>
      <c r="LZ235" s="4"/>
      <c r="MB235" s="8"/>
      <c r="MD235" s="4"/>
      <c r="ME235" s="4"/>
      <c r="MG235" s="8"/>
      <c r="MI235" s="4"/>
      <c r="MJ235" s="4"/>
      <c r="MK235" s="15"/>
      <c r="ML235" s="39"/>
      <c r="MQ235" s="39"/>
      <c r="MS235" s="14"/>
      <c r="MT235" s="14"/>
      <c r="MV235" s="39"/>
      <c r="MX235" s="14"/>
      <c r="MY235" s="14"/>
      <c r="MZ235" s="22"/>
      <c r="NA235" s="40"/>
      <c r="NF235" s="40"/>
      <c r="NH235" s="21"/>
      <c r="NI235" s="21"/>
      <c r="NJ235" s="26"/>
      <c r="NK235" s="41"/>
      <c r="NO235" s="7"/>
      <c r="NP235" s="8"/>
      <c r="NU235" s="8"/>
      <c r="NW235" s="4"/>
      <c r="NX235" s="4"/>
      <c r="NZ235" s="8"/>
      <c r="OB235" s="4"/>
      <c r="OC235" s="4"/>
      <c r="OD235" s="15"/>
      <c r="OE235" s="39"/>
      <c r="OJ235" s="39"/>
      <c r="OL235" s="14"/>
      <c r="OM235" s="14"/>
      <c r="ON235" s="22"/>
      <c r="OO235" s="40"/>
      <c r="OS235" s="7"/>
      <c r="OT235" s="8"/>
      <c r="OY235" s="8"/>
      <c r="PA235" s="4"/>
      <c r="PB235" s="4"/>
      <c r="PC235" s="15"/>
      <c r="PD235" s="39"/>
      <c r="PH235" s="7"/>
      <c r="PI235" s="8"/>
      <c r="PM235" s="7"/>
      <c r="PN235" s="8"/>
      <c r="PS235" s="8"/>
      <c r="PU235" s="4"/>
      <c r="PV235" s="4"/>
      <c r="PX235" s="8"/>
      <c r="PZ235" s="4"/>
      <c r="QA235" s="4"/>
      <c r="QB235" s="15"/>
      <c r="QC235" s="39"/>
      <c r="QH235" s="39"/>
      <c r="QJ235" s="14"/>
      <c r="QK235" s="14"/>
      <c r="QL235" s="22"/>
      <c r="QM235" s="40"/>
      <c r="QQ235" s="7"/>
      <c r="QR235" s="8"/>
      <c r="QW235" s="8"/>
      <c r="QY235" s="4"/>
      <c r="QZ235" s="4"/>
      <c r="RA235" s="15"/>
      <c r="RB235" s="39"/>
      <c r="RF235" s="7"/>
      <c r="RG235" s="8"/>
      <c r="RK235" s="7"/>
      <c r="RL235" s="8"/>
      <c r="RQ235" s="8"/>
      <c r="RS235" s="4"/>
      <c r="RT235" s="4"/>
      <c r="RU235" s="15"/>
      <c r="RV235" s="39"/>
      <c r="RZ235" s="7"/>
      <c r="SA235" s="8"/>
      <c r="SE235" s="7"/>
      <c r="SF235" s="8"/>
      <c r="SJ235" s="7"/>
      <c r="SK235" s="8"/>
      <c r="SP235" s="8"/>
      <c r="SR235" s="4"/>
      <c r="SS235" s="4"/>
      <c r="SU235" s="8"/>
      <c r="SW235" s="4"/>
      <c r="SX235" s="4"/>
      <c r="SY235" s="15"/>
      <c r="SZ235" s="39"/>
      <c r="TE235" s="39"/>
      <c r="TG235" s="14"/>
      <c r="TH235" s="14"/>
      <c r="TI235" s="22"/>
      <c r="TJ235" s="40"/>
      <c r="TN235" s="7"/>
      <c r="TO235" s="8"/>
      <c r="TT235" s="8"/>
      <c r="TV235" s="4"/>
      <c r="TW235" s="4"/>
      <c r="TX235" s="15"/>
      <c r="TY235" s="39"/>
      <c r="UC235" s="7"/>
      <c r="UD235" s="8"/>
      <c r="UH235" s="7"/>
      <c r="UI235" s="8"/>
      <c r="UN235" s="8"/>
      <c r="UP235" s="4"/>
      <c r="UQ235" s="4"/>
      <c r="UR235" s="15"/>
      <c r="US235" s="39"/>
      <c r="UW235" s="7"/>
      <c r="UX235" s="8"/>
      <c r="VB235" s="7"/>
      <c r="VC235" s="8"/>
      <c r="VG235" s="7"/>
      <c r="VH235" s="8"/>
      <c r="VM235" s="8"/>
      <c r="VO235" s="4"/>
      <c r="VP235" s="4"/>
      <c r="VQ235" s="15"/>
      <c r="VR235" s="39"/>
      <c r="VV235" s="7"/>
      <c r="VW235" s="8"/>
      <c r="WA235" s="7"/>
      <c r="WB235" s="8"/>
      <c r="WF235" s="7"/>
      <c r="WG235" s="8"/>
      <c r="WK235" s="7"/>
      <c r="WL235" s="8"/>
      <c r="WQ235" s="8"/>
      <c r="WS235" s="4"/>
      <c r="WT235" s="4"/>
      <c r="WU235" s="15"/>
      <c r="WV235" s="39"/>
      <c r="WZ235" s="7"/>
      <c r="XA235" s="8"/>
      <c r="XE235" s="7"/>
      <c r="XF235" s="8"/>
      <c r="XJ235" s="7"/>
      <c r="XK235" s="8"/>
      <c r="XO235" s="7"/>
      <c r="XP235" s="8"/>
      <c r="XT235" s="7"/>
      <c r="XU235" s="8"/>
      <c r="XY235" s="7"/>
      <c r="XZ235" s="8"/>
      <c r="YD235" s="7"/>
      <c r="YE235" s="8"/>
      <c r="YI235" s="7"/>
      <c r="YJ235" s="8"/>
    </row>
    <row r="236" spans="2:660" x14ac:dyDescent="0.2">
      <c r="B236" s="242"/>
      <c r="C236" s="163"/>
      <c r="D236"/>
      <c r="J236"/>
      <c r="K236"/>
      <c r="L236"/>
      <c r="M236"/>
      <c r="AI236" s="8"/>
      <c r="AK236" s="4"/>
      <c r="AL236" s="9"/>
      <c r="AN236" s="8"/>
      <c r="AP236" s="4"/>
      <c r="AQ236" s="9"/>
      <c r="AS236" s="8"/>
      <c r="AU236" s="4"/>
      <c r="AV236" s="9"/>
      <c r="AX236" s="17"/>
      <c r="AZ236" s="13"/>
      <c r="BA236" s="16"/>
      <c r="BM236" s="39"/>
      <c r="BO236" s="14"/>
      <c r="BP236" s="18"/>
      <c r="BR236" s="39"/>
      <c r="BT236" s="14"/>
      <c r="BU236" s="18"/>
      <c r="BW236" s="39"/>
      <c r="BY236" s="14"/>
      <c r="BZ236" s="18"/>
      <c r="CA236" s="22"/>
      <c r="CB236" s="40"/>
      <c r="CG236" s="40"/>
      <c r="CI236" s="21"/>
      <c r="CJ236" s="21"/>
      <c r="CL236" s="40"/>
      <c r="CN236" s="21"/>
      <c r="CO236" s="21"/>
      <c r="CQ236" s="40"/>
      <c r="CS236" s="21"/>
      <c r="CT236" s="21"/>
      <c r="CV236" s="40"/>
      <c r="CX236" s="21"/>
      <c r="CY236" s="21"/>
      <c r="CZ236" s="26"/>
      <c r="DA236" s="41"/>
      <c r="DF236" s="41"/>
      <c r="DH236" s="25"/>
      <c r="DI236" s="25"/>
      <c r="DK236" s="41"/>
      <c r="DM236" s="25"/>
      <c r="DN236" s="25"/>
      <c r="DP236" s="41"/>
      <c r="DR236" s="25"/>
      <c r="DS236" s="25"/>
      <c r="DT236" s="30"/>
      <c r="DU236" s="42"/>
      <c r="DZ236" s="42"/>
      <c r="EB236" s="29"/>
      <c r="EC236" s="29"/>
      <c r="EE236" s="42"/>
      <c r="EG236" s="29"/>
      <c r="EH236" s="29"/>
      <c r="EI236" s="34"/>
      <c r="EJ236" s="43"/>
      <c r="EO236" s="43"/>
      <c r="EQ236" s="33"/>
      <c r="ER236" s="33"/>
      <c r="ES236" s="38"/>
      <c r="ET236" s="44"/>
      <c r="EX236" s="7"/>
      <c r="EY236" s="8"/>
      <c r="FD236" s="8"/>
      <c r="FF236" s="4"/>
      <c r="FG236" s="4"/>
      <c r="FI236" s="8"/>
      <c r="FK236" s="4"/>
      <c r="FL236" s="4"/>
      <c r="FN236" s="8"/>
      <c r="FP236" s="4"/>
      <c r="FQ236" s="4"/>
      <c r="FS236" s="8"/>
      <c r="FU236" s="4"/>
      <c r="FV236" s="4"/>
      <c r="FW236" s="15"/>
      <c r="FX236" s="39"/>
      <c r="GC236" s="39"/>
      <c r="GE236" s="14"/>
      <c r="GF236" s="14"/>
      <c r="GH236" s="39"/>
      <c r="GJ236" s="14"/>
      <c r="GK236" s="14"/>
      <c r="GM236" s="39"/>
      <c r="GO236" s="14"/>
      <c r="GP236" s="14"/>
      <c r="GQ236" s="22"/>
      <c r="GR236" s="40"/>
      <c r="GW236" s="40"/>
      <c r="GY236" s="21"/>
      <c r="GZ236" s="21"/>
      <c r="HB236" s="40"/>
      <c r="HD236" s="21"/>
      <c r="HE236" s="21"/>
      <c r="HF236" s="26"/>
      <c r="HG236" s="41"/>
      <c r="HL236" s="41"/>
      <c r="HN236" s="25"/>
      <c r="HO236" s="25"/>
      <c r="HP236" s="30"/>
      <c r="HQ236" s="42"/>
      <c r="HU236" s="7"/>
      <c r="HV236" s="8"/>
      <c r="IA236" s="8"/>
      <c r="IC236" s="4"/>
      <c r="ID236" s="4"/>
      <c r="IF236" s="8"/>
      <c r="IH236" s="4"/>
      <c r="II236" s="4"/>
      <c r="IK236" s="8"/>
      <c r="IM236" s="4"/>
      <c r="IN236" s="4"/>
      <c r="IO236" s="15"/>
      <c r="IP236" s="39"/>
      <c r="IU236" s="39"/>
      <c r="IW236" s="14"/>
      <c r="IX236" s="14"/>
      <c r="IZ236" s="39"/>
      <c r="JB236" s="14"/>
      <c r="JC236" s="14"/>
      <c r="JD236" s="22"/>
      <c r="JE236" s="40"/>
      <c r="JJ236" s="40"/>
      <c r="JL236" s="21"/>
      <c r="JM236" s="21"/>
      <c r="JN236" s="26"/>
      <c r="JO236" s="41"/>
      <c r="JS236" s="7"/>
      <c r="JT236" s="8"/>
      <c r="JY236" s="8"/>
      <c r="KA236" s="4"/>
      <c r="KB236" s="4"/>
      <c r="KD236" s="8"/>
      <c r="KF236" s="4"/>
      <c r="KG236" s="4"/>
      <c r="KH236" s="15"/>
      <c r="KI236" s="39"/>
      <c r="KN236" s="39"/>
      <c r="KP236" s="14"/>
      <c r="KQ236" s="14"/>
      <c r="KR236" s="22"/>
      <c r="KS236" s="40"/>
      <c r="KX236" s="6"/>
      <c r="KZ236" s="5"/>
      <c r="LA236" s="5"/>
      <c r="LG236" s="15"/>
      <c r="LH236" s="39"/>
      <c r="LM236" s="6"/>
      <c r="LO236" s="5"/>
      <c r="LP236" s="5"/>
      <c r="LQ236" s="7"/>
      <c r="LR236" s="8"/>
      <c r="LW236" s="8"/>
      <c r="LY236" s="4"/>
      <c r="LZ236" s="4"/>
      <c r="MB236" s="8"/>
      <c r="MD236" s="4"/>
      <c r="ME236" s="4"/>
      <c r="MG236" s="8"/>
      <c r="MI236" s="4"/>
      <c r="MJ236" s="4"/>
      <c r="MK236" s="15"/>
      <c r="ML236" s="39"/>
      <c r="MQ236" s="39"/>
      <c r="MS236" s="14"/>
      <c r="MT236" s="14"/>
      <c r="MV236" s="39"/>
      <c r="MX236" s="14"/>
      <c r="MY236" s="14"/>
      <c r="MZ236" s="22"/>
      <c r="NA236" s="40"/>
      <c r="NF236" s="40"/>
      <c r="NH236" s="21"/>
      <c r="NI236" s="21"/>
      <c r="NJ236" s="26"/>
      <c r="NK236" s="41"/>
      <c r="NO236" s="7"/>
      <c r="NP236" s="8"/>
      <c r="NU236" s="8"/>
      <c r="NW236" s="4"/>
      <c r="NX236" s="4"/>
      <c r="NZ236" s="8"/>
      <c r="OB236" s="4"/>
      <c r="OC236" s="4"/>
      <c r="OD236" s="15"/>
      <c r="OE236" s="39"/>
      <c r="OJ236" s="39"/>
      <c r="OL236" s="14"/>
      <c r="OM236" s="14"/>
      <c r="ON236" s="22"/>
      <c r="OO236" s="40"/>
      <c r="OS236" s="7"/>
      <c r="OT236" s="8"/>
      <c r="OY236" s="8"/>
      <c r="PA236" s="4"/>
      <c r="PB236" s="4"/>
      <c r="PC236" s="15"/>
      <c r="PD236" s="39"/>
      <c r="PH236" s="7"/>
      <c r="PI236" s="8"/>
      <c r="PM236" s="7"/>
      <c r="PN236" s="8"/>
      <c r="PS236" s="8"/>
      <c r="PU236" s="4"/>
      <c r="PV236" s="4"/>
      <c r="PX236" s="8"/>
      <c r="PZ236" s="4"/>
      <c r="QA236" s="4"/>
      <c r="QB236" s="15"/>
      <c r="QC236" s="39"/>
      <c r="QH236" s="39"/>
      <c r="QJ236" s="14"/>
      <c r="QK236" s="14"/>
      <c r="QL236" s="22"/>
      <c r="QM236" s="40"/>
      <c r="QQ236" s="7"/>
      <c r="QR236" s="8"/>
      <c r="QW236" s="8"/>
      <c r="QY236" s="4"/>
      <c r="QZ236" s="4"/>
      <c r="RA236" s="15"/>
      <c r="RB236" s="39"/>
      <c r="RF236" s="7"/>
      <c r="RG236" s="8"/>
      <c r="RK236" s="7"/>
      <c r="RL236" s="8"/>
      <c r="RQ236" s="8"/>
      <c r="RS236" s="4"/>
      <c r="RT236" s="4"/>
      <c r="RU236" s="15"/>
      <c r="RV236" s="39"/>
      <c r="RZ236" s="7"/>
      <c r="SA236" s="8"/>
      <c r="SE236" s="7"/>
      <c r="SF236" s="8"/>
      <c r="SJ236" s="7"/>
      <c r="SK236" s="8"/>
      <c r="SP236" s="8"/>
      <c r="SR236" s="4"/>
      <c r="SS236" s="4"/>
      <c r="SU236" s="8"/>
      <c r="SW236" s="4"/>
      <c r="SX236" s="4"/>
      <c r="SY236" s="15"/>
      <c r="SZ236" s="39"/>
      <c r="TE236" s="39"/>
      <c r="TG236" s="14"/>
      <c r="TH236" s="14"/>
      <c r="TI236" s="22"/>
      <c r="TJ236" s="40"/>
      <c r="TN236" s="7"/>
      <c r="TO236" s="8"/>
      <c r="TT236" s="8"/>
      <c r="TV236" s="4"/>
      <c r="TW236" s="4"/>
      <c r="TX236" s="15"/>
      <c r="TY236" s="39"/>
      <c r="UC236" s="7"/>
      <c r="UD236" s="8"/>
      <c r="UH236" s="7"/>
      <c r="UI236" s="8"/>
      <c r="UN236" s="8"/>
      <c r="UP236" s="4"/>
      <c r="UQ236" s="4"/>
      <c r="UR236" s="15"/>
      <c r="US236" s="39"/>
      <c r="UW236" s="7"/>
      <c r="UX236" s="8"/>
      <c r="VB236" s="7"/>
      <c r="VC236" s="8"/>
      <c r="VG236" s="7"/>
      <c r="VH236" s="8"/>
      <c r="VM236" s="8"/>
      <c r="VO236" s="4"/>
      <c r="VP236" s="4"/>
      <c r="VQ236" s="15"/>
      <c r="VR236" s="39"/>
      <c r="VV236" s="7"/>
      <c r="VW236" s="8"/>
      <c r="WA236" s="7"/>
      <c r="WB236" s="8"/>
      <c r="WF236" s="7"/>
      <c r="WG236" s="8"/>
      <c r="WK236" s="7"/>
      <c r="WL236" s="8"/>
      <c r="WQ236" s="8"/>
      <c r="WS236" s="4"/>
      <c r="WT236" s="4"/>
      <c r="WU236" s="15"/>
      <c r="WV236" s="39"/>
      <c r="WZ236" s="7"/>
      <c r="XA236" s="8"/>
      <c r="XE236" s="7"/>
      <c r="XF236" s="8"/>
      <c r="XJ236" s="7"/>
      <c r="XK236" s="8"/>
      <c r="XO236" s="7"/>
      <c r="XP236" s="8"/>
      <c r="XT236" s="7"/>
      <c r="XU236" s="8"/>
      <c r="XY236" s="7"/>
      <c r="XZ236" s="8"/>
      <c r="YD236" s="7"/>
      <c r="YE236" s="8"/>
      <c r="YI236" s="7"/>
      <c r="YJ236" s="8"/>
    </row>
    <row r="237" spans="2:660" x14ac:dyDescent="0.2">
      <c r="B237" s="242"/>
      <c r="C237" s="163"/>
      <c r="D237"/>
      <c r="J237"/>
      <c r="K237"/>
      <c r="L237"/>
      <c r="M237"/>
      <c r="AI237" s="8"/>
      <c r="AK237" s="4"/>
      <c r="AL237" s="9"/>
      <c r="AN237" s="8"/>
      <c r="AP237" s="4"/>
      <c r="AQ237" s="9"/>
      <c r="AS237" s="8"/>
      <c r="AU237" s="4"/>
      <c r="AV237" s="9"/>
      <c r="AX237" s="17"/>
      <c r="AZ237" s="13"/>
      <c r="BA237" s="16"/>
      <c r="BM237" s="39"/>
      <c r="BO237" s="14"/>
      <c r="BP237" s="18"/>
      <c r="BR237" s="39"/>
      <c r="BT237" s="14"/>
      <c r="BU237" s="18"/>
      <c r="BW237" s="39"/>
      <c r="BY237" s="14"/>
      <c r="BZ237" s="18"/>
      <c r="CA237" s="22"/>
      <c r="CB237" s="40"/>
      <c r="CG237" s="40"/>
      <c r="CI237" s="21"/>
      <c r="CJ237" s="21"/>
      <c r="CL237" s="40"/>
      <c r="CN237" s="21"/>
      <c r="CO237" s="21"/>
      <c r="CQ237" s="40"/>
      <c r="CS237" s="21"/>
      <c r="CT237" s="21"/>
      <c r="CV237" s="40"/>
      <c r="CX237" s="21"/>
      <c r="CY237" s="21"/>
      <c r="CZ237" s="26"/>
      <c r="DA237" s="41"/>
      <c r="DF237" s="41"/>
      <c r="DH237" s="25"/>
      <c r="DI237" s="25"/>
      <c r="DK237" s="41"/>
      <c r="DM237" s="25"/>
      <c r="DN237" s="25"/>
      <c r="DP237" s="41"/>
      <c r="DR237" s="25"/>
      <c r="DS237" s="25"/>
      <c r="DT237" s="30"/>
      <c r="DU237" s="42"/>
      <c r="DZ237" s="42"/>
      <c r="EB237" s="29"/>
      <c r="EC237" s="29"/>
      <c r="EE237" s="42"/>
      <c r="EG237" s="29"/>
      <c r="EH237" s="29"/>
      <c r="EI237" s="34"/>
      <c r="EJ237" s="43"/>
      <c r="EO237" s="43"/>
      <c r="EQ237" s="33"/>
      <c r="ER237" s="33"/>
      <c r="ES237" s="38"/>
      <c r="ET237" s="44"/>
      <c r="EX237" s="7"/>
      <c r="EY237" s="8"/>
      <c r="FD237" s="8"/>
      <c r="FF237" s="4"/>
      <c r="FG237" s="4"/>
      <c r="FI237" s="8"/>
      <c r="FK237" s="4"/>
      <c r="FL237" s="4"/>
      <c r="FN237" s="8"/>
      <c r="FP237" s="4"/>
      <c r="FQ237" s="4"/>
      <c r="FS237" s="8"/>
      <c r="FU237" s="4"/>
      <c r="FV237" s="4"/>
      <c r="FW237" s="15"/>
      <c r="FX237" s="39"/>
      <c r="GC237" s="39"/>
      <c r="GE237" s="14"/>
      <c r="GF237" s="14"/>
      <c r="GH237" s="39"/>
      <c r="GJ237" s="14"/>
      <c r="GK237" s="14"/>
      <c r="GM237" s="39"/>
      <c r="GO237" s="14"/>
      <c r="GP237" s="14"/>
      <c r="GQ237" s="22"/>
      <c r="GR237" s="40"/>
      <c r="GW237" s="40"/>
      <c r="GY237" s="21"/>
      <c r="GZ237" s="21"/>
      <c r="HB237" s="40"/>
      <c r="HD237" s="21"/>
      <c r="HE237" s="21"/>
      <c r="HF237" s="26"/>
      <c r="HG237" s="41"/>
      <c r="HL237" s="41"/>
      <c r="HN237" s="25"/>
      <c r="HO237" s="25"/>
      <c r="HP237" s="30"/>
      <c r="HQ237" s="42"/>
      <c r="HU237" s="7"/>
      <c r="HV237" s="8"/>
      <c r="IA237" s="8"/>
      <c r="IC237" s="4"/>
      <c r="ID237" s="4"/>
      <c r="IF237" s="8"/>
      <c r="IH237" s="4"/>
      <c r="II237" s="4"/>
      <c r="IK237" s="8"/>
      <c r="IM237" s="4"/>
      <c r="IN237" s="4"/>
      <c r="IO237" s="15"/>
      <c r="IP237" s="39"/>
      <c r="IU237" s="39"/>
      <c r="IW237" s="14"/>
      <c r="IX237" s="14"/>
      <c r="IZ237" s="39"/>
      <c r="JB237" s="14"/>
      <c r="JC237" s="14"/>
      <c r="JD237" s="22"/>
      <c r="JE237" s="40"/>
      <c r="JJ237" s="40"/>
      <c r="JL237" s="21"/>
      <c r="JM237" s="21"/>
      <c r="JN237" s="26"/>
      <c r="JO237" s="41"/>
      <c r="JS237" s="7"/>
      <c r="JT237" s="8"/>
      <c r="JY237" s="8"/>
      <c r="KA237" s="4"/>
      <c r="KB237" s="4"/>
      <c r="KD237" s="8"/>
      <c r="KF237" s="4"/>
      <c r="KG237" s="4"/>
      <c r="KH237" s="15"/>
      <c r="KI237" s="39"/>
      <c r="KN237" s="39"/>
      <c r="KP237" s="14"/>
      <c r="KQ237" s="14"/>
      <c r="KR237" s="22"/>
      <c r="KS237" s="40"/>
      <c r="KX237" s="6"/>
      <c r="KZ237" s="5"/>
      <c r="LA237" s="5"/>
      <c r="LG237" s="15"/>
      <c r="LH237" s="39"/>
      <c r="LM237" s="6"/>
      <c r="LO237" s="5"/>
      <c r="LP237" s="5"/>
      <c r="LQ237" s="7"/>
      <c r="LR237" s="8"/>
      <c r="LW237" s="8"/>
      <c r="LY237" s="4"/>
      <c r="LZ237" s="4"/>
      <c r="MB237" s="8"/>
      <c r="MD237" s="4"/>
      <c r="ME237" s="4"/>
      <c r="MG237" s="8"/>
      <c r="MI237" s="4"/>
      <c r="MJ237" s="4"/>
      <c r="MK237" s="15"/>
      <c r="ML237" s="39"/>
      <c r="MQ237" s="39"/>
      <c r="MS237" s="14"/>
      <c r="MT237" s="14"/>
      <c r="MV237" s="39"/>
      <c r="MX237" s="14"/>
      <c r="MY237" s="14"/>
      <c r="MZ237" s="22"/>
      <c r="NA237" s="40"/>
      <c r="NF237" s="40"/>
      <c r="NH237" s="21"/>
      <c r="NI237" s="21"/>
      <c r="NJ237" s="26"/>
      <c r="NK237" s="41"/>
      <c r="NO237" s="7"/>
      <c r="NP237" s="8"/>
      <c r="NU237" s="8"/>
      <c r="NW237" s="4"/>
      <c r="NX237" s="4"/>
      <c r="NZ237" s="8"/>
      <c r="OB237" s="4"/>
      <c r="OC237" s="4"/>
      <c r="OD237" s="15"/>
      <c r="OE237" s="39"/>
      <c r="OJ237" s="39"/>
      <c r="OL237" s="14"/>
      <c r="OM237" s="14"/>
      <c r="ON237" s="22"/>
      <c r="OO237" s="40"/>
      <c r="OS237" s="7"/>
      <c r="OT237" s="8"/>
      <c r="OY237" s="8"/>
      <c r="PA237" s="4"/>
      <c r="PB237" s="4"/>
      <c r="PC237" s="15"/>
      <c r="PD237" s="39"/>
      <c r="PH237" s="7"/>
      <c r="PI237" s="8"/>
      <c r="PM237" s="7"/>
      <c r="PN237" s="8"/>
      <c r="PS237" s="8"/>
      <c r="PU237" s="4"/>
      <c r="PV237" s="4"/>
      <c r="PX237" s="8"/>
      <c r="PZ237" s="4"/>
      <c r="QA237" s="4"/>
      <c r="QB237" s="15"/>
      <c r="QC237" s="39"/>
      <c r="QH237" s="39"/>
      <c r="QJ237" s="14"/>
      <c r="QK237" s="14"/>
      <c r="QL237" s="22"/>
      <c r="QM237" s="40"/>
      <c r="QQ237" s="7"/>
      <c r="QR237" s="8"/>
      <c r="QW237" s="8"/>
      <c r="QY237" s="4"/>
      <c r="QZ237" s="4"/>
      <c r="RA237" s="15"/>
      <c r="RB237" s="39"/>
      <c r="RF237" s="7"/>
      <c r="RG237" s="8"/>
      <c r="RK237" s="7"/>
      <c r="RL237" s="8"/>
      <c r="RQ237" s="8"/>
      <c r="RS237" s="4"/>
      <c r="RT237" s="4"/>
      <c r="RU237" s="15"/>
      <c r="RV237" s="39"/>
      <c r="RZ237" s="7"/>
      <c r="SA237" s="8"/>
      <c r="SE237" s="7"/>
      <c r="SF237" s="8"/>
      <c r="SJ237" s="7"/>
      <c r="SK237" s="8"/>
      <c r="SP237" s="8"/>
      <c r="SR237" s="4"/>
      <c r="SS237" s="4"/>
      <c r="SU237" s="8"/>
      <c r="SW237" s="4"/>
      <c r="SX237" s="4"/>
      <c r="SY237" s="15"/>
      <c r="SZ237" s="39"/>
      <c r="TE237" s="39"/>
      <c r="TG237" s="14"/>
      <c r="TH237" s="14"/>
      <c r="TI237" s="22"/>
      <c r="TJ237" s="40"/>
      <c r="TN237" s="7"/>
      <c r="TO237" s="8"/>
      <c r="TT237" s="8"/>
      <c r="TV237" s="4"/>
      <c r="TW237" s="4"/>
      <c r="TX237" s="15"/>
      <c r="TY237" s="39"/>
      <c r="UC237" s="7"/>
      <c r="UD237" s="8"/>
      <c r="UH237" s="7"/>
      <c r="UI237" s="8"/>
      <c r="UN237" s="8"/>
      <c r="UP237" s="4"/>
      <c r="UQ237" s="4"/>
      <c r="UR237" s="15"/>
      <c r="US237" s="39"/>
      <c r="UW237" s="7"/>
      <c r="UX237" s="8"/>
      <c r="VB237" s="7"/>
      <c r="VC237" s="8"/>
      <c r="VG237" s="7"/>
      <c r="VH237" s="8"/>
      <c r="VM237" s="8"/>
      <c r="VO237" s="4"/>
      <c r="VP237" s="4"/>
      <c r="VQ237" s="15"/>
      <c r="VR237" s="39"/>
      <c r="VV237" s="7"/>
      <c r="VW237" s="8"/>
      <c r="WA237" s="7"/>
      <c r="WB237" s="8"/>
      <c r="WF237" s="7"/>
      <c r="WG237" s="8"/>
      <c r="WK237" s="7"/>
      <c r="WL237" s="8"/>
      <c r="WQ237" s="8"/>
      <c r="WS237" s="4"/>
      <c r="WT237" s="4"/>
      <c r="WU237" s="15"/>
      <c r="WV237" s="39"/>
      <c r="WZ237" s="7"/>
      <c r="XA237" s="8"/>
      <c r="XE237" s="7"/>
      <c r="XF237" s="8"/>
      <c r="XJ237" s="7"/>
      <c r="XK237" s="8"/>
      <c r="XO237" s="7"/>
      <c r="XP237" s="8"/>
      <c r="XT237" s="7"/>
      <c r="XU237" s="8"/>
      <c r="XY237" s="7"/>
      <c r="XZ237" s="8"/>
      <c r="YD237" s="7"/>
      <c r="YE237" s="8"/>
      <c r="YI237" s="7"/>
      <c r="YJ237" s="8"/>
    </row>
    <row r="238" spans="2:660" x14ac:dyDescent="0.2">
      <c r="B238" s="242"/>
      <c r="C238" s="163"/>
      <c r="D238"/>
      <c r="J238"/>
      <c r="K238"/>
      <c r="L238"/>
      <c r="M238"/>
      <c r="AI238" s="8"/>
      <c r="AK238" s="4"/>
      <c r="AL238" s="9"/>
      <c r="AN238" s="8"/>
      <c r="AP238" s="4"/>
      <c r="AQ238" s="9"/>
      <c r="AS238" s="8"/>
      <c r="AU238" s="4"/>
      <c r="AV238" s="9"/>
      <c r="AX238" s="17"/>
      <c r="AZ238" s="13"/>
      <c r="BA238" s="16"/>
      <c r="BM238" s="39"/>
      <c r="BO238" s="14"/>
      <c r="BP238" s="18"/>
      <c r="BR238" s="39"/>
      <c r="BT238" s="14"/>
      <c r="BU238" s="18"/>
      <c r="BW238" s="39"/>
      <c r="BY238" s="14"/>
      <c r="BZ238" s="18"/>
      <c r="CA238" s="22"/>
      <c r="CB238" s="40"/>
      <c r="CG238" s="40"/>
      <c r="CI238" s="21"/>
      <c r="CJ238" s="21"/>
      <c r="CL238" s="40"/>
      <c r="CN238" s="21"/>
      <c r="CO238" s="21"/>
      <c r="CQ238" s="40"/>
      <c r="CS238" s="21"/>
      <c r="CT238" s="21"/>
      <c r="CV238" s="40"/>
      <c r="CX238" s="21"/>
      <c r="CY238" s="21"/>
      <c r="CZ238" s="26"/>
      <c r="DA238" s="41"/>
      <c r="DF238" s="41"/>
      <c r="DH238" s="25"/>
      <c r="DI238" s="25"/>
      <c r="DK238" s="41"/>
      <c r="DM238" s="25"/>
      <c r="DN238" s="25"/>
      <c r="DP238" s="41"/>
      <c r="DR238" s="25"/>
      <c r="DS238" s="25"/>
      <c r="DT238" s="30"/>
      <c r="DU238" s="42"/>
      <c r="DZ238" s="42"/>
      <c r="EB238" s="29"/>
      <c r="EC238" s="29"/>
      <c r="EE238" s="42"/>
      <c r="EG238" s="29"/>
      <c r="EH238" s="29"/>
      <c r="EI238" s="34"/>
      <c r="EJ238" s="43"/>
      <c r="EO238" s="43"/>
      <c r="EQ238" s="33"/>
      <c r="ER238" s="33"/>
      <c r="ES238" s="38"/>
      <c r="ET238" s="44"/>
      <c r="EX238" s="7"/>
      <c r="EY238" s="8"/>
      <c r="FD238" s="8"/>
      <c r="FF238" s="4"/>
      <c r="FG238" s="4"/>
      <c r="FI238" s="8"/>
      <c r="FK238" s="4"/>
      <c r="FL238" s="4"/>
      <c r="FN238" s="8"/>
      <c r="FP238" s="4"/>
      <c r="FQ238" s="4"/>
      <c r="FS238" s="8"/>
      <c r="FU238" s="4"/>
      <c r="FV238" s="4"/>
      <c r="FW238" s="15"/>
      <c r="FX238" s="39"/>
      <c r="GC238" s="39"/>
      <c r="GE238" s="14"/>
      <c r="GF238" s="14"/>
      <c r="GH238" s="39"/>
      <c r="GJ238" s="14"/>
      <c r="GK238" s="14"/>
      <c r="GM238" s="39"/>
      <c r="GO238" s="14"/>
      <c r="GP238" s="14"/>
      <c r="GQ238" s="22"/>
      <c r="GR238" s="40"/>
      <c r="GW238" s="40"/>
      <c r="GY238" s="21"/>
      <c r="GZ238" s="21"/>
      <c r="HB238" s="40"/>
      <c r="HD238" s="21"/>
      <c r="HE238" s="21"/>
      <c r="HF238" s="26"/>
      <c r="HG238" s="41"/>
      <c r="HL238" s="41"/>
      <c r="HN238" s="25"/>
      <c r="HO238" s="25"/>
      <c r="HP238" s="30"/>
      <c r="HQ238" s="42"/>
      <c r="HU238" s="7"/>
      <c r="HV238" s="8"/>
      <c r="IA238" s="8"/>
      <c r="IC238" s="4"/>
      <c r="ID238" s="4"/>
      <c r="IF238" s="8"/>
      <c r="IH238" s="4"/>
      <c r="II238" s="4"/>
      <c r="IK238" s="8"/>
      <c r="IM238" s="4"/>
      <c r="IN238" s="4"/>
      <c r="IO238" s="15"/>
      <c r="IP238" s="39"/>
      <c r="IU238" s="39"/>
      <c r="IW238" s="14"/>
      <c r="IX238" s="14"/>
      <c r="IZ238" s="39"/>
      <c r="JB238" s="14"/>
      <c r="JC238" s="14"/>
      <c r="JD238" s="22"/>
      <c r="JE238" s="40"/>
      <c r="JJ238" s="40"/>
      <c r="JL238" s="21"/>
      <c r="JM238" s="21"/>
      <c r="JN238" s="26"/>
      <c r="JO238" s="41"/>
      <c r="JS238" s="7"/>
      <c r="JT238" s="8"/>
      <c r="JY238" s="8"/>
      <c r="KA238" s="4"/>
      <c r="KB238" s="4"/>
      <c r="KD238" s="8"/>
      <c r="KF238" s="4"/>
      <c r="KG238" s="4"/>
      <c r="KH238" s="15"/>
      <c r="KI238" s="39"/>
      <c r="KN238" s="39"/>
      <c r="KP238" s="14"/>
      <c r="KQ238" s="14"/>
      <c r="KR238" s="22"/>
      <c r="KS238" s="40"/>
      <c r="KX238" s="6"/>
      <c r="KZ238" s="5"/>
      <c r="LA238" s="5"/>
      <c r="LG238" s="15"/>
      <c r="LH238" s="39"/>
      <c r="LM238" s="6"/>
      <c r="LO238" s="5"/>
      <c r="LP238" s="5"/>
      <c r="LQ238" s="7"/>
      <c r="LR238" s="8"/>
      <c r="LW238" s="8"/>
      <c r="LY238" s="4"/>
      <c r="LZ238" s="4"/>
      <c r="MB238" s="8"/>
      <c r="MD238" s="4"/>
      <c r="ME238" s="4"/>
      <c r="MG238" s="8"/>
      <c r="MI238" s="4"/>
      <c r="MJ238" s="4"/>
      <c r="MK238" s="15"/>
      <c r="ML238" s="39"/>
      <c r="MQ238" s="39"/>
      <c r="MS238" s="14"/>
      <c r="MT238" s="14"/>
      <c r="MV238" s="39"/>
      <c r="MX238" s="14"/>
      <c r="MY238" s="14"/>
      <c r="MZ238" s="22"/>
      <c r="NA238" s="40"/>
      <c r="NF238" s="40"/>
      <c r="NH238" s="21"/>
      <c r="NI238" s="21"/>
      <c r="NJ238" s="26"/>
      <c r="NK238" s="41"/>
      <c r="NO238" s="7"/>
      <c r="NP238" s="8"/>
      <c r="NU238" s="8"/>
      <c r="NW238" s="4"/>
      <c r="NX238" s="4"/>
      <c r="NZ238" s="8"/>
      <c r="OB238" s="4"/>
      <c r="OC238" s="4"/>
      <c r="OD238" s="15"/>
      <c r="OE238" s="39"/>
      <c r="OJ238" s="39"/>
      <c r="OL238" s="14"/>
      <c r="OM238" s="14"/>
      <c r="ON238" s="22"/>
      <c r="OO238" s="40"/>
      <c r="OS238" s="7"/>
      <c r="OT238" s="8"/>
      <c r="OY238" s="8"/>
      <c r="PA238" s="4"/>
      <c r="PB238" s="4"/>
      <c r="PC238" s="15"/>
      <c r="PD238" s="39"/>
      <c r="PH238" s="7"/>
      <c r="PI238" s="8"/>
      <c r="PM238" s="7"/>
      <c r="PN238" s="8"/>
      <c r="PS238" s="8"/>
      <c r="PU238" s="4"/>
      <c r="PV238" s="4"/>
      <c r="PX238" s="8"/>
      <c r="PZ238" s="4"/>
      <c r="QA238" s="4"/>
      <c r="QB238" s="15"/>
      <c r="QC238" s="39"/>
      <c r="QH238" s="39"/>
      <c r="QJ238" s="14"/>
      <c r="QK238" s="14"/>
      <c r="QL238" s="22"/>
      <c r="QM238" s="40"/>
      <c r="QQ238" s="7"/>
      <c r="QR238" s="8"/>
      <c r="QW238" s="8"/>
      <c r="QY238" s="4"/>
      <c r="QZ238" s="4"/>
      <c r="RA238" s="15"/>
      <c r="RB238" s="39"/>
      <c r="RF238" s="7"/>
      <c r="RG238" s="8"/>
      <c r="RK238" s="7"/>
      <c r="RL238" s="8"/>
      <c r="RQ238" s="8"/>
      <c r="RS238" s="4"/>
      <c r="RT238" s="4"/>
      <c r="RU238" s="15"/>
      <c r="RV238" s="39"/>
      <c r="RZ238" s="7"/>
      <c r="SA238" s="8"/>
      <c r="SE238" s="7"/>
      <c r="SF238" s="8"/>
      <c r="SJ238" s="7"/>
      <c r="SK238" s="8"/>
      <c r="SP238" s="8"/>
      <c r="SR238" s="4"/>
      <c r="SS238" s="4"/>
      <c r="SU238" s="8"/>
      <c r="SW238" s="4"/>
      <c r="SX238" s="4"/>
      <c r="SY238" s="15"/>
      <c r="SZ238" s="39"/>
      <c r="TE238" s="39"/>
      <c r="TG238" s="14"/>
      <c r="TH238" s="14"/>
      <c r="TI238" s="22"/>
      <c r="TJ238" s="40"/>
      <c r="TN238" s="7"/>
      <c r="TO238" s="8"/>
      <c r="TT238" s="8"/>
      <c r="TV238" s="4"/>
      <c r="TW238" s="4"/>
      <c r="TX238" s="15"/>
      <c r="TY238" s="39"/>
      <c r="UC238" s="7"/>
      <c r="UD238" s="8"/>
      <c r="UH238" s="7"/>
      <c r="UI238" s="8"/>
      <c r="UN238" s="8"/>
      <c r="UP238" s="4"/>
      <c r="UQ238" s="4"/>
      <c r="UR238" s="15"/>
      <c r="US238" s="39"/>
      <c r="UW238" s="7"/>
      <c r="UX238" s="8"/>
      <c r="VB238" s="7"/>
      <c r="VC238" s="8"/>
      <c r="VG238" s="7"/>
      <c r="VH238" s="8"/>
      <c r="VM238" s="8"/>
      <c r="VO238" s="4"/>
      <c r="VP238" s="4"/>
      <c r="VQ238" s="15"/>
      <c r="VR238" s="39"/>
      <c r="VV238" s="7"/>
      <c r="VW238" s="8"/>
      <c r="WA238" s="7"/>
      <c r="WB238" s="8"/>
      <c r="WF238" s="7"/>
      <c r="WG238" s="8"/>
      <c r="WK238" s="7"/>
      <c r="WL238" s="8"/>
      <c r="WQ238" s="8"/>
      <c r="WS238" s="4"/>
      <c r="WT238" s="4"/>
      <c r="WU238" s="15"/>
      <c r="WV238" s="39"/>
      <c r="WZ238" s="7"/>
      <c r="XA238" s="8"/>
      <c r="XE238" s="7"/>
      <c r="XF238" s="8"/>
      <c r="XJ238" s="7"/>
      <c r="XK238" s="8"/>
      <c r="XO238" s="7"/>
      <c r="XP238" s="8"/>
      <c r="XT238" s="7"/>
      <c r="XU238" s="8"/>
      <c r="XY238" s="7"/>
      <c r="XZ238" s="8"/>
      <c r="YD238" s="7"/>
      <c r="YE238" s="8"/>
      <c r="YI238" s="7"/>
      <c r="YJ238" s="8"/>
    </row>
    <row r="239" spans="2:660" x14ac:dyDescent="0.2">
      <c r="B239" s="242"/>
      <c r="C239" s="163"/>
      <c r="D239"/>
      <c r="J239"/>
      <c r="K239"/>
      <c r="L239"/>
      <c r="M239"/>
      <c r="AI239" s="8"/>
      <c r="AK239" s="4"/>
      <c r="AL239" s="9"/>
      <c r="AN239" s="8"/>
      <c r="AP239" s="4"/>
      <c r="AQ239" s="9"/>
      <c r="AS239" s="8"/>
      <c r="AU239" s="4"/>
      <c r="AV239" s="9"/>
      <c r="AX239" s="17"/>
      <c r="AZ239" s="13"/>
      <c r="BA239" s="16"/>
      <c r="BM239" s="39"/>
      <c r="BO239" s="14"/>
      <c r="BP239" s="18"/>
      <c r="BR239" s="39"/>
      <c r="BT239" s="14"/>
      <c r="BU239" s="18"/>
      <c r="BW239" s="39"/>
      <c r="BY239" s="14"/>
      <c r="BZ239" s="18"/>
      <c r="CA239" s="22"/>
      <c r="CB239" s="40"/>
      <c r="CG239" s="40"/>
      <c r="CI239" s="21"/>
      <c r="CJ239" s="21"/>
      <c r="CL239" s="40"/>
      <c r="CN239" s="21"/>
      <c r="CO239" s="21"/>
      <c r="CQ239" s="40"/>
      <c r="CS239" s="21"/>
      <c r="CT239" s="21"/>
      <c r="CV239" s="40"/>
      <c r="CX239" s="21"/>
      <c r="CY239" s="21"/>
      <c r="CZ239" s="26"/>
      <c r="DA239" s="41"/>
      <c r="DF239" s="41"/>
      <c r="DH239" s="25"/>
      <c r="DI239" s="25"/>
      <c r="DK239" s="41"/>
      <c r="DM239" s="25"/>
      <c r="DN239" s="25"/>
      <c r="DP239" s="41"/>
      <c r="DR239" s="25"/>
      <c r="DS239" s="25"/>
      <c r="DT239" s="30"/>
      <c r="DU239" s="42"/>
      <c r="DZ239" s="42"/>
      <c r="EB239" s="29"/>
      <c r="EC239" s="29"/>
      <c r="EE239" s="42"/>
      <c r="EG239" s="29"/>
      <c r="EH239" s="29"/>
      <c r="EI239" s="34"/>
      <c r="EJ239" s="43"/>
      <c r="EO239" s="43"/>
      <c r="EQ239" s="33"/>
      <c r="ER239" s="33"/>
      <c r="ES239" s="38"/>
      <c r="ET239" s="44"/>
      <c r="EX239" s="7"/>
      <c r="EY239" s="8"/>
      <c r="FD239" s="8"/>
      <c r="FF239" s="4"/>
      <c r="FG239" s="4"/>
      <c r="FI239" s="8"/>
      <c r="FK239" s="4"/>
      <c r="FL239" s="4"/>
      <c r="FN239" s="8"/>
      <c r="FP239" s="4"/>
      <c r="FQ239" s="4"/>
      <c r="FS239" s="8"/>
      <c r="FU239" s="4"/>
      <c r="FV239" s="4"/>
      <c r="FW239" s="15"/>
      <c r="FX239" s="39"/>
      <c r="GC239" s="39"/>
      <c r="GE239" s="14"/>
      <c r="GF239" s="14"/>
      <c r="GH239" s="39"/>
      <c r="GJ239" s="14"/>
      <c r="GK239" s="14"/>
      <c r="GM239" s="39"/>
      <c r="GO239" s="14"/>
      <c r="GP239" s="14"/>
      <c r="GQ239" s="22"/>
      <c r="GR239" s="40"/>
      <c r="GW239" s="40"/>
      <c r="GY239" s="21"/>
      <c r="GZ239" s="21"/>
      <c r="HB239" s="40"/>
      <c r="HD239" s="21"/>
      <c r="HE239" s="21"/>
      <c r="HF239" s="26"/>
      <c r="HG239" s="41"/>
      <c r="HL239" s="41"/>
      <c r="HN239" s="25"/>
      <c r="HO239" s="25"/>
      <c r="HP239" s="30"/>
      <c r="HQ239" s="42"/>
      <c r="HU239" s="7"/>
      <c r="HV239" s="8"/>
      <c r="IA239" s="8"/>
      <c r="IC239" s="4"/>
      <c r="ID239" s="4"/>
      <c r="IF239" s="8"/>
      <c r="IH239" s="4"/>
      <c r="II239" s="4"/>
      <c r="IK239" s="8"/>
      <c r="IM239" s="4"/>
      <c r="IN239" s="4"/>
      <c r="IO239" s="15"/>
      <c r="IP239" s="39"/>
      <c r="IU239" s="39"/>
      <c r="IW239" s="14"/>
      <c r="IX239" s="14"/>
      <c r="IZ239" s="39"/>
      <c r="JB239" s="14"/>
      <c r="JC239" s="14"/>
      <c r="JD239" s="22"/>
      <c r="JE239" s="40"/>
      <c r="JJ239" s="40"/>
      <c r="JL239" s="21"/>
      <c r="JM239" s="21"/>
      <c r="JN239" s="26"/>
      <c r="JO239" s="41"/>
      <c r="JS239" s="7"/>
      <c r="JT239" s="8"/>
      <c r="JY239" s="8"/>
      <c r="KA239" s="4"/>
      <c r="KB239" s="4"/>
      <c r="KD239" s="8"/>
      <c r="KF239" s="4"/>
      <c r="KG239" s="4"/>
      <c r="KH239" s="15"/>
      <c r="KI239" s="39"/>
      <c r="KN239" s="39"/>
      <c r="KP239" s="14"/>
      <c r="KQ239" s="14"/>
      <c r="KR239" s="22"/>
      <c r="KS239" s="40"/>
      <c r="KX239" s="6"/>
      <c r="KZ239" s="5"/>
      <c r="LA239" s="5"/>
      <c r="LG239" s="15"/>
      <c r="LH239" s="39"/>
      <c r="LM239" s="6"/>
      <c r="LO239" s="5"/>
      <c r="LP239" s="5"/>
      <c r="LQ239" s="7"/>
      <c r="LR239" s="8"/>
      <c r="LW239" s="8"/>
      <c r="LY239" s="4"/>
      <c r="LZ239" s="4"/>
      <c r="MB239" s="8"/>
      <c r="MD239" s="4"/>
      <c r="ME239" s="4"/>
      <c r="MG239" s="8"/>
      <c r="MI239" s="4"/>
      <c r="MJ239" s="4"/>
      <c r="MK239" s="15"/>
      <c r="ML239" s="39"/>
      <c r="MQ239" s="39"/>
      <c r="MS239" s="14"/>
      <c r="MT239" s="14"/>
      <c r="MV239" s="39"/>
      <c r="MX239" s="14"/>
      <c r="MY239" s="14"/>
      <c r="MZ239" s="22"/>
      <c r="NA239" s="40"/>
      <c r="NF239" s="40"/>
      <c r="NH239" s="21"/>
      <c r="NI239" s="21"/>
      <c r="NJ239" s="26"/>
      <c r="NK239" s="41"/>
      <c r="NO239" s="7"/>
      <c r="NP239" s="8"/>
      <c r="NU239" s="8"/>
      <c r="NW239" s="4"/>
      <c r="NX239" s="4"/>
      <c r="NZ239" s="8"/>
      <c r="OB239" s="4"/>
      <c r="OC239" s="4"/>
      <c r="OD239" s="15"/>
      <c r="OE239" s="39"/>
      <c r="OJ239" s="39"/>
      <c r="OL239" s="14"/>
      <c r="OM239" s="14"/>
      <c r="ON239" s="22"/>
      <c r="OO239" s="40"/>
      <c r="OS239" s="7"/>
      <c r="OT239" s="8"/>
      <c r="OY239" s="8"/>
      <c r="PA239" s="4"/>
      <c r="PB239" s="4"/>
      <c r="PC239" s="15"/>
      <c r="PD239" s="39"/>
      <c r="PH239" s="7"/>
      <c r="PI239" s="8"/>
      <c r="PM239" s="7"/>
      <c r="PN239" s="8"/>
      <c r="PS239" s="8"/>
      <c r="PU239" s="4"/>
      <c r="PV239" s="4"/>
      <c r="PX239" s="8"/>
      <c r="PZ239" s="4"/>
      <c r="QA239" s="4"/>
      <c r="QB239" s="15"/>
      <c r="QC239" s="39"/>
      <c r="QH239" s="39"/>
      <c r="QJ239" s="14"/>
      <c r="QK239" s="14"/>
      <c r="QL239" s="22"/>
      <c r="QM239" s="40"/>
      <c r="QQ239" s="7"/>
      <c r="QR239" s="8"/>
      <c r="QW239" s="8"/>
      <c r="QY239" s="4"/>
      <c r="QZ239" s="4"/>
      <c r="RA239" s="15"/>
      <c r="RB239" s="39"/>
      <c r="RF239" s="7"/>
      <c r="RG239" s="8"/>
      <c r="RK239" s="7"/>
      <c r="RL239" s="8"/>
      <c r="RQ239" s="8"/>
      <c r="RS239" s="4"/>
      <c r="RT239" s="4"/>
      <c r="RU239" s="15"/>
      <c r="RV239" s="39"/>
      <c r="RZ239" s="7"/>
      <c r="SA239" s="8"/>
      <c r="SE239" s="7"/>
      <c r="SF239" s="8"/>
      <c r="SJ239" s="7"/>
      <c r="SK239" s="8"/>
      <c r="SP239" s="8"/>
      <c r="SR239" s="4"/>
      <c r="SS239" s="4"/>
      <c r="SU239" s="8"/>
      <c r="SW239" s="4"/>
      <c r="SX239" s="4"/>
      <c r="SY239" s="15"/>
      <c r="SZ239" s="39"/>
      <c r="TE239" s="39"/>
      <c r="TG239" s="14"/>
      <c r="TH239" s="14"/>
      <c r="TI239" s="22"/>
      <c r="TJ239" s="40"/>
      <c r="TN239" s="7"/>
      <c r="TO239" s="8"/>
      <c r="TT239" s="8"/>
      <c r="TV239" s="4"/>
      <c r="TW239" s="4"/>
      <c r="TX239" s="15"/>
      <c r="TY239" s="39"/>
      <c r="UC239" s="7"/>
      <c r="UD239" s="8"/>
      <c r="UH239" s="7"/>
      <c r="UI239" s="8"/>
      <c r="UN239" s="8"/>
      <c r="UP239" s="4"/>
      <c r="UQ239" s="4"/>
      <c r="UR239" s="15"/>
      <c r="US239" s="39"/>
      <c r="UW239" s="7"/>
      <c r="UX239" s="8"/>
      <c r="VB239" s="7"/>
      <c r="VC239" s="8"/>
      <c r="VG239" s="7"/>
      <c r="VH239" s="8"/>
      <c r="VM239" s="8"/>
      <c r="VO239" s="4"/>
      <c r="VP239" s="4"/>
      <c r="VQ239" s="15"/>
      <c r="VR239" s="39"/>
      <c r="VV239" s="7"/>
      <c r="VW239" s="8"/>
      <c r="WA239" s="7"/>
      <c r="WB239" s="8"/>
      <c r="WF239" s="7"/>
      <c r="WG239" s="8"/>
      <c r="WK239" s="7"/>
      <c r="WL239" s="8"/>
      <c r="WQ239" s="8"/>
      <c r="WS239" s="4"/>
      <c r="WT239" s="4"/>
      <c r="WU239" s="15"/>
      <c r="WV239" s="39"/>
      <c r="WZ239" s="7"/>
      <c r="XA239" s="8"/>
      <c r="XE239" s="7"/>
      <c r="XF239" s="8"/>
      <c r="XJ239" s="7"/>
      <c r="XK239" s="8"/>
      <c r="XO239" s="7"/>
      <c r="XP239" s="8"/>
      <c r="XT239" s="7"/>
      <c r="XU239" s="8"/>
      <c r="XY239" s="7"/>
      <c r="XZ239" s="8"/>
      <c r="YD239" s="7"/>
      <c r="YE239" s="8"/>
      <c r="YI239" s="7"/>
      <c r="YJ239" s="8"/>
    </row>
    <row r="240" spans="2:660" x14ac:dyDescent="0.2">
      <c r="B240" s="242"/>
      <c r="C240" s="163"/>
      <c r="D240"/>
      <c r="J240"/>
      <c r="K240"/>
      <c r="L240"/>
      <c r="M240"/>
      <c r="AI240" s="8"/>
      <c r="AK240" s="4"/>
      <c r="AL240" s="9"/>
      <c r="AN240" s="8"/>
      <c r="AP240" s="4"/>
      <c r="AQ240" s="9"/>
      <c r="AS240" s="8"/>
      <c r="AU240" s="4"/>
      <c r="AV240" s="9"/>
      <c r="AX240" s="17"/>
      <c r="AZ240" s="13"/>
      <c r="BA240" s="16"/>
      <c r="BM240" s="39"/>
      <c r="BO240" s="14"/>
      <c r="BP240" s="18"/>
      <c r="BR240" s="39"/>
      <c r="BT240" s="14"/>
      <c r="BU240" s="18"/>
      <c r="BW240" s="39"/>
      <c r="BY240" s="14"/>
      <c r="BZ240" s="18"/>
      <c r="CA240" s="22"/>
      <c r="CB240" s="40"/>
      <c r="CG240" s="40"/>
      <c r="CI240" s="21"/>
      <c r="CJ240" s="21"/>
      <c r="CL240" s="40"/>
      <c r="CN240" s="21"/>
      <c r="CO240" s="21"/>
      <c r="CQ240" s="40"/>
      <c r="CS240" s="21"/>
      <c r="CT240" s="21"/>
      <c r="CV240" s="40"/>
      <c r="CX240" s="21"/>
      <c r="CY240" s="21"/>
      <c r="CZ240" s="26"/>
      <c r="DA240" s="41"/>
      <c r="DF240" s="41"/>
      <c r="DH240" s="25"/>
      <c r="DI240" s="25"/>
      <c r="DK240" s="41"/>
      <c r="DM240" s="25"/>
      <c r="DN240" s="25"/>
      <c r="DP240" s="41"/>
      <c r="DR240" s="25"/>
      <c r="DS240" s="25"/>
      <c r="DT240" s="30"/>
      <c r="DU240" s="42"/>
      <c r="DZ240" s="42"/>
      <c r="EB240" s="29"/>
      <c r="EC240" s="29"/>
      <c r="EE240" s="42"/>
      <c r="EG240" s="29"/>
      <c r="EH240" s="29"/>
      <c r="EI240" s="34"/>
      <c r="EJ240" s="43"/>
      <c r="EO240" s="43"/>
      <c r="EQ240" s="33"/>
      <c r="ER240" s="33"/>
      <c r="ES240" s="38"/>
      <c r="ET240" s="44"/>
      <c r="EX240" s="7"/>
      <c r="EY240" s="8"/>
      <c r="FD240" s="8"/>
      <c r="FF240" s="4"/>
      <c r="FG240" s="4"/>
      <c r="FI240" s="8"/>
      <c r="FK240" s="4"/>
      <c r="FL240" s="4"/>
      <c r="FN240" s="8"/>
      <c r="FP240" s="4"/>
      <c r="FQ240" s="4"/>
      <c r="FS240" s="8"/>
      <c r="FU240" s="4"/>
      <c r="FV240" s="4"/>
      <c r="FW240" s="15"/>
      <c r="FX240" s="39"/>
      <c r="GC240" s="39"/>
      <c r="GE240" s="14"/>
      <c r="GF240" s="14"/>
      <c r="GH240" s="39"/>
      <c r="GJ240" s="14"/>
      <c r="GK240" s="14"/>
      <c r="GM240" s="39"/>
      <c r="GO240" s="14"/>
      <c r="GP240" s="14"/>
      <c r="GQ240" s="22"/>
      <c r="GR240" s="40"/>
      <c r="GW240" s="40"/>
      <c r="GY240" s="21"/>
      <c r="GZ240" s="21"/>
      <c r="HB240" s="40"/>
      <c r="HD240" s="21"/>
      <c r="HE240" s="21"/>
      <c r="HF240" s="26"/>
      <c r="HG240" s="41"/>
      <c r="HL240" s="41"/>
      <c r="HN240" s="25"/>
      <c r="HO240" s="25"/>
      <c r="HP240" s="30"/>
      <c r="HQ240" s="42"/>
      <c r="HU240" s="7"/>
      <c r="HV240" s="8"/>
      <c r="IA240" s="8"/>
      <c r="IC240" s="4"/>
      <c r="ID240" s="4"/>
      <c r="IF240" s="8"/>
      <c r="IH240" s="4"/>
      <c r="II240" s="4"/>
      <c r="IK240" s="8"/>
      <c r="IM240" s="4"/>
      <c r="IN240" s="4"/>
      <c r="IO240" s="15"/>
      <c r="IP240" s="39"/>
      <c r="IU240" s="39"/>
      <c r="IW240" s="14"/>
      <c r="IX240" s="14"/>
      <c r="IZ240" s="39"/>
      <c r="JB240" s="14"/>
      <c r="JC240" s="14"/>
      <c r="JD240" s="22"/>
      <c r="JE240" s="40"/>
      <c r="JJ240" s="40"/>
      <c r="JL240" s="21"/>
      <c r="JM240" s="21"/>
      <c r="JN240" s="26"/>
      <c r="JO240" s="41"/>
      <c r="JS240" s="7"/>
      <c r="JT240" s="8"/>
      <c r="JY240" s="8"/>
      <c r="KA240" s="4"/>
      <c r="KB240" s="4"/>
      <c r="KD240" s="8"/>
      <c r="KF240" s="4"/>
      <c r="KG240" s="4"/>
      <c r="KH240" s="15"/>
      <c r="KI240" s="39"/>
      <c r="KN240" s="39"/>
      <c r="KP240" s="14"/>
      <c r="KQ240" s="14"/>
      <c r="KR240" s="22"/>
      <c r="KS240" s="40"/>
      <c r="KX240" s="6"/>
      <c r="KZ240" s="5"/>
      <c r="LA240" s="5"/>
      <c r="LG240" s="15"/>
      <c r="LH240" s="39"/>
      <c r="LM240" s="6"/>
      <c r="LO240" s="5"/>
      <c r="LP240" s="5"/>
      <c r="LQ240" s="7"/>
      <c r="LR240" s="8"/>
      <c r="LW240" s="8"/>
      <c r="LY240" s="4"/>
      <c r="LZ240" s="4"/>
      <c r="MB240" s="8"/>
      <c r="MD240" s="4"/>
      <c r="ME240" s="4"/>
      <c r="MG240" s="8"/>
      <c r="MI240" s="4"/>
      <c r="MJ240" s="4"/>
      <c r="MK240" s="15"/>
      <c r="ML240" s="39"/>
      <c r="MQ240" s="39"/>
      <c r="MS240" s="14"/>
      <c r="MT240" s="14"/>
      <c r="MV240" s="39"/>
      <c r="MX240" s="14"/>
      <c r="MY240" s="14"/>
      <c r="MZ240" s="22"/>
      <c r="NA240" s="40"/>
      <c r="NF240" s="40"/>
      <c r="NH240" s="21"/>
      <c r="NI240" s="21"/>
      <c r="NJ240" s="26"/>
      <c r="NK240" s="41"/>
      <c r="NO240" s="7"/>
      <c r="NP240" s="8"/>
      <c r="NU240" s="8"/>
      <c r="NW240" s="4"/>
      <c r="NX240" s="4"/>
      <c r="NZ240" s="8"/>
      <c r="OB240" s="4"/>
      <c r="OC240" s="4"/>
      <c r="OD240" s="15"/>
      <c r="OE240" s="39"/>
      <c r="OJ240" s="39"/>
      <c r="OL240" s="14"/>
      <c r="OM240" s="14"/>
      <c r="ON240" s="22"/>
      <c r="OO240" s="40"/>
      <c r="OS240" s="7"/>
      <c r="OT240" s="8"/>
      <c r="OY240" s="8"/>
      <c r="PA240" s="4"/>
      <c r="PB240" s="4"/>
      <c r="PC240" s="15"/>
      <c r="PD240" s="39"/>
      <c r="PH240" s="7"/>
      <c r="PI240" s="8"/>
      <c r="PM240" s="7"/>
      <c r="PN240" s="8"/>
      <c r="PS240" s="8"/>
      <c r="PU240" s="4"/>
      <c r="PV240" s="4"/>
      <c r="PX240" s="8"/>
      <c r="PZ240" s="4"/>
      <c r="QA240" s="4"/>
      <c r="QB240" s="15"/>
      <c r="QC240" s="39"/>
      <c r="QH240" s="39"/>
      <c r="QJ240" s="14"/>
      <c r="QK240" s="14"/>
      <c r="QL240" s="22"/>
      <c r="QM240" s="40"/>
      <c r="QQ240" s="7"/>
      <c r="QR240" s="8"/>
      <c r="QW240" s="8"/>
      <c r="QY240" s="4"/>
      <c r="QZ240" s="4"/>
      <c r="RA240" s="15"/>
      <c r="RB240" s="39"/>
      <c r="RF240" s="7"/>
      <c r="RG240" s="8"/>
      <c r="RK240" s="7"/>
      <c r="RL240" s="8"/>
      <c r="RQ240" s="8"/>
      <c r="RS240" s="4"/>
      <c r="RT240" s="4"/>
      <c r="RU240" s="15"/>
      <c r="RV240" s="39"/>
      <c r="RZ240" s="7"/>
      <c r="SA240" s="8"/>
      <c r="SE240" s="7"/>
      <c r="SF240" s="8"/>
      <c r="SJ240" s="7"/>
      <c r="SK240" s="8"/>
      <c r="SP240" s="8"/>
      <c r="SR240" s="4"/>
      <c r="SS240" s="4"/>
      <c r="SU240" s="8"/>
      <c r="SW240" s="4"/>
      <c r="SX240" s="4"/>
      <c r="SY240" s="15"/>
      <c r="SZ240" s="39"/>
      <c r="TE240" s="39"/>
      <c r="TG240" s="14"/>
      <c r="TH240" s="14"/>
      <c r="TI240" s="22"/>
      <c r="TJ240" s="40"/>
      <c r="TN240" s="7"/>
      <c r="TO240" s="8"/>
      <c r="TT240" s="8"/>
      <c r="TV240" s="4"/>
      <c r="TW240" s="4"/>
      <c r="TX240" s="15"/>
      <c r="TY240" s="39"/>
      <c r="UC240" s="7"/>
      <c r="UD240" s="8"/>
      <c r="UH240" s="7"/>
      <c r="UI240" s="8"/>
      <c r="UN240" s="8"/>
      <c r="UP240" s="4"/>
      <c r="UQ240" s="4"/>
      <c r="UR240" s="15"/>
      <c r="US240" s="39"/>
      <c r="UW240" s="7"/>
      <c r="UX240" s="8"/>
      <c r="VB240" s="7"/>
      <c r="VC240" s="8"/>
      <c r="VG240" s="7"/>
      <c r="VH240" s="8"/>
      <c r="VM240" s="8"/>
      <c r="VO240" s="4"/>
      <c r="VP240" s="4"/>
      <c r="VQ240" s="15"/>
      <c r="VR240" s="39"/>
      <c r="VV240" s="7"/>
      <c r="VW240" s="8"/>
      <c r="WA240" s="7"/>
      <c r="WB240" s="8"/>
      <c r="WF240" s="7"/>
      <c r="WG240" s="8"/>
      <c r="WK240" s="7"/>
      <c r="WL240" s="8"/>
      <c r="WQ240" s="8"/>
      <c r="WS240" s="4"/>
      <c r="WT240" s="4"/>
      <c r="WU240" s="15"/>
      <c r="WV240" s="39"/>
      <c r="WZ240" s="7"/>
      <c r="XA240" s="8"/>
      <c r="XE240" s="7"/>
      <c r="XF240" s="8"/>
      <c r="XJ240" s="7"/>
      <c r="XK240" s="8"/>
      <c r="XO240" s="7"/>
      <c r="XP240" s="8"/>
      <c r="XT240" s="7"/>
      <c r="XU240" s="8"/>
      <c r="XY240" s="7"/>
      <c r="XZ240" s="8"/>
      <c r="YD240" s="7"/>
      <c r="YE240" s="8"/>
      <c r="YI240" s="7"/>
      <c r="YJ240" s="8"/>
    </row>
    <row r="241" spans="2:660" x14ac:dyDescent="0.2">
      <c r="B241" s="242"/>
      <c r="C241" s="163"/>
      <c r="D241"/>
      <c r="J241"/>
      <c r="K241"/>
      <c r="L241"/>
      <c r="M241"/>
      <c r="AI241" s="8"/>
      <c r="AK241" s="4"/>
      <c r="AL241" s="9"/>
      <c r="AN241" s="8"/>
      <c r="AP241" s="4"/>
      <c r="AQ241" s="9"/>
      <c r="AS241" s="8"/>
      <c r="AU241" s="4"/>
      <c r="AV241" s="9"/>
      <c r="AX241" s="17"/>
      <c r="AZ241" s="13"/>
      <c r="BA241" s="16"/>
      <c r="BM241" s="39"/>
      <c r="BO241" s="14"/>
      <c r="BP241" s="18"/>
      <c r="BR241" s="39"/>
      <c r="BT241" s="14"/>
      <c r="BU241" s="18"/>
      <c r="BW241" s="39"/>
      <c r="BY241" s="14"/>
      <c r="BZ241" s="18"/>
      <c r="CA241" s="22"/>
      <c r="CB241" s="40"/>
      <c r="CG241" s="40"/>
      <c r="CI241" s="21"/>
      <c r="CJ241" s="21"/>
      <c r="CL241" s="40"/>
      <c r="CN241" s="21"/>
      <c r="CO241" s="21"/>
      <c r="CQ241" s="40"/>
      <c r="CS241" s="21"/>
      <c r="CT241" s="21"/>
      <c r="CV241" s="40"/>
      <c r="CX241" s="21"/>
      <c r="CY241" s="21"/>
      <c r="CZ241" s="26"/>
      <c r="DA241" s="41"/>
      <c r="DF241" s="41"/>
      <c r="DH241" s="25"/>
      <c r="DI241" s="25"/>
      <c r="DK241" s="41"/>
      <c r="DM241" s="25"/>
      <c r="DN241" s="25"/>
      <c r="DP241" s="41"/>
      <c r="DR241" s="25"/>
      <c r="DS241" s="25"/>
      <c r="DT241" s="30"/>
      <c r="DU241" s="42"/>
      <c r="DZ241" s="42"/>
      <c r="EB241" s="29"/>
      <c r="EC241" s="29"/>
      <c r="EE241" s="42"/>
      <c r="EG241" s="29"/>
      <c r="EH241" s="29"/>
      <c r="EI241" s="34"/>
      <c r="EJ241" s="43"/>
      <c r="EO241" s="43"/>
      <c r="EQ241" s="33"/>
      <c r="ER241" s="33"/>
      <c r="ES241" s="38"/>
      <c r="ET241" s="44"/>
      <c r="EX241" s="7"/>
      <c r="EY241" s="8"/>
      <c r="FD241" s="8"/>
      <c r="FF241" s="4"/>
      <c r="FG241" s="4"/>
      <c r="FI241" s="8"/>
      <c r="FK241" s="4"/>
      <c r="FL241" s="4"/>
      <c r="FN241" s="8"/>
      <c r="FP241" s="4"/>
      <c r="FQ241" s="4"/>
      <c r="FS241" s="8"/>
      <c r="FU241" s="4"/>
      <c r="FV241" s="4"/>
      <c r="FW241" s="15"/>
      <c r="FX241" s="39"/>
      <c r="GC241" s="39"/>
      <c r="GE241" s="14"/>
      <c r="GF241" s="14"/>
      <c r="GH241" s="39"/>
      <c r="GJ241" s="14"/>
      <c r="GK241" s="14"/>
      <c r="GM241" s="39"/>
      <c r="GO241" s="14"/>
      <c r="GP241" s="14"/>
      <c r="GQ241" s="22"/>
      <c r="GR241" s="40"/>
      <c r="GW241" s="40"/>
      <c r="GY241" s="21"/>
      <c r="GZ241" s="21"/>
      <c r="HB241" s="40"/>
      <c r="HD241" s="21"/>
      <c r="HE241" s="21"/>
      <c r="HF241" s="26"/>
      <c r="HG241" s="41"/>
      <c r="HL241" s="41"/>
      <c r="HN241" s="25"/>
      <c r="HO241" s="25"/>
      <c r="HP241" s="30"/>
      <c r="HQ241" s="42"/>
      <c r="HU241" s="7"/>
      <c r="HV241" s="8"/>
      <c r="IA241" s="8"/>
      <c r="IC241" s="4"/>
      <c r="ID241" s="4"/>
      <c r="IF241" s="8"/>
      <c r="IH241" s="4"/>
      <c r="II241" s="4"/>
      <c r="IK241" s="8"/>
      <c r="IM241" s="4"/>
      <c r="IN241" s="4"/>
      <c r="IO241" s="15"/>
      <c r="IP241" s="39"/>
      <c r="IU241" s="39"/>
      <c r="IW241" s="14"/>
      <c r="IX241" s="14"/>
      <c r="IZ241" s="39"/>
      <c r="JB241" s="14"/>
      <c r="JC241" s="14"/>
      <c r="JD241" s="22"/>
      <c r="JE241" s="40"/>
      <c r="JJ241" s="40"/>
      <c r="JL241" s="21"/>
      <c r="JM241" s="21"/>
      <c r="JN241" s="26"/>
      <c r="JO241" s="41"/>
      <c r="JS241" s="7"/>
      <c r="JT241" s="8"/>
      <c r="JY241" s="8"/>
      <c r="KA241" s="4"/>
      <c r="KB241" s="4"/>
      <c r="KD241" s="8"/>
      <c r="KF241" s="4"/>
      <c r="KG241" s="4"/>
      <c r="KH241" s="15"/>
      <c r="KI241" s="39"/>
      <c r="KN241" s="39"/>
      <c r="KP241" s="14"/>
      <c r="KQ241" s="14"/>
      <c r="KR241" s="22"/>
      <c r="KS241" s="40"/>
      <c r="KX241" s="6"/>
      <c r="KZ241" s="5"/>
      <c r="LA241" s="5"/>
      <c r="LG241" s="15"/>
      <c r="LH241" s="39"/>
      <c r="LM241" s="6"/>
      <c r="LO241" s="5"/>
      <c r="LP241" s="5"/>
      <c r="LQ241" s="7"/>
      <c r="LR241" s="8"/>
      <c r="LW241" s="8"/>
      <c r="LY241" s="4"/>
      <c r="LZ241" s="4"/>
      <c r="MB241" s="8"/>
      <c r="MD241" s="4"/>
      <c r="ME241" s="4"/>
      <c r="MG241" s="8"/>
      <c r="MI241" s="4"/>
      <c r="MJ241" s="4"/>
      <c r="MK241" s="15"/>
      <c r="ML241" s="39"/>
      <c r="MQ241" s="39"/>
      <c r="MS241" s="14"/>
      <c r="MT241" s="14"/>
      <c r="MV241" s="39"/>
      <c r="MX241" s="14"/>
      <c r="MY241" s="14"/>
      <c r="MZ241" s="22"/>
      <c r="NA241" s="40"/>
      <c r="NF241" s="40"/>
      <c r="NH241" s="21"/>
      <c r="NI241" s="21"/>
      <c r="NJ241" s="26"/>
      <c r="NK241" s="41"/>
      <c r="NO241" s="7"/>
      <c r="NP241" s="8"/>
      <c r="NU241" s="8"/>
      <c r="NW241" s="4"/>
      <c r="NX241" s="4"/>
      <c r="NZ241" s="8"/>
      <c r="OB241" s="4"/>
      <c r="OC241" s="4"/>
      <c r="OD241" s="15"/>
      <c r="OE241" s="39"/>
      <c r="OJ241" s="39"/>
      <c r="OL241" s="14"/>
      <c r="OM241" s="14"/>
      <c r="ON241" s="22"/>
      <c r="OO241" s="40"/>
      <c r="OS241" s="7"/>
      <c r="OT241" s="8"/>
      <c r="OY241" s="8"/>
      <c r="PA241" s="4"/>
      <c r="PB241" s="4"/>
      <c r="PC241" s="15"/>
      <c r="PD241" s="39"/>
      <c r="PH241" s="7"/>
      <c r="PI241" s="8"/>
      <c r="PM241" s="7"/>
      <c r="PN241" s="8"/>
      <c r="PS241" s="8"/>
      <c r="PU241" s="4"/>
      <c r="PV241" s="4"/>
      <c r="PX241" s="8"/>
      <c r="PZ241" s="4"/>
      <c r="QA241" s="4"/>
      <c r="QB241" s="15"/>
      <c r="QC241" s="39"/>
      <c r="QH241" s="39"/>
      <c r="QJ241" s="14"/>
      <c r="QK241" s="14"/>
      <c r="QL241" s="22"/>
      <c r="QM241" s="40"/>
      <c r="QQ241" s="7"/>
      <c r="QR241" s="8"/>
      <c r="QW241" s="8"/>
      <c r="QY241" s="4"/>
      <c r="QZ241" s="4"/>
      <c r="RA241" s="15"/>
      <c r="RB241" s="39"/>
      <c r="RF241" s="7"/>
      <c r="RG241" s="8"/>
      <c r="RK241" s="7"/>
      <c r="RL241" s="8"/>
      <c r="RQ241" s="8"/>
      <c r="RS241" s="4"/>
      <c r="RT241" s="4"/>
      <c r="RU241" s="15"/>
      <c r="RV241" s="39"/>
      <c r="RZ241" s="7"/>
      <c r="SA241" s="8"/>
      <c r="SE241" s="7"/>
      <c r="SF241" s="8"/>
      <c r="SJ241" s="7"/>
      <c r="SK241" s="8"/>
      <c r="SP241" s="8"/>
      <c r="SR241" s="4"/>
      <c r="SS241" s="4"/>
      <c r="SU241" s="8"/>
      <c r="SW241" s="4"/>
      <c r="SX241" s="4"/>
      <c r="SY241" s="15"/>
      <c r="SZ241" s="39"/>
      <c r="TE241" s="39"/>
      <c r="TG241" s="14"/>
      <c r="TH241" s="14"/>
      <c r="TI241" s="22"/>
      <c r="TJ241" s="40"/>
      <c r="TN241" s="7"/>
      <c r="TO241" s="8"/>
      <c r="TT241" s="8"/>
      <c r="TV241" s="4"/>
      <c r="TW241" s="4"/>
      <c r="TX241" s="15"/>
      <c r="TY241" s="39"/>
      <c r="UC241" s="7"/>
      <c r="UD241" s="8"/>
      <c r="UH241" s="7"/>
      <c r="UI241" s="8"/>
      <c r="UN241" s="8"/>
      <c r="UP241" s="4"/>
      <c r="UQ241" s="4"/>
      <c r="UR241" s="15"/>
      <c r="US241" s="39"/>
      <c r="UW241" s="7"/>
      <c r="UX241" s="8"/>
      <c r="VB241" s="7"/>
      <c r="VC241" s="8"/>
      <c r="VG241" s="7"/>
      <c r="VH241" s="8"/>
      <c r="VM241" s="8"/>
      <c r="VO241" s="4"/>
      <c r="VP241" s="4"/>
      <c r="VQ241" s="15"/>
      <c r="VR241" s="39"/>
      <c r="VV241" s="7"/>
      <c r="VW241" s="8"/>
      <c r="WA241" s="7"/>
      <c r="WB241" s="8"/>
      <c r="WF241" s="7"/>
      <c r="WG241" s="8"/>
      <c r="WK241" s="7"/>
      <c r="WL241" s="8"/>
      <c r="WQ241" s="8"/>
      <c r="WS241" s="4"/>
      <c r="WT241" s="4"/>
      <c r="WU241" s="15"/>
      <c r="WV241" s="39"/>
      <c r="WZ241" s="7"/>
      <c r="XA241" s="8"/>
      <c r="XE241" s="7"/>
      <c r="XF241" s="8"/>
      <c r="XJ241" s="7"/>
      <c r="XK241" s="8"/>
      <c r="XO241" s="7"/>
      <c r="XP241" s="8"/>
      <c r="XT241" s="7"/>
      <c r="XU241" s="8"/>
      <c r="XY241" s="7"/>
      <c r="XZ241" s="8"/>
      <c r="YD241" s="7"/>
      <c r="YE241" s="8"/>
      <c r="YI241" s="7"/>
      <c r="YJ241" s="8"/>
    </row>
    <row r="242" spans="2:660" x14ac:dyDescent="0.2">
      <c r="B242" s="242"/>
      <c r="C242" s="163"/>
      <c r="D242"/>
      <c r="J242"/>
      <c r="K242"/>
      <c r="L242"/>
      <c r="M242"/>
      <c r="AI242" s="8"/>
      <c r="AK242" s="4"/>
      <c r="AL242" s="9"/>
      <c r="AN242" s="8"/>
      <c r="AP242" s="4"/>
      <c r="AQ242" s="9"/>
      <c r="AS242" s="8"/>
      <c r="AU242" s="4"/>
      <c r="AV242" s="9"/>
      <c r="AX242" s="17"/>
      <c r="AZ242" s="13"/>
      <c r="BA242" s="16"/>
      <c r="BM242" s="39"/>
      <c r="BO242" s="14"/>
      <c r="BP242" s="18"/>
      <c r="BR242" s="39"/>
      <c r="BT242" s="14"/>
      <c r="BU242" s="18"/>
      <c r="BW242" s="39"/>
      <c r="BY242" s="14"/>
      <c r="BZ242" s="18"/>
      <c r="CA242" s="22"/>
      <c r="CB242" s="40"/>
      <c r="CG242" s="40"/>
      <c r="CI242" s="21"/>
      <c r="CJ242" s="21"/>
      <c r="CL242" s="40"/>
      <c r="CN242" s="21"/>
      <c r="CO242" s="21"/>
      <c r="CQ242" s="40"/>
      <c r="CS242" s="21"/>
      <c r="CT242" s="21"/>
      <c r="CV242" s="40"/>
      <c r="CX242" s="21"/>
      <c r="CY242" s="21"/>
      <c r="CZ242" s="26"/>
      <c r="DA242" s="41"/>
      <c r="DF242" s="41"/>
      <c r="DH242" s="25"/>
      <c r="DI242" s="25"/>
      <c r="DK242" s="41"/>
      <c r="DM242" s="25"/>
      <c r="DN242" s="25"/>
      <c r="DP242" s="41"/>
      <c r="DR242" s="25"/>
      <c r="DS242" s="25"/>
      <c r="DT242" s="30"/>
      <c r="DU242" s="42"/>
      <c r="DZ242" s="42"/>
      <c r="EB242" s="29"/>
      <c r="EC242" s="29"/>
      <c r="EE242" s="42"/>
      <c r="EG242" s="29"/>
      <c r="EH242" s="29"/>
      <c r="EI242" s="34"/>
      <c r="EJ242" s="43"/>
      <c r="EO242" s="43"/>
      <c r="EQ242" s="33"/>
      <c r="ER242" s="33"/>
      <c r="ES242" s="38"/>
      <c r="ET242" s="44"/>
      <c r="EX242" s="7"/>
      <c r="EY242" s="8"/>
      <c r="FD242" s="8"/>
      <c r="FF242" s="4"/>
      <c r="FG242" s="4"/>
      <c r="FI242" s="8"/>
      <c r="FK242" s="4"/>
      <c r="FL242" s="4"/>
      <c r="FN242" s="8"/>
      <c r="FP242" s="4"/>
      <c r="FQ242" s="4"/>
      <c r="FS242" s="8"/>
      <c r="FU242" s="4"/>
      <c r="FV242" s="4"/>
      <c r="FW242" s="15"/>
      <c r="FX242" s="39"/>
      <c r="GC242" s="39"/>
      <c r="GE242" s="14"/>
      <c r="GF242" s="14"/>
      <c r="GH242" s="39"/>
      <c r="GJ242" s="14"/>
      <c r="GK242" s="14"/>
      <c r="GM242" s="39"/>
      <c r="GO242" s="14"/>
      <c r="GP242" s="14"/>
      <c r="GQ242" s="22"/>
      <c r="GR242" s="40"/>
      <c r="GW242" s="40"/>
      <c r="GY242" s="21"/>
      <c r="GZ242" s="21"/>
      <c r="HB242" s="40"/>
      <c r="HD242" s="21"/>
      <c r="HE242" s="21"/>
      <c r="HF242" s="26"/>
      <c r="HG242" s="41"/>
      <c r="HL242" s="41"/>
      <c r="HN242" s="25"/>
      <c r="HO242" s="25"/>
      <c r="HP242" s="30"/>
      <c r="HQ242" s="42"/>
      <c r="HU242" s="7"/>
      <c r="HV242" s="8"/>
      <c r="IA242" s="8"/>
      <c r="IC242" s="4"/>
      <c r="ID242" s="4"/>
      <c r="IF242" s="8"/>
      <c r="IH242" s="4"/>
      <c r="II242" s="4"/>
      <c r="IK242" s="8"/>
      <c r="IM242" s="4"/>
      <c r="IN242" s="4"/>
      <c r="IO242" s="15"/>
      <c r="IP242" s="39"/>
      <c r="IU242" s="39"/>
      <c r="IW242" s="14"/>
      <c r="IX242" s="14"/>
      <c r="IZ242" s="39"/>
      <c r="JB242" s="14"/>
      <c r="JC242" s="14"/>
      <c r="JD242" s="22"/>
      <c r="JE242" s="40"/>
      <c r="JJ242" s="40"/>
      <c r="JL242" s="21"/>
      <c r="JM242" s="21"/>
      <c r="JN242" s="26"/>
      <c r="JO242" s="41"/>
      <c r="JS242" s="7"/>
      <c r="JT242" s="8"/>
      <c r="JY242" s="8"/>
      <c r="KA242" s="4"/>
      <c r="KB242" s="4"/>
      <c r="KD242" s="8"/>
      <c r="KF242" s="4"/>
      <c r="KG242" s="4"/>
      <c r="KH242" s="15"/>
      <c r="KI242" s="39"/>
      <c r="KN242" s="39"/>
      <c r="KP242" s="14"/>
      <c r="KQ242" s="14"/>
      <c r="KR242" s="22"/>
      <c r="KS242" s="40"/>
      <c r="KX242" s="6"/>
      <c r="KZ242" s="5"/>
      <c r="LA242" s="5"/>
      <c r="LG242" s="15"/>
      <c r="LH242" s="39"/>
      <c r="LM242" s="6"/>
      <c r="LO242" s="5"/>
      <c r="LP242" s="5"/>
      <c r="LQ242" s="7"/>
      <c r="LR242" s="8"/>
      <c r="LW242" s="8"/>
      <c r="LY242" s="4"/>
      <c r="LZ242" s="4"/>
      <c r="MB242" s="8"/>
      <c r="MD242" s="4"/>
      <c r="ME242" s="4"/>
      <c r="MG242" s="8"/>
      <c r="MI242" s="4"/>
      <c r="MJ242" s="4"/>
      <c r="MK242" s="15"/>
      <c r="ML242" s="39"/>
      <c r="MQ242" s="39"/>
      <c r="MS242" s="14"/>
      <c r="MT242" s="14"/>
      <c r="MV242" s="39"/>
      <c r="MX242" s="14"/>
      <c r="MY242" s="14"/>
      <c r="MZ242" s="22"/>
      <c r="NA242" s="40"/>
      <c r="NF242" s="40"/>
      <c r="NH242" s="21"/>
      <c r="NI242" s="21"/>
      <c r="NJ242" s="26"/>
      <c r="NK242" s="41"/>
      <c r="NO242" s="7"/>
      <c r="NP242" s="8"/>
      <c r="NU242" s="8"/>
      <c r="NW242" s="4"/>
      <c r="NX242" s="4"/>
      <c r="NZ242" s="8"/>
      <c r="OB242" s="4"/>
      <c r="OC242" s="4"/>
      <c r="OD242" s="15"/>
      <c r="OE242" s="39"/>
      <c r="OJ242" s="39"/>
      <c r="OL242" s="14"/>
      <c r="OM242" s="14"/>
      <c r="ON242" s="22"/>
      <c r="OO242" s="40"/>
      <c r="OS242" s="7"/>
      <c r="OT242" s="8"/>
      <c r="OY242" s="8"/>
      <c r="PA242" s="4"/>
      <c r="PB242" s="4"/>
      <c r="PC242" s="15"/>
      <c r="PD242" s="39"/>
      <c r="PH242" s="7"/>
      <c r="PI242" s="8"/>
      <c r="PM242" s="7"/>
      <c r="PN242" s="8"/>
      <c r="PS242" s="8"/>
      <c r="PU242" s="4"/>
      <c r="PV242" s="4"/>
      <c r="PX242" s="8"/>
      <c r="PZ242" s="4"/>
      <c r="QA242" s="4"/>
      <c r="QB242" s="15"/>
      <c r="QC242" s="39"/>
      <c r="QH242" s="39"/>
      <c r="QJ242" s="14"/>
      <c r="QK242" s="14"/>
      <c r="QL242" s="22"/>
      <c r="QM242" s="40"/>
      <c r="QQ242" s="7"/>
      <c r="QR242" s="8"/>
      <c r="QW242" s="8"/>
      <c r="QY242" s="4"/>
      <c r="QZ242" s="4"/>
      <c r="RA242" s="15"/>
      <c r="RB242" s="39"/>
      <c r="RF242" s="7"/>
      <c r="RG242" s="8"/>
      <c r="RK242" s="7"/>
      <c r="RL242" s="8"/>
      <c r="RQ242" s="8"/>
      <c r="RS242" s="4"/>
      <c r="RT242" s="4"/>
      <c r="RU242" s="15"/>
      <c r="RV242" s="39"/>
      <c r="RZ242" s="7"/>
      <c r="SA242" s="8"/>
      <c r="SE242" s="7"/>
      <c r="SF242" s="8"/>
      <c r="SJ242" s="7"/>
      <c r="SK242" s="8"/>
      <c r="SP242" s="8"/>
      <c r="SR242" s="4"/>
      <c r="SS242" s="4"/>
      <c r="SU242" s="8"/>
      <c r="SW242" s="4"/>
      <c r="SX242" s="4"/>
      <c r="SY242" s="15"/>
      <c r="SZ242" s="39"/>
      <c r="TE242" s="39"/>
      <c r="TG242" s="14"/>
      <c r="TH242" s="14"/>
      <c r="TI242" s="22"/>
      <c r="TJ242" s="40"/>
      <c r="TN242" s="7"/>
      <c r="TO242" s="8"/>
      <c r="TT242" s="8"/>
      <c r="TV242" s="4"/>
      <c r="TW242" s="4"/>
      <c r="TX242" s="15"/>
      <c r="TY242" s="39"/>
      <c r="UC242" s="7"/>
      <c r="UD242" s="8"/>
      <c r="UH242" s="7"/>
      <c r="UI242" s="8"/>
      <c r="UN242" s="8"/>
      <c r="UP242" s="4"/>
      <c r="UQ242" s="4"/>
      <c r="UR242" s="15"/>
      <c r="US242" s="39"/>
      <c r="UW242" s="7"/>
      <c r="UX242" s="8"/>
      <c r="VB242" s="7"/>
      <c r="VC242" s="8"/>
      <c r="VG242" s="7"/>
      <c r="VH242" s="8"/>
      <c r="VM242" s="8"/>
      <c r="VO242" s="4"/>
      <c r="VP242" s="4"/>
      <c r="VQ242" s="15"/>
      <c r="VR242" s="39"/>
      <c r="VV242" s="7"/>
      <c r="VW242" s="8"/>
      <c r="WA242" s="7"/>
      <c r="WB242" s="8"/>
      <c r="WF242" s="7"/>
      <c r="WG242" s="8"/>
      <c r="WK242" s="7"/>
      <c r="WL242" s="8"/>
      <c r="WQ242" s="8"/>
      <c r="WS242" s="4"/>
      <c r="WT242" s="4"/>
      <c r="WU242" s="15"/>
      <c r="WV242" s="39"/>
      <c r="WZ242" s="7"/>
      <c r="XA242" s="8"/>
      <c r="XE242" s="7"/>
      <c r="XF242" s="8"/>
      <c r="XJ242" s="7"/>
      <c r="XK242" s="8"/>
      <c r="XO242" s="7"/>
      <c r="XP242" s="8"/>
      <c r="XT242" s="7"/>
      <c r="XU242" s="8"/>
      <c r="XY242" s="7"/>
      <c r="XZ242" s="8"/>
      <c r="YD242" s="7"/>
      <c r="YE242" s="8"/>
      <c r="YI242" s="7"/>
      <c r="YJ242" s="8"/>
    </row>
    <row r="243" spans="2:660" x14ac:dyDescent="0.2">
      <c r="B243" s="242"/>
      <c r="C243" s="163"/>
      <c r="D243"/>
      <c r="J243"/>
      <c r="K243"/>
      <c r="L243"/>
      <c r="M243"/>
      <c r="AI243" s="8"/>
      <c r="AK243" s="4"/>
      <c r="AL243" s="9"/>
      <c r="AN243" s="8"/>
      <c r="AP243" s="4"/>
      <c r="AQ243" s="9"/>
      <c r="AS243" s="8"/>
      <c r="AU243" s="4"/>
      <c r="AV243" s="9"/>
      <c r="AX243" s="17"/>
      <c r="AZ243" s="13"/>
      <c r="BA243" s="16"/>
      <c r="BM243" s="39"/>
      <c r="BO243" s="14"/>
      <c r="BP243" s="18"/>
      <c r="BR243" s="39"/>
      <c r="BT243" s="14"/>
      <c r="BU243" s="18"/>
      <c r="BW243" s="39"/>
      <c r="BY243" s="14"/>
      <c r="BZ243" s="18"/>
      <c r="CA243" s="22"/>
      <c r="CB243" s="40"/>
      <c r="CG243" s="40"/>
      <c r="CI243" s="21"/>
      <c r="CJ243" s="21"/>
      <c r="CL243" s="40"/>
      <c r="CN243" s="21"/>
      <c r="CO243" s="21"/>
      <c r="CQ243" s="40"/>
      <c r="CS243" s="21"/>
      <c r="CT243" s="21"/>
      <c r="CV243" s="40"/>
      <c r="CX243" s="21"/>
      <c r="CY243" s="21"/>
      <c r="CZ243" s="26"/>
      <c r="DA243" s="41"/>
      <c r="DF243" s="41"/>
      <c r="DH243" s="25"/>
      <c r="DI243" s="25"/>
      <c r="DK243" s="41"/>
      <c r="DM243" s="25"/>
      <c r="DN243" s="25"/>
      <c r="DP243" s="41"/>
      <c r="DR243" s="25"/>
      <c r="DS243" s="25"/>
      <c r="DT243" s="30"/>
      <c r="DU243" s="42"/>
      <c r="DZ243" s="42"/>
      <c r="EB243" s="29"/>
      <c r="EC243" s="29"/>
      <c r="EE243" s="42"/>
      <c r="EG243" s="29"/>
      <c r="EH243" s="29"/>
      <c r="EI243" s="34"/>
      <c r="EJ243" s="43"/>
      <c r="EO243" s="43"/>
      <c r="EQ243" s="33"/>
      <c r="ER243" s="33"/>
      <c r="ES243" s="38"/>
      <c r="ET243" s="44"/>
      <c r="EX243" s="7"/>
      <c r="EY243" s="8"/>
      <c r="FD243" s="8"/>
      <c r="FF243" s="4"/>
      <c r="FG243" s="4"/>
      <c r="FI243" s="8"/>
      <c r="FK243" s="4"/>
      <c r="FL243" s="4"/>
      <c r="FN243" s="8"/>
      <c r="FP243" s="4"/>
      <c r="FQ243" s="4"/>
      <c r="FS243" s="8"/>
      <c r="FU243" s="4"/>
      <c r="FV243" s="4"/>
      <c r="FW243" s="15"/>
      <c r="FX243" s="39"/>
      <c r="GC243" s="39"/>
      <c r="GE243" s="14"/>
      <c r="GF243" s="14"/>
      <c r="GH243" s="39"/>
      <c r="GJ243" s="14"/>
      <c r="GK243" s="14"/>
      <c r="GM243" s="39"/>
      <c r="GO243" s="14"/>
      <c r="GP243" s="14"/>
      <c r="GQ243" s="22"/>
      <c r="GR243" s="40"/>
      <c r="GW243" s="40"/>
      <c r="GY243" s="21"/>
      <c r="GZ243" s="21"/>
      <c r="HB243" s="40"/>
      <c r="HD243" s="21"/>
      <c r="HE243" s="21"/>
      <c r="HF243" s="26"/>
      <c r="HG243" s="41"/>
      <c r="HL243" s="41"/>
      <c r="HN243" s="25"/>
      <c r="HO243" s="25"/>
      <c r="HP243" s="30"/>
      <c r="HQ243" s="42"/>
      <c r="HU243" s="7"/>
      <c r="HV243" s="8"/>
      <c r="IA243" s="8"/>
      <c r="IC243" s="4"/>
      <c r="ID243" s="4"/>
      <c r="IF243" s="8"/>
      <c r="IH243" s="4"/>
      <c r="II243" s="4"/>
      <c r="IK243" s="8"/>
      <c r="IM243" s="4"/>
      <c r="IN243" s="4"/>
      <c r="IO243" s="15"/>
      <c r="IP243" s="39"/>
      <c r="IU243" s="39"/>
      <c r="IW243" s="14"/>
      <c r="IX243" s="14"/>
      <c r="IZ243" s="39"/>
      <c r="JB243" s="14"/>
      <c r="JC243" s="14"/>
      <c r="JD243" s="22"/>
      <c r="JE243" s="40"/>
      <c r="JJ243" s="40"/>
      <c r="JL243" s="21"/>
      <c r="JM243" s="21"/>
      <c r="JN243" s="26"/>
      <c r="JO243" s="41"/>
      <c r="JS243" s="7"/>
      <c r="JT243" s="8"/>
      <c r="JY243" s="8"/>
      <c r="KA243" s="4"/>
      <c r="KB243" s="4"/>
      <c r="KD243" s="8"/>
      <c r="KF243" s="4"/>
      <c r="KG243" s="4"/>
      <c r="KH243" s="15"/>
      <c r="KI243" s="39"/>
      <c r="KN243" s="39"/>
      <c r="KP243" s="14"/>
      <c r="KQ243" s="14"/>
      <c r="KR243" s="22"/>
      <c r="KS243" s="40"/>
      <c r="KX243" s="6"/>
      <c r="KZ243" s="5"/>
      <c r="LA243" s="5"/>
      <c r="LG243" s="15"/>
      <c r="LH243" s="39"/>
      <c r="LM243" s="6"/>
      <c r="LO243" s="5"/>
      <c r="LP243" s="5"/>
      <c r="LQ243" s="7"/>
      <c r="LR243" s="8"/>
      <c r="LW243" s="8"/>
      <c r="LY243" s="4"/>
      <c r="LZ243" s="4"/>
      <c r="MB243" s="8"/>
      <c r="MD243" s="4"/>
      <c r="ME243" s="4"/>
      <c r="MG243" s="8"/>
      <c r="MI243" s="4"/>
      <c r="MJ243" s="4"/>
      <c r="MK243" s="15"/>
      <c r="ML243" s="39"/>
      <c r="MQ243" s="39"/>
      <c r="MS243" s="14"/>
      <c r="MT243" s="14"/>
      <c r="MV243" s="39"/>
      <c r="MX243" s="14"/>
      <c r="MY243" s="14"/>
      <c r="MZ243" s="22"/>
      <c r="NA243" s="40"/>
      <c r="NF243" s="40"/>
      <c r="NH243" s="21"/>
      <c r="NI243" s="21"/>
      <c r="NJ243" s="26"/>
      <c r="NK243" s="41"/>
      <c r="NO243" s="7"/>
      <c r="NP243" s="8"/>
      <c r="NU243" s="8"/>
      <c r="NW243" s="4"/>
      <c r="NX243" s="4"/>
      <c r="NZ243" s="8"/>
      <c r="OB243" s="4"/>
      <c r="OC243" s="4"/>
      <c r="OD243" s="15"/>
      <c r="OE243" s="39"/>
      <c r="OJ243" s="39"/>
      <c r="OL243" s="14"/>
      <c r="OM243" s="14"/>
      <c r="ON243" s="22"/>
      <c r="OO243" s="40"/>
      <c r="OS243" s="7"/>
      <c r="OT243" s="8"/>
      <c r="OY243" s="8"/>
      <c r="PA243" s="4"/>
      <c r="PB243" s="4"/>
      <c r="PC243" s="15"/>
      <c r="PD243" s="39"/>
      <c r="PH243" s="7"/>
      <c r="PI243" s="8"/>
      <c r="PM243" s="7"/>
      <c r="PN243" s="8"/>
      <c r="PS243" s="8"/>
      <c r="PU243" s="4"/>
      <c r="PV243" s="4"/>
      <c r="PX243" s="8"/>
      <c r="PZ243" s="4"/>
      <c r="QA243" s="4"/>
      <c r="QB243" s="15"/>
      <c r="QC243" s="39"/>
      <c r="QH243" s="39"/>
      <c r="QJ243" s="14"/>
      <c r="QK243" s="14"/>
      <c r="QL243" s="22"/>
      <c r="QM243" s="40"/>
      <c r="QQ243" s="7"/>
      <c r="QR243" s="8"/>
      <c r="QW243" s="8"/>
      <c r="QY243" s="4"/>
      <c r="QZ243" s="4"/>
      <c r="RA243" s="15"/>
      <c r="RB243" s="39"/>
      <c r="RF243" s="7"/>
      <c r="RG243" s="8"/>
      <c r="RK243" s="7"/>
      <c r="RL243" s="8"/>
      <c r="RQ243" s="8"/>
      <c r="RS243" s="4"/>
      <c r="RT243" s="4"/>
      <c r="RU243" s="15"/>
      <c r="RV243" s="39"/>
      <c r="RZ243" s="7"/>
      <c r="SA243" s="8"/>
      <c r="SE243" s="7"/>
      <c r="SF243" s="8"/>
      <c r="SJ243" s="7"/>
      <c r="SK243" s="8"/>
      <c r="SP243" s="8"/>
      <c r="SR243" s="4"/>
      <c r="SS243" s="4"/>
      <c r="SU243" s="8"/>
      <c r="SW243" s="4"/>
      <c r="SX243" s="4"/>
      <c r="SY243" s="15"/>
      <c r="SZ243" s="39"/>
      <c r="TE243" s="39"/>
      <c r="TG243" s="14"/>
      <c r="TH243" s="14"/>
      <c r="TI243" s="22"/>
      <c r="TJ243" s="40"/>
      <c r="TN243" s="7"/>
      <c r="TO243" s="8"/>
      <c r="TT243" s="8"/>
      <c r="TV243" s="4"/>
      <c r="TW243" s="4"/>
      <c r="TX243" s="15"/>
      <c r="TY243" s="39"/>
      <c r="UC243" s="7"/>
      <c r="UD243" s="8"/>
      <c r="UH243" s="7"/>
      <c r="UI243" s="8"/>
      <c r="UN243" s="8"/>
      <c r="UP243" s="4"/>
      <c r="UQ243" s="4"/>
      <c r="UR243" s="15"/>
      <c r="US243" s="39"/>
      <c r="UW243" s="7"/>
      <c r="UX243" s="8"/>
      <c r="VB243" s="7"/>
      <c r="VC243" s="8"/>
      <c r="VG243" s="7"/>
      <c r="VH243" s="8"/>
      <c r="VM243" s="8"/>
      <c r="VO243" s="4"/>
      <c r="VP243" s="4"/>
      <c r="VQ243" s="15"/>
      <c r="VR243" s="39"/>
      <c r="VV243" s="7"/>
      <c r="VW243" s="8"/>
      <c r="WA243" s="7"/>
      <c r="WB243" s="8"/>
      <c r="WF243" s="7"/>
      <c r="WG243" s="8"/>
      <c r="WK243" s="7"/>
      <c r="WL243" s="8"/>
      <c r="WQ243" s="8"/>
      <c r="WS243" s="4"/>
      <c r="WT243" s="4"/>
      <c r="WU243" s="15"/>
      <c r="WV243" s="39"/>
      <c r="WZ243" s="7"/>
      <c r="XA243" s="8"/>
      <c r="XE243" s="7"/>
      <c r="XF243" s="8"/>
      <c r="XJ243" s="7"/>
      <c r="XK243" s="8"/>
      <c r="XO243" s="7"/>
      <c r="XP243" s="8"/>
      <c r="XT243" s="7"/>
      <c r="XU243" s="8"/>
      <c r="XY243" s="7"/>
      <c r="XZ243" s="8"/>
      <c r="YD243" s="7"/>
      <c r="YE243" s="8"/>
      <c r="YI243" s="7"/>
      <c r="YJ243" s="8"/>
    </row>
    <row r="244" spans="2:660" x14ac:dyDescent="0.2">
      <c r="B244" s="242"/>
      <c r="C244" s="163"/>
      <c r="D244"/>
      <c r="J244"/>
      <c r="K244"/>
      <c r="L244"/>
      <c r="M244"/>
      <c r="AI244" s="8"/>
      <c r="AK244" s="4"/>
      <c r="AL244" s="9"/>
      <c r="AN244" s="8"/>
      <c r="AP244" s="4"/>
      <c r="AQ244" s="9"/>
      <c r="AS244" s="8"/>
      <c r="AU244" s="4"/>
      <c r="AV244" s="9"/>
      <c r="AX244" s="17"/>
      <c r="AZ244" s="13"/>
      <c r="BA244" s="16"/>
      <c r="BM244" s="39"/>
      <c r="BO244" s="14"/>
      <c r="BP244" s="18"/>
      <c r="BR244" s="39"/>
      <c r="BT244" s="14"/>
      <c r="BU244" s="18"/>
      <c r="BW244" s="39"/>
      <c r="BY244" s="14"/>
      <c r="BZ244" s="18"/>
      <c r="CA244" s="22"/>
      <c r="CB244" s="40"/>
      <c r="CG244" s="40"/>
      <c r="CI244" s="21"/>
      <c r="CJ244" s="21"/>
      <c r="CL244" s="40"/>
      <c r="CN244" s="21"/>
      <c r="CO244" s="21"/>
      <c r="CQ244" s="40"/>
      <c r="CS244" s="21"/>
      <c r="CT244" s="21"/>
      <c r="CV244" s="40"/>
      <c r="CX244" s="21"/>
      <c r="CY244" s="21"/>
      <c r="CZ244" s="26"/>
      <c r="DA244" s="41"/>
      <c r="DF244" s="41"/>
      <c r="DH244" s="25"/>
      <c r="DI244" s="25"/>
      <c r="DK244" s="41"/>
      <c r="DM244" s="25"/>
      <c r="DN244" s="25"/>
      <c r="DP244" s="41"/>
      <c r="DR244" s="25"/>
      <c r="DS244" s="25"/>
      <c r="DT244" s="30"/>
      <c r="DU244" s="42"/>
      <c r="DZ244" s="42"/>
      <c r="EB244" s="29"/>
      <c r="EC244" s="29"/>
      <c r="EE244" s="42"/>
      <c r="EG244" s="29"/>
      <c r="EH244" s="29"/>
      <c r="EI244" s="34"/>
      <c r="EJ244" s="43"/>
      <c r="EO244" s="43"/>
      <c r="EQ244" s="33"/>
      <c r="ER244" s="33"/>
      <c r="ES244" s="38"/>
      <c r="ET244" s="44"/>
      <c r="EX244" s="7"/>
      <c r="EY244" s="8"/>
      <c r="FD244" s="8"/>
      <c r="FF244" s="4"/>
      <c r="FG244" s="4"/>
      <c r="FI244" s="8"/>
      <c r="FK244" s="4"/>
      <c r="FL244" s="4"/>
      <c r="FN244" s="8"/>
      <c r="FP244" s="4"/>
      <c r="FQ244" s="4"/>
      <c r="FS244" s="8"/>
      <c r="FU244" s="4"/>
      <c r="FV244" s="4"/>
      <c r="FW244" s="15"/>
      <c r="FX244" s="39"/>
      <c r="GC244" s="39"/>
      <c r="GE244" s="14"/>
      <c r="GF244" s="14"/>
      <c r="GH244" s="39"/>
      <c r="GJ244" s="14"/>
      <c r="GK244" s="14"/>
      <c r="GM244" s="39"/>
      <c r="GO244" s="14"/>
      <c r="GP244" s="14"/>
      <c r="GQ244" s="22"/>
      <c r="GR244" s="40"/>
      <c r="GW244" s="40"/>
      <c r="GY244" s="21"/>
      <c r="GZ244" s="21"/>
      <c r="HB244" s="40"/>
      <c r="HD244" s="21"/>
      <c r="HE244" s="21"/>
      <c r="HF244" s="26"/>
      <c r="HG244" s="41"/>
      <c r="HL244" s="41"/>
      <c r="HN244" s="25"/>
      <c r="HO244" s="25"/>
      <c r="HP244" s="30"/>
      <c r="HQ244" s="42"/>
      <c r="HU244" s="7"/>
      <c r="HV244" s="8"/>
      <c r="IA244" s="8"/>
      <c r="IC244" s="4"/>
      <c r="ID244" s="4"/>
      <c r="IF244" s="8"/>
      <c r="IH244" s="4"/>
      <c r="II244" s="4"/>
      <c r="IK244" s="8"/>
      <c r="IM244" s="4"/>
      <c r="IN244" s="4"/>
      <c r="IO244" s="15"/>
      <c r="IP244" s="39"/>
      <c r="IU244" s="39"/>
      <c r="IW244" s="14"/>
      <c r="IX244" s="14"/>
      <c r="IZ244" s="39"/>
      <c r="JB244" s="14"/>
      <c r="JC244" s="14"/>
      <c r="JD244" s="22"/>
      <c r="JE244" s="40"/>
      <c r="JJ244" s="40"/>
      <c r="JL244" s="21"/>
      <c r="JM244" s="21"/>
      <c r="JN244" s="26"/>
      <c r="JO244" s="41"/>
      <c r="JS244" s="7"/>
      <c r="JT244" s="8"/>
      <c r="JY244" s="8"/>
      <c r="KA244" s="4"/>
      <c r="KB244" s="4"/>
      <c r="KD244" s="8"/>
      <c r="KF244" s="4"/>
      <c r="KG244" s="4"/>
      <c r="KH244" s="15"/>
      <c r="KI244" s="39"/>
      <c r="KN244" s="39"/>
      <c r="KP244" s="14"/>
      <c r="KQ244" s="14"/>
      <c r="KR244" s="22"/>
      <c r="KS244" s="40"/>
      <c r="KX244" s="6"/>
      <c r="KZ244" s="5"/>
      <c r="LA244" s="5"/>
      <c r="LG244" s="15"/>
      <c r="LH244" s="39"/>
      <c r="LM244" s="6"/>
      <c r="LO244" s="5"/>
      <c r="LP244" s="5"/>
      <c r="LQ244" s="7"/>
      <c r="LR244" s="8"/>
      <c r="LW244" s="8"/>
      <c r="LY244" s="4"/>
      <c r="LZ244" s="4"/>
      <c r="MB244" s="8"/>
      <c r="MD244" s="4"/>
      <c r="ME244" s="4"/>
      <c r="MG244" s="8"/>
      <c r="MI244" s="4"/>
      <c r="MJ244" s="4"/>
      <c r="MK244" s="15"/>
      <c r="ML244" s="39"/>
      <c r="MQ244" s="39"/>
      <c r="MS244" s="14"/>
      <c r="MT244" s="14"/>
      <c r="MV244" s="39"/>
      <c r="MX244" s="14"/>
      <c r="MY244" s="14"/>
      <c r="MZ244" s="22"/>
      <c r="NA244" s="40"/>
      <c r="NF244" s="40"/>
      <c r="NH244" s="21"/>
      <c r="NI244" s="21"/>
      <c r="NJ244" s="26"/>
      <c r="NK244" s="41"/>
      <c r="NO244" s="7"/>
      <c r="NP244" s="8"/>
      <c r="NU244" s="8"/>
      <c r="NW244" s="4"/>
      <c r="NX244" s="4"/>
      <c r="NZ244" s="8"/>
      <c r="OB244" s="4"/>
      <c r="OC244" s="4"/>
      <c r="OD244" s="15"/>
      <c r="OE244" s="39"/>
      <c r="OJ244" s="39"/>
      <c r="OL244" s="14"/>
      <c r="OM244" s="14"/>
      <c r="ON244" s="22"/>
      <c r="OO244" s="40"/>
      <c r="OS244" s="7"/>
      <c r="OT244" s="8"/>
      <c r="OY244" s="8"/>
      <c r="PA244" s="4"/>
      <c r="PB244" s="4"/>
      <c r="PC244" s="15"/>
      <c r="PD244" s="39"/>
      <c r="PH244" s="7"/>
      <c r="PI244" s="8"/>
      <c r="PM244" s="7"/>
      <c r="PN244" s="8"/>
      <c r="PS244" s="8"/>
      <c r="PU244" s="4"/>
      <c r="PV244" s="4"/>
      <c r="PX244" s="8"/>
      <c r="PZ244" s="4"/>
      <c r="QA244" s="4"/>
      <c r="QB244" s="15"/>
      <c r="QC244" s="39"/>
      <c r="QH244" s="39"/>
      <c r="QJ244" s="14"/>
      <c r="QK244" s="14"/>
      <c r="QL244" s="22"/>
      <c r="QM244" s="40"/>
      <c r="QQ244" s="7"/>
      <c r="QR244" s="8"/>
      <c r="QW244" s="8"/>
      <c r="QY244" s="4"/>
      <c r="QZ244" s="4"/>
      <c r="RA244" s="15"/>
      <c r="RB244" s="39"/>
      <c r="RF244" s="7"/>
      <c r="RG244" s="8"/>
      <c r="RK244" s="7"/>
      <c r="RL244" s="8"/>
      <c r="RQ244" s="8"/>
      <c r="RS244" s="4"/>
      <c r="RT244" s="4"/>
      <c r="RU244" s="15"/>
      <c r="RV244" s="39"/>
      <c r="RZ244" s="7"/>
      <c r="SA244" s="8"/>
      <c r="SE244" s="7"/>
      <c r="SF244" s="8"/>
      <c r="SJ244" s="7"/>
      <c r="SK244" s="8"/>
      <c r="SP244" s="8"/>
      <c r="SR244" s="4"/>
      <c r="SS244" s="4"/>
      <c r="SU244" s="8"/>
      <c r="SW244" s="4"/>
      <c r="SX244" s="4"/>
      <c r="SY244" s="15"/>
      <c r="SZ244" s="39"/>
      <c r="TE244" s="39"/>
      <c r="TG244" s="14"/>
      <c r="TH244" s="14"/>
      <c r="TI244" s="22"/>
      <c r="TJ244" s="40"/>
      <c r="TN244" s="7"/>
      <c r="TO244" s="8"/>
      <c r="TT244" s="8"/>
      <c r="TV244" s="4"/>
      <c r="TW244" s="4"/>
      <c r="TX244" s="15"/>
      <c r="TY244" s="39"/>
      <c r="UC244" s="7"/>
      <c r="UD244" s="8"/>
      <c r="UH244" s="7"/>
      <c r="UI244" s="8"/>
      <c r="UN244" s="8"/>
      <c r="UP244" s="4"/>
      <c r="UQ244" s="4"/>
      <c r="UR244" s="15"/>
      <c r="US244" s="39"/>
      <c r="UW244" s="7"/>
      <c r="UX244" s="8"/>
      <c r="VB244" s="7"/>
      <c r="VC244" s="8"/>
      <c r="VG244" s="7"/>
      <c r="VH244" s="8"/>
      <c r="VM244" s="8"/>
      <c r="VO244" s="4"/>
      <c r="VP244" s="4"/>
      <c r="VQ244" s="15"/>
      <c r="VR244" s="39"/>
      <c r="VV244" s="7"/>
      <c r="VW244" s="8"/>
      <c r="WA244" s="7"/>
      <c r="WB244" s="8"/>
      <c r="WF244" s="7"/>
      <c r="WG244" s="8"/>
      <c r="WK244" s="7"/>
      <c r="WL244" s="8"/>
      <c r="WQ244" s="8"/>
      <c r="WS244" s="4"/>
      <c r="WT244" s="4"/>
      <c r="WU244" s="15"/>
      <c r="WV244" s="39"/>
      <c r="WZ244" s="7"/>
      <c r="XA244" s="8"/>
      <c r="XE244" s="7"/>
      <c r="XF244" s="8"/>
      <c r="XJ244" s="7"/>
      <c r="XK244" s="8"/>
      <c r="XO244" s="7"/>
      <c r="XP244" s="8"/>
      <c r="XT244" s="7"/>
      <c r="XU244" s="8"/>
      <c r="XY244" s="7"/>
      <c r="XZ244" s="8"/>
      <c r="YD244" s="7"/>
      <c r="YE244" s="8"/>
      <c r="YI244" s="7"/>
      <c r="YJ244" s="8"/>
    </row>
    <row r="245" spans="2:660" x14ac:dyDescent="0.2">
      <c r="B245" s="242"/>
      <c r="C245" s="163"/>
      <c r="D245"/>
      <c r="J245"/>
      <c r="K245"/>
      <c r="L245"/>
      <c r="M245"/>
      <c r="AI245" s="8"/>
      <c r="AK245" s="4"/>
      <c r="AL245" s="9"/>
      <c r="AN245" s="8"/>
      <c r="AP245" s="4"/>
      <c r="AQ245" s="9"/>
      <c r="AS245" s="8"/>
      <c r="AU245" s="4"/>
      <c r="AV245" s="9"/>
      <c r="AX245" s="17"/>
      <c r="AZ245" s="13"/>
      <c r="BA245" s="16"/>
      <c r="BM245" s="39"/>
      <c r="BO245" s="14"/>
      <c r="BP245" s="18"/>
      <c r="BR245" s="39"/>
      <c r="BT245" s="14"/>
      <c r="BU245" s="18"/>
      <c r="BW245" s="39"/>
      <c r="BY245" s="14"/>
      <c r="BZ245" s="18"/>
      <c r="CA245" s="22"/>
      <c r="CB245" s="40"/>
      <c r="CG245" s="40"/>
      <c r="CI245" s="21"/>
      <c r="CJ245" s="21"/>
      <c r="CL245" s="40"/>
      <c r="CN245" s="21"/>
      <c r="CO245" s="21"/>
      <c r="CQ245" s="40"/>
      <c r="CS245" s="21"/>
      <c r="CT245" s="21"/>
      <c r="CV245" s="40"/>
      <c r="CX245" s="21"/>
      <c r="CY245" s="21"/>
      <c r="CZ245" s="26"/>
      <c r="DA245" s="41"/>
      <c r="DF245" s="41"/>
      <c r="DH245" s="25"/>
      <c r="DI245" s="25"/>
      <c r="DK245" s="41"/>
      <c r="DM245" s="25"/>
      <c r="DN245" s="25"/>
      <c r="DP245" s="41"/>
      <c r="DR245" s="25"/>
      <c r="DS245" s="25"/>
      <c r="DT245" s="30"/>
      <c r="DU245" s="42"/>
      <c r="DZ245" s="42"/>
      <c r="EB245" s="29"/>
      <c r="EC245" s="29"/>
      <c r="EE245" s="42"/>
      <c r="EG245" s="29"/>
      <c r="EH245" s="29"/>
      <c r="EI245" s="34"/>
      <c r="EJ245" s="43"/>
      <c r="EO245" s="43"/>
      <c r="EQ245" s="33"/>
      <c r="ER245" s="33"/>
      <c r="ES245" s="38"/>
      <c r="ET245" s="44"/>
      <c r="EX245" s="7"/>
      <c r="EY245" s="8"/>
      <c r="FD245" s="8"/>
      <c r="FF245" s="4"/>
      <c r="FG245" s="4"/>
      <c r="FI245" s="8"/>
      <c r="FK245" s="4"/>
      <c r="FL245" s="4"/>
      <c r="FN245" s="8"/>
      <c r="FP245" s="4"/>
      <c r="FQ245" s="4"/>
      <c r="FS245" s="8"/>
      <c r="FU245" s="4"/>
      <c r="FV245" s="4"/>
      <c r="FW245" s="15"/>
      <c r="FX245" s="39"/>
      <c r="GC245" s="39"/>
      <c r="GE245" s="14"/>
      <c r="GF245" s="14"/>
      <c r="GH245" s="39"/>
      <c r="GJ245" s="14"/>
      <c r="GK245" s="14"/>
      <c r="GM245" s="39"/>
      <c r="GO245" s="14"/>
      <c r="GP245" s="14"/>
      <c r="GQ245" s="22"/>
      <c r="GR245" s="40"/>
      <c r="GW245" s="40"/>
      <c r="GY245" s="21"/>
      <c r="GZ245" s="21"/>
      <c r="HB245" s="40"/>
      <c r="HD245" s="21"/>
      <c r="HE245" s="21"/>
      <c r="HF245" s="26"/>
      <c r="HG245" s="41"/>
      <c r="HL245" s="41"/>
      <c r="HN245" s="25"/>
      <c r="HO245" s="25"/>
      <c r="HP245" s="30"/>
      <c r="HQ245" s="42"/>
      <c r="HU245" s="7"/>
      <c r="HV245" s="8"/>
      <c r="IA245" s="8"/>
      <c r="IC245" s="4"/>
      <c r="ID245" s="4"/>
      <c r="IF245" s="8"/>
      <c r="IH245" s="4"/>
      <c r="II245" s="4"/>
      <c r="IK245" s="8"/>
      <c r="IM245" s="4"/>
      <c r="IN245" s="4"/>
      <c r="IO245" s="15"/>
      <c r="IP245" s="39"/>
      <c r="IU245" s="39"/>
      <c r="IW245" s="14"/>
      <c r="IX245" s="14"/>
      <c r="IZ245" s="39"/>
      <c r="JB245" s="14"/>
      <c r="JC245" s="14"/>
      <c r="JD245" s="22"/>
      <c r="JE245" s="40"/>
      <c r="JJ245" s="40"/>
      <c r="JL245" s="21"/>
      <c r="JM245" s="21"/>
      <c r="JN245" s="26"/>
      <c r="JO245" s="41"/>
      <c r="JS245" s="7"/>
      <c r="JT245" s="8"/>
      <c r="JY245" s="8"/>
      <c r="KA245" s="4"/>
      <c r="KB245" s="4"/>
      <c r="KD245" s="8"/>
      <c r="KF245" s="4"/>
      <c r="KG245" s="4"/>
      <c r="KH245" s="15"/>
      <c r="KI245" s="39"/>
      <c r="KN245" s="39"/>
      <c r="KP245" s="14"/>
      <c r="KQ245" s="14"/>
      <c r="KR245" s="22"/>
      <c r="KS245" s="40"/>
      <c r="KX245" s="6"/>
      <c r="KZ245" s="5"/>
      <c r="LA245" s="5"/>
      <c r="LG245" s="15"/>
      <c r="LH245" s="39"/>
      <c r="LM245" s="6"/>
      <c r="LO245" s="5"/>
      <c r="LP245" s="5"/>
      <c r="LQ245" s="7"/>
      <c r="LR245" s="8"/>
      <c r="LW245" s="8"/>
      <c r="LY245" s="4"/>
      <c r="LZ245" s="4"/>
      <c r="MB245" s="8"/>
      <c r="MD245" s="4"/>
      <c r="ME245" s="4"/>
      <c r="MG245" s="8"/>
      <c r="MI245" s="4"/>
      <c r="MJ245" s="4"/>
      <c r="MK245" s="15"/>
      <c r="ML245" s="39"/>
      <c r="MQ245" s="39"/>
      <c r="MS245" s="14"/>
      <c r="MT245" s="14"/>
      <c r="MV245" s="39"/>
      <c r="MX245" s="14"/>
      <c r="MY245" s="14"/>
      <c r="MZ245" s="22"/>
      <c r="NA245" s="40"/>
      <c r="NF245" s="40"/>
      <c r="NH245" s="21"/>
      <c r="NI245" s="21"/>
      <c r="NJ245" s="26"/>
      <c r="NK245" s="41"/>
      <c r="NO245" s="7"/>
      <c r="NP245" s="8"/>
      <c r="NU245" s="8"/>
      <c r="NW245" s="4"/>
      <c r="NX245" s="4"/>
      <c r="NZ245" s="8"/>
      <c r="OB245" s="4"/>
      <c r="OC245" s="4"/>
      <c r="OD245" s="15"/>
      <c r="OE245" s="39"/>
      <c r="OJ245" s="39"/>
      <c r="OL245" s="14"/>
      <c r="OM245" s="14"/>
      <c r="ON245" s="22"/>
      <c r="OO245" s="40"/>
      <c r="OS245" s="7"/>
      <c r="OT245" s="8"/>
      <c r="OY245" s="8"/>
      <c r="PA245" s="4"/>
      <c r="PB245" s="4"/>
      <c r="PC245" s="15"/>
      <c r="PD245" s="39"/>
      <c r="PH245" s="7"/>
      <c r="PI245" s="8"/>
      <c r="PM245" s="7"/>
      <c r="PN245" s="8"/>
      <c r="PS245" s="8"/>
      <c r="PU245" s="4"/>
      <c r="PV245" s="4"/>
      <c r="PX245" s="8"/>
      <c r="PZ245" s="4"/>
      <c r="QA245" s="4"/>
      <c r="QB245" s="15"/>
      <c r="QC245" s="39"/>
      <c r="QH245" s="39"/>
      <c r="QJ245" s="14"/>
      <c r="QK245" s="14"/>
      <c r="QL245" s="22"/>
      <c r="QM245" s="40"/>
      <c r="QQ245" s="7"/>
      <c r="QR245" s="8"/>
      <c r="QW245" s="8"/>
      <c r="QY245" s="4"/>
      <c r="QZ245" s="4"/>
      <c r="RA245" s="15"/>
      <c r="RB245" s="39"/>
      <c r="RF245" s="7"/>
      <c r="RG245" s="8"/>
      <c r="RK245" s="7"/>
      <c r="RL245" s="8"/>
      <c r="RQ245" s="8"/>
      <c r="RS245" s="4"/>
      <c r="RT245" s="4"/>
      <c r="RU245" s="15"/>
      <c r="RV245" s="39"/>
      <c r="RZ245" s="7"/>
      <c r="SA245" s="8"/>
      <c r="SE245" s="7"/>
      <c r="SF245" s="8"/>
      <c r="SJ245" s="7"/>
      <c r="SK245" s="8"/>
      <c r="SP245" s="8"/>
      <c r="SR245" s="4"/>
      <c r="SS245" s="4"/>
      <c r="SU245" s="8"/>
      <c r="SW245" s="4"/>
      <c r="SX245" s="4"/>
      <c r="SY245" s="15"/>
      <c r="SZ245" s="39"/>
      <c r="TE245" s="39"/>
      <c r="TG245" s="14"/>
      <c r="TH245" s="14"/>
      <c r="TI245" s="22"/>
      <c r="TJ245" s="40"/>
      <c r="TN245" s="7"/>
      <c r="TO245" s="8"/>
      <c r="TT245" s="8"/>
      <c r="TV245" s="4"/>
      <c r="TW245" s="4"/>
      <c r="TX245" s="15"/>
      <c r="TY245" s="39"/>
      <c r="UC245" s="7"/>
      <c r="UD245" s="8"/>
      <c r="UH245" s="7"/>
      <c r="UI245" s="8"/>
      <c r="UN245" s="8"/>
      <c r="UP245" s="4"/>
      <c r="UQ245" s="4"/>
      <c r="UR245" s="15"/>
      <c r="US245" s="39"/>
      <c r="UW245" s="7"/>
      <c r="UX245" s="8"/>
      <c r="VB245" s="7"/>
      <c r="VC245" s="8"/>
      <c r="VG245" s="7"/>
      <c r="VH245" s="8"/>
      <c r="VM245" s="8"/>
      <c r="VO245" s="4"/>
      <c r="VP245" s="4"/>
      <c r="VQ245" s="15"/>
      <c r="VR245" s="39"/>
      <c r="VV245" s="7"/>
      <c r="VW245" s="8"/>
      <c r="WA245" s="7"/>
      <c r="WB245" s="8"/>
      <c r="WF245" s="7"/>
      <c r="WG245" s="8"/>
      <c r="WK245" s="7"/>
      <c r="WL245" s="8"/>
      <c r="WQ245" s="8"/>
      <c r="WS245" s="4"/>
      <c r="WT245" s="4"/>
      <c r="WU245" s="15"/>
      <c r="WV245" s="39"/>
      <c r="WZ245" s="7"/>
      <c r="XA245" s="8"/>
      <c r="XE245" s="7"/>
      <c r="XF245" s="8"/>
      <c r="XJ245" s="7"/>
      <c r="XK245" s="8"/>
      <c r="XO245" s="7"/>
      <c r="XP245" s="8"/>
      <c r="XT245" s="7"/>
      <c r="XU245" s="8"/>
      <c r="XY245" s="7"/>
      <c r="XZ245" s="8"/>
      <c r="YD245" s="7"/>
      <c r="YE245" s="8"/>
      <c r="YI245" s="7"/>
      <c r="YJ245" s="8"/>
    </row>
    <row r="246" spans="2:660" x14ac:dyDescent="0.2">
      <c r="B246" s="242"/>
      <c r="C246" s="163"/>
      <c r="D246"/>
      <c r="J246"/>
      <c r="K246"/>
      <c r="L246"/>
      <c r="M246"/>
      <c r="AI246" s="8"/>
      <c r="AK246" s="4"/>
      <c r="AL246" s="9"/>
      <c r="AN246" s="8"/>
      <c r="AP246" s="4"/>
      <c r="AQ246" s="9"/>
      <c r="AS246" s="8"/>
      <c r="AU246" s="4"/>
      <c r="AV246" s="9"/>
      <c r="AX246" s="17"/>
      <c r="AZ246" s="13"/>
      <c r="BA246" s="16"/>
      <c r="BM246" s="39"/>
      <c r="BO246" s="14"/>
      <c r="BP246" s="18"/>
      <c r="BR246" s="39"/>
      <c r="BT246" s="14"/>
      <c r="BU246" s="18"/>
      <c r="BW246" s="39"/>
      <c r="BY246" s="14"/>
      <c r="BZ246" s="18"/>
      <c r="CA246" s="22"/>
      <c r="CB246" s="40"/>
      <c r="CG246" s="40"/>
      <c r="CI246" s="21"/>
      <c r="CJ246" s="21"/>
      <c r="CL246" s="40"/>
      <c r="CN246" s="21"/>
      <c r="CO246" s="21"/>
      <c r="CQ246" s="40"/>
      <c r="CS246" s="21"/>
      <c r="CT246" s="21"/>
      <c r="CV246" s="40"/>
      <c r="CX246" s="21"/>
      <c r="CY246" s="21"/>
      <c r="CZ246" s="26"/>
      <c r="DA246" s="41"/>
      <c r="DF246" s="41"/>
      <c r="DH246" s="25"/>
      <c r="DI246" s="25"/>
      <c r="DK246" s="41"/>
      <c r="DM246" s="25"/>
      <c r="DN246" s="25"/>
      <c r="DP246" s="41"/>
      <c r="DR246" s="25"/>
      <c r="DS246" s="25"/>
      <c r="DT246" s="30"/>
      <c r="DU246" s="42"/>
      <c r="DZ246" s="42"/>
      <c r="EB246" s="29"/>
      <c r="EC246" s="29"/>
      <c r="EE246" s="42"/>
      <c r="EG246" s="29"/>
      <c r="EH246" s="29"/>
      <c r="EI246" s="34"/>
      <c r="EJ246" s="43"/>
      <c r="EO246" s="43"/>
      <c r="EQ246" s="33"/>
      <c r="ER246" s="33"/>
      <c r="ES246" s="38"/>
      <c r="ET246" s="44"/>
      <c r="EX246" s="7"/>
      <c r="EY246" s="8"/>
      <c r="FD246" s="8"/>
      <c r="FF246" s="4"/>
      <c r="FG246" s="4"/>
      <c r="FI246" s="8"/>
      <c r="FK246" s="4"/>
      <c r="FL246" s="4"/>
      <c r="FN246" s="8"/>
      <c r="FP246" s="4"/>
      <c r="FQ246" s="4"/>
      <c r="FS246" s="8"/>
      <c r="FU246" s="4"/>
      <c r="FV246" s="4"/>
      <c r="FW246" s="15"/>
      <c r="FX246" s="39"/>
      <c r="GC246" s="39"/>
      <c r="GE246" s="14"/>
      <c r="GF246" s="14"/>
      <c r="GH246" s="39"/>
      <c r="GJ246" s="14"/>
      <c r="GK246" s="14"/>
      <c r="GM246" s="39"/>
      <c r="GO246" s="14"/>
      <c r="GP246" s="14"/>
      <c r="GQ246" s="22"/>
      <c r="GR246" s="40"/>
      <c r="GW246" s="40"/>
      <c r="GY246" s="21"/>
      <c r="GZ246" s="21"/>
      <c r="HB246" s="40"/>
      <c r="HD246" s="21"/>
      <c r="HE246" s="21"/>
      <c r="HF246" s="26"/>
      <c r="HG246" s="41"/>
      <c r="HL246" s="41"/>
      <c r="HN246" s="25"/>
      <c r="HO246" s="25"/>
      <c r="HP246" s="30"/>
      <c r="HQ246" s="42"/>
      <c r="HU246" s="7"/>
      <c r="HV246" s="8"/>
      <c r="IA246" s="8"/>
      <c r="IC246" s="4"/>
      <c r="ID246" s="4"/>
      <c r="IF246" s="8"/>
      <c r="IH246" s="4"/>
      <c r="II246" s="4"/>
      <c r="IK246" s="8"/>
      <c r="IM246" s="4"/>
      <c r="IN246" s="4"/>
      <c r="IO246" s="15"/>
      <c r="IP246" s="39"/>
      <c r="IU246" s="39"/>
      <c r="IW246" s="14"/>
      <c r="IX246" s="14"/>
      <c r="IZ246" s="39"/>
      <c r="JB246" s="14"/>
      <c r="JC246" s="14"/>
      <c r="JD246" s="22"/>
      <c r="JE246" s="40"/>
      <c r="JJ246" s="40"/>
      <c r="JL246" s="21"/>
      <c r="JM246" s="21"/>
      <c r="JN246" s="26"/>
      <c r="JO246" s="41"/>
      <c r="JS246" s="7"/>
      <c r="JT246" s="8"/>
      <c r="JY246" s="8"/>
      <c r="KA246" s="4"/>
      <c r="KB246" s="4"/>
      <c r="KD246" s="8"/>
      <c r="KF246" s="4"/>
      <c r="KG246" s="4"/>
      <c r="KH246" s="15"/>
      <c r="KI246" s="39"/>
      <c r="KN246" s="39"/>
      <c r="KP246" s="14"/>
      <c r="KQ246" s="14"/>
      <c r="KR246" s="22"/>
      <c r="KS246" s="40"/>
      <c r="KX246" s="6"/>
      <c r="KZ246" s="5"/>
      <c r="LA246" s="5"/>
      <c r="LG246" s="15"/>
      <c r="LH246" s="39"/>
      <c r="LM246" s="6"/>
      <c r="LO246" s="5"/>
      <c r="LP246" s="5"/>
      <c r="LQ246" s="7"/>
      <c r="LR246" s="8"/>
      <c r="LW246" s="8"/>
      <c r="LY246" s="4"/>
      <c r="LZ246" s="4"/>
      <c r="MB246" s="8"/>
      <c r="MD246" s="4"/>
      <c r="ME246" s="4"/>
      <c r="MG246" s="8"/>
      <c r="MI246" s="4"/>
      <c r="MJ246" s="4"/>
      <c r="MK246" s="15"/>
      <c r="ML246" s="39"/>
      <c r="MQ246" s="39"/>
      <c r="MS246" s="14"/>
      <c r="MT246" s="14"/>
      <c r="MV246" s="39"/>
      <c r="MX246" s="14"/>
      <c r="MY246" s="14"/>
      <c r="MZ246" s="22"/>
      <c r="NA246" s="40"/>
      <c r="NF246" s="40"/>
      <c r="NH246" s="21"/>
      <c r="NI246" s="21"/>
      <c r="NJ246" s="26"/>
      <c r="NK246" s="41"/>
      <c r="NO246" s="7"/>
      <c r="NP246" s="8"/>
      <c r="NU246" s="8"/>
      <c r="NW246" s="4"/>
      <c r="NX246" s="4"/>
      <c r="NZ246" s="8"/>
      <c r="OB246" s="4"/>
      <c r="OC246" s="4"/>
      <c r="OD246" s="15"/>
      <c r="OE246" s="39"/>
      <c r="OJ246" s="39"/>
      <c r="OL246" s="14"/>
      <c r="OM246" s="14"/>
      <c r="ON246" s="22"/>
      <c r="OO246" s="40"/>
      <c r="OS246" s="7"/>
      <c r="OT246" s="8"/>
      <c r="OY246" s="8"/>
      <c r="PA246" s="4"/>
      <c r="PB246" s="4"/>
      <c r="PC246" s="15"/>
      <c r="PD246" s="39"/>
      <c r="PH246" s="7"/>
      <c r="PI246" s="8"/>
      <c r="PM246" s="7"/>
      <c r="PN246" s="8"/>
      <c r="PS246" s="8"/>
      <c r="PU246" s="4"/>
      <c r="PV246" s="4"/>
      <c r="PX246" s="8"/>
      <c r="PZ246" s="4"/>
      <c r="QA246" s="4"/>
      <c r="QB246" s="15"/>
      <c r="QC246" s="39"/>
      <c r="QH246" s="39"/>
      <c r="QJ246" s="14"/>
      <c r="QK246" s="14"/>
      <c r="QL246" s="22"/>
      <c r="QM246" s="40"/>
      <c r="QQ246" s="7"/>
      <c r="QR246" s="8"/>
      <c r="QW246" s="8"/>
      <c r="QY246" s="4"/>
      <c r="QZ246" s="4"/>
      <c r="RA246" s="15"/>
      <c r="RB246" s="39"/>
      <c r="RF246" s="7"/>
      <c r="RG246" s="8"/>
      <c r="RK246" s="7"/>
      <c r="RL246" s="8"/>
      <c r="RQ246" s="8"/>
      <c r="RS246" s="4"/>
      <c r="RT246" s="4"/>
      <c r="RU246" s="15"/>
      <c r="RV246" s="39"/>
      <c r="RZ246" s="7"/>
      <c r="SA246" s="8"/>
      <c r="SE246" s="7"/>
      <c r="SF246" s="8"/>
      <c r="SJ246" s="7"/>
      <c r="SK246" s="8"/>
      <c r="SP246" s="8"/>
      <c r="SR246" s="4"/>
      <c r="SS246" s="4"/>
      <c r="SU246" s="8"/>
      <c r="SW246" s="4"/>
      <c r="SX246" s="4"/>
      <c r="SY246" s="15"/>
      <c r="SZ246" s="39"/>
      <c r="TE246" s="39"/>
      <c r="TG246" s="14"/>
      <c r="TH246" s="14"/>
      <c r="TI246" s="22"/>
      <c r="TJ246" s="40"/>
      <c r="TN246" s="7"/>
      <c r="TO246" s="8"/>
      <c r="TT246" s="8"/>
      <c r="TV246" s="4"/>
      <c r="TW246" s="4"/>
      <c r="TX246" s="15"/>
      <c r="TY246" s="39"/>
      <c r="UC246" s="7"/>
      <c r="UD246" s="8"/>
      <c r="UH246" s="7"/>
      <c r="UI246" s="8"/>
      <c r="UN246" s="8"/>
      <c r="UP246" s="4"/>
      <c r="UQ246" s="4"/>
      <c r="UR246" s="15"/>
      <c r="US246" s="39"/>
      <c r="UW246" s="7"/>
      <c r="UX246" s="8"/>
      <c r="VB246" s="7"/>
      <c r="VC246" s="8"/>
      <c r="VG246" s="7"/>
      <c r="VH246" s="8"/>
      <c r="VM246" s="8"/>
      <c r="VO246" s="4"/>
      <c r="VP246" s="4"/>
      <c r="VQ246" s="15"/>
      <c r="VR246" s="39"/>
      <c r="VV246" s="7"/>
      <c r="VW246" s="8"/>
      <c r="WA246" s="7"/>
      <c r="WB246" s="8"/>
      <c r="WF246" s="7"/>
      <c r="WG246" s="8"/>
      <c r="WK246" s="7"/>
      <c r="WL246" s="8"/>
      <c r="WQ246" s="8"/>
      <c r="WS246" s="4"/>
      <c r="WT246" s="4"/>
      <c r="WU246" s="15"/>
      <c r="WV246" s="39"/>
      <c r="WZ246" s="7"/>
      <c r="XA246" s="8"/>
      <c r="XE246" s="7"/>
      <c r="XF246" s="8"/>
      <c r="XJ246" s="7"/>
      <c r="XK246" s="8"/>
      <c r="XO246" s="7"/>
      <c r="XP246" s="8"/>
      <c r="XT246" s="7"/>
      <c r="XU246" s="8"/>
      <c r="XY246" s="7"/>
      <c r="XZ246" s="8"/>
      <c r="YD246" s="7"/>
      <c r="YE246" s="8"/>
      <c r="YI246" s="7"/>
      <c r="YJ246" s="8"/>
    </row>
    <row r="247" spans="2:660" x14ac:dyDescent="0.2">
      <c r="B247" s="242"/>
      <c r="C247" s="163"/>
      <c r="D247"/>
      <c r="J247"/>
      <c r="K247"/>
      <c r="L247"/>
      <c r="M247"/>
      <c r="AI247" s="8"/>
      <c r="AK247" s="4"/>
      <c r="AL247" s="9"/>
      <c r="AN247" s="8"/>
      <c r="AP247" s="4"/>
      <c r="AQ247" s="9"/>
      <c r="AS247" s="8"/>
      <c r="AU247" s="4"/>
      <c r="AV247" s="9"/>
      <c r="AX247" s="17"/>
      <c r="AZ247" s="13"/>
      <c r="BA247" s="16"/>
      <c r="BM247" s="39"/>
      <c r="BO247" s="14"/>
      <c r="BP247" s="18"/>
      <c r="BR247" s="39"/>
      <c r="BT247" s="14"/>
      <c r="BU247" s="18"/>
      <c r="BW247" s="39"/>
      <c r="BY247" s="14"/>
      <c r="BZ247" s="18"/>
      <c r="CA247" s="22"/>
      <c r="CB247" s="40"/>
      <c r="CG247" s="40"/>
      <c r="CI247" s="21"/>
      <c r="CJ247" s="21"/>
      <c r="CL247" s="40"/>
      <c r="CN247" s="21"/>
      <c r="CO247" s="21"/>
      <c r="CQ247" s="40"/>
      <c r="CS247" s="21"/>
      <c r="CT247" s="21"/>
      <c r="CV247" s="40"/>
      <c r="CX247" s="21"/>
      <c r="CY247" s="21"/>
      <c r="CZ247" s="26"/>
      <c r="DA247" s="41"/>
      <c r="DF247" s="41"/>
      <c r="DH247" s="25"/>
      <c r="DI247" s="25"/>
      <c r="DK247" s="41"/>
      <c r="DM247" s="25"/>
      <c r="DN247" s="25"/>
      <c r="DP247" s="41"/>
      <c r="DR247" s="25"/>
      <c r="DS247" s="25"/>
      <c r="DT247" s="30"/>
      <c r="DU247" s="42"/>
      <c r="DZ247" s="42"/>
      <c r="EB247" s="29"/>
      <c r="EC247" s="29"/>
      <c r="EE247" s="42"/>
      <c r="EG247" s="29"/>
      <c r="EH247" s="29"/>
      <c r="EI247" s="34"/>
      <c r="EJ247" s="43"/>
      <c r="EO247" s="43"/>
      <c r="EQ247" s="33"/>
      <c r="ER247" s="33"/>
      <c r="ES247" s="38"/>
      <c r="ET247" s="44"/>
      <c r="EX247" s="7"/>
      <c r="EY247" s="8"/>
      <c r="FD247" s="8"/>
      <c r="FF247" s="4"/>
      <c r="FG247" s="4"/>
      <c r="FI247" s="8"/>
      <c r="FK247" s="4"/>
      <c r="FL247" s="4"/>
      <c r="FN247" s="8"/>
      <c r="FP247" s="4"/>
      <c r="FQ247" s="4"/>
      <c r="FS247" s="8"/>
      <c r="FU247" s="4"/>
      <c r="FV247" s="4"/>
      <c r="FW247" s="15"/>
      <c r="FX247" s="39"/>
      <c r="GC247" s="39"/>
      <c r="GE247" s="14"/>
      <c r="GF247" s="14"/>
      <c r="GH247" s="39"/>
      <c r="GJ247" s="14"/>
      <c r="GK247" s="14"/>
      <c r="GM247" s="39"/>
      <c r="GO247" s="14"/>
      <c r="GP247" s="14"/>
      <c r="GQ247" s="22"/>
      <c r="GR247" s="40"/>
      <c r="GW247" s="40"/>
      <c r="GY247" s="21"/>
      <c r="GZ247" s="21"/>
      <c r="HB247" s="40"/>
      <c r="HD247" s="21"/>
      <c r="HE247" s="21"/>
      <c r="HF247" s="26"/>
      <c r="HG247" s="41"/>
      <c r="HL247" s="41"/>
      <c r="HN247" s="25"/>
      <c r="HO247" s="25"/>
      <c r="HP247" s="30"/>
      <c r="HQ247" s="42"/>
      <c r="HU247" s="7"/>
      <c r="HV247" s="8"/>
      <c r="IA247" s="8"/>
      <c r="IC247" s="4"/>
      <c r="ID247" s="4"/>
      <c r="IF247" s="8"/>
      <c r="IH247" s="4"/>
      <c r="II247" s="4"/>
      <c r="IK247" s="8"/>
      <c r="IM247" s="4"/>
      <c r="IN247" s="4"/>
      <c r="IO247" s="15"/>
      <c r="IP247" s="39"/>
      <c r="IU247" s="39"/>
      <c r="IW247" s="14"/>
      <c r="IX247" s="14"/>
      <c r="IZ247" s="39"/>
      <c r="JB247" s="14"/>
      <c r="JC247" s="14"/>
      <c r="JD247" s="22"/>
      <c r="JE247" s="40"/>
      <c r="JJ247" s="40"/>
      <c r="JL247" s="21"/>
      <c r="JM247" s="21"/>
      <c r="JN247" s="26"/>
      <c r="JO247" s="41"/>
      <c r="JS247" s="7"/>
      <c r="JT247" s="8"/>
      <c r="JY247" s="8"/>
      <c r="KA247" s="4"/>
      <c r="KB247" s="4"/>
      <c r="KD247" s="8"/>
      <c r="KF247" s="4"/>
      <c r="KG247" s="4"/>
      <c r="KH247" s="15"/>
      <c r="KI247" s="39"/>
      <c r="KN247" s="39"/>
      <c r="KP247" s="14"/>
      <c r="KQ247" s="14"/>
      <c r="KR247" s="22"/>
      <c r="KS247" s="40"/>
      <c r="KX247" s="6"/>
      <c r="KZ247" s="5"/>
      <c r="LA247" s="5"/>
      <c r="LG247" s="15"/>
      <c r="LH247" s="39"/>
      <c r="LM247" s="6"/>
      <c r="LO247" s="5"/>
      <c r="LP247" s="5"/>
      <c r="LQ247" s="7"/>
      <c r="LR247" s="8"/>
      <c r="LW247" s="8"/>
      <c r="LY247" s="4"/>
      <c r="LZ247" s="4"/>
      <c r="MB247" s="8"/>
      <c r="MD247" s="4"/>
      <c r="ME247" s="4"/>
      <c r="MG247" s="8"/>
      <c r="MI247" s="4"/>
      <c r="MJ247" s="4"/>
      <c r="MK247" s="15"/>
      <c r="ML247" s="39"/>
      <c r="MQ247" s="39"/>
      <c r="MS247" s="14"/>
      <c r="MT247" s="14"/>
      <c r="MV247" s="39"/>
      <c r="MX247" s="14"/>
      <c r="MY247" s="14"/>
      <c r="MZ247" s="22"/>
      <c r="NA247" s="40"/>
      <c r="NF247" s="40"/>
      <c r="NH247" s="21"/>
      <c r="NI247" s="21"/>
      <c r="NJ247" s="26"/>
      <c r="NK247" s="41"/>
      <c r="NO247" s="7"/>
      <c r="NP247" s="8"/>
      <c r="NU247" s="8"/>
      <c r="NW247" s="4"/>
      <c r="NX247" s="4"/>
      <c r="NZ247" s="8"/>
      <c r="OB247" s="4"/>
      <c r="OC247" s="4"/>
      <c r="OD247" s="15"/>
      <c r="OE247" s="39"/>
      <c r="OJ247" s="39"/>
      <c r="OL247" s="14"/>
      <c r="OM247" s="14"/>
      <c r="ON247" s="22"/>
      <c r="OO247" s="40"/>
      <c r="OS247" s="7"/>
      <c r="OT247" s="8"/>
      <c r="OY247" s="8"/>
      <c r="PA247" s="4"/>
      <c r="PB247" s="4"/>
      <c r="PC247" s="15"/>
      <c r="PD247" s="39"/>
      <c r="PH247" s="7"/>
      <c r="PI247" s="8"/>
      <c r="PM247" s="7"/>
      <c r="PN247" s="8"/>
      <c r="PS247" s="8"/>
      <c r="PU247" s="4"/>
      <c r="PV247" s="4"/>
      <c r="PX247" s="8"/>
      <c r="PZ247" s="4"/>
      <c r="QA247" s="4"/>
      <c r="QB247" s="15"/>
      <c r="QC247" s="39"/>
      <c r="QH247" s="39"/>
      <c r="QJ247" s="14"/>
      <c r="QK247" s="14"/>
      <c r="QL247" s="22"/>
      <c r="QM247" s="40"/>
      <c r="QQ247" s="7"/>
      <c r="QR247" s="8"/>
      <c r="QW247" s="8"/>
      <c r="QY247" s="4"/>
      <c r="QZ247" s="4"/>
      <c r="RA247" s="15"/>
      <c r="RB247" s="39"/>
      <c r="RF247" s="7"/>
      <c r="RG247" s="8"/>
      <c r="RK247" s="7"/>
      <c r="RL247" s="8"/>
      <c r="RQ247" s="8"/>
      <c r="RS247" s="4"/>
      <c r="RT247" s="4"/>
      <c r="RU247" s="15"/>
      <c r="RV247" s="39"/>
      <c r="RZ247" s="7"/>
      <c r="SA247" s="8"/>
      <c r="SE247" s="7"/>
      <c r="SF247" s="8"/>
      <c r="SJ247" s="7"/>
      <c r="SK247" s="8"/>
      <c r="SP247" s="8"/>
      <c r="SR247" s="4"/>
      <c r="SS247" s="4"/>
      <c r="SU247" s="8"/>
      <c r="SW247" s="4"/>
      <c r="SX247" s="4"/>
      <c r="SY247" s="15"/>
      <c r="SZ247" s="39"/>
      <c r="TE247" s="39"/>
      <c r="TG247" s="14"/>
      <c r="TH247" s="14"/>
      <c r="TI247" s="22"/>
      <c r="TJ247" s="40"/>
      <c r="TN247" s="7"/>
      <c r="TO247" s="8"/>
      <c r="TT247" s="8"/>
      <c r="TV247" s="4"/>
      <c r="TW247" s="4"/>
      <c r="TX247" s="15"/>
      <c r="TY247" s="39"/>
      <c r="UC247" s="7"/>
      <c r="UD247" s="8"/>
      <c r="UH247" s="7"/>
      <c r="UI247" s="8"/>
      <c r="UN247" s="8"/>
      <c r="UP247" s="4"/>
      <c r="UQ247" s="4"/>
      <c r="UR247" s="15"/>
      <c r="US247" s="39"/>
      <c r="UW247" s="7"/>
      <c r="UX247" s="8"/>
      <c r="VB247" s="7"/>
      <c r="VC247" s="8"/>
      <c r="VG247" s="7"/>
      <c r="VH247" s="8"/>
      <c r="VM247" s="8"/>
      <c r="VO247" s="4"/>
      <c r="VP247" s="4"/>
      <c r="VQ247" s="15"/>
      <c r="VR247" s="39"/>
      <c r="VV247" s="7"/>
      <c r="VW247" s="8"/>
      <c r="WA247" s="7"/>
      <c r="WB247" s="8"/>
      <c r="WF247" s="7"/>
      <c r="WG247" s="8"/>
      <c r="WK247" s="7"/>
      <c r="WL247" s="8"/>
      <c r="WQ247" s="8"/>
      <c r="WS247" s="4"/>
      <c r="WT247" s="4"/>
      <c r="WU247" s="15"/>
      <c r="WV247" s="39"/>
      <c r="WZ247" s="7"/>
      <c r="XA247" s="8"/>
      <c r="XE247" s="7"/>
      <c r="XF247" s="8"/>
      <c r="XJ247" s="7"/>
      <c r="XK247" s="8"/>
      <c r="XO247" s="7"/>
      <c r="XP247" s="8"/>
      <c r="XT247" s="7"/>
      <c r="XU247" s="8"/>
      <c r="XY247" s="7"/>
      <c r="XZ247" s="8"/>
      <c r="YD247" s="7"/>
      <c r="YE247" s="8"/>
      <c r="YI247" s="7"/>
      <c r="YJ247" s="8"/>
    </row>
    <row r="248" spans="2:660" x14ac:dyDescent="0.2">
      <c r="B248" s="242"/>
      <c r="C248" s="163"/>
      <c r="D248"/>
      <c r="J248"/>
      <c r="K248"/>
      <c r="L248"/>
      <c r="M248"/>
      <c r="AI248" s="8"/>
      <c r="AK248" s="4"/>
      <c r="AL248" s="9"/>
      <c r="AN248" s="8"/>
      <c r="AP248" s="4"/>
      <c r="AQ248" s="9"/>
      <c r="AS248" s="8"/>
      <c r="AU248" s="4"/>
      <c r="AV248" s="9"/>
      <c r="AX248" s="17"/>
      <c r="AZ248" s="13"/>
      <c r="BA248" s="16"/>
      <c r="BM248" s="39"/>
      <c r="BO248" s="14"/>
      <c r="BP248" s="18"/>
      <c r="BR248" s="39"/>
      <c r="BT248" s="14"/>
      <c r="BU248" s="18"/>
      <c r="BW248" s="39"/>
      <c r="BY248" s="14"/>
      <c r="BZ248" s="18"/>
      <c r="CA248" s="22"/>
      <c r="CB248" s="40"/>
      <c r="CG248" s="40"/>
      <c r="CI248" s="21"/>
      <c r="CJ248" s="21"/>
      <c r="CL248" s="40"/>
      <c r="CN248" s="21"/>
      <c r="CO248" s="21"/>
      <c r="CQ248" s="40"/>
      <c r="CS248" s="21"/>
      <c r="CT248" s="21"/>
      <c r="CV248" s="40"/>
      <c r="CX248" s="21"/>
      <c r="CY248" s="21"/>
      <c r="CZ248" s="26"/>
      <c r="DA248" s="41"/>
      <c r="DF248" s="41"/>
      <c r="DH248" s="25"/>
      <c r="DI248" s="25"/>
      <c r="DK248" s="41"/>
      <c r="DM248" s="25"/>
      <c r="DN248" s="25"/>
      <c r="DP248" s="41"/>
      <c r="DR248" s="25"/>
      <c r="DS248" s="25"/>
      <c r="DT248" s="30"/>
      <c r="DU248" s="42"/>
      <c r="DZ248" s="42"/>
      <c r="EB248" s="29"/>
      <c r="EC248" s="29"/>
      <c r="EE248" s="42"/>
      <c r="EG248" s="29"/>
      <c r="EH248" s="29"/>
      <c r="EI248" s="34"/>
      <c r="EJ248" s="43"/>
      <c r="EO248" s="43"/>
      <c r="EQ248" s="33"/>
      <c r="ER248" s="33"/>
      <c r="ES248" s="38"/>
      <c r="ET248" s="44"/>
      <c r="EX248" s="7"/>
      <c r="EY248" s="8"/>
      <c r="FD248" s="8"/>
      <c r="FF248" s="4"/>
      <c r="FG248" s="4"/>
      <c r="FI248" s="8"/>
      <c r="FK248" s="4"/>
      <c r="FL248" s="4"/>
      <c r="FN248" s="8"/>
      <c r="FP248" s="4"/>
      <c r="FQ248" s="4"/>
      <c r="FS248" s="8"/>
      <c r="FU248" s="4"/>
      <c r="FV248" s="4"/>
      <c r="FW248" s="15"/>
      <c r="FX248" s="39"/>
      <c r="GC248" s="39"/>
      <c r="GE248" s="14"/>
      <c r="GF248" s="14"/>
      <c r="GH248" s="39"/>
      <c r="GJ248" s="14"/>
      <c r="GK248" s="14"/>
      <c r="GM248" s="39"/>
      <c r="GO248" s="14"/>
      <c r="GP248" s="14"/>
      <c r="GQ248" s="22"/>
      <c r="GR248" s="40"/>
      <c r="GW248" s="40"/>
      <c r="GY248" s="21"/>
      <c r="GZ248" s="21"/>
      <c r="HB248" s="40"/>
      <c r="HD248" s="21"/>
      <c r="HE248" s="21"/>
      <c r="HF248" s="26"/>
      <c r="HG248" s="41"/>
      <c r="HL248" s="41"/>
      <c r="HN248" s="25"/>
      <c r="HO248" s="25"/>
      <c r="HP248" s="30"/>
      <c r="HQ248" s="42"/>
      <c r="HU248" s="7"/>
      <c r="HV248" s="8"/>
      <c r="IA248" s="8"/>
      <c r="IC248" s="4"/>
      <c r="ID248" s="4"/>
      <c r="IF248" s="8"/>
      <c r="IH248" s="4"/>
      <c r="II248" s="4"/>
      <c r="IK248" s="8"/>
      <c r="IM248" s="4"/>
      <c r="IN248" s="4"/>
      <c r="IO248" s="15"/>
      <c r="IP248" s="39"/>
      <c r="IU248" s="39"/>
      <c r="IW248" s="14"/>
      <c r="IX248" s="14"/>
      <c r="IZ248" s="39"/>
      <c r="JB248" s="14"/>
      <c r="JC248" s="14"/>
      <c r="JD248" s="22"/>
      <c r="JE248" s="40"/>
      <c r="JJ248" s="40"/>
      <c r="JL248" s="21"/>
      <c r="JM248" s="21"/>
      <c r="JN248" s="26"/>
      <c r="JO248" s="41"/>
      <c r="JS248" s="7"/>
      <c r="JT248" s="8"/>
      <c r="JY248" s="8"/>
      <c r="KA248" s="4"/>
      <c r="KB248" s="4"/>
      <c r="KD248" s="8"/>
      <c r="KF248" s="4"/>
      <c r="KG248" s="4"/>
      <c r="KH248" s="15"/>
      <c r="KI248" s="39"/>
      <c r="KN248" s="39"/>
      <c r="KP248" s="14"/>
      <c r="KQ248" s="14"/>
      <c r="KR248" s="22"/>
      <c r="KS248" s="40"/>
      <c r="KX248" s="6"/>
      <c r="KZ248" s="5"/>
      <c r="LA248" s="5"/>
      <c r="LG248" s="15"/>
      <c r="LH248" s="39"/>
      <c r="LM248" s="6"/>
      <c r="LO248" s="5"/>
      <c r="LP248" s="5"/>
      <c r="LQ248" s="7"/>
      <c r="LR248" s="8"/>
      <c r="LW248" s="8"/>
      <c r="LY248" s="4"/>
      <c r="LZ248" s="4"/>
      <c r="MB248" s="8"/>
      <c r="MD248" s="4"/>
      <c r="ME248" s="4"/>
      <c r="MG248" s="8"/>
      <c r="MI248" s="4"/>
      <c r="MJ248" s="4"/>
      <c r="MK248" s="15"/>
      <c r="ML248" s="39"/>
      <c r="MQ248" s="39"/>
      <c r="MS248" s="14"/>
      <c r="MT248" s="14"/>
      <c r="MV248" s="39"/>
      <c r="MX248" s="14"/>
      <c r="MY248" s="14"/>
      <c r="MZ248" s="22"/>
      <c r="NA248" s="40"/>
      <c r="NF248" s="40"/>
      <c r="NH248" s="21"/>
      <c r="NI248" s="21"/>
      <c r="NJ248" s="26"/>
      <c r="NK248" s="41"/>
      <c r="NO248" s="7"/>
      <c r="NP248" s="8"/>
      <c r="NU248" s="8"/>
      <c r="NW248" s="4"/>
      <c r="NX248" s="4"/>
      <c r="NZ248" s="8"/>
      <c r="OB248" s="4"/>
      <c r="OC248" s="4"/>
      <c r="OD248" s="15"/>
      <c r="OE248" s="39"/>
      <c r="OJ248" s="39"/>
      <c r="OL248" s="14"/>
      <c r="OM248" s="14"/>
      <c r="ON248" s="22"/>
      <c r="OO248" s="40"/>
      <c r="OS248" s="7"/>
      <c r="OT248" s="8"/>
      <c r="OY248" s="8"/>
      <c r="PA248" s="4"/>
      <c r="PB248" s="4"/>
      <c r="PC248" s="15"/>
      <c r="PD248" s="39"/>
      <c r="PH248" s="7"/>
      <c r="PI248" s="8"/>
      <c r="PM248" s="7"/>
      <c r="PN248" s="8"/>
      <c r="PS248" s="8"/>
      <c r="PU248" s="4"/>
      <c r="PV248" s="4"/>
      <c r="PX248" s="8"/>
      <c r="PZ248" s="4"/>
      <c r="QA248" s="4"/>
      <c r="QB248" s="15"/>
      <c r="QC248" s="39"/>
      <c r="QH248" s="39"/>
      <c r="QJ248" s="14"/>
      <c r="QK248" s="14"/>
      <c r="QL248" s="22"/>
      <c r="QM248" s="40"/>
      <c r="QQ248" s="7"/>
      <c r="QR248" s="8"/>
      <c r="QW248" s="8"/>
      <c r="QY248" s="4"/>
      <c r="QZ248" s="4"/>
      <c r="RA248" s="15"/>
      <c r="RB248" s="39"/>
      <c r="RF248" s="7"/>
      <c r="RG248" s="8"/>
      <c r="RK248" s="7"/>
      <c r="RL248" s="8"/>
      <c r="RQ248" s="8"/>
      <c r="RS248" s="4"/>
      <c r="RT248" s="4"/>
      <c r="RU248" s="15"/>
      <c r="RV248" s="39"/>
      <c r="RZ248" s="7"/>
      <c r="SA248" s="8"/>
      <c r="SE248" s="7"/>
      <c r="SF248" s="8"/>
      <c r="SJ248" s="7"/>
      <c r="SK248" s="8"/>
      <c r="SP248" s="8"/>
      <c r="SR248" s="4"/>
      <c r="SS248" s="4"/>
      <c r="SU248" s="8"/>
      <c r="SW248" s="4"/>
      <c r="SX248" s="4"/>
      <c r="SY248" s="15"/>
      <c r="SZ248" s="39"/>
      <c r="TE248" s="39"/>
      <c r="TG248" s="14"/>
      <c r="TH248" s="14"/>
      <c r="TI248" s="22"/>
      <c r="TJ248" s="40"/>
      <c r="TN248" s="7"/>
      <c r="TO248" s="8"/>
      <c r="TT248" s="8"/>
      <c r="TV248" s="4"/>
      <c r="TW248" s="4"/>
      <c r="TX248" s="15"/>
      <c r="TY248" s="39"/>
      <c r="UC248" s="7"/>
      <c r="UD248" s="8"/>
      <c r="UH248" s="7"/>
      <c r="UI248" s="8"/>
      <c r="UN248" s="8"/>
      <c r="UP248" s="4"/>
      <c r="UQ248" s="4"/>
      <c r="UR248" s="15"/>
      <c r="US248" s="39"/>
      <c r="UW248" s="7"/>
      <c r="UX248" s="8"/>
      <c r="VB248" s="7"/>
      <c r="VC248" s="8"/>
      <c r="VG248" s="7"/>
      <c r="VH248" s="8"/>
      <c r="VM248" s="8"/>
      <c r="VO248" s="4"/>
      <c r="VP248" s="4"/>
      <c r="VQ248" s="15"/>
      <c r="VR248" s="39"/>
      <c r="VV248" s="7"/>
      <c r="VW248" s="8"/>
      <c r="WA248" s="7"/>
      <c r="WB248" s="8"/>
      <c r="WF248" s="7"/>
      <c r="WG248" s="8"/>
      <c r="WK248" s="7"/>
      <c r="WL248" s="8"/>
      <c r="WQ248" s="8"/>
      <c r="WS248" s="4"/>
      <c r="WT248" s="4"/>
      <c r="WU248" s="15"/>
      <c r="WV248" s="39"/>
      <c r="WZ248" s="7"/>
      <c r="XA248" s="8"/>
      <c r="XE248" s="7"/>
      <c r="XF248" s="8"/>
      <c r="XJ248" s="7"/>
      <c r="XK248" s="8"/>
      <c r="XO248" s="7"/>
      <c r="XP248" s="8"/>
      <c r="XT248" s="7"/>
      <c r="XU248" s="8"/>
      <c r="XY248" s="7"/>
      <c r="XZ248" s="8"/>
      <c r="YD248" s="7"/>
      <c r="YE248" s="8"/>
      <c r="YI248" s="7"/>
      <c r="YJ248" s="8"/>
    </row>
    <row r="249" spans="2:660" x14ac:dyDescent="0.2">
      <c r="B249" s="242"/>
      <c r="C249" s="163"/>
      <c r="D249"/>
      <c r="J249"/>
      <c r="K249"/>
      <c r="L249"/>
      <c r="M249"/>
      <c r="AI249" s="8"/>
      <c r="AK249" s="4"/>
      <c r="AL249" s="9"/>
      <c r="AN249" s="8"/>
      <c r="AP249" s="4"/>
      <c r="AQ249" s="9"/>
      <c r="AS249" s="8"/>
      <c r="AU249" s="4"/>
      <c r="AV249" s="9"/>
      <c r="AX249" s="17"/>
      <c r="AZ249" s="13"/>
      <c r="BA249" s="16"/>
      <c r="BM249" s="39"/>
      <c r="BO249" s="14"/>
      <c r="BP249" s="18"/>
      <c r="BR249" s="39"/>
      <c r="BT249" s="14"/>
      <c r="BU249" s="18"/>
      <c r="BW249" s="39"/>
      <c r="BY249" s="14"/>
      <c r="BZ249" s="18"/>
      <c r="CA249" s="22"/>
      <c r="CB249" s="40"/>
      <c r="CG249" s="40"/>
      <c r="CI249" s="21"/>
      <c r="CJ249" s="21"/>
      <c r="CL249" s="40"/>
      <c r="CN249" s="21"/>
      <c r="CO249" s="21"/>
      <c r="CQ249" s="40"/>
      <c r="CS249" s="21"/>
      <c r="CT249" s="21"/>
      <c r="CV249" s="40"/>
      <c r="CX249" s="21"/>
      <c r="CY249" s="21"/>
      <c r="CZ249" s="26"/>
      <c r="DA249" s="41"/>
      <c r="DF249" s="41"/>
      <c r="DH249" s="25"/>
      <c r="DI249" s="25"/>
      <c r="DK249" s="41"/>
      <c r="DM249" s="25"/>
      <c r="DN249" s="25"/>
      <c r="DP249" s="41"/>
      <c r="DR249" s="25"/>
      <c r="DS249" s="25"/>
      <c r="DT249" s="30"/>
      <c r="DU249" s="42"/>
      <c r="DZ249" s="42"/>
      <c r="EB249" s="29"/>
      <c r="EC249" s="29"/>
      <c r="EE249" s="42"/>
      <c r="EG249" s="29"/>
      <c r="EH249" s="29"/>
      <c r="EI249" s="34"/>
      <c r="EJ249" s="43"/>
      <c r="EO249" s="43"/>
      <c r="EQ249" s="33"/>
      <c r="ER249" s="33"/>
      <c r="ES249" s="38"/>
      <c r="ET249" s="44"/>
      <c r="EX249" s="7"/>
      <c r="EY249" s="8"/>
      <c r="FD249" s="8"/>
      <c r="FF249" s="4"/>
      <c r="FG249" s="4"/>
      <c r="FI249" s="8"/>
      <c r="FK249" s="4"/>
      <c r="FL249" s="4"/>
      <c r="FN249" s="8"/>
      <c r="FP249" s="4"/>
      <c r="FQ249" s="4"/>
      <c r="FS249" s="8"/>
      <c r="FU249" s="4"/>
      <c r="FV249" s="4"/>
      <c r="FW249" s="15"/>
      <c r="FX249" s="39"/>
      <c r="GC249" s="39"/>
      <c r="GE249" s="14"/>
      <c r="GF249" s="14"/>
      <c r="GH249" s="39"/>
      <c r="GJ249" s="14"/>
      <c r="GK249" s="14"/>
      <c r="GM249" s="39"/>
      <c r="GO249" s="14"/>
      <c r="GP249" s="14"/>
      <c r="GQ249" s="22"/>
      <c r="GR249" s="40"/>
      <c r="GW249" s="40"/>
      <c r="GY249" s="21"/>
      <c r="GZ249" s="21"/>
      <c r="HB249" s="40"/>
      <c r="HD249" s="21"/>
      <c r="HE249" s="21"/>
      <c r="HF249" s="26"/>
      <c r="HG249" s="41"/>
      <c r="HL249" s="41"/>
      <c r="HN249" s="25"/>
      <c r="HO249" s="25"/>
      <c r="HP249" s="30"/>
      <c r="HQ249" s="42"/>
      <c r="HU249" s="7"/>
      <c r="HV249" s="8"/>
      <c r="IA249" s="8"/>
      <c r="IC249" s="4"/>
      <c r="ID249" s="4"/>
      <c r="IF249" s="8"/>
      <c r="IH249" s="4"/>
      <c r="II249" s="4"/>
      <c r="IK249" s="8"/>
      <c r="IM249" s="4"/>
      <c r="IN249" s="4"/>
      <c r="IO249" s="15"/>
      <c r="IP249" s="39"/>
      <c r="IU249" s="39"/>
      <c r="IW249" s="14"/>
      <c r="IX249" s="14"/>
      <c r="IZ249" s="39"/>
      <c r="JB249" s="14"/>
      <c r="JC249" s="14"/>
      <c r="JD249" s="22"/>
      <c r="JE249" s="40"/>
      <c r="JJ249" s="40"/>
      <c r="JL249" s="21"/>
      <c r="JM249" s="21"/>
      <c r="JN249" s="26"/>
      <c r="JO249" s="41"/>
      <c r="JS249" s="7"/>
      <c r="JT249" s="8"/>
      <c r="JY249" s="8"/>
      <c r="KA249" s="4"/>
      <c r="KB249" s="4"/>
      <c r="KD249" s="8"/>
      <c r="KF249" s="4"/>
      <c r="KG249" s="4"/>
      <c r="KH249" s="15"/>
      <c r="KI249" s="39"/>
      <c r="KN249" s="39"/>
      <c r="KP249" s="14"/>
      <c r="KQ249" s="14"/>
      <c r="KR249" s="22"/>
      <c r="KS249" s="40"/>
      <c r="KX249" s="6"/>
      <c r="KZ249" s="5"/>
      <c r="LA249" s="5"/>
      <c r="LG249" s="15"/>
      <c r="LH249" s="39"/>
      <c r="LM249" s="6"/>
      <c r="LO249" s="5"/>
      <c r="LP249" s="5"/>
      <c r="LQ249" s="7"/>
      <c r="LR249" s="8"/>
      <c r="LW249" s="8"/>
      <c r="LY249" s="4"/>
      <c r="LZ249" s="4"/>
      <c r="MB249" s="8"/>
      <c r="MD249" s="4"/>
      <c r="ME249" s="4"/>
      <c r="MG249" s="8"/>
      <c r="MI249" s="4"/>
      <c r="MJ249" s="4"/>
      <c r="MK249" s="15"/>
      <c r="ML249" s="39"/>
      <c r="MQ249" s="39"/>
      <c r="MS249" s="14"/>
      <c r="MT249" s="14"/>
      <c r="MV249" s="39"/>
      <c r="MX249" s="14"/>
      <c r="MY249" s="14"/>
      <c r="MZ249" s="22"/>
      <c r="NA249" s="40"/>
      <c r="NF249" s="40"/>
      <c r="NH249" s="21"/>
      <c r="NI249" s="21"/>
      <c r="NJ249" s="26"/>
      <c r="NK249" s="41"/>
      <c r="NO249" s="7"/>
      <c r="NP249" s="8"/>
      <c r="NU249" s="8"/>
      <c r="NW249" s="4"/>
      <c r="NX249" s="4"/>
      <c r="NZ249" s="8"/>
      <c r="OB249" s="4"/>
      <c r="OC249" s="4"/>
      <c r="OD249" s="15"/>
      <c r="OE249" s="39"/>
      <c r="OJ249" s="39"/>
      <c r="OL249" s="14"/>
      <c r="OM249" s="14"/>
      <c r="ON249" s="22"/>
      <c r="OO249" s="40"/>
      <c r="OS249" s="7"/>
      <c r="OT249" s="8"/>
      <c r="OY249" s="8"/>
      <c r="PA249" s="4"/>
      <c r="PB249" s="4"/>
      <c r="PC249" s="15"/>
      <c r="PD249" s="39"/>
      <c r="PH249" s="7"/>
      <c r="PI249" s="8"/>
      <c r="PM249" s="7"/>
      <c r="PN249" s="8"/>
      <c r="PS249" s="8"/>
      <c r="PU249" s="4"/>
      <c r="PV249" s="4"/>
      <c r="PX249" s="8"/>
      <c r="PZ249" s="4"/>
      <c r="QA249" s="4"/>
      <c r="QB249" s="15"/>
      <c r="QC249" s="39"/>
      <c r="QH249" s="39"/>
      <c r="QJ249" s="14"/>
      <c r="QK249" s="14"/>
      <c r="QL249" s="22"/>
      <c r="QM249" s="40"/>
      <c r="QQ249" s="7"/>
      <c r="QR249" s="8"/>
      <c r="QW249" s="8"/>
      <c r="QY249" s="4"/>
      <c r="QZ249" s="4"/>
      <c r="RA249" s="15"/>
      <c r="RB249" s="39"/>
      <c r="RF249" s="7"/>
      <c r="RG249" s="8"/>
      <c r="RK249" s="7"/>
      <c r="RL249" s="8"/>
      <c r="RQ249" s="8"/>
      <c r="RS249" s="4"/>
      <c r="RT249" s="4"/>
      <c r="RU249" s="15"/>
      <c r="RV249" s="39"/>
      <c r="RZ249" s="7"/>
      <c r="SA249" s="8"/>
      <c r="SE249" s="7"/>
      <c r="SF249" s="8"/>
      <c r="SJ249" s="7"/>
      <c r="SK249" s="8"/>
      <c r="SP249" s="8"/>
      <c r="SR249" s="4"/>
      <c r="SS249" s="4"/>
      <c r="SU249" s="8"/>
      <c r="SW249" s="4"/>
      <c r="SX249" s="4"/>
      <c r="SY249" s="15"/>
      <c r="SZ249" s="39"/>
      <c r="TE249" s="39"/>
      <c r="TG249" s="14"/>
      <c r="TH249" s="14"/>
      <c r="TI249" s="22"/>
      <c r="TJ249" s="40"/>
      <c r="TN249" s="7"/>
      <c r="TO249" s="8"/>
      <c r="TT249" s="8"/>
      <c r="TV249" s="4"/>
      <c r="TW249" s="4"/>
      <c r="TX249" s="15"/>
      <c r="TY249" s="39"/>
      <c r="UC249" s="7"/>
      <c r="UD249" s="8"/>
      <c r="UH249" s="7"/>
      <c r="UI249" s="8"/>
      <c r="UN249" s="8"/>
      <c r="UP249" s="4"/>
      <c r="UQ249" s="4"/>
      <c r="UR249" s="15"/>
      <c r="US249" s="39"/>
      <c r="UW249" s="7"/>
      <c r="UX249" s="8"/>
      <c r="VB249" s="7"/>
      <c r="VC249" s="8"/>
      <c r="VG249" s="7"/>
      <c r="VH249" s="8"/>
      <c r="VM249" s="8"/>
      <c r="VO249" s="4"/>
      <c r="VP249" s="4"/>
      <c r="VQ249" s="15"/>
      <c r="VR249" s="39"/>
      <c r="VV249" s="7"/>
      <c r="VW249" s="8"/>
      <c r="WA249" s="7"/>
      <c r="WB249" s="8"/>
      <c r="WF249" s="7"/>
      <c r="WG249" s="8"/>
      <c r="WK249" s="7"/>
      <c r="WL249" s="8"/>
      <c r="WQ249" s="8"/>
      <c r="WS249" s="4"/>
      <c r="WT249" s="4"/>
      <c r="WU249" s="15"/>
      <c r="WV249" s="39"/>
      <c r="WZ249" s="7"/>
      <c r="XA249" s="8"/>
      <c r="XE249" s="7"/>
      <c r="XF249" s="8"/>
      <c r="XJ249" s="7"/>
      <c r="XK249" s="8"/>
      <c r="XO249" s="7"/>
      <c r="XP249" s="8"/>
      <c r="XT249" s="7"/>
      <c r="XU249" s="8"/>
      <c r="XY249" s="7"/>
      <c r="XZ249" s="8"/>
      <c r="YD249" s="7"/>
      <c r="YE249" s="8"/>
      <c r="YI249" s="7"/>
      <c r="YJ249" s="8"/>
    </row>
    <row r="250" spans="2:660" x14ac:dyDescent="0.2">
      <c r="B250" s="242"/>
      <c r="C250" s="163"/>
      <c r="D250"/>
      <c r="J250"/>
      <c r="K250"/>
      <c r="L250"/>
      <c r="M250"/>
      <c r="AI250" s="8"/>
      <c r="AK250" s="4"/>
      <c r="AL250" s="9"/>
      <c r="AN250" s="8"/>
      <c r="AP250" s="4"/>
      <c r="AQ250" s="9"/>
      <c r="AS250" s="8"/>
      <c r="AU250" s="4"/>
      <c r="AV250" s="9"/>
      <c r="AX250" s="17"/>
      <c r="AZ250" s="13"/>
      <c r="BA250" s="16"/>
      <c r="BM250" s="39"/>
      <c r="BO250" s="14"/>
      <c r="BP250" s="18"/>
      <c r="BR250" s="39"/>
      <c r="BT250" s="14"/>
      <c r="BU250" s="18"/>
      <c r="BW250" s="39"/>
      <c r="BY250" s="14"/>
      <c r="BZ250" s="18"/>
      <c r="CA250" s="22"/>
      <c r="CB250" s="40"/>
      <c r="CG250" s="40"/>
      <c r="CI250" s="21"/>
      <c r="CJ250" s="21"/>
      <c r="CL250" s="40"/>
      <c r="CN250" s="21"/>
      <c r="CO250" s="21"/>
      <c r="CQ250" s="40"/>
      <c r="CS250" s="21"/>
      <c r="CT250" s="21"/>
      <c r="CV250" s="40"/>
      <c r="CX250" s="21"/>
      <c r="CY250" s="21"/>
      <c r="CZ250" s="26"/>
      <c r="DA250" s="41"/>
      <c r="DF250" s="41"/>
      <c r="DH250" s="25"/>
      <c r="DI250" s="25"/>
      <c r="DK250" s="41"/>
      <c r="DM250" s="25"/>
      <c r="DN250" s="25"/>
      <c r="DP250" s="41"/>
      <c r="DR250" s="25"/>
      <c r="DS250" s="25"/>
      <c r="DT250" s="30"/>
      <c r="DU250" s="42"/>
      <c r="DZ250" s="42"/>
      <c r="EB250" s="29"/>
      <c r="EC250" s="29"/>
      <c r="EE250" s="42"/>
      <c r="EG250" s="29"/>
      <c r="EH250" s="29"/>
      <c r="EI250" s="34"/>
      <c r="EJ250" s="43"/>
      <c r="EO250" s="43"/>
      <c r="EQ250" s="33"/>
      <c r="ER250" s="33"/>
      <c r="ES250" s="38"/>
      <c r="ET250" s="44"/>
      <c r="EX250" s="7"/>
      <c r="EY250" s="8"/>
      <c r="FD250" s="8"/>
      <c r="FF250" s="4"/>
      <c r="FG250" s="4"/>
      <c r="FI250" s="8"/>
      <c r="FK250" s="4"/>
      <c r="FL250" s="4"/>
      <c r="FN250" s="8"/>
      <c r="FP250" s="4"/>
      <c r="FQ250" s="4"/>
      <c r="FS250" s="8"/>
      <c r="FU250" s="4"/>
      <c r="FV250" s="4"/>
      <c r="FW250" s="15"/>
      <c r="FX250" s="39"/>
      <c r="GC250" s="39"/>
      <c r="GE250" s="14"/>
      <c r="GF250" s="14"/>
      <c r="GH250" s="39"/>
      <c r="GJ250" s="14"/>
      <c r="GK250" s="14"/>
      <c r="GM250" s="39"/>
      <c r="GO250" s="14"/>
      <c r="GP250" s="14"/>
      <c r="GQ250" s="22"/>
      <c r="GR250" s="40"/>
      <c r="GW250" s="40"/>
      <c r="GY250" s="21"/>
      <c r="GZ250" s="21"/>
      <c r="HB250" s="40"/>
      <c r="HD250" s="21"/>
      <c r="HE250" s="21"/>
      <c r="HF250" s="26"/>
      <c r="HG250" s="41"/>
      <c r="HL250" s="41"/>
      <c r="HN250" s="25"/>
      <c r="HO250" s="25"/>
      <c r="HP250" s="30"/>
      <c r="HQ250" s="42"/>
      <c r="HU250" s="7"/>
      <c r="HV250" s="8"/>
      <c r="IA250" s="8"/>
      <c r="IC250" s="4"/>
      <c r="ID250" s="4"/>
      <c r="IF250" s="8"/>
      <c r="IH250" s="4"/>
      <c r="II250" s="4"/>
      <c r="IK250" s="8"/>
      <c r="IM250" s="4"/>
      <c r="IN250" s="4"/>
      <c r="IO250" s="15"/>
      <c r="IP250" s="39"/>
      <c r="IU250" s="39"/>
      <c r="IW250" s="14"/>
      <c r="IX250" s="14"/>
      <c r="IZ250" s="39"/>
      <c r="JB250" s="14"/>
      <c r="JC250" s="14"/>
      <c r="JD250" s="22"/>
      <c r="JE250" s="40"/>
      <c r="JJ250" s="40"/>
      <c r="JL250" s="21"/>
      <c r="JM250" s="21"/>
      <c r="JN250" s="26"/>
      <c r="JO250" s="41"/>
      <c r="JS250" s="7"/>
      <c r="JT250" s="8"/>
      <c r="JY250" s="8"/>
      <c r="KA250" s="4"/>
      <c r="KB250" s="4"/>
      <c r="KD250" s="8"/>
      <c r="KF250" s="4"/>
      <c r="KG250" s="4"/>
      <c r="KH250" s="15"/>
      <c r="KI250" s="39"/>
      <c r="KN250" s="39"/>
      <c r="KP250" s="14"/>
      <c r="KQ250" s="14"/>
      <c r="KR250" s="22"/>
      <c r="KS250" s="40"/>
      <c r="KX250" s="6"/>
      <c r="KZ250" s="5"/>
      <c r="LA250" s="5"/>
      <c r="LG250" s="15"/>
      <c r="LH250" s="39"/>
      <c r="LM250" s="6"/>
      <c r="LO250" s="5"/>
      <c r="LP250" s="5"/>
      <c r="LQ250" s="7"/>
      <c r="LR250" s="8"/>
      <c r="LW250" s="8"/>
      <c r="LY250" s="4"/>
      <c r="LZ250" s="4"/>
      <c r="MB250" s="8"/>
      <c r="MD250" s="4"/>
      <c r="ME250" s="4"/>
      <c r="MG250" s="8"/>
      <c r="MI250" s="4"/>
      <c r="MJ250" s="4"/>
      <c r="MK250" s="15"/>
      <c r="ML250" s="39"/>
      <c r="MQ250" s="39"/>
      <c r="MS250" s="14"/>
      <c r="MT250" s="14"/>
      <c r="MV250" s="39"/>
      <c r="MX250" s="14"/>
      <c r="MY250" s="14"/>
      <c r="MZ250" s="22"/>
      <c r="NA250" s="40"/>
      <c r="NF250" s="40"/>
      <c r="NH250" s="21"/>
      <c r="NI250" s="21"/>
      <c r="NJ250" s="26"/>
      <c r="NK250" s="41"/>
      <c r="NO250" s="7"/>
      <c r="NP250" s="8"/>
      <c r="NU250" s="8"/>
      <c r="NW250" s="4"/>
      <c r="NX250" s="4"/>
      <c r="NZ250" s="8"/>
      <c r="OB250" s="4"/>
      <c r="OC250" s="4"/>
      <c r="OD250" s="15"/>
      <c r="OE250" s="39"/>
      <c r="OJ250" s="39"/>
      <c r="OL250" s="14"/>
      <c r="OM250" s="14"/>
      <c r="ON250" s="22"/>
      <c r="OO250" s="40"/>
      <c r="OS250" s="7"/>
      <c r="OT250" s="8"/>
      <c r="OY250" s="8"/>
      <c r="PA250" s="4"/>
      <c r="PB250" s="4"/>
      <c r="PC250" s="15"/>
      <c r="PD250" s="39"/>
      <c r="PH250" s="7"/>
      <c r="PI250" s="8"/>
      <c r="PM250" s="7"/>
      <c r="PN250" s="8"/>
      <c r="PS250" s="8"/>
      <c r="PU250" s="4"/>
      <c r="PV250" s="4"/>
      <c r="PX250" s="8"/>
      <c r="PZ250" s="4"/>
      <c r="QA250" s="4"/>
      <c r="QB250" s="15"/>
      <c r="QC250" s="39"/>
      <c r="QH250" s="39"/>
      <c r="QJ250" s="14"/>
      <c r="QK250" s="14"/>
      <c r="QL250" s="22"/>
      <c r="QM250" s="40"/>
      <c r="QQ250" s="7"/>
      <c r="QR250" s="8"/>
      <c r="QW250" s="8"/>
      <c r="QY250" s="4"/>
      <c r="QZ250" s="4"/>
      <c r="RA250" s="15"/>
      <c r="RB250" s="39"/>
      <c r="RF250" s="7"/>
      <c r="RG250" s="8"/>
      <c r="RK250" s="7"/>
      <c r="RL250" s="8"/>
      <c r="RQ250" s="8"/>
      <c r="RS250" s="4"/>
      <c r="RT250" s="4"/>
      <c r="RU250" s="15"/>
      <c r="RV250" s="39"/>
      <c r="RZ250" s="7"/>
      <c r="SA250" s="8"/>
      <c r="SE250" s="7"/>
      <c r="SF250" s="8"/>
      <c r="SJ250" s="7"/>
      <c r="SK250" s="8"/>
      <c r="SP250" s="8"/>
      <c r="SR250" s="4"/>
      <c r="SS250" s="4"/>
      <c r="SU250" s="8"/>
      <c r="SW250" s="4"/>
      <c r="SX250" s="4"/>
      <c r="SY250" s="15"/>
      <c r="SZ250" s="39"/>
      <c r="TE250" s="39"/>
      <c r="TG250" s="14"/>
      <c r="TH250" s="14"/>
      <c r="TI250" s="22"/>
      <c r="TJ250" s="40"/>
      <c r="TN250" s="7"/>
      <c r="TO250" s="8"/>
      <c r="TT250" s="8"/>
      <c r="TV250" s="4"/>
      <c r="TW250" s="4"/>
      <c r="TX250" s="15"/>
      <c r="TY250" s="39"/>
      <c r="UC250" s="7"/>
      <c r="UD250" s="8"/>
      <c r="UH250" s="7"/>
      <c r="UI250" s="8"/>
      <c r="UN250" s="8"/>
      <c r="UP250" s="4"/>
      <c r="UQ250" s="4"/>
      <c r="UR250" s="15"/>
      <c r="US250" s="39"/>
      <c r="UW250" s="7"/>
      <c r="UX250" s="8"/>
      <c r="VB250" s="7"/>
      <c r="VC250" s="8"/>
      <c r="VG250" s="7"/>
      <c r="VH250" s="8"/>
      <c r="VM250" s="8"/>
      <c r="VO250" s="4"/>
      <c r="VP250" s="4"/>
      <c r="VQ250" s="15"/>
      <c r="VR250" s="39"/>
      <c r="VV250" s="7"/>
      <c r="VW250" s="8"/>
      <c r="WA250" s="7"/>
      <c r="WB250" s="8"/>
      <c r="WF250" s="7"/>
      <c r="WG250" s="8"/>
      <c r="WK250" s="7"/>
      <c r="WL250" s="8"/>
      <c r="WQ250" s="8"/>
      <c r="WS250" s="4"/>
      <c r="WT250" s="4"/>
      <c r="WU250" s="15"/>
      <c r="WV250" s="39"/>
      <c r="WZ250" s="7"/>
      <c r="XA250" s="8"/>
      <c r="XE250" s="7"/>
      <c r="XF250" s="8"/>
      <c r="XJ250" s="7"/>
      <c r="XK250" s="8"/>
      <c r="XO250" s="7"/>
      <c r="XP250" s="8"/>
      <c r="XT250" s="7"/>
      <c r="XU250" s="8"/>
      <c r="XY250" s="7"/>
      <c r="XZ250" s="8"/>
      <c r="YD250" s="7"/>
      <c r="YE250" s="8"/>
      <c r="YI250" s="7"/>
      <c r="YJ250" s="8"/>
    </row>
    <row r="251" spans="2:660" x14ac:dyDescent="0.2">
      <c r="B251" s="242"/>
      <c r="C251" s="163"/>
      <c r="D251"/>
      <c r="J251"/>
      <c r="K251"/>
      <c r="L251"/>
      <c r="M251"/>
      <c r="AI251" s="8"/>
      <c r="AK251" s="4"/>
      <c r="AL251" s="9"/>
      <c r="AN251" s="8"/>
      <c r="AP251" s="4"/>
      <c r="AQ251" s="9"/>
      <c r="AS251" s="8"/>
      <c r="AU251" s="4"/>
      <c r="AV251" s="9"/>
      <c r="AX251" s="17"/>
      <c r="AZ251" s="13"/>
      <c r="BA251" s="16"/>
      <c r="BM251" s="39"/>
      <c r="BO251" s="14"/>
      <c r="BP251" s="18"/>
      <c r="BR251" s="39"/>
      <c r="BT251" s="14"/>
      <c r="BU251" s="18"/>
      <c r="BW251" s="39"/>
      <c r="BY251" s="14"/>
      <c r="BZ251" s="18"/>
      <c r="CA251" s="22"/>
      <c r="CB251" s="40"/>
      <c r="CG251" s="40"/>
      <c r="CI251" s="21"/>
      <c r="CJ251" s="21"/>
      <c r="CL251" s="40"/>
      <c r="CN251" s="21"/>
      <c r="CO251" s="21"/>
      <c r="CQ251" s="40"/>
      <c r="CS251" s="21"/>
      <c r="CT251" s="21"/>
      <c r="CV251" s="40"/>
      <c r="CX251" s="21"/>
      <c r="CY251" s="21"/>
      <c r="CZ251" s="26"/>
      <c r="DA251" s="41"/>
      <c r="DF251" s="41"/>
      <c r="DH251" s="25"/>
      <c r="DI251" s="25"/>
      <c r="DK251" s="41"/>
      <c r="DM251" s="25"/>
      <c r="DN251" s="25"/>
      <c r="DP251" s="41"/>
      <c r="DR251" s="25"/>
      <c r="DS251" s="25"/>
      <c r="DT251" s="30"/>
      <c r="DU251" s="42"/>
      <c r="DZ251" s="42"/>
      <c r="EB251" s="29"/>
      <c r="EC251" s="29"/>
      <c r="EE251" s="42"/>
      <c r="EG251" s="29"/>
      <c r="EH251" s="29"/>
      <c r="EI251" s="34"/>
      <c r="EJ251" s="43"/>
      <c r="EO251" s="43"/>
      <c r="EQ251" s="33"/>
      <c r="ER251" s="33"/>
      <c r="ES251" s="38"/>
      <c r="ET251" s="44"/>
      <c r="EX251" s="7"/>
      <c r="EY251" s="8"/>
      <c r="FD251" s="8"/>
      <c r="FF251" s="4"/>
      <c r="FG251" s="4"/>
      <c r="FI251" s="8"/>
      <c r="FK251" s="4"/>
      <c r="FL251" s="4"/>
      <c r="FN251" s="8"/>
      <c r="FP251" s="4"/>
      <c r="FQ251" s="4"/>
      <c r="FS251" s="8"/>
      <c r="FU251" s="4"/>
      <c r="FV251" s="4"/>
      <c r="FW251" s="15"/>
      <c r="FX251" s="39"/>
      <c r="GC251" s="39"/>
      <c r="GE251" s="14"/>
      <c r="GF251" s="14"/>
      <c r="GH251" s="39"/>
      <c r="GJ251" s="14"/>
      <c r="GK251" s="14"/>
      <c r="GM251" s="39"/>
      <c r="GO251" s="14"/>
      <c r="GP251" s="14"/>
      <c r="GQ251" s="22"/>
      <c r="GR251" s="40"/>
      <c r="GW251" s="40"/>
      <c r="GY251" s="21"/>
      <c r="GZ251" s="21"/>
      <c r="HB251" s="40"/>
      <c r="HD251" s="21"/>
      <c r="HE251" s="21"/>
      <c r="HF251" s="26"/>
      <c r="HG251" s="41"/>
      <c r="HL251" s="41"/>
      <c r="HN251" s="25"/>
      <c r="HO251" s="25"/>
      <c r="HP251" s="30"/>
      <c r="HQ251" s="42"/>
      <c r="HU251" s="7"/>
      <c r="HV251" s="8"/>
      <c r="IA251" s="8"/>
      <c r="IC251" s="4"/>
      <c r="ID251" s="4"/>
      <c r="IF251" s="8"/>
      <c r="IH251" s="4"/>
      <c r="II251" s="4"/>
      <c r="IK251" s="8"/>
      <c r="IM251" s="4"/>
      <c r="IN251" s="4"/>
      <c r="IO251" s="15"/>
      <c r="IP251" s="39"/>
      <c r="IU251" s="39"/>
      <c r="IW251" s="14"/>
      <c r="IX251" s="14"/>
      <c r="IZ251" s="39"/>
      <c r="JB251" s="14"/>
      <c r="JC251" s="14"/>
      <c r="JD251" s="22"/>
      <c r="JE251" s="40"/>
      <c r="JJ251" s="40"/>
      <c r="JL251" s="21"/>
      <c r="JM251" s="21"/>
      <c r="JN251" s="26"/>
      <c r="JO251" s="41"/>
      <c r="JS251" s="7"/>
      <c r="JT251" s="8"/>
      <c r="JY251" s="8"/>
      <c r="KA251" s="4"/>
      <c r="KB251" s="4"/>
      <c r="KD251" s="8"/>
      <c r="KF251" s="4"/>
      <c r="KG251" s="4"/>
      <c r="KH251" s="15"/>
      <c r="KI251" s="39"/>
      <c r="KN251" s="39"/>
      <c r="KP251" s="14"/>
      <c r="KQ251" s="14"/>
      <c r="KR251" s="22"/>
      <c r="KS251" s="40"/>
      <c r="KX251" s="6"/>
      <c r="KZ251" s="5"/>
      <c r="LA251" s="5"/>
      <c r="LG251" s="15"/>
      <c r="LH251" s="39"/>
      <c r="LM251" s="6"/>
      <c r="LO251" s="5"/>
      <c r="LP251" s="5"/>
      <c r="LQ251" s="7"/>
      <c r="LR251" s="8"/>
      <c r="LW251" s="8"/>
      <c r="LY251" s="4"/>
      <c r="LZ251" s="4"/>
      <c r="MB251" s="8"/>
      <c r="MD251" s="4"/>
      <c r="ME251" s="4"/>
      <c r="MG251" s="8"/>
      <c r="MI251" s="4"/>
      <c r="MJ251" s="4"/>
      <c r="MK251" s="15"/>
      <c r="ML251" s="39"/>
      <c r="MQ251" s="39"/>
      <c r="MS251" s="14"/>
      <c r="MT251" s="14"/>
      <c r="MV251" s="39"/>
      <c r="MX251" s="14"/>
      <c r="MY251" s="14"/>
      <c r="MZ251" s="22"/>
      <c r="NA251" s="40"/>
      <c r="NF251" s="40"/>
      <c r="NH251" s="21"/>
      <c r="NI251" s="21"/>
      <c r="NJ251" s="26"/>
      <c r="NK251" s="41"/>
      <c r="NO251" s="7"/>
      <c r="NP251" s="8"/>
      <c r="NU251" s="8"/>
      <c r="NW251" s="4"/>
      <c r="NX251" s="4"/>
      <c r="NZ251" s="8"/>
      <c r="OB251" s="4"/>
      <c r="OC251" s="4"/>
      <c r="OD251" s="15"/>
      <c r="OE251" s="39"/>
      <c r="OJ251" s="39"/>
      <c r="OL251" s="14"/>
      <c r="OM251" s="14"/>
      <c r="ON251" s="22"/>
      <c r="OO251" s="40"/>
      <c r="OS251" s="7"/>
      <c r="OT251" s="8"/>
      <c r="OY251" s="8"/>
      <c r="PA251" s="4"/>
      <c r="PB251" s="4"/>
      <c r="PC251" s="15"/>
      <c r="PD251" s="39"/>
      <c r="PH251" s="7"/>
      <c r="PI251" s="8"/>
      <c r="PM251" s="7"/>
      <c r="PN251" s="8"/>
      <c r="PS251" s="8"/>
      <c r="PU251" s="4"/>
      <c r="PV251" s="4"/>
      <c r="PX251" s="8"/>
      <c r="PZ251" s="4"/>
      <c r="QA251" s="4"/>
      <c r="QB251" s="15"/>
      <c r="QC251" s="39"/>
      <c r="QH251" s="39"/>
      <c r="QJ251" s="14"/>
      <c r="QK251" s="14"/>
      <c r="QL251" s="22"/>
      <c r="QM251" s="40"/>
      <c r="QQ251" s="7"/>
      <c r="QR251" s="8"/>
      <c r="QW251" s="8"/>
      <c r="QY251" s="4"/>
      <c r="QZ251" s="4"/>
      <c r="RA251" s="15"/>
      <c r="RB251" s="39"/>
      <c r="RF251" s="7"/>
      <c r="RG251" s="8"/>
      <c r="RK251" s="7"/>
      <c r="RL251" s="8"/>
      <c r="RQ251" s="8"/>
      <c r="RS251" s="4"/>
      <c r="RT251" s="4"/>
      <c r="RU251" s="15"/>
      <c r="RV251" s="39"/>
      <c r="RZ251" s="7"/>
      <c r="SA251" s="8"/>
      <c r="SE251" s="7"/>
      <c r="SF251" s="8"/>
      <c r="SJ251" s="7"/>
      <c r="SK251" s="8"/>
      <c r="SP251" s="8"/>
      <c r="SR251" s="4"/>
      <c r="SS251" s="4"/>
      <c r="SU251" s="8"/>
      <c r="SW251" s="4"/>
      <c r="SX251" s="4"/>
      <c r="SY251" s="15"/>
      <c r="SZ251" s="39"/>
      <c r="TE251" s="39"/>
      <c r="TG251" s="14"/>
      <c r="TH251" s="14"/>
      <c r="TI251" s="22"/>
      <c r="TJ251" s="40"/>
      <c r="TN251" s="7"/>
      <c r="TO251" s="8"/>
      <c r="TT251" s="8"/>
      <c r="TV251" s="4"/>
      <c r="TW251" s="4"/>
      <c r="TX251" s="15"/>
      <c r="TY251" s="39"/>
      <c r="UC251" s="7"/>
      <c r="UD251" s="8"/>
      <c r="UH251" s="7"/>
      <c r="UI251" s="8"/>
      <c r="UN251" s="8"/>
      <c r="UP251" s="4"/>
      <c r="UQ251" s="4"/>
      <c r="UR251" s="15"/>
      <c r="US251" s="39"/>
      <c r="UW251" s="7"/>
      <c r="UX251" s="8"/>
      <c r="VB251" s="7"/>
      <c r="VC251" s="8"/>
      <c r="VG251" s="7"/>
      <c r="VH251" s="8"/>
      <c r="VM251" s="8"/>
      <c r="VO251" s="4"/>
      <c r="VP251" s="4"/>
      <c r="VQ251" s="15"/>
      <c r="VR251" s="39"/>
      <c r="VV251" s="7"/>
      <c r="VW251" s="8"/>
      <c r="WA251" s="7"/>
      <c r="WB251" s="8"/>
      <c r="WF251" s="7"/>
      <c r="WG251" s="8"/>
      <c r="WK251" s="7"/>
      <c r="WL251" s="8"/>
      <c r="WQ251" s="8"/>
      <c r="WS251" s="4"/>
      <c r="WT251" s="4"/>
      <c r="WU251" s="15"/>
      <c r="WV251" s="39"/>
      <c r="WZ251" s="7"/>
      <c r="XA251" s="8"/>
      <c r="XE251" s="7"/>
      <c r="XF251" s="8"/>
      <c r="XJ251" s="7"/>
      <c r="XK251" s="8"/>
      <c r="XO251" s="7"/>
      <c r="XP251" s="8"/>
      <c r="XT251" s="7"/>
      <c r="XU251" s="8"/>
      <c r="XY251" s="7"/>
      <c r="XZ251" s="8"/>
      <c r="YD251" s="7"/>
      <c r="YE251" s="8"/>
      <c r="YI251" s="7"/>
      <c r="YJ251" s="8"/>
    </row>
    <row r="252" spans="2:660" x14ac:dyDescent="0.2">
      <c r="B252" s="242"/>
      <c r="C252" s="163"/>
      <c r="D252"/>
      <c r="J252"/>
      <c r="K252"/>
      <c r="L252"/>
      <c r="M252"/>
      <c r="AI252" s="8"/>
      <c r="AK252" s="4"/>
      <c r="AL252" s="9"/>
      <c r="AN252" s="8"/>
      <c r="AP252" s="4"/>
      <c r="AQ252" s="9"/>
      <c r="AS252" s="8"/>
      <c r="AU252" s="4"/>
      <c r="AV252" s="9"/>
      <c r="AX252" s="17"/>
      <c r="AZ252" s="13"/>
      <c r="BA252" s="16"/>
      <c r="BM252" s="39"/>
      <c r="BO252" s="14"/>
      <c r="BP252" s="18"/>
      <c r="BR252" s="39"/>
      <c r="BT252" s="14"/>
      <c r="BU252" s="18"/>
      <c r="BW252" s="39"/>
      <c r="BY252" s="14"/>
      <c r="BZ252" s="18"/>
      <c r="CA252" s="22"/>
      <c r="CB252" s="40"/>
      <c r="CG252" s="40"/>
      <c r="CI252" s="21"/>
      <c r="CJ252" s="21"/>
      <c r="CL252" s="40"/>
      <c r="CN252" s="21"/>
      <c r="CO252" s="21"/>
      <c r="CQ252" s="40"/>
      <c r="CS252" s="21"/>
      <c r="CT252" s="21"/>
      <c r="CV252" s="40"/>
      <c r="CX252" s="21"/>
      <c r="CY252" s="21"/>
      <c r="CZ252" s="26"/>
      <c r="DA252" s="41"/>
      <c r="DF252" s="41"/>
      <c r="DH252" s="25"/>
      <c r="DI252" s="25"/>
      <c r="DK252" s="41"/>
      <c r="DM252" s="25"/>
      <c r="DN252" s="25"/>
      <c r="DP252" s="41"/>
      <c r="DR252" s="25"/>
      <c r="DS252" s="25"/>
      <c r="DT252" s="30"/>
      <c r="DU252" s="42"/>
      <c r="DZ252" s="42"/>
      <c r="EB252" s="29"/>
      <c r="EC252" s="29"/>
      <c r="EE252" s="42"/>
      <c r="EG252" s="29"/>
      <c r="EH252" s="29"/>
      <c r="EI252" s="34"/>
      <c r="EJ252" s="43"/>
      <c r="EO252" s="43"/>
      <c r="EQ252" s="33"/>
      <c r="ER252" s="33"/>
      <c r="ES252" s="38"/>
      <c r="ET252" s="44"/>
      <c r="EX252" s="7"/>
      <c r="EY252" s="8"/>
      <c r="FD252" s="8"/>
      <c r="FF252" s="4"/>
      <c r="FG252" s="4"/>
      <c r="FI252" s="8"/>
      <c r="FK252" s="4"/>
      <c r="FL252" s="4"/>
      <c r="FN252" s="8"/>
      <c r="FP252" s="4"/>
      <c r="FQ252" s="4"/>
      <c r="FS252" s="8"/>
      <c r="FU252" s="4"/>
      <c r="FV252" s="4"/>
      <c r="FW252" s="15"/>
      <c r="FX252" s="39"/>
      <c r="GC252" s="39"/>
      <c r="GE252" s="14"/>
      <c r="GF252" s="14"/>
      <c r="GH252" s="39"/>
      <c r="GJ252" s="14"/>
      <c r="GK252" s="14"/>
      <c r="GM252" s="39"/>
      <c r="GO252" s="14"/>
      <c r="GP252" s="14"/>
      <c r="GQ252" s="22"/>
      <c r="GR252" s="40"/>
      <c r="GW252" s="40"/>
      <c r="GY252" s="21"/>
      <c r="GZ252" s="21"/>
      <c r="HB252" s="40"/>
      <c r="HD252" s="21"/>
      <c r="HE252" s="21"/>
      <c r="HF252" s="26"/>
      <c r="HG252" s="41"/>
      <c r="HL252" s="41"/>
      <c r="HN252" s="25"/>
      <c r="HO252" s="25"/>
      <c r="HP252" s="30"/>
      <c r="HQ252" s="42"/>
      <c r="HU252" s="7"/>
      <c r="HV252" s="8"/>
      <c r="IA252" s="8"/>
      <c r="IC252" s="4"/>
      <c r="ID252" s="4"/>
      <c r="IF252" s="8"/>
      <c r="IH252" s="4"/>
      <c r="II252" s="4"/>
      <c r="IK252" s="8"/>
      <c r="IM252" s="4"/>
      <c r="IN252" s="4"/>
      <c r="IO252" s="15"/>
      <c r="IP252" s="39"/>
      <c r="IU252" s="39"/>
      <c r="IW252" s="14"/>
      <c r="IX252" s="14"/>
      <c r="IZ252" s="39"/>
      <c r="JB252" s="14"/>
      <c r="JC252" s="14"/>
      <c r="JD252" s="22"/>
      <c r="JE252" s="40"/>
      <c r="JJ252" s="40"/>
      <c r="JL252" s="21"/>
      <c r="JM252" s="21"/>
      <c r="JN252" s="26"/>
      <c r="JO252" s="41"/>
      <c r="JS252" s="7"/>
      <c r="JT252" s="8"/>
      <c r="JY252" s="8"/>
      <c r="KA252" s="4"/>
      <c r="KB252" s="4"/>
      <c r="KD252" s="8"/>
      <c r="KF252" s="4"/>
      <c r="KG252" s="4"/>
      <c r="KH252" s="15"/>
      <c r="KI252" s="39"/>
      <c r="KN252" s="39"/>
      <c r="KP252" s="14"/>
      <c r="KQ252" s="14"/>
      <c r="KR252" s="22"/>
      <c r="KS252" s="40"/>
      <c r="KX252" s="6"/>
      <c r="KZ252" s="5"/>
      <c r="LA252" s="5"/>
      <c r="LG252" s="15"/>
      <c r="LH252" s="39"/>
      <c r="LM252" s="6"/>
      <c r="LO252" s="5"/>
      <c r="LP252" s="5"/>
      <c r="LQ252" s="7"/>
      <c r="LR252" s="8"/>
      <c r="LW252" s="8"/>
      <c r="LY252" s="4"/>
      <c r="LZ252" s="4"/>
      <c r="MB252" s="8"/>
      <c r="MD252" s="4"/>
      <c r="ME252" s="4"/>
      <c r="MG252" s="8"/>
      <c r="MI252" s="4"/>
      <c r="MJ252" s="4"/>
      <c r="MK252" s="15"/>
      <c r="ML252" s="39"/>
      <c r="MQ252" s="39"/>
      <c r="MS252" s="14"/>
      <c r="MT252" s="14"/>
      <c r="MV252" s="39"/>
      <c r="MX252" s="14"/>
      <c r="MY252" s="14"/>
      <c r="MZ252" s="22"/>
      <c r="NA252" s="40"/>
      <c r="NF252" s="40"/>
      <c r="NH252" s="21"/>
      <c r="NI252" s="21"/>
      <c r="NJ252" s="26"/>
      <c r="NK252" s="41"/>
      <c r="NO252" s="7"/>
      <c r="NP252" s="8"/>
      <c r="NU252" s="8"/>
      <c r="NW252" s="4"/>
      <c r="NX252" s="4"/>
      <c r="NZ252" s="8"/>
      <c r="OB252" s="4"/>
      <c r="OC252" s="4"/>
      <c r="OD252" s="15"/>
      <c r="OE252" s="39"/>
      <c r="OJ252" s="39"/>
      <c r="OL252" s="14"/>
      <c r="OM252" s="14"/>
      <c r="ON252" s="22"/>
      <c r="OO252" s="40"/>
      <c r="OS252" s="7"/>
      <c r="OT252" s="8"/>
      <c r="OY252" s="8"/>
      <c r="PA252" s="4"/>
      <c r="PB252" s="4"/>
      <c r="PC252" s="15"/>
      <c r="PD252" s="39"/>
      <c r="PH252" s="7"/>
      <c r="PI252" s="8"/>
      <c r="PM252" s="7"/>
      <c r="PN252" s="8"/>
      <c r="PS252" s="8"/>
      <c r="PU252" s="4"/>
      <c r="PV252" s="4"/>
      <c r="PX252" s="8"/>
      <c r="PZ252" s="4"/>
      <c r="QA252" s="4"/>
      <c r="QB252" s="15"/>
      <c r="QC252" s="39"/>
      <c r="QH252" s="39"/>
      <c r="QJ252" s="14"/>
      <c r="QK252" s="14"/>
      <c r="QL252" s="22"/>
      <c r="QM252" s="40"/>
      <c r="QQ252" s="7"/>
      <c r="QR252" s="8"/>
      <c r="QW252" s="8"/>
      <c r="QY252" s="4"/>
      <c r="QZ252" s="4"/>
      <c r="RA252" s="15"/>
      <c r="RB252" s="39"/>
      <c r="RF252" s="7"/>
      <c r="RG252" s="8"/>
      <c r="RK252" s="7"/>
      <c r="RL252" s="8"/>
      <c r="RQ252" s="8"/>
      <c r="RS252" s="4"/>
      <c r="RT252" s="4"/>
      <c r="RU252" s="15"/>
      <c r="RV252" s="39"/>
      <c r="RZ252" s="7"/>
      <c r="SA252" s="8"/>
      <c r="SE252" s="7"/>
      <c r="SF252" s="8"/>
      <c r="SJ252" s="7"/>
      <c r="SK252" s="8"/>
      <c r="SP252" s="8"/>
      <c r="SR252" s="4"/>
      <c r="SS252" s="4"/>
      <c r="SU252" s="8"/>
      <c r="SW252" s="4"/>
      <c r="SX252" s="4"/>
      <c r="SY252" s="15"/>
      <c r="SZ252" s="39"/>
      <c r="TE252" s="39"/>
      <c r="TG252" s="14"/>
      <c r="TH252" s="14"/>
      <c r="TI252" s="22"/>
      <c r="TJ252" s="40"/>
      <c r="TN252" s="7"/>
      <c r="TO252" s="8"/>
      <c r="TT252" s="8"/>
      <c r="TV252" s="4"/>
      <c r="TW252" s="4"/>
      <c r="TX252" s="15"/>
      <c r="TY252" s="39"/>
      <c r="UC252" s="7"/>
      <c r="UD252" s="8"/>
      <c r="UH252" s="7"/>
      <c r="UI252" s="8"/>
      <c r="UN252" s="8"/>
      <c r="UP252" s="4"/>
      <c r="UQ252" s="4"/>
      <c r="UR252" s="15"/>
      <c r="US252" s="39"/>
      <c r="UW252" s="7"/>
      <c r="UX252" s="8"/>
      <c r="VB252" s="7"/>
      <c r="VC252" s="8"/>
      <c r="VG252" s="7"/>
      <c r="VH252" s="8"/>
      <c r="VM252" s="8"/>
      <c r="VO252" s="4"/>
      <c r="VP252" s="4"/>
      <c r="VQ252" s="15"/>
      <c r="VR252" s="39"/>
      <c r="VV252" s="7"/>
      <c r="VW252" s="8"/>
      <c r="WA252" s="7"/>
      <c r="WB252" s="8"/>
      <c r="WF252" s="7"/>
      <c r="WG252" s="8"/>
      <c r="WK252" s="7"/>
      <c r="WL252" s="8"/>
      <c r="WQ252" s="8"/>
      <c r="WS252" s="4"/>
      <c r="WT252" s="4"/>
      <c r="WU252" s="15"/>
      <c r="WV252" s="39"/>
      <c r="WZ252" s="7"/>
      <c r="XA252" s="8"/>
      <c r="XE252" s="7"/>
      <c r="XF252" s="8"/>
      <c r="XJ252" s="7"/>
      <c r="XK252" s="8"/>
      <c r="XO252" s="7"/>
      <c r="XP252" s="8"/>
      <c r="XT252" s="7"/>
      <c r="XU252" s="8"/>
      <c r="XY252" s="7"/>
      <c r="XZ252" s="8"/>
      <c r="YD252" s="7"/>
      <c r="YE252" s="8"/>
      <c r="YI252" s="7"/>
      <c r="YJ252" s="8"/>
    </row>
    <row r="253" spans="2:660" x14ac:dyDescent="0.2">
      <c r="B253" s="242"/>
      <c r="C253" s="163"/>
      <c r="D253"/>
      <c r="J253"/>
      <c r="K253"/>
      <c r="L253"/>
      <c r="M253"/>
      <c r="AI253" s="8"/>
      <c r="AK253" s="4"/>
      <c r="AL253" s="9"/>
      <c r="AN253" s="8"/>
      <c r="AP253" s="4"/>
      <c r="AQ253" s="9"/>
      <c r="AS253" s="8"/>
      <c r="AU253" s="4"/>
      <c r="AV253" s="9"/>
      <c r="AX253" s="17"/>
      <c r="AZ253" s="13"/>
      <c r="BA253" s="16"/>
      <c r="BM253" s="39"/>
      <c r="BO253" s="14"/>
      <c r="BP253" s="18"/>
      <c r="BR253" s="39"/>
      <c r="BT253" s="14"/>
      <c r="BU253" s="18"/>
      <c r="BW253" s="39"/>
      <c r="BY253" s="14"/>
      <c r="BZ253" s="18"/>
      <c r="CA253" s="22"/>
      <c r="CB253" s="40"/>
      <c r="CG253" s="40"/>
      <c r="CI253" s="21"/>
      <c r="CJ253" s="21"/>
      <c r="CL253" s="40"/>
      <c r="CN253" s="21"/>
      <c r="CO253" s="21"/>
      <c r="CQ253" s="40"/>
      <c r="CS253" s="21"/>
      <c r="CT253" s="21"/>
      <c r="CV253" s="40"/>
      <c r="CX253" s="21"/>
      <c r="CY253" s="21"/>
      <c r="CZ253" s="26"/>
      <c r="DA253" s="41"/>
      <c r="DF253" s="41"/>
      <c r="DH253" s="25"/>
      <c r="DI253" s="25"/>
      <c r="DK253" s="41"/>
      <c r="DM253" s="25"/>
      <c r="DN253" s="25"/>
      <c r="DP253" s="41"/>
      <c r="DR253" s="25"/>
      <c r="DS253" s="25"/>
      <c r="DT253" s="30"/>
      <c r="DU253" s="42"/>
      <c r="DZ253" s="42"/>
      <c r="EB253" s="29"/>
      <c r="EC253" s="29"/>
      <c r="EE253" s="42"/>
      <c r="EG253" s="29"/>
      <c r="EH253" s="29"/>
      <c r="EI253" s="34"/>
      <c r="EJ253" s="43"/>
      <c r="EO253" s="43"/>
      <c r="EQ253" s="33"/>
      <c r="ER253" s="33"/>
      <c r="ES253" s="38"/>
      <c r="ET253" s="44"/>
      <c r="EX253" s="7"/>
      <c r="EY253" s="8"/>
      <c r="FD253" s="8"/>
      <c r="FF253" s="4"/>
      <c r="FG253" s="4"/>
      <c r="FI253" s="8"/>
      <c r="FK253" s="4"/>
      <c r="FL253" s="4"/>
      <c r="FN253" s="8"/>
      <c r="FP253" s="4"/>
      <c r="FQ253" s="4"/>
      <c r="FS253" s="8"/>
      <c r="FU253" s="4"/>
      <c r="FV253" s="4"/>
      <c r="FW253" s="15"/>
      <c r="FX253" s="39"/>
      <c r="GC253" s="39"/>
      <c r="GE253" s="14"/>
      <c r="GF253" s="14"/>
      <c r="GH253" s="39"/>
      <c r="GJ253" s="14"/>
      <c r="GK253" s="14"/>
      <c r="GM253" s="39"/>
      <c r="GO253" s="14"/>
      <c r="GP253" s="14"/>
      <c r="GQ253" s="22"/>
      <c r="GR253" s="40"/>
      <c r="GW253" s="40"/>
      <c r="GY253" s="21"/>
      <c r="GZ253" s="21"/>
      <c r="HB253" s="40"/>
      <c r="HD253" s="21"/>
      <c r="HE253" s="21"/>
      <c r="HF253" s="26"/>
      <c r="HG253" s="41"/>
      <c r="HL253" s="41"/>
      <c r="HN253" s="25"/>
      <c r="HO253" s="25"/>
      <c r="HP253" s="30"/>
      <c r="HQ253" s="42"/>
      <c r="HU253" s="7"/>
      <c r="HV253" s="8"/>
      <c r="IA253" s="8"/>
      <c r="IC253" s="4"/>
      <c r="ID253" s="4"/>
      <c r="IF253" s="8"/>
      <c r="IH253" s="4"/>
      <c r="II253" s="4"/>
      <c r="IK253" s="8"/>
      <c r="IM253" s="4"/>
      <c r="IN253" s="4"/>
      <c r="IO253" s="15"/>
      <c r="IP253" s="39"/>
      <c r="IU253" s="39"/>
      <c r="IW253" s="14"/>
      <c r="IX253" s="14"/>
      <c r="IZ253" s="39"/>
      <c r="JB253" s="14"/>
      <c r="JC253" s="14"/>
      <c r="JD253" s="22"/>
      <c r="JE253" s="40"/>
      <c r="JJ253" s="40"/>
      <c r="JL253" s="21"/>
      <c r="JM253" s="21"/>
      <c r="JN253" s="26"/>
      <c r="JO253" s="41"/>
      <c r="JS253" s="7"/>
      <c r="JT253" s="8"/>
      <c r="JY253" s="8"/>
      <c r="KA253" s="4"/>
      <c r="KB253" s="4"/>
      <c r="KD253" s="8"/>
      <c r="KF253" s="4"/>
      <c r="KG253" s="4"/>
      <c r="KH253" s="15"/>
      <c r="KI253" s="39"/>
      <c r="KN253" s="39"/>
      <c r="KP253" s="14"/>
      <c r="KQ253" s="14"/>
      <c r="KR253" s="22"/>
      <c r="KS253" s="40"/>
      <c r="KX253" s="6"/>
      <c r="KZ253" s="5"/>
      <c r="LA253" s="5"/>
      <c r="LG253" s="15"/>
      <c r="LH253" s="39"/>
      <c r="LM253" s="6"/>
      <c r="LO253" s="5"/>
      <c r="LP253" s="5"/>
      <c r="LQ253" s="7"/>
      <c r="LR253" s="8"/>
      <c r="LW253" s="8"/>
      <c r="LY253" s="4"/>
      <c r="LZ253" s="4"/>
      <c r="MB253" s="8"/>
      <c r="MD253" s="4"/>
      <c r="ME253" s="4"/>
      <c r="MG253" s="8"/>
      <c r="MI253" s="4"/>
      <c r="MJ253" s="4"/>
      <c r="MK253" s="15"/>
      <c r="ML253" s="39"/>
      <c r="MQ253" s="39"/>
      <c r="MS253" s="14"/>
      <c r="MT253" s="14"/>
      <c r="MV253" s="39"/>
      <c r="MX253" s="14"/>
      <c r="MY253" s="14"/>
      <c r="MZ253" s="22"/>
      <c r="NA253" s="40"/>
      <c r="NF253" s="40"/>
      <c r="NH253" s="21"/>
      <c r="NI253" s="21"/>
      <c r="NJ253" s="26"/>
      <c r="NK253" s="41"/>
      <c r="NO253" s="7"/>
      <c r="NP253" s="8"/>
      <c r="NU253" s="8"/>
      <c r="NW253" s="4"/>
      <c r="NX253" s="4"/>
      <c r="NZ253" s="8"/>
      <c r="OB253" s="4"/>
      <c r="OC253" s="4"/>
      <c r="OD253" s="15"/>
      <c r="OE253" s="39"/>
      <c r="OJ253" s="39"/>
      <c r="OL253" s="14"/>
      <c r="OM253" s="14"/>
      <c r="ON253" s="22"/>
      <c r="OO253" s="40"/>
      <c r="OS253" s="7"/>
      <c r="OT253" s="8"/>
      <c r="OY253" s="8"/>
      <c r="PA253" s="4"/>
      <c r="PB253" s="4"/>
      <c r="PC253" s="15"/>
      <c r="PD253" s="39"/>
      <c r="PH253" s="7"/>
      <c r="PI253" s="8"/>
      <c r="PM253" s="7"/>
      <c r="PN253" s="8"/>
      <c r="PS253" s="8"/>
      <c r="PU253" s="4"/>
      <c r="PV253" s="4"/>
      <c r="PX253" s="8"/>
      <c r="PZ253" s="4"/>
      <c r="QA253" s="4"/>
      <c r="QB253" s="15"/>
      <c r="QC253" s="39"/>
      <c r="QH253" s="39"/>
      <c r="QJ253" s="14"/>
      <c r="QK253" s="14"/>
      <c r="QL253" s="22"/>
      <c r="QM253" s="40"/>
      <c r="QQ253" s="7"/>
      <c r="QR253" s="8"/>
      <c r="QW253" s="8"/>
      <c r="QY253" s="4"/>
      <c r="QZ253" s="4"/>
      <c r="RA253" s="15"/>
      <c r="RB253" s="39"/>
      <c r="RF253" s="7"/>
      <c r="RG253" s="8"/>
      <c r="RK253" s="7"/>
      <c r="RL253" s="8"/>
      <c r="RQ253" s="8"/>
      <c r="RS253" s="4"/>
      <c r="RT253" s="4"/>
      <c r="RU253" s="15"/>
      <c r="RV253" s="39"/>
      <c r="RZ253" s="7"/>
      <c r="SA253" s="8"/>
      <c r="SE253" s="7"/>
      <c r="SF253" s="8"/>
      <c r="SJ253" s="7"/>
      <c r="SK253" s="8"/>
      <c r="SP253" s="8"/>
      <c r="SR253" s="4"/>
      <c r="SS253" s="4"/>
      <c r="SU253" s="8"/>
      <c r="SW253" s="4"/>
      <c r="SX253" s="4"/>
      <c r="SY253" s="15"/>
      <c r="SZ253" s="39"/>
      <c r="TE253" s="39"/>
      <c r="TG253" s="14"/>
      <c r="TH253" s="14"/>
      <c r="TI253" s="22"/>
      <c r="TJ253" s="40"/>
      <c r="TN253" s="7"/>
      <c r="TO253" s="8"/>
      <c r="TT253" s="8"/>
      <c r="TV253" s="4"/>
      <c r="TW253" s="4"/>
      <c r="TX253" s="15"/>
      <c r="TY253" s="39"/>
      <c r="UC253" s="7"/>
      <c r="UD253" s="8"/>
      <c r="UH253" s="7"/>
      <c r="UI253" s="8"/>
      <c r="UN253" s="8"/>
      <c r="UP253" s="4"/>
      <c r="UQ253" s="4"/>
      <c r="UR253" s="15"/>
      <c r="US253" s="39"/>
      <c r="UW253" s="7"/>
      <c r="UX253" s="8"/>
      <c r="VB253" s="7"/>
      <c r="VC253" s="8"/>
      <c r="VG253" s="7"/>
      <c r="VH253" s="8"/>
      <c r="VM253" s="8"/>
      <c r="VO253" s="4"/>
      <c r="VP253" s="4"/>
      <c r="VQ253" s="15"/>
      <c r="VR253" s="39"/>
      <c r="VV253" s="7"/>
      <c r="VW253" s="8"/>
      <c r="WA253" s="7"/>
      <c r="WB253" s="8"/>
      <c r="WF253" s="7"/>
      <c r="WG253" s="8"/>
      <c r="WK253" s="7"/>
      <c r="WL253" s="8"/>
      <c r="WQ253" s="8"/>
      <c r="WS253" s="4"/>
      <c r="WT253" s="4"/>
      <c r="WU253" s="15"/>
      <c r="WV253" s="39"/>
      <c r="WZ253" s="7"/>
      <c r="XA253" s="8"/>
      <c r="XE253" s="7"/>
      <c r="XF253" s="8"/>
      <c r="XJ253" s="7"/>
      <c r="XK253" s="8"/>
      <c r="XO253" s="7"/>
      <c r="XP253" s="8"/>
      <c r="XT253" s="7"/>
      <c r="XU253" s="8"/>
      <c r="XY253" s="7"/>
      <c r="XZ253" s="8"/>
      <c r="YD253" s="7"/>
      <c r="YE253" s="8"/>
      <c r="YI253" s="7"/>
      <c r="YJ253" s="8"/>
    </row>
    <row r="254" spans="2:660" x14ac:dyDescent="0.2">
      <c r="B254" s="242"/>
      <c r="C254" s="163"/>
      <c r="D254"/>
      <c r="J254"/>
      <c r="K254"/>
      <c r="L254"/>
      <c r="M254"/>
      <c r="AI254" s="8"/>
      <c r="AK254" s="4"/>
      <c r="AL254" s="9"/>
      <c r="AN254" s="8"/>
      <c r="AP254" s="4"/>
      <c r="AQ254" s="9"/>
      <c r="AS254" s="8"/>
      <c r="AU254" s="4"/>
      <c r="AV254" s="9"/>
      <c r="AX254" s="17"/>
      <c r="AZ254" s="13"/>
      <c r="BA254" s="16"/>
      <c r="BM254" s="39"/>
      <c r="BO254" s="14"/>
      <c r="BP254" s="18"/>
      <c r="BR254" s="39"/>
      <c r="BT254" s="14"/>
      <c r="BU254" s="18"/>
      <c r="BW254" s="39"/>
      <c r="BY254" s="14"/>
      <c r="BZ254" s="18"/>
      <c r="CA254" s="22"/>
      <c r="CB254" s="40"/>
      <c r="CG254" s="40"/>
      <c r="CI254" s="21"/>
      <c r="CJ254" s="21"/>
      <c r="CL254" s="40"/>
      <c r="CN254" s="21"/>
      <c r="CO254" s="21"/>
      <c r="CQ254" s="40"/>
      <c r="CS254" s="21"/>
      <c r="CT254" s="21"/>
      <c r="CV254" s="40"/>
      <c r="CX254" s="21"/>
      <c r="CY254" s="21"/>
      <c r="CZ254" s="26"/>
      <c r="DA254" s="41"/>
      <c r="DF254" s="41"/>
      <c r="DH254" s="25"/>
      <c r="DI254" s="25"/>
      <c r="DK254" s="41"/>
      <c r="DM254" s="25"/>
      <c r="DN254" s="25"/>
      <c r="DP254" s="41"/>
      <c r="DR254" s="25"/>
      <c r="DS254" s="25"/>
      <c r="DT254" s="30"/>
      <c r="DU254" s="42"/>
      <c r="DZ254" s="42"/>
      <c r="EB254" s="29"/>
      <c r="EC254" s="29"/>
      <c r="EE254" s="42"/>
      <c r="EG254" s="29"/>
      <c r="EH254" s="29"/>
      <c r="EI254" s="34"/>
      <c r="EJ254" s="43"/>
      <c r="EO254" s="43"/>
      <c r="EQ254" s="33"/>
      <c r="ER254" s="33"/>
      <c r="ES254" s="38"/>
      <c r="ET254" s="44"/>
      <c r="EX254" s="7"/>
      <c r="EY254" s="8"/>
      <c r="FD254" s="8"/>
      <c r="FF254" s="4"/>
      <c r="FG254" s="4"/>
      <c r="FI254" s="8"/>
      <c r="FK254" s="4"/>
      <c r="FL254" s="4"/>
      <c r="FN254" s="8"/>
      <c r="FP254" s="4"/>
      <c r="FQ254" s="4"/>
      <c r="FS254" s="8"/>
      <c r="FU254" s="4"/>
      <c r="FV254" s="4"/>
      <c r="FW254" s="15"/>
      <c r="FX254" s="39"/>
      <c r="GC254" s="39"/>
      <c r="GE254" s="14"/>
      <c r="GF254" s="14"/>
      <c r="GH254" s="39"/>
      <c r="GJ254" s="14"/>
      <c r="GK254" s="14"/>
      <c r="GM254" s="39"/>
      <c r="GO254" s="14"/>
      <c r="GP254" s="14"/>
      <c r="GQ254" s="22"/>
      <c r="GR254" s="40"/>
      <c r="GW254" s="40"/>
      <c r="GY254" s="21"/>
      <c r="GZ254" s="21"/>
      <c r="HB254" s="40"/>
      <c r="HD254" s="21"/>
      <c r="HE254" s="21"/>
      <c r="HF254" s="26"/>
      <c r="HG254" s="41"/>
      <c r="HL254" s="41"/>
      <c r="HN254" s="25"/>
      <c r="HO254" s="25"/>
      <c r="HP254" s="30"/>
      <c r="HQ254" s="42"/>
      <c r="HU254" s="7"/>
      <c r="HV254" s="8"/>
      <c r="IA254" s="8"/>
      <c r="IC254" s="4"/>
      <c r="ID254" s="4"/>
      <c r="IF254" s="8"/>
      <c r="IH254" s="4"/>
      <c r="II254" s="4"/>
      <c r="IK254" s="8"/>
      <c r="IM254" s="4"/>
      <c r="IN254" s="4"/>
      <c r="IO254" s="15"/>
      <c r="IP254" s="39"/>
      <c r="IU254" s="39"/>
      <c r="IW254" s="14"/>
      <c r="IX254" s="14"/>
      <c r="IZ254" s="39"/>
      <c r="JB254" s="14"/>
      <c r="JC254" s="14"/>
      <c r="JD254" s="22"/>
      <c r="JE254" s="40"/>
      <c r="JJ254" s="40"/>
      <c r="JL254" s="21"/>
      <c r="JM254" s="21"/>
      <c r="JN254" s="26"/>
      <c r="JO254" s="41"/>
      <c r="JS254" s="7"/>
      <c r="JT254" s="8"/>
      <c r="JY254" s="8"/>
      <c r="KA254" s="4"/>
      <c r="KB254" s="4"/>
      <c r="KD254" s="8"/>
      <c r="KF254" s="4"/>
      <c r="KG254" s="4"/>
      <c r="KH254" s="15"/>
      <c r="KI254" s="39"/>
      <c r="KN254" s="39"/>
      <c r="KP254" s="14"/>
      <c r="KQ254" s="14"/>
      <c r="KR254" s="22"/>
      <c r="KS254" s="40"/>
      <c r="KX254" s="6"/>
      <c r="KZ254" s="5"/>
      <c r="LA254" s="5"/>
      <c r="LG254" s="15"/>
      <c r="LH254" s="39"/>
      <c r="LM254" s="6"/>
      <c r="LO254" s="5"/>
      <c r="LP254" s="5"/>
      <c r="LQ254" s="7"/>
      <c r="LR254" s="8"/>
      <c r="LW254" s="8"/>
      <c r="LY254" s="4"/>
      <c r="LZ254" s="4"/>
      <c r="MB254" s="8"/>
      <c r="MD254" s="4"/>
      <c r="ME254" s="4"/>
      <c r="MG254" s="8"/>
      <c r="MI254" s="4"/>
      <c r="MJ254" s="4"/>
      <c r="MK254" s="15"/>
      <c r="ML254" s="39"/>
      <c r="MQ254" s="39"/>
      <c r="MS254" s="14"/>
      <c r="MT254" s="14"/>
      <c r="MV254" s="39"/>
      <c r="MX254" s="14"/>
      <c r="MY254" s="14"/>
      <c r="MZ254" s="22"/>
      <c r="NA254" s="40"/>
      <c r="NF254" s="40"/>
      <c r="NH254" s="21"/>
      <c r="NI254" s="21"/>
      <c r="NJ254" s="26"/>
      <c r="NK254" s="41"/>
      <c r="NO254" s="7"/>
      <c r="NP254" s="8"/>
      <c r="NU254" s="8"/>
      <c r="NW254" s="4"/>
      <c r="NX254" s="4"/>
      <c r="NZ254" s="8"/>
      <c r="OB254" s="4"/>
      <c r="OC254" s="4"/>
      <c r="OD254" s="15"/>
      <c r="OE254" s="39"/>
      <c r="OJ254" s="39"/>
      <c r="OL254" s="14"/>
      <c r="OM254" s="14"/>
      <c r="ON254" s="22"/>
      <c r="OO254" s="40"/>
      <c r="OS254" s="7"/>
      <c r="OT254" s="8"/>
      <c r="OY254" s="8"/>
      <c r="PA254" s="4"/>
      <c r="PB254" s="4"/>
      <c r="PC254" s="15"/>
      <c r="PD254" s="39"/>
      <c r="PH254" s="7"/>
      <c r="PI254" s="8"/>
      <c r="PM254" s="7"/>
      <c r="PN254" s="8"/>
      <c r="PS254" s="8"/>
      <c r="PU254" s="4"/>
      <c r="PV254" s="4"/>
      <c r="PX254" s="8"/>
      <c r="PZ254" s="4"/>
      <c r="QA254" s="4"/>
      <c r="QB254" s="15"/>
      <c r="QC254" s="39"/>
      <c r="QH254" s="39"/>
      <c r="QJ254" s="14"/>
      <c r="QK254" s="14"/>
      <c r="QL254" s="22"/>
      <c r="QM254" s="40"/>
      <c r="QQ254" s="7"/>
      <c r="QR254" s="8"/>
      <c r="QW254" s="8"/>
      <c r="QY254" s="4"/>
      <c r="QZ254" s="4"/>
      <c r="RA254" s="15"/>
      <c r="RB254" s="39"/>
      <c r="RF254" s="7"/>
      <c r="RG254" s="8"/>
      <c r="RK254" s="7"/>
      <c r="RL254" s="8"/>
      <c r="RQ254" s="8"/>
      <c r="RS254" s="4"/>
      <c r="RT254" s="4"/>
      <c r="RU254" s="15"/>
      <c r="RV254" s="39"/>
      <c r="RZ254" s="7"/>
      <c r="SA254" s="8"/>
      <c r="SE254" s="7"/>
      <c r="SF254" s="8"/>
      <c r="SJ254" s="7"/>
      <c r="SK254" s="8"/>
      <c r="SP254" s="8"/>
      <c r="SR254" s="4"/>
      <c r="SS254" s="4"/>
      <c r="SU254" s="8"/>
      <c r="SW254" s="4"/>
      <c r="SX254" s="4"/>
      <c r="SY254" s="15"/>
      <c r="SZ254" s="39"/>
      <c r="TE254" s="39"/>
      <c r="TG254" s="14"/>
      <c r="TH254" s="14"/>
      <c r="TI254" s="22"/>
      <c r="TJ254" s="40"/>
      <c r="TN254" s="7"/>
      <c r="TO254" s="8"/>
      <c r="TT254" s="8"/>
      <c r="TV254" s="4"/>
      <c r="TW254" s="4"/>
      <c r="TX254" s="15"/>
      <c r="TY254" s="39"/>
      <c r="UC254" s="7"/>
      <c r="UD254" s="8"/>
      <c r="UH254" s="7"/>
      <c r="UI254" s="8"/>
      <c r="UN254" s="8"/>
      <c r="UP254" s="4"/>
      <c r="UQ254" s="4"/>
      <c r="UR254" s="15"/>
      <c r="US254" s="39"/>
      <c r="UW254" s="7"/>
      <c r="UX254" s="8"/>
      <c r="VB254" s="7"/>
      <c r="VC254" s="8"/>
      <c r="VG254" s="7"/>
      <c r="VH254" s="8"/>
      <c r="VM254" s="8"/>
      <c r="VO254" s="4"/>
      <c r="VP254" s="4"/>
      <c r="VQ254" s="15"/>
      <c r="VR254" s="39"/>
      <c r="VV254" s="7"/>
      <c r="VW254" s="8"/>
      <c r="WA254" s="7"/>
      <c r="WB254" s="8"/>
      <c r="WF254" s="7"/>
      <c r="WG254" s="8"/>
      <c r="WK254" s="7"/>
      <c r="WL254" s="8"/>
      <c r="WQ254" s="8"/>
      <c r="WS254" s="4"/>
      <c r="WT254" s="4"/>
      <c r="WU254" s="15"/>
      <c r="WV254" s="39"/>
      <c r="WZ254" s="7"/>
      <c r="XA254" s="8"/>
      <c r="XE254" s="7"/>
      <c r="XF254" s="8"/>
      <c r="XJ254" s="7"/>
      <c r="XK254" s="8"/>
      <c r="XO254" s="7"/>
      <c r="XP254" s="8"/>
      <c r="XT254" s="7"/>
      <c r="XU254" s="8"/>
      <c r="XY254" s="7"/>
      <c r="XZ254" s="8"/>
      <c r="YD254" s="7"/>
      <c r="YE254" s="8"/>
      <c r="YI254" s="7"/>
      <c r="YJ254" s="8"/>
    </row>
    <row r="255" spans="2:660" x14ac:dyDescent="0.2">
      <c r="B255" s="242"/>
      <c r="C255" s="163"/>
      <c r="D255"/>
      <c r="J255"/>
      <c r="K255"/>
      <c r="L255"/>
      <c r="M255"/>
      <c r="AI255" s="8"/>
      <c r="AK255" s="4"/>
      <c r="AL255" s="9"/>
      <c r="AN255" s="8"/>
      <c r="AP255" s="4"/>
      <c r="AQ255" s="9"/>
      <c r="AS255" s="8"/>
      <c r="AU255" s="4"/>
      <c r="AV255" s="9"/>
      <c r="AX255" s="17"/>
      <c r="AZ255" s="13"/>
      <c r="BA255" s="16"/>
      <c r="BM255" s="39"/>
      <c r="BO255" s="14"/>
      <c r="BP255" s="18"/>
      <c r="BR255" s="39"/>
      <c r="BT255" s="14"/>
      <c r="BU255" s="18"/>
      <c r="BW255" s="39"/>
      <c r="BY255" s="14"/>
      <c r="BZ255" s="18"/>
      <c r="CA255" s="22"/>
      <c r="CB255" s="40"/>
      <c r="CG255" s="40"/>
      <c r="CI255" s="21"/>
      <c r="CJ255" s="21"/>
      <c r="CL255" s="40"/>
      <c r="CN255" s="21"/>
      <c r="CO255" s="21"/>
      <c r="CQ255" s="40"/>
      <c r="CS255" s="21"/>
      <c r="CT255" s="21"/>
      <c r="CV255" s="40"/>
      <c r="CX255" s="21"/>
      <c r="CY255" s="21"/>
      <c r="CZ255" s="26"/>
      <c r="DA255" s="41"/>
      <c r="DF255" s="41"/>
      <c r="DH255" s="25"/>
      <c r="DI255" s="25"/>
      <c r="DK255" s="41"/>
      <c r="DM255" s="25"/>
      <c r="DN255" s="25"/>
      <c r="DP255" s="41"/>
      <c r="DR255" s="25"/>
      <c r="DS255" s="25"/>
      <c r="DT255" s="30"/>
      <c r="DU255" s="42"/>
      <c r="DZ255" s="42"/>
      <c r="EB255" s="29"/>
      <c r="EC255" s="29"/>
      <c r="EE255" s="42"/>
      <c r="EG255" s="29"/>
      <c r="EH255" s="29"/>
      <c r="EI255" s="34"/>
      <c r="EJ255" s="43"/>
      <c r="EO255" s="43"/>
      <c r="EQ255" s="33"/>
      <c r="ER255" s="33"/>
      <c r="ES255" s="38"/>
      <c r="ET255" s="44"/>
      <c r="EX255" s="7"/>
      <c r="EY255" s="8"/>
      <c r="FD255" s="8"/>
      <c r="FF255" s="4"/>
      <c r="FG255" s="4"/>
      <c r="FI255" s="8"/>
      <c r="FK255" s="4"/>
      <c r="FL255" s="4"/>
      <c r="FN255" s="8"/>
      <c r="FP255" s="4"/>
      <c r="FQ255" s="4"/>
      <c r="FS255" s="8"/>
      <c r="FU255" s="4"/>
      <c r="FV255" s="4"/>
      <c r="FW255" s="15"/>
      <c r="FX255" s="39"/>
      <c r="GC255" s="39"/>
      <c r="GE255" s="14"/>
      <c r="GF255" s="14"/>
      <c r="GH255" s="39"/>
      <c r="GJ255" s="14"/>
      <c r="GK255" s="14"/>
      <c r="GM255" s="39"/>
      <c r="GO255" s="14"/>
      <c r="GP255" s="14"/>
      <c r="GQ255" s="22"/>
      <c r="GR255" s="40"/>
      <c r="GW255" s="40"/>
      <c r="GY255" s="21"/>
      <c r="GZ255" s="21"/>
      <c r="HB255" s="40"/>
      <c r="HD255" s="21"/>
      <c r="HE255" s="21"/>
      <c r="HF255" s="26"/>
      <c r="HG255" s="41"/>
      <c r="HL255" s="41"/>
      <c r="HN255" s="25"/>
      <c r="HO255" s="25"/>
      <c r="HP255" s="30"/>
      <c r="HQ255" s="42"/>
      <c r="HU255" s="7"/>
      <c r="HV255" s="8"/>
      <c r="IA255" s="8"/>
      <c r="IC255" s="4"/>
      <c r="ID255" s="4"/>
      <c r="IF255" s="8"/>
      <c r="IH255" s="4"/>
      <c r="II255" s="4"/>
      <c r="IK255" s="8"/>
      <c r="IM255" s="4"/>
      <c r="IN255" s="4"/>
      <c r="IO255" s="15"/>
      <c r="IP255" s="39"/>
      <c r="IU255" s="39"/>
      <c r="IW255" s="14"/>
      <c r="IX255" s="14"/>
      <c r="IZ255" s="39"/>
      <c r="JB255" s="14"/>
      <c r="JC255" s="14"/>
      <c r="JD255" s="22"/>
      <c r="JE255" s="40"/>
      <c r="JJ255" s="40"/>
      <c r="JL255" s="21"/>
      <c r="JM255" s="21"/>
      <c r="JN255" s="26"/>
      <c r="JO255" s="41"/>
      <c r="JS255" s="7"/>
      <c r="JT255" s="8"/>
      <c r="JY255" s="8"/>
      <c r="KA255" s="4"/>
      <c r="KB255" s="4"/>
      <c r="KD255" s="8"/>
      <c r="KF255" s="4"/>
      <c r="KG255" s="4"/>
      <c r="KH255" s="15"/>
      <c r="KI255" s="39"/>
      <c r="KN255" s="39"/>
      <c r="KP255" s="14"/>
      <c r="KQ255" s="14"/>
      <c r="KR255" s="22"/>
      <c r="KS255" s="40"/>
      <c r="KX255" s="6"/>
      <c r="KZ255" s="5"/>
      <c r="LA255" s="5"/>
      <c r="LG255" s="15"/>
      <c r="LH255" s="39"/>
      <c r="LM255" s="6"/>
      <c r="LO255" s="5"/>
      <c r="LP255" s="5"/>
      <c r="LQ255" s="7"/>
      <c r="LR255" s="8"/>
      <c r="LW255" s="8"/>
      <c r="LY255" s="4"/>
      <c r="LZ255" s="4"/>
      <c r="MB255" s="8"/>
      <c r="MD255" s="4"/>
      <c r="ME255" s="4"/>
      <c r="MG255" s="8"/>
      <c r="MI255" s="4"/>
      <c r="MJ255" s="4"/>
      <c r="MK255" s="15"/>
      <c r="ML255" s="39"/>
      <c r="MQ255" s="39"/>
      <c r="MS255" s="14"/>
      <c r="MT255" s="14"/>
      <c r="MV255" s="39"/>
      <c r="MX255" s="14"/>
      <c r="MY255" s="14"/>
      <c r="MZ255" s="22"/>
      <c r="NA255" s="40"/>
      <c r="NF255" s="40"/>
      <c r="NH255" s="21"/>
      <c r="NI255" s="21"/>
      <c r="NJ255" s="26"/>
      <c r="NK255" s="41"/>
      <c r="NO255" s="7"/>
      <c r="NP255" s="8"/>
      <c r="NU255" s="8"/>
      <c r="NW255" s="4"/>
      <c r="NX255" s="4"/>
      <c r="NZ255" s="8"/>
      <c r="OB255" s="4"/>
      <c r="OC255" s="4"/>
      <c r="OD255" s="15"/>
      <c r="OE255" s="39"/>
      <c r="OJ255" s="39"/>
      <c r="OL255" s="14"/>
      <c r="OM255" s="14"/>
      <c r="ON255" s="22"/>
      <c r="OO255" s="40"/>
      <c r="OS255" s="7"/>
      <c r="OT255" s="8"/>
      <c r="OY255" s="8"/>
      <c r="PA255" s="4"/>
      <c r="PB255" s="4"/>
      <c r="PC255" s="15"/>
      <c r="PD255" s="39"/>
      <c r="PH255" s="7"/>
      <c r="PI255" s="8"/>
      <c r="PM255" s="7"/>
      <c r="PN255" s="8"/>
      <c r="PS255" s="8"/>
      <c r="PU255" s="4"/>
      <c r="PV255" s="4"/>
      <c r="PX255" s="8"/>
      <c r="PZ255" s="4"/>
      <c r="QA255" s="4"/>
      <c r="QB255" s="15"/>
      <c r="QC255" s="39"/>
      <c r="QH255" s="39"/>
      <c r="QJ255" s="14"/>
      <c r="QK255" s="14"/>
      <c r="QL255" s="22"/>
      <c r="QM255" s="40"/>
      <c r="QQ255" s="7"/>
      <c r="QR255" s="8"/>
      <c r="QW255" s="8"/>
      <c r="QY255" s="4"/>
      <c r="QZ255" s="4"/>
      <c r="RA255" s="15"/>
      <c r="RB255" s="39"/>
      <c r="RF255" s="7"/>
      <c r="RG255" s="8"/>
      <c r="RK255" s="7"/>
      <c r="RL255" s="8"/>
      <c r="RQ255" s="8"/>
      <c r="RS255" s="4"/>
      <c r="RT255" s="4"/>
      <c r="RU255" s="15"/>
      <c r="RV255" s="39"/>
      <c r="RZ255" s="7"/>
      <c r="SA255" s="8"/>
      <c r="SE255" s="7"/>
      <c r="SF255" s="8"/>
      <c r="SJ255" s="7"/>
      <c r="SK255" s="8"/>
      <c r="SP255" s="8"/>
      <c r="SR255" s="4"/>
      <c r="SS255" s="4"/>
      <c r="SU255" s="8"/>
      <c r="SW255" s="4"/>
      <c r="SX255" s="4"/>
      <c r="SY255" s="15"/>
      <c r="SZ255" s="39"/>
      <c r="TE255" s="39"/>
      <c r="TG255" s="14"/>
      <c r="TH255" s="14"/>
      <c r="TI255" s="22"/>
      <c r="TJ255" s="40"/>
      <c r="TN255" s="7"/>
      <c r="TO255" s="8"/>
      <c r="TT255" s="8"/>
      <c r="TV255" s="4"/>
      <c r="TW255" s="4"/>
      <c r="TX255" s="15"/>
      <c r="TY255" s="39"/>
      <c r="UC255" s="7"/>
      <c r="UD255" s="8"/>
      <c r="UH255" s="7"/>
      <c r="UI255" s="8"/>
      <c r="UN255" s="8"/>
      <c r="UP255" s="4"/>
      <c r="UQ255" s="4"/>
      <c r="UR255" s="15"/>
      <c r="US255" s="39"/>
      <c r="UW255" s="7"/>
      <c r="UX255" s="8"/>
      <c r="VB255" s="7"/>
      <c r="VC255" s="8"/>
      <c r="VG255" s="7"/>
      <c r="VH255" s="8"/>
      <c r="VM255" s="8"/>
      <c r="VO255" s="4"/>
      <c r="VP255" s="4"/>
      <c r="VQ255" s="15"/>
      <c r="VR255" s="39"/>
      <c r="VV255" s="7"/>
      <c r="VW255" s="8"/>
      <c r="WA255" s="7"/>
      <c r="WB255" s="8"/>
      <c r="WF255" s="7"/>
      <c r="WG255" s="8"/>
      <c r="WK255" s="7"/>
      <c r="WL255" s="8"/>
      <c r="WQ255" s="8"/>
      <c r="WS255" s="4"/>
      <c r="WT255" s="4"/>
      <c r="WU255" s="15"/>
      <c r="WV255" s="39"/>
      <c r="WZ255" s="7"/>
      <c r="XA255" s="8"/>
      <c r="XE255" s="7"/>
      <c r="XF255" s="8"/>
      <c r="XJ255" s="7"/>
      <c r="XK255" s="8"/>
      <c r="XO255" s="7"/>
      <c r="XP255" s="8"/>
      <c r="XT255" s="7"/>
      <c r="XU255" s="8"/>
      <c r="XY255" s="7"/>
      <c r="XZ255" s="8"/>
      <c r="YD255" s="7"/>
      <c r="YE255" s="8"/>
      <c r="YI255" s="7"/>
      <c r="YJ255" s="8"/>
    </row>
    <row r="256" spans="2:660" x14ac:dyDescent="0.2">
      <c r="B256" s="242"/>
      <c r="C256" s="163"/>
      <c r="D256"/>
      <c r="J256"/>
      <c r="K256"/>
      <c r="L256"/>
      <c r="M256"/>
      <c r="AI256" s="8"/>
      <c r="AK256" s="4"/>
      <c r="AL256" s="9"/>
      <c r="AN256" s="8"/>
      <c r="AP256" s="4"/>
      <c r="AQ256" s="9"/>
      <c r="AS256" s="8"/>
      <c r="AU256" s="4"/>
      <c r="AV256" s="9"/>
      <c r="AX256" s="17"/>
      <c r="AZ256" s="13"/>
      <c r="BA256" s="16"/>
      <c r="BM256" s="39"/>
      <c r="BO256" s="14"/>
      <c r="BP256" s="18"/>
      <c r="BR256" s="39"/>
      <c r="BT256" s="14"/>
      <c r="BU256" s="18"/>
      <c r="BW256" s="39"/>
      <c r="BY256" s="14"/>
      <c r="BZ256" s="18"/>
      <c r="CA256" s="22"/>
      <c r="CB256" s="40"/>
      <c r="CG256" s="40"/>
      <c r="CI256" s="21"/>
      <c r="CJ256" s="21"/>
      <c r="CL256" s="40"/>
      <c r="CN256" s="21"/>
      <c r="CO256" s="21"/>
      <c r="CQ256" s="40"/>
      <c r="CS256" s="21"/>
      <c r="CT256" s="21"/>
      <c r="CV256" s="40"/>
      <c r="CX256" s="21"/>
      <c r="CY256" s="21"/>
      <c r="CZ256" s="26"/>
      <c r="DA256" s="41"/>
      <c r="DF256" s="41"/>
      <c r="DH256" s="25"/>
      <c r="DI256" s="25"/>
      <c r="DK256" s="41"/>
      <c r="DM256" s="25"/>
      <c r="DN256" s="25"/>
      <c r="DP256" s="41"/>
      <c r="DR256" s="25"/>
      <c r="DS256" s="25"/>
      <c r="DT256" s="30"/>
      <c r="DU256" s="42"/>
      <c r="DZ256" s="42"/>
      <c r="EB256" s="29"/>
      <c r="EC256" s="29"/>
      <c r="EE256" s="42"/>
      <c r="EG256" s="29"/>
      <c r="EH256" s="29"/>
      <c r="EI256" s="34"/>
      <c r="EJ256" s="43"/>
      <c r="EO256" s="43"/>
      <c r="EQ256" s="33"/>
      <c r="ER256" s="33"/>
      <c r="ES256" s="38"/>
      <c r="ET256" s="44"/>
      <c r="EX256" s="7"/>
      <c r="EY256" s="8"/>
      <c r="FD256" s="8"/>
      <c r="FF256" s="4"/>
      <c r="FG256" s="4"/>
      <c r="FI256" s="8"/>
      <c r="FK256" s="4"/>
      <c r="FL256" s="4"/>
      <c r="FN256" s="8"/>
      <c r="FP256" s="4"/>
      <c r="FQ256" s="4"/>
      <c r="FS256" s="8"/>
      <c r="FU256" s="4"/>
      <c r="FV256" s="4"/>
      <c r="FW256" s="15"/>
      <c r="FX256" s="39"/>
      <c r="GC256" s="39"/>
      <c r="GE256" s="14"/>
      <c r="GF256" s="14"/>
      <c r="GH256" s="39"/>
      <c r="GJ256" s="14"/>
      <c r="GK256" s="14"/>
      <c r="GM256" s="39"/>
      <c r="GO256" s="14"/>
      <c r="GP256" s="14"/>
      <c r="GQ256" s="22"/>
      <c r="GR256" s="40"/>
      <c r="GW256" s="40"/>
      <c r="GY256" s="21"/>
      <c r="GZ256" s="21"/>
      <c r="HB256" s="40"/>
      <c r="HD256" s="21"/>
      <c r="HE256" s="21"/>
      <c r="HF256" s="26"/>
      <c r="HG256" s="41"/>
      <c r="HL256" s="41"/>
      <c r="HN256" s="25"/>
      <c r="HO256" s="25"/>
      <c r="HP256" s="30"/>
      <c r="HQ256" s="42"/>
      <c r="HU256" s="7"/>
      <c r="HV256" s="8"/>
      <c r="IA256" s="8"/>
      <c r="IC256" s="4"/>
      <c r="ID256" s="4"/>
      <c r="IF256" s="8"/>
      <c r="IH256" s="4"/>
      <c r="II256" s="4"/>
      <c r="IK256" s="8"/>
      <c r="IM256" s="4"/>
      <c r="IN256" s="4"/>
      <c r="IO256" s="15"/>
      <c r="IP256" s="39"/>
      <c r="IU256" s="39"/>
      <c r="IW256" s="14"/>
      <c r="IX256" s="14"/>
      <c r="IZ256" s="39"/>
      <c r="JB256" s="14"/>
      <c r="JC256" s="14"/>
      <c r="JD256" s="22"/>
      <c r="JE256" s="40"/>
      <c r="JJ256" s="40"/>
      <c r="JL256" s="21"/>
      <c r="JM256" s="21"/>
      <c r="JN256" s="26"/>
      <c r="JO256" s="41"/>
      <c r="JS256" s="7"/>
      <c r="JT256" s="8"/>
      <c r="JY256" s="8"/>
      <c r="KA256" s="4"/>
      <c r="KB256" s="4"/>
      <c r="KD256" s="8"/>
      <c r="KF256" s="4"/>
      <c r="KG256" s="4"/>
      <c r="KH256" s="15"/>
      <c r="KI256" s="39"/>
      <c r="KN256" s="39"/>
      <c r="KP256" s="14"/>
      <c r="KQ256" s="14"/>
      <c r="KR256" s="22"/>
      <c r="KS256" s="40"/>
      <c r="KX256" s="6"/>
      <c r="KZ256" s="5"/>
      <c r="LA256" s="5"/>
      <c r="LG256" s="15"/>
      <c r="LH256" s="39"/>
      <c r="LM256" s="6"/>
      <c r="LO256" s="5"/>
      <c r="LP256" s="5"/>
      <c r="LQ256" s="7"/>
      <c r="LR256" s="8"/>
      <c r="LW256" s="8"/>
      <c r="LY256" s="4"/>
      <c r="LZ256" s="4"/>
      <c r="MB256" s="8"/>
      <c r="MD256" s="4"/>
      <c r="ME256" s="4"/>
      <c r="MG256" s="8"/>
      <c r="MI256" s="4"/>
      <c r="MJ256" s="4"/>
      <c r="MK256" s="15"/>
      <c r="ML256" s="39"/>
      <c r="MQ256" s="39"/>
      <c r="MS256" s="14"/>
      <c r="MT256" s="14"/>
      <c r="MV256" s="39"/>
      <c r="MX256" s="14"/>
      <c r="MY256" s="14"/>
      <c r="MZ256" s="22"/>
      <c r="NA256" s="40"/>
      <c r="NF256" s="40"/>
      <c r="NH256" s="21"/>
      <c r="NI256" s="21"/>
      <c r="NJ256" s="26"/>
      <c r="NK256" s="41"/>
      <c r="NO256" s="7"/>
      <c r="NP256" s="8"/>
      <c r="NU256" s="8"/>
      <c r="NW256" s="4"/>
      <c r="NX256" s="4"/>
      <c r="NZ256" s="8"/>
      <c r="OB256" s="4"/>
      <c r="OC256" s="4"/>
      <c r="OD256" s="15"/>
      <c r="OE256" s="39"/>
      <c r="OJ256" s="39"/>
      <c r="OL256" s="14"/>
      <c r="OM256" s="14"/>
      <c r="ON256" s="22"/>
      <c r="OO256" s="40"/>
      <c r="OS256" s="7"/>
      <c r="OT256" s="8"/>
      <c r="OY256" s="8"/>
      <c r="PA256" s="4"/>
      <c r="PB256" s="4"/>
      <c r="PC256" s="15"/>
      <c r="PD256" s="39"/>
      <c r="PH256" s="7"/>
      <c r="PI256" s="8"/>
      <c r="PM256" s="7"/>
      <c r="PN256" s="8"/>
      <c r="PS256" s="8"/>
      <c r="PU256" s="4"/>
      <c r="PV256" s="4"/>
      <c r="PX256" s="8"/>
      <c r="PZ256" s="4"/>
      <c r="QA256" s="4"/>
      <c r="QB256" s="15"/>
      <c r="QC256" s="39"/>
      <c r="QH256" s="39"/>
      <c r="QJ256" s="14"/>
      <c r="QK256" s="14"/>
      <c r="QL256" s="22"/>
      <c r="QM256" s="40"/>
      <c r="QQ256" s="7"/>
      <c r="QR256" s="8"/>
      <c r="QW256" s="8"/>
      <c r="QY256" s="4"/>
      <c r="QZ256" s="4"/>
      <c r="RA256" s="15"/>
      <c r="RB256" s="39"/>
      <c r="RF256" s="7"/>
      <c r="RG256" s="8"/>
      <c r="RK256" s="7"/>
      <c r="RL256" s="8"/>
      <c r="RQ256" s="8"/>
      <c r="RS256" s="4"/>
      <c r="RT256" s="4"/>
      <c r="RU256" s="15"/>
      <c r="RV256" s="39"/>
      <c r="RZ256" s="7"/>
      <c r="SA256" s="8"/>
      <c r="SE256" s="7"/>
      <c r="SF256" s="8"/>
      <c r="SJ256" s="7"/>
      <c r="SK256" s="8"/>
      <c r="SP256" s="8"/>
      <c r="SR256" s="4"/>
      <c r="SS256" s="4"/>
      <c r="SU256" s="8"/>
      <c r="SW256" s="4"/>
      <c r="SX256" s="4"/>
      <c r="SY256" s="15"/>
      <c r="SZ256" s="39"/>
      <c r="TE256" s="39"/>
      <c r="TG256" s="14"/>
      <c r="TH256" s="14"/>
      <c r="TI256" s="22"/>
      <c r="TJ256" s="40"/>
      <c r="TN256" s="7"/>
      <c r="TO256" s="8"/>
      <c r="TT256" s="8"/>
      <c r="TV256" s="4"/>
      <c r="TW256" s="4"/>
      <c r="TX256" s="15"/>
      <c r="TY256" s="39"/>
      <c r="UC256" s="7"/>
      <c r="UD256" s="8"/>
      <c r="UH256" s="7"/>
      <c r="UI256" s="8"/>
      <c r="UN256" s="8"/>
      <c r="UP256" s="4"/>
      <c r="UQ256" s="4"/>
      <c r="UR256" s="15"/>
      <c r="US256" s="39"/>
      <c r="UW256" s="7"/>
      <c r="UX256" s="8"/>
      <c r="VB256" s="7"/>
      <c r="VC256" s="8"/>
      <c r="VG256" s="7"/>
      <c r="VH256" s="8"/>
      <c r="VM256" s="8"/>
      <c r="VO256" s="4"/>
      <c r="VP256" s="4"/>
      <c r="VQ256" s="15"/>
      <c r="VR256" s="39"/>
      <c r="VV256" s="7"/>
      <c r="VW256" s="8"/>
      <c r="WA256" s="7"/>
      <c r="WB256" s="8"/>
      <c r="WF256" s="7"/>
      <c r="WG256" s="8"/>
      <c r="WK256" s="7"/>
      <c r="WL256" s="8"/>
      <c r="WQ256" s="8"/>
      <c r="WS256" s="4"/>
      <c r="WT256" s="4"/>
      <c r="WU256" s="15"/>
      <c r="WV256" s="39"/>
      <c r="WZ256" s="7"/>
      <c r="XA256" s="8"/>
      <c r="XE256" s="7"/>
      <c r="XF256" s="8"/>
      <c r="XJ256" s="7"/>
      <c r="XK256" s="8"/>
      <c r="XO256" s="7"/>
      <c r="XP256" s="8"/>
      <c r="XT256" s="7"/>
      <c r="XU256" s="8"/>
      <c r="XY256" s="7"/>
      <c r="XZ256" s="8"/>
      <c r="YD256" s="7"/>
      <c r="YE256" s="8"/>
      <c r="YI256" s="7"/>
      <c r="YJ256" s="8"/>
    </row>
    <row r="257" spans="2:660" x14ac:dyDescent="0.2">
      <c r="B257" s="242"/>
      <c r="C257" s="163"/>
      <c r="D257"/>
      <c r="J257"/>
      <c r="K257"/>
      <c r="L257"/>
      <c r="M257"/>
      <c r="AI257" s="8"/>
      <c r="AK257" s="4"/>
      <c r="AL257" s="9"/>
      <c r="AN257" s="8"/>
      <c r="AP257" s="4"/>
      <c r="AQ257" s="9"/>
      <c r="AS257" s="8"/>
      <c r="AU257" s="4"/>
      <c r="AV257" s="9"/>
      <c r="AX257" s="17"/>
      <c r="AZ257" s="13"/>
      <c r="BA257" s="16"/>
      <c r="BM257" s="39"/>
      <c r="BO257" s="14"/>
      <c r="BP257" s="18"/>
      <c r="BR257" s="39"/>
      <c r="BT257" s="14"/>
      <c r="BU257" s="18"/>
      <c r="BW257" s="39"/>
      <c r="BY257" s="14"/>
      <c r="BZ257" s="18"/>
      <c r="CA257" s="22"/>
      <c r="CB257" s="40"/>
      <c r="CG257" s="40"/>
      <c r="CI257" s="21"/>
      <c r="CJ257" s="21"/>
      <c r="CL257" s="40"/>
      <c r="CN257" s="21"/>
      <c r="CO257" s="21"/>
      <c r="CQ257" s="40"/>
      <c r="CS257" s="21"/>
      <c r="CT257" s="21"/>
      <c r="CV257" s="40"/>
      <c r="CX257" s="21"/>
      <c r="CY257" s="21"/>
      <c r="CZ257" s="26"/>
      <c r="DA257" s="41"/>
      <c r="DF257" s="41"/>
      <c r="DH257" s="25"/>
      <c r="DI257" s="25"/>
      <c r="DK257" s="41"/>
      <c r="DM257" s="25"/>
      <c r="DN257" s="25"/>
      <c r="DP257" s="41"/>
      <c r="DR257" s="25"/>
      <c r="DS257" s="25"/>
      <c r="DT257" s="30"/>
      <c r="DU257" s="42"/>
      <c r="DZ257" s="42"/>
      <c r="EB257" s="29"/>
      <c r="EC257" s="29"/>
      <c r="EE257" s="42"/>
      <c r="EG257" s="29"/>
      <c r="EH257" s="29"/>
      <c r="EI257" s="34"/>
      <c r="EJ257" s="43"/>
      <c r="EO257" s="43"/>
      <c r="EQ257" s="33"/>
      <c r="ER257" s="33"/>
      <c r="ES257" s="38"/>
      <c r="ET257" s="44"/>
      <c r="EX257" s="7"/>
      <c r="EY257" s="8"/>
      <c r="FD257" s="8"/>
      <c r="FF257" s="4"/>
      <c r="FG257" s="4"/>
      <c r="FI257" s="8"/>
      <c r="FK257" s="4"/>
      <c r="FL257" s="4"/>
      <c r="FN257" s="8"/>
      <c r="FP257" s="4"/>
      <c r="FQ257" s="4"/>
      <c r="FS257" s="8"/>
      <c r="FU257" s="4"/>
      <c r="FV257" s="4"/>
      <c r="FW257" s="15"/>
      <c r="FX257" s="39"/>
      <c r="GC257" s="39"/>
      <c r="GE257" s="14"/>
      <c r="GF257" s="14"/>
      <c r="GH257" s="39"/>
      <c r="GJ257" s="14"/>
      <c r="GK257" s="14"/>
      <c r="GM257" s="39"/>
      <c r="GO257" s="14"/>
      <c r="GP257" s="14"/>
      <c r="GQ257" s="22"/>
      <c r="GR257" s="40"/>
      <c r="GW257" s="40"/>
      <c r="GY257" s="21"/>
      <c r="GZ257" s="21"/>
      <c r="HB257" s="40"/>
      <c r="HD257" s="21"/>
      <c r="HE257" s="21"/>
      <c r="HF257" s="26"/>
      <c r="HG257" s="41"/>
      <c r="HL257" s="41"/>
      <c r="HN257" s="25"/>
      <c r="HO257" s="25"/>
      <c r="HP257" s="30"/>
      <c r="HQ257" s="42"/>
      <c r="HU257" s="7"/>
      <c r="HV257" s="8"/>
      <c r="IA257" s="8"/>
      <c r="IC257" s="4"/>
      <c r="ID257" s="4"/>
      <c r="IF257" s="8"/>
      <c r="IH257" s="4"/>
      <c r="II257" s="4"/>
      <c r="IK257" s="8"/>
      <c r="IM257" s="4"/>
      <c r="IN257" s="4"/>
      <c r="IO257" s="15"/>
      <c r="IP257" s="39"/>
      <c r="IU257" s="39"/>
      <c r="IW257" s="14"/>
      <c r="IX257" s="14"/>
      <c r="IZ257" s="39"/>
      <c r="JB257" s="14"/>
      <c r="JC257" s="14"/>
      <c r="JD257" s="22"/>
      <c r="JE257" s="40"/>
      <c r="JJ257" s="40"/>
      <c r="JL257" s="21"/>
      <c r="JM257" s="21"/>
      <c r="JN257" s="26"/>
      <c r="JO257" s="41"/>
      <c r="JS257" s="7"/>
      <c r="JT257" s="8"/>
      <c r="JY257" s="8"/>
      <c r="KA257" s="4"/>
      <c r="KB257" s="4"/>
      <c r="KD257" s="8"/>
      <c r="KF257" s="4"/>
      <c r="KG257" s="4"/>
      <c r="KH257" s="15"/>
      <c r="KI257" s="39"/>
      <c r="KN257" s="39"/>
      <c r="KP257" s="14"/>
      <c r="KQ257" s="14"/>
      <c r="KR257" s="22"/>
      <c r="KS257" s="40"/>
      <c r="KX257" s="6"/>
      <c r="KZ257" s="5"/>
      <c r="LA257" s="5"/>
      <c r="LG257" s="15"/>
      <c r="LH257" s="39"/>
      <c r="LM257" s="6"/>
      <c r="LO257" s="5"/>
      <c r="LP257" s="5"/>
      <c r="LQ257" s="7"/>
      <c r="LR257" s="8"/>
      <c r="LW257" s="8"/>
      <c r="LY257" s="4"/>
      <c r="LZ257" s="4"/>
      <c r="MB257" s="8"/>
      <c r="MD257" s="4"/>
      <c r="ME257" s="4"/>
      <c r="MG257" s="8"/>
      <c r="MI257" s="4"/>
      <c r="MJ257" s="4"/>
      <c r="MK257" s="15"/>
      <c r="ML257" s="39"/>
      <c r="MQ257" s="39"/>
      <c r="MS257" s="14"/>
      <c r="MT257" s="14"/>
      <c r="MV257" s="39"/>
      <c r="MX257" s="14"/>
      <c r="MY257" s="14"/>
      <c r="MZ257" s="22"/>
      <c r="NA257" s="40"/>
      <c r="NF257" s="40"/>
      <c r="NH257" s="21"/>
      <c r="NI257" s="21"/>
      <c r="NJ257" s="26"/>
      <c r="NK257" s="41"/>
      <c r="NO257" s="7"/>
      <c r="NP257" s="8"/>
      <c r="NU257" s="8"/>
      <c r="NW257" s="4"/>
      <c r="NX257" s="4"/>
      <c r="NZ257" s="8"/>
      <c r="OB257" s="4"/>
      <c r="OC257" s="4"/>
      <c r="OD257" s="15"/>
      <c r="OE257" s="39"/>
      <c r="OJ257" s="39"/>
      <c r="OL257" s="14"/>
      <c r="OM257" s="14"/>
      <c r="ON257" s="22"/>
      <c r="OO257" s="40"/>
      <c r="OS257" s="7"/>
      <c r="OT257" s="8"/>
      <c r="OY257" s="8"/>
      <c r="PA257" s="4"/>
      <c r="PB257" s="4"/>
      <c r="PC257" s="15"/>
      <c r="PD257" s="39"/>
      <c r="PH257" s="7"/>
      <c r="PI257" s="8"/>
      <c r="PM257" s="7"/>
      <c r="PN257" s="8"/>
      <c r="PS257" s="8"/>
      <c r="PU257" s="4"/>
      <c r="PV257" s="4"/>
      <c r="PX257" s="8"/>
      <c r="PZ257" s="4"/>
      <c r="QA257" s="4"/>
      <c r="QB257" s="15"/>
      <c r="QC257" s="39"/>
      <c r="QH257" s="39"/>
      <c r="QJ257" s="14"/>
      <c r="QK257" s="14"/>
      <c r="QL257" s="22"/>
      <c r="QM257" s="40"/>
      <c r="QQ257" s="7"/>
      <c r="QR257" s="8"/>
      <c r="QW257" s="8"/>
      <c r="QY257" s="4"/>
      <c r="QZ257" s="4"/>
      <c r="RA257" s="15"/>
      <c r="RB257" s="39"/>
      <c r="RF257" s="7"/>
      <c r="RG257" s="8"/>
      <c r="RK257" s="7"/>
      <c r="RL257" s="8"/>
      <c r="RQ257" s="8"/>
      <c r="RS257" s="4"/>
      <c r="RT257" s="4"/>
      <c r="RU257" s="15"/>
      <c r="RV257" s="39"/>
      <c r="RZ257" s="7"/>
      <c r="SA257" s="8"/>
      <c r="SE257" s="7"/>
      <c r="SF257" s="8"/>
      <c r="SJ257" s="7"/>
      <c r="SK257" s="8"/>
      <c r="SP257" s="8"/>
      <c r="SR257" s="4"/>
      <c r="SS257" s="4"/>
      <c r="SU257" s="8"/>
      <c r="SW257" s="4"/>
      <c r="SX257" s="4"/>
      <c r="SY257" s="15"/>
      <c r="SZ257" s="39"/>
      <c r="TE257" s="39"/>
      <c r="TG257" s="14"/>
      <c r="TH257" s="14"/>
      <c r="TI257" s="22"/>
      <c r="TJ257" s="40"/>
      <c r="TN257" s="7"/>
      <c r="TO257" s="8"/>
      <c r="TT257" s="8"/>
      <c r="TV257" s="4"/>
      <c r="TW257" s="4"/>
      <c r="TX257" s="15"/>
      <c r="TY257" s="39"/>
      <c r="UC257" s="7"/>
      <c r="UD257" s="8"/>
      <c r="UH257" s="7"/>
      <c r="UI257" s="8"/>
      <c r="UN257" s="8"/>
      <c r="UP257" s="4"/>
      <c r="UQ257" s="4"/>
      <c r="UR257" s="15"/>
      <c r="US257" s="39"/>
      <c r="UW257" s="7"/>
      <c r="UX257" s="8"/>
      <c r="VB257" s="7"/>
      <c r="VC257" s="8"/>
      <c r="VG257" s="7"/>
      <c r="VH257" s="8"/>
      <c r="VM257" s="8"/>
      <c r="VO257" s="4"/>
      <c r="VP257" s="4"/>
      <c r="VQ257" s="15"/>
      <c r="VR257" s="39"/>
      <c r="VV257" s="7"/>
      <c r="VW257" s="8"/>
      <c r="WA257" s="7"/>
      <c r="WB257" s="8"/>
      <c r="WF257" s="7"/>
      <c r="WG257" s="8"/>
      <c r="WK257" s="7"/>
      <c r="WL257" s="8"/>
      <c r="WQ257" s="8"/>
      <c r="WS257" s="4"/>
      <c r="WT257" s="4"/>
      <c r="WU257" s="15"/>
      <c r="WV257" s="39"/>
      <c r="WZ257" s="7"/>
      <c r="XA257" s="8"/>
      <c r="XE257" s="7"/>
      <c r="XF257" s="8"/>
      <c r="XJ257" s="7"/>
      <c r="XK257" s="8"/>
      <c r="XO257" s="7"/>
      <c r="XP257" s="8"/>
      <c r="XT257" s="7"/>
      <c r="XU257" s="8"/>
      <c r="XY257" s="7"/>
      <c r="XZ257" s="8"/>
      <c r="YD257" s="7"/>
      <c r="YE257" s="8"/>
      <c r="YI257" s="7"/>
      <c r="YJ257" s="8"/>
    </row>
    <row r="258" spans="2:660" x14ac:dyDescent="0.2">
      <c r="B258" s="242"/>
      <c r="C258" s="163"/>
      <c r="D258"/>
      <c r="J258"/>
      <c r="K258"/>
      <c r="L258"/>
      <c r="M258"/>
      <c r="AI258" s="8"/>
      <c r="AK258" s="4"/>
      <c r="AL258" s="9"/>
      <c r="AN258" s="8"/>
      <c r="AP258" s="4"/>
      <c r="AQ258" s="9"/>
      <c r="AS258" s="8"/>
      <c r="AU258" s="4"/>
      <c r="AV258" s="9"/>
      <c r="AX258" s="17"/>
      <c r="AZ258" s="13"/>
      <c r="BA258" s="16"/>
      <c r="BM258" s="39"/>
      <c r="BO258" s="14"/>
      <c r="BP258" s="18"/>
      <c r="BR258" s="39"/>
      <c r="BT258" s="14"/>
      <c r="BU258" s="18"/>
      <c r="BW258" s="39"/>
      <c r="BY258" s="14"/>
      <c r="BZ258" s="18"/>
      <c r="CA258" s="22"/>
      <c r="CB258" s="40"/>
      <c r="CG258" s="40"/>
      <c r="CI258" s="21"/>
      <c r="CJ258" s="21"/>
      <c r="CL258" s="40"/>
      <c r="CN258" s="21"/>
      <c r="CO258" s="21"/>
      <c r="CQ258" s="40"/>
      <c r="CS258" s="21"/>
      <c r="CT258" s="21"/>
      <c r="CV258" s="40"/>
      <c r="CX258" s="21"/>
      <c r="CY258" s="21"/>
      <c r="CZ258" s="26"/>
      <c r="DA258" s="41"/>
      <c r="DF258" s="41"/>
      <c r="DH258" s="25"/>
      <c r="DI258" s="25"/>
      <c r="DK258" s="41"/>
      <c r="DM258" s="25"/>
      <c r="DN258" s="25"/>
      <c r="DP258" s="41"/>
      <c r="DR258" s="25"/>
      <c r="DS258" s="25"/>
      <c r="DT258" s="30"/>
      <c r="DU258" s="42"/>
      <c r="DZ258" s="42"/>
      <c r="EB258" s="29"/>
      <c r="EC258" s="29"/>
      <c r="EE258" s="42"/>
      <c r="EG258" s="29"/>
      <c r="EH258" s="29"/>
      <c r="EI258" s="34"/>
      <c r="EJ258" s="43"/>
      <c r="EO258" s="43"/>
      <c r="EQ258" s="33"/>
      <c r="ER258" s="33"/>
      <c r="ES258" s="38"/>
      <c r="ET258" s="44"/>
      <c r="EX258" s="7"/>
      <c r="EY258" s="8"/>
      <c r="FD258" s="8"/>
      <c r="FF258" s="4"/>
      <c r="FG258" s="4"/>
      <c r="FI258" s="8"/>
      <c r="FK258" s="4"/>
      <c r="FL258" s="4"/>
      <c r="FN258" s="8"/>
      <c r="FP258" s="4"/>
      <c r="FQ258" s="4"/>
      <c r="FS258" s="8"/>
      <c r="FU258" s="4"/>
      <c r="FV258" s="4"/>
      <c r="FW258" s="15"/>
      <c r="FX258" s="39"/>
      <c r="GC258" s="39"/>
      <c r="GE258" s="14"/>
      <c r="GF258" s="14"/>
      <c r="GH258" s="39"/>
      <c r="GJ258" s="14"/>
      <c r="GK258" s="14"/>
      <c r="GM258" s="39"/>
      <c r="GO258" s="14"/>
      <c r="GP258" s="14"/>
      <c r="GQ258" s="22"/>
      <c r="GR258" s="40"/>
      <c r="GW258" s="40"/>
      <c r="GY258" s="21"/>
      <c r="GZ258" s="21"/>
      <c r="HB258" s="40"/>
      <c r="HD258" s="21"/>
      <c r="HE258" s="21"/>
      <c r="HF258" s="26"/>
      <c r="HG258" s="41"/>
      <c r="HL258" s="41"/>
      <c r="HN258" s="25"/>
      <c r="HO258" s="25"/>
      <c r="HP258" s="30"/>
      <c r="HQ258" s="42"/>
      <c r="HU258" s="7"/>
      <c r="HV258" s="8"/>
      <c r="IA258" s="8"/>
      <c r="IC258" s="4"/>
      <c r="ID258" s="4"/>
      <c r="IF258" s="8"/>
      <c r="IH258" s="4"/>
      <c r="II258" s="4"/>
      <c r="IK258" s="8"/>
      <c r="IM258" s="4"/>
      <c r="IN258" s="4"/>
      <c r="IO258" s="15"/>
      <c r="IP258" s="39"/>
      <c r="IU258" s="39"/>
      <c r="IW258" s="14"/>
      <c r="IX258" s="14"/>
      <c r="IZ258" s="39"/>
      <c r="JB258" s="14"/>
      <c r="JC258" s="14"/>
      <c r="JD258" s="22"/>
      <c r="JE258" s="40"/>
      <c r="JJ258" s="40"/>
      <c r="JL258" s="21"/>
      <c r="JM258" s="21"/>
      <c r="JN258" s="26"/>
      <c r="JO258" s="41"/>
      <c r="JS258" s="7"/>
      <c r="JT258" s="8"/>
      <c r="JY258" s="8"/>
      <c r="KA258" s="4"/>
      <c r="KB258" s="4"/>
      <c r="KD258" s="8"/>
      <c r="KF258" s="4"/>
      <c r="KG258" s="4"/>
      <c r="KH258" s="15"/>
      <c r="KI258" s="39"/>
      <c r="KN258" s="39"/>
      <c r="KP258" s="14"/>
      <c r="KQ258" s="14"/>
      <c r="KR258" s="22"/>
      <c r="KS258" s="40"/>
      <c r="KX258" s="6"/>
      <c r="KZ258" s="5"/>
      <c r="LA258" s="5"/>
      <c r="LG258" s="15"/>
      <c r="LH258" s="39"/>
      <c r="LM258" s="6"/>
      <c r="LO258" s="5"/>
      <c r="LP258" s="5"/>
      <c r="LQ258" s="7"/>
      <c r="LR258" s="8"/>
      <c r="LW258" s="8"/>
      <c r="LY258" s="4"/>
      <c r="LZ258" s="4"/>
      <c r="MB258" s="8"/>
      <c r="MD258" s="4"/>
      <c r="ME258" s="4"/>
      <c r="MG258" s="8"/>
      <c r="MI258" s="4"/>
      <c r="MJ258" s="4"/>
      <c r="MK258" s="15"/>
      <c r="ML258" s="39"/>
      <c r="MQ258" s="39"/>
      <c r="MS258" s="14"/>
      <c r="MT258" s="14"/>
      <c r="MV258" s="39"/>
      <c r="MX258" s="14"/>
      <c r="MY258" s="14"/>
      <c r="MZ258" s="22"/>
      <c r="NA258" s="40"/>
      <c r="NF258" s="40"/>
      <c r="NH258" s="21"/>
      <c r="NI258" s="21"/>
      <c r="NJ258" s="26"/>
      <c r="NK258" s="41"/>
      <c r="NO258" s="7"/>
      <c r="NP258" s="8"/>
      <c r="NU258" s="8"/>
      <c r="NW258" s="4"/>
      <c r="NX258" s="4"/>
      <c r="NZ258" s="8"/>
      <c r="OB258" s="4"/>
      <c r="OC258" s="4"/>
      <c r="OD258" s="15"/>
      <c r="OE258" s="39"/>
      <c r="OJ258" s="39"/>
      <c r="OL258" s="14"/>
      <c r="OM258" s="14"/>
      <c r="ON258" s="22"/>
      <c r="OO258" s="40"/>
      <c r="OS258" s="7"/>
      <c r="OT258" s="8"/>
      <c r="OY258" s="8"/>
      <c r="PA258" s="4"/>
      <c r="PB258" s="4"/>
      <c r="PC258" s="15"/>
      <c r="PD258" s="39"/>
      <c r="PH258" s="7"/>
      <c r="PI258" s="8"/>
      <c r="PM258" s="7"/>
      <c r="PN258" s="8"/>
      <c r="PS258" s="8"/>
      <c r="PU258" s="4"/>
      <c r="PV258" s="4"/>
      <c r="PX258" s="8"/>
      <c r="PZ258" s="4"/>
      <c r="QA258" s="4"/>
      <c r="QB258" s="15"/>
      <c r="QC258" s="39"/>
      <c r="QH258" s="39"/>
      <c r="QJ258" s="14"/>
      <c r="QK258" s="14"/>
      <c r="QL258" s="22"/>
      <c r="QM258" s="40"/>
      <c r="QQ258" s="7"/>
      <c r="QR258" s="8"/>
      <c r="QW258" s="8"/>
      <c r="QY258" s="4"/>
      <c r="QZ258" s="4"/>
      <c r="RA258" s="15"/>
      <c r="RB258" s="39"/>
      <c r="RF258" s="7"/>
      <c r="RG258" s="8"/>
      <c r="RK258" s="7"/>
      <c r="RL258" s="8"/>
      <c r="RQ258" s="8"/>
      <c r="RS258" s="4"/>
      <c r="RT258" s="4"/>
      <c r="RU258" s="15"/>
      <c r="RV258" s="39"/>
      <c r="RZ258" s="7"/>
      <c r="SA258" s="8"/>
      <c r="SE258" s="7"/>
      <c r="SF258" s="8"/>
      <c r="SJ258" s="7"/>
      <c r="SK258" s="8"/>
      <c r="SP258" s="8"/>
      <c r="SR258" s="4"/>
      <c r="SS258" s="4"/>
      <c r="SU258" s="8"/>
      <c r="SW258" s="4"/>
      <c r="SX258" s="4"/>
      <c r="SY258" s="15"/>
      <c r="SZ258" s="39"/>
      <c r="TE258" s="39"/>
      <c r="TG258" s="14"/>
      <c r="TH258" s="14"/>
      <c r="TI258" s="22"/>
      <c r="TJ258" s="40"/>
      <c r="TN258" s="7"/>
      <c r="TO258" s="8"/>
      <c r="TT258" s="8"/>
      <c r="TV258" s="4"/>
      <c r="TW258" s="4"/>
      <c r="TX258" s="15"/>
      <c r="TY258" s="39"/>
      <c r="UC258" s="7"/>
      <c r="UD258" s="8"/>
      <c r="UH258" s="7"/>
      <c r="UI258" s="8"/>
      <c r="UN258" s="8"/>
      <c r="UP258" s="4"/>
      <c r="UQ258" s="4"/>
      <c r="UR258" s="15"/>
      <c r="US258" s="39"/>
      <c r="UW258" s="7"/>
      <c r="UX258" s="8"/>
      <c r="VB258" s="7"/>
      <c r="VC258" s="8"/>
      <c r="VG258" s="7"/>
      <c r="VH258" s="8"/>
      <c r="VM258" s="8"/>
      <c r="VO258" s="4"/>
      <c r="VP258" s="4"/>
      <c r="VQ258" s="15"/>
      <c r="VR258" s="39"/>
      <c r="VV258" s="7"/>
      <c r="VW258" s="8"/>
      <c r="WA258" s="7"/>
      <c r="WB258" s="8"/>
      <c r="WF258" s="7"/>
      <c r="WG258" s="8"/>
      <c r="WK258" s="7"/>
      <c r="WL258" s="8"/>
      <c r="WQ258" s="8"/>
      <c r="WS258" s="4"/>
      <c r="WT258" s="4"/>
      <c r="WU258" s="15"/>
      <c r="WV258" s="39"/>
      <c r="WZ258" s="7"/>
      <c r="XA258" s="8"/>
      <c r="XE258" s="7"/>
      <c r="XF258" s="8"/>
      <c r="XJ258" s="7"/>
      <c r="XK258" s="8"/>
      <c r="XO258" s="7"/>
      <c r="XP258" s="8"/>
      <c r="XT258" s="7"/>
      <c r="XU258" s="8"/>
      <c r="XY258" s="7"/>
      <c r="XZ258" s="8"/>
      <c r="YD258" s="7"/>
      <c r="YE258" s="8"/>
      <c r="YI258" s="7"/>
      <c r="YJ258" s="8"/>
    </row>
    <row r="259" spans="2:660" x14ac:dyDescent="0.2">
      <c r="B259" s="242"/>
      <c r="C259" s="163"/>
      <c r="D259"/>
      <c r="J259"/>
      <c r="K259"/>
      <c r="L259"/>
      <c r="M259"/>
      <c r="AI259" s="8"/>
      <c r="AK259" s="4"/>
      <c r="AL259" s="9"/>
      <c r="AN259" s="8"/>
      <c r="AP259" s="4"/>
      <c r="AQ259" s="9"/>
      <c r="AS259" s="8"/>
      <c r="AU259" s="4"/>
      <c r="AV259" s="9"/>
      <c r="AX259" s="17"/>
      <c r="AZ259" s="13"/>
      <c r="BA259" s="16"/>
      <c r="BM259" s="39"/>
      <c r="BO259" s="14"/>
      <c r="BP259" s="18"/>
      <c r="BR259" s="39"/>
      <c r="BT259" s="14"/>
      <c r="BU259" s="18"/>
      <c r="BW259" s="39"/>
      <c r="BY259" s="14"/>
      <c r="BZ259" s="18"/>
      <c r="CA259" s="22"/>
      <c r="CB259" s="40"/>
      <c r="CG259" s="40"/>
      <c r="CI259" s="21"/>
      <c r="CJ259" s="21"/>
      <c r="CL259" s="40"/>
      <c r="CN259" s="21"/>
      <c r="CO259" s="21"/>
      <c r="CQ259" s="40"/>
      <c r="CS259" s="21"/>
      <c r="CT259" s="21"/>
      <c r="CV259" s="40"/>
      <c r="CX259" s="21"/>
      <c r="CY259" s="21"/>
      <c r="CZ259" s="26"/>
      <c r="DA259" s="41"/>
      <c r="DF259" s="41"/>
      <c r="DH259" s="25"/>
      <c r="DI259" s="25"/>
      <c r="DK259" s="41"/>
      <c r="DM259" s="25"/>
      <c r="DN259" s="25"/>
      <c r="DP259" s="41"/>
      <c r="DR259" s="25"/>
      <c r="DS259" s="25"/>
      <c r="DT259" s="30"/>
      <c r="DU259" s="42"/>
      <c r="DZ259" s="42"/>
      <c r="EB259" s="29"/>
      <c r="EC259" s="29"/>
      <c r="EE259" s="42"/>
      <c r="EG259" s="29"/>
      <c r="EH259" s="29"/>
      <c r="EI259" s="34"/>
      <c r="EJ259" s="43"/>
      <c r="EO259" s="43"/>
      <c r="EQ259" s="33"/>
      <c r="ER259" s="33"/>
      <c r="ES259" s="38"/>
      <c r="ET259" s="44"/>
      <c r="EX259" s="7"/>
      <c r="EY259" s="8"/>
      <c r="FD259" s="8"/>
      <c r="FF259" s="4"/>
      <c r="FG259" s="4"/>
      <c r="FI259" s="8"/>
      <c r="FK259" s="4"/>
      <c r="FL259" s="4"/>
      <c r="FN259" s="8"/>
      <c r="FP259" s="4"/>
      <c r="FQ259" s="4"/>
      <c r="FS259" s="8"/>
      <c r="FU259" s="4"/>
      <c r="FV259" s="4"/>
      <c r="FW259" s="15"/>
      <c r="FX259" s="39"/>
      <c r="GC259" s="39"/>
      <c r="GE259" s="14"/>
      <c r="GF259" s="14"/>
      <c r="GH259" s="39"/>
      <c r="GJ259" s="14"/>
      <c r="GK259" s="14"/>
      <c r="GM259" s="39"/>
      <c r="GO259" s="14"/>
      <c r="GP259" s="14"/>
      <c r="GQ259" s="22"/>
      <c r="GR259" s="40"/>
      <c r="GW259" s="40"/>
      <c r="GY259" s="21"/>
      <c r="GZ259" s="21"/>
      <c r="HB259" s="40"/>
      <c r="HD259" s="21"/>
      <c r="HE259" s="21"/>
      <c r="HF259" s="26"/>
      <c r="HG259" s="41"/>
      <c r="HL259" s="41"/>
      <c r="HN259" s="25"/>
      <c r="HO259" s="25"/>
      <c r="HP259" s="30"/>
      <c r="HQ259" s="42"/>
      <c r="HU259" s="7"/>
      <c r="HV259" s="8"/>
      <c r="IA259" s="8"/>
      <c r="IC259" s="4"/>
      <c r="ID259" s="4"/>
      <c r="IF259" s="8"/>
      <c r="IH259" s="4"/>
      <c r="II259" s="4"/>
      <c r="IK259" s="8"/>
      <c r="IM259" s="4"/>
      <c r="IN259" s="4"/>
      <c r="IO259" s="15"/>
      <c r="IP259" s="39"/>
      <c r="IU259" s="39"/>
      <c r="IW259" s="14"/>
      <c r="IX259" s="14"/>
      <c r="IZ259" s="39"/>
      <c r="JB259" s="14"/>
      <c r="JC259" s="14"/>
      <c r="JD259" s="22"/>
      <c r="JE259" s="40"/>
      <c r="JJ259" s="40"/>
      <c r="JL259" s="21"/>
      <c r="JM259" s="21"/>
      <c r="JN259" s="26"/>
      <c r="JO259" s="41"/>
      <c r="JS259" s="7"/>
      <c r="JT259" s="8"/>
      <c r="JY259" s="8"/>
      <c r="KA259" s="4"/>
      <c r="KB259" s="4"/>
      <c r="KD259" s="8"/>
      <c r="KF259" s="4"/>
      <c r="KG259" s="4"/>
      <c r="KH259" s="15"/>
      <c r="KI259" s="39"/>
      <c r="KN259" s="39"/>
      <c r="KP259" s="14"/>
      <c r="KQ259" s="14"/>
      <c r="KR259" s="22"/>
      <c r="KS259" s="40"/>
      <c r="KX259" s="6"/>
      <c r="KZ259" s="5"/>
      <c r="LA259" s="5"/>
      <c r="LG259" s="15"/>
      <c r="LH259" s="39"/>
      <c r="LM259" s="6"/>
      <c r="LO259" s="5"/>
      <c r="LP259" s="5"/>
      <c r="LQ259" s="7"/>
      <c r="LR259" s="8"/>
      <c r="LW259" s="8"/>
      <c r="LY259" s="4"/>
      <c r="LZ259" s="4"/>
      <c r="MB259" s="8"/>
      <c r="MD259" s="4"/>
      <c r="ME259" s="4"/>
      <c r="MG259" s="8"/>
      <c r="MI259" s="4"/>
      <c r="MJ259" s="4"/>
      <c r="MK259" s="15"/>
      <c r="ML259" s="39"/>
      <c r="MQ259" s="39"/>
      <c r="MS259" s="14"/>
      <c r="MT259" s="14"/>
      <c r="MV259" s="39"/>
      <c r="MX259" s="14"/>
      <c r="MY259" s="14"/>
      <c r="MZ259" s="22"/>
      <c r="NA259" s="40"/>
      <c r="NF259" s="40"/>
      <c r="NH259" s="21"/>
      <c r="NI259" s="21"/>
      <c r="NJ259" s="26"/>
      <c r="NK259" s="41"/>
      <c r="NO259" s="7"/>
      <c r="NP259" s="8"/>
      <c r="NU259" s="8"/>
      <c r="NW259" s="4"/>
      <c r="NX259" s="4"/>
      <c r="NZ259" s="8"/>
      <c r="OB259" s="4"/>
      <c r="OC259" s="4"/>
      <c r="OD259" s="15"/>
      <c r="OE259" s="39"/>
      <c r="OJ259" s="39"/>
      <c r="OL259" s="14"/>
      <c r="OM259" s="14"/>
      <c r="ON259" s="22"/>
      <c r="OO259" s="40"/>
      <c r="OS259" s="7"/>
      <c r="OT259" s="8"/>
      <c r="OY259" s="8"/>
      <c r="PA259" s="4"/>
      <c r="PB259" s="4"/>
      <c r="PC259" s="15"/>
      <c r="PD259" s="39"/>
      <c r="PH259" s="7"/>
      <c r="PI259" s="8"/>
      <c r="PM259" s="7"/>
      <c r="PN259" s="8"/>
      <c r="PS259" s="8"/>
      <c r="PU259" s="4"/>
      <c r="PV259" s="4"/>
      <c r="PX259" s="8"/>
      <c r="PZ259" s="4"/>
      <c r="QA259" s="4"/>
      <c r="QB259" s="15"/>
      <c r="QC259" s="39"/>
      <c r="QH259" s="39"/>
      <c r="QJ259" s="14"/>
      <c r="QK259" s="14"/>
      <c r="QL259" s="22"/>
      <c r="QM259" s="40"/>
      <c r="QQ259" s="7"/>
      <c r="QR259" s="8"/>
      <c r="QW259" s="8"/>
      <c r="QY259" s="4"/>
      <c r="QZ259" s="4"/>
      <c r="RA259" s="15"/>
      <c r="RB259" s="39"/>
      <c r="RF259" s="7"/>
      <c r="RG259" s="8"/>
      <c r="RK259" s="7"/>
      <c r="RL259" s="8"/>
      <c r="RQ259" s="8"/>
      <c r="RS259" s="4"/>
      <c r="RT259" s="4"/>
      <c r="RU259" s="15"/>
      <c r="RV259" s="39"/>
      <c r="RZ259" s="7"/>
      <c r="SA259" s="8"/>
      <c r="SE259" s="7"/>
      <c r="SF259" s="8"/>
      <c r="SJ259" s="7"/>
      <c r="SK259" s="8"/>
      <c r="SP259" s="8"/>
      <c r="SR259" s="4"/>
      <c r="SS259" s="4"/>
      <c r="SU259" s="8"/>
      <c r="SW259" s="4"/>
      <c r="SX259" s="4"/>
      <c r="SY259" s="15"/>
      <c r="SZ259" s="39"/>
      <c r="TE259" s="39"/>
      <c r="TG259" s="14"/>
      <c r="TH259" s="14"/>
      <c r="TI259" s="22"/>
      <c r="TJ259" s="40"/>
      <c r="TN259" s="7"/>
      <c r="TO259" s="8"/>
      <c r="TT259" s="8"/>
      <c r="TV259" s="4"/>
      <c r="TW259" s="4"/>
      <c r="TX259" s="15"/>
      <c r="TY259" s="39"/>
      <c r="UC259" s="7"/>
      <c r="UD259" s="8"/>
      <c r="UH259" s="7"/>
      <c r="UI259" s="8"/>
      <c r="UN259" s="8"/>
      <c r="UP259" s="4"/>
      <c r="UQ259" s="4"/>
      <c r="UR259" s="15"/>
      <c r="US259" s="39"/>
      <c r="UW259" s="7"/>
      <c r="UX259" s="8"/>
      <c r="VB259" s="7"/>
      <c r="VC259" s="8"/>
      <c r="VG259" s="7"/>
      <c r="VH259" s="8"/>
      <c r="VM259" s="8"/>
      <c r="VO259" s="4"/>
      <c r="VP259" s="4"/>
      <c r="VQ259" s="15"/>
      <c r="VR259" s="39"/>
      <c r="VV259" s="7"/>
      <c r="VW259" s="8"/>
      <c r="WA259" s="7"/>
      <c r="WB259" s="8"/>
      <c r="WF259" s="7"/>
      <c r="WG259" s="8"/>
      <c r="WK259" s="7"/>
      <c r="WL259" s="8"/>
      <c r="WQ259" s="8"/>
      <c r="WS259" s="4"/>
      <c r="WT259" s="4"/>
      <c r="WU259" s="15"/>
      <c r="WV259" s="39"/>
      <c r="WZ259" s="7"/>
      <c r="XA259" s="8"/>
      <c r="XE259" s="7"/>
      <c r="XF259" s="8"/>
      <c r="XJ259" s="7"/>
      <c r="XK259" s="8"/>
      <c r="XO259" s="7"/>
      <c r="XP259" s="8"/>
      <c r="XT259" s="7"/>
      <c r="XU259" s="8"/>
      <c r="XY259" s="7"/>
      <c r="XZ259" s="8"/>
      <c r="YD259" s="7"/>
      <c r="YE259" s="8"/>
      <c r="YI259" s="7"/>
      <c r="YJ259" s="8"/>
    </row>
    <row r="260" spans="2:660" x14ac:dyDescent="0.2">
      <c r="B260" s="242"/>
      <c r="C260" s="163"/>
      <c r="D260"/>
      <c r="J260"/>
      <c r="K260"/>
      <c r="L260"/>
      <c r="M260"/>
      <c r="AI260" s="8"/>
      <c r="AK260" s="4"/>
      <c r="AL260" s="9"/>
      <c r="AN260" s="8"/>
      <c r="AP260" s="4"/>
      <c r="AQ260" s="9"/>
      <c r="AS260" s="8"/>
      <c r="AU260" s="4"/>
      <c r="AV260" s="9"/>
      <c r="AX260" s="17"/>
      <c r="AZ260" s="13"/>
      <c r="BA260" s="16"/>
      <c r="BM260" s="39"/>
      <c r="BO260" s="14"/>
      <c r="BP260" s="18"/>
      <c r="BR260" s="39"/>
      <c r="BT260" s="14"/>
      <c r="BU260" s="18"/>
      <c r="BW260" s="39"/>
      <c r="BY260" s="14"/>
      <c r="BZ260" s="18"/>
      <c r="CA260" s="22"/>
      <c r="CB260" s="40"/>
      <c r="CG260" s="40"/>
      <c r="CI260" s="21"/>
      <c r="CJ260" s="21"/>
      <c r="CL260" s="40"/>
      <c r="CN260" s="21"/>
      <c r="CO260" s="21"/>
      <c r="CQ260" s="40"/>
      <c r="CS260" s="21"/>
      <c r="CT260" s="21"/>
      <c r="CV260" s="40"/>
      <c r="CX260" s="21"/>
      <c r="CY260" s="21"/>
      <c r="CZ260" s="26"/>
      <c r="DA260" s="41"/>
      <c r="DF260" s="41"/>
      <c r="DH260" s="25"/>
      <c r="DI260" s="25"/>
      <c r="DK260" s="41"/>
      <c r="DM260" s="25"/>
      <c r="DN260" s="25"/>
      <c r="DP260" s="41"/>
      <c r="DR260" s="25"/>
      <c r="DS260" s="25"/>
      <c r="DT260" s="30"/>
      <c r="DU260" s="42"/>
      <c r="DZ260" s="42"/>
      <c r="EB260" s="29"/>
      <c r="EC260" s="29"/>
      <c r="EE260" s="42"/>
      <c r="EG260" s="29"/>
      <c r="EH260" s="29"/>
      <c r="EI260" s="34"/>
      <c r="EJ260" s="43"/>
      <c r="EO260" s="43"/>
      <c r="EQ260" s="33"/>
      <c r="ER260" s="33"/>
      <c r="ES260" s="38"/>
      <c r="ET260" s="44"/>
      <c r="EX260" s="7"/>
      <c r="EY260" s="8"/>
      <c r="FD260" s="8"/>
      <c r="FF260" s="4"/>
      <c r="FG260" s="4"/>
      <c r="FI260" s="8"/>
      <c r="FK260" s="4"/>
      <c r="FL260" s="4"/>
      <c r="FN260" s="8"/>
      <c r="FP260" s="4"/>
      <c r="FQ260" s="4"/>
      <c r="FS260" s="8"/>
      <c r="FU260" s="4"/>
      <c r="FV260" s="4"/>
      <c r="FW260" s="15"/>
      <c r="FX260" s="39"/>
      <c r="GC260" s="39"/>
      <c r="GE260" s="14"/>
      <c r="GF260" s="14"/>
      <c r="GH260" s="39"/>
      <c r="GJ260" s="14"/>
      <c r="GK260" s="14"/>
      <c r="GM260" s="39"/>
      <c r="GO260" s="14"/>
      <c r="GP260" s="14"/>
      <c r="GQ260" s="22"/>
      <c r="GR260" s="40"/>
      <c r="GW260" s="40"/>
      <c r="GY260" s="21"/>
      <c r="GZ260" s="21"/>
      <c r="HB260" s="40"/>
      <c r="HD260" s="21"/>
      <c r="HE260" s="21"/>
      <c r="HF260" s="26"/>
      <c r="HG260" s="41"/>
      <c r="HL260" s="41"/>
      <c r="HN260" s="25"/>
      <c r="HO260" s="25"/>
      <c r="HP260" s="30"/>
      <c r="HQ260" s="42"/>
      <c r="HU260" s="7"/>
      <c r="HV260" s="8"/>
      <c r="IA260" s="8"/>
      <c r="IC260" s="4"/>
      <c r="ID260" s="4"/>
      <c r="IF260" s="8"/>
      <c r="IH260" s="4"/>
      <c r="II260" s="4"/>
      <c r="IK260" s="8"/>
      <c r="IM260" s="4"/>
      <c r="IN260" s="4"/>
      <c r="IO260" s="15"/>
      <c r="IP260" s="39"/>
      <c r="IU260" s="39"/>
      <c r="IW260" s="14"/>
      <c r="IX260" s="14"/>
      <c r="IZ260" s="39"/>
      <c r="JB260" s="14"/>
      <c r="JC260" s="14"/>
      <c r="JD260" s="22"/>
      <c r="JE260" s="40"/>
      <c r="JJ260" s="40"/>
      <c r="JL260" s="21"/>
      <c r="JM260" s="21"/>
      <c r="JN260" s="26"/>
      <c r="JO260" s="41"/>
      <c r="JS260" s="7"/>
      <c r="JT260" s="8"/>
      <c r="JY260" s="8"/>
      <c r="KA260" s="4"/>
      <c r="KB260" s="4"/>
      <c r="KD260" s="8"/>
      <c r="KF260" s="4"/>
      <c r="KG260" s="4"/>
      <c r="KH260" s="15"/>
      <c r="KI260" s="39"/>
      <c r="KN260" s="39"/>
      <c r="KP260" s="14"/>
      <c r="KQ260" s="14"/>
      <c r="KR260" s="22"/>
      <c r="KS260" s="40"/>
      <c r="KX260" s="6"/>
      <c r="KZ260" s="5"/>
      <c r="LA260" s="5"/>
      <c r="LG260" s="15"/>
      <c r="LH260" s="39"/>
      <c r="LM260" s="6"/>
      <c r="LO260" s="5"/>
      <c r="LP260" s="5"/>
      <c r="LQ260" s="7"/>
      <c r="LR260" s="8"/>
      <c r="LW260" s="8"/>
      <c r="LY260" s="4"/>
      <c r="LZ260" s="4"/>
      <c r="MB260" s="8"/>
      <c r="MD260" s="4"/>
      <c r="ME260" s="4"/>
      <c r="MG260" s="8"/>
      <c r="MI260" s="4"/>
      <c r="MJ260" s="4"/>
      <c r="MK260" s="15"/>
      <c r="ML260" s="39"/>
      <c r="MQ260" s="39"/>
      <c r="MS260" s="14"/>
      <c r="MT260" s="14"/>
      <c r="MV260" s="39"/>
      <c r="MX260" s="14"/>
      <c r="MY260" s="14"/>
      <c r="MZ260" s="22"/>
      <c r="NA260" s="40"/>
      <c r="NF260" s="40"/>
      <c r="NH260" s="21"/>
      <c r="NI260" s="21"/>
      <c r="NJ260" s="26"/>
      <c r="NK260" s="41"/>
      <c r="NO260" s="7"/>
      <c r="NP260" s="8"/>
      <c r="NU260" s="8"/>
      <c r="NW260" s="4"/>
      <c r="NX260" s="4"/>
      <c r="NZ260" s="8"/>
      <c r="OB260" s="4"/>
      <c r="OC260" s="4"/>
      <c r="OD260" s="15"/>
      <c r="OE260" s="39"/>
      <c r="OJ260" s="39"/>
      <c r="OL260" s="14"/>
      <c r="OM260" s="14"/>
      <c r="ON260" s="22"/>
      <c r="OO260" s="40"/>
      <c r="OS260" s="7"/>
      <c r="OT260" s="8"/>
      <c r="OY260" s="8"/>
      <c r="PA260" s="4"/>
      <c r="PB260" s="4"/>
      <c r="PC260" s="15"/>
      <c r="PD260" s="39"/>
      <c r="PH260" s="7"/>
      <c r="PI260" s="8"/>
      <c r="PM260" s="7"/>
      <c r="PN260" s="8"/>
      <c r="PS260" s="8"/>
      <c r="PU260" s="4"/>
      <c r="PV260" s="4"/>
      <c r="PX260" s="8"/>
      <c r="PZ260" s="4"/>
      <c r="QA260" s="4"/>
      <c r="QB260" s="15"/>
      <c r="QC260" s="39"/>
      <c r="QH260" s="39"/>
      <c r="QJ260" s="14"/>
      <c r="QK260" s="14"/>
      <c r="QL260" s="22"/>
      <c r="QM260" s="40"/>
      <c r="QQ260" s="7"/>
      <c r="QR260" s="8"/>
      <c r="QW260" s="8"/>
      <c r="QY260" s="4"/>
      <c r="QZ260" s="4"/>
      <c r="RA260" s="15"/>
      <c r="RB260" s="39"/>
      <c r="RF260" s="7"/>
      <c r="RG260" s="8"/>
      <c r="RK260" s="7"/>
      <c r="RL260" s="8"/>
      <c r="RQ260" s="8"/>
      <c r="RS260" s="4"/>
      <c r="RT260" s="4"/>
      <c r="RU260" s="15"/>
      <c r="RV260" s="39"/>
      <c r="RZ260" s="7"/>
      <c r="SA260" s="8"/>
      <c r="SE260" s="7"/>
      <c r="SF260" s="8"/>
      <c r="SJ260" s="7"/>
      <c r="SK260" s="8"/>
      <c r="SP260" s="8"/>
      <c r="SR260" s="4"/>
      <c r="SS260" s="4"/>
      <c r="SU260" s="8"/>
      <c r="SW260" s="4"/>
      <c r="SX260" s="4"/>
      <c r="SY260" s="15"/>
      <c r="SZ260" s="39"/>
      <c r="TE260" s="39"/>
      <c r="TG260" s="14"/>
      <c r="TH260" s="14"/>
      <c r="TI260" s="22"/>
      <c r="TJ260" s="40"/>
      <c r="TN260" s="7"/>
      <c r="TO260" s="8"/>
      <c r="TT260" s="8"/>
      <c r="TV260" s="4"/>
      <c r="TW260" s="4"/>
      <c r="TX260" s="15"/>
      <c r="TY260" s="39"/>
      <c r="UC260" s="7"/>
      <c r="UD260" s="8"/>
      <c r="UH260" s="7"/>
      <c r="UI260" s="8"/>
      <c r="UN260" s="8"/>
      <c r="UP260" s="4"/>
      <c r="UQ260" s="4"/>
      <c r="UR260" s="15"/>
      <c r="US260" s="39"/>
      <c r="UW260" s="7"/>
      <c r="UX260" s="8"/>
      <c r="VB260" s="7"/>
      <c r="VC260" s="8"/>
      <c r="VG260" s="7"/>
      <c r="VH260" s="8"/>
      <c r="VM260" s="8"/>
      <c r="VO260" s="4"/>
      <c r="VP260" s="4"/>
      <c r="VQ260" s="15"/>
      <c r="VR260" s="39"/>
      <c r="VV260" s="7"/>
      <c r="VW260" s="8"/>
      <c r="WA260" s="7"/>
      <c r="WB260" s="8"/>
      <c r="WF260" s="7"/>
      <c r="WG260" s="8"/>
      <c r="WK260" s="7"/>
      <c r="WL260" s="8"/>
      <c r="WQ260" s="8"/>
      <c r="WS260" s="4"/>
      <c r="WT260" s="4"/>
      <c r="WU260" s="15"/>
      <c r="WV260" s="39"/>
      <c r="WZ260" s="7"/>
      <c r="XA260" s="8"/>
      <c r="XE260" s="7"/>
      <c r="XF260" s="8"/>
      <c r="XJ260" s="7"/>
      <c r="XK260" s="8"/>
      <c r="XO260" s="7"/>
      <c r="XP260" s="8"/>
      <c r="XT260" s="7"/>
      <c r="XU260" s="8"/>
      <c r="XY260" s="7"/>
      <c r="XZ260" s="8"/>
      <c r="YD260" s="7"/>
      <c r="YE260" s="8"/>
      <c r="YI260" s="7"/>
      <c r="YJ260" s="8"/>
    </row>
    <row r="261" spans="2:660" x14ac:dyDescent="0.2">
      <c r="B261" s="242"/>
      <c r="C261" s="163"/>
      <c r="D261"/>
      <c r="J261"/>
      <c r="K261"/>
      <c r="L261"/>
      <c r="M261"/>
      <c r="AI261" s="8"/>
      <c r="AK261" s="4"/>
      <c r="AL261" s="9"/>
      <c r="AN261" s="8"/>
      <c r="AP261" s="4"/>
      <c r="AQ261" s="9"/>
      <c r="AS261" s="8"/>
      <c r="AU261" s="4"/>
      <c r="AV261" s="9"/>
      <c r="AX261" s="17"/>
      <c r="AZ261" s="13"/>
      <c r="BA261" s="16"/>
      <c r="BM261" s="39"/>
      <c r="BO261" s="14"/>
      <c r="BP261" s="18"/>
      <c r="BR261" s="39"/>
      <c r="BT261" s="14"/>
      <c r="BU261" s="18"/>
      <c r="BW261" s="39"/>
      <c r="BY261" s="14"/>
      <c r="BZ261" s="18"/>
      <c r="CA261" s="22"/>
      <c r="CB261" s="40"/>
      <c r="CG261" s="40"/>
      <c r="CI261" s="21"/>
      <c r="CJ261" s="21"/>
      <c r="CL261" s="40"/>
      <c r="CN261" s="21"/>
      <c r="CO261" s="21"/>
      <c r="CQ261" s="40"/>
      <c r="CS261" s="21"/>
      <c r="CT261" s="21"/>
      <c r="CV261" s="40"/>
      <c r="CX261" s="21"/>
      <c r="CY261" s="21"/>
      <c r="CZ261" s="26"/>
      <c r="DA261" s="41"/>
      <c r="DF261" s="41"/>
      <c r="DH261" s="25"/>
      <c r="DI261" s="25"/>
      <c r="DK261" s="41"/>
      <c r="DM261" s="25"/>
      <c r="DN261" s="25"/>
      <c r="DP261" s="41"/>
      <c r="DR261" s="25"/>
      <c r="DS261" s="25"/>
      <c r="DT261" s="30"/>
      <c r="DU261" s="42"/>
      <c r="DZ261" s="42"/>
      <c r="EB261" s="29"/>
      <c r="EC261" s="29"/>
      <c r="EE261" s="42"/>
      <c r="EG261" s="29"/>
      <c r="EH261" s="29"/>
      <c r="EI261" s="34"/>
      <c r="EJ261" s="43"/>
      <c r="EO261" s="43"/>
      <c r="EQ261" s="33"/>
      <c r="ER261" s="33"/>
      <c r="ES261" s="38"/>
      <c r="ET261" s="44"/>
      <c r="EX261" s="7"/>
      <c r="EY261" s="8"/>
      <c r="FD261" s="8"/>
      <c r="FF261" s="4"/>
      <c r="FG261" s="4"/>
      <c r="FI261" s="8"/>
      <c r="FK261" s="4"/>
      <c r="FL261" s="4"/>
      <c r="FN261" s="8"/>
      <c r="FP261" s="4"/>
      <c r="FQ261" s="4"/>
      <c r="FS261" s="8"/>
      <c r="FU261" s="4"/>
      <c r="FV261" s="4"/>
      <c r="FW261" s="15"/>
      <c r="FX261" s="39"/>
      <c r="GC261" s="39"/>
      <c r="GE261" s="14"/>
      <c r="GF261" s="14"/>
      <c r="GH261" s="39"/>
      <c r="GJ261" s="14"/>
      <c r="GK261" s="14"/>
      <c r="GM261" s="39"/>
      <c r="GO261" s="14"/>
      <c r="GP261" s="14"/>
      <c r="GQ261" s="22"/>
      <c r="GR261" s="40"/>
      <c r="GW261" s="40"/>
      <c r="GY261" s="21"/>
      <c r="GZ261" s="21"/>
      <c r="HB261" s="40"/>
      <c r="HD261" s="21"/>
      <c r="HE261" s="21"/>
      <c r="HF261" s="26"/>
      <c r="HG261" s="41"/>
      <c r="HL261" s="41"/>
      <c r="HN261" s="25"/>
      <c r="HO261" s="25"/>
      <c r="HP261" s="30"/>
      <c r="HQ261" s="42"/>
      <c r="HU261" s="7"/>
      <c r="HV261" s="8"/>
      <c r="IA261" s="8"/>
      <c r="IC261" s="4"/>
      <c r="ID261" s="4"/>
      <c r="IF261" s="8"/>
      <c r="IH261" s="4"/>
      <c r="II261" s="4"/>
      <c r="IK261" s="8"/>
      <c r="IM261" s="4"/>
      <c r="IN261" s="4"/>
      <c r="IO261" s="15"/>
      <c r="IP261" s="39"/>
      <c r="IU261" s="39"/>
      <c r="IW261" s="14"/>
      <c r="IX261" s="14"/>
      <c r="IZ261" s="39"/>
      <c r="JB261" s="14"/>
      <c r="JC261" s="14"/>
      <c r="JD261" s="22"/>
      <c r="JE261" s="40"/>
      <c r="JJ261" s="40"/>
      <c r="JL261" s="21"/>
      <c r="JM261" s="21"/>
      <c r="JN261" s="26"/>
      <c r="JO261" s="41"/>
      <c r="JS261" s="7"/>
      <c r="JT261" s="8"/>
      <c r="JY261" s="8"/>
      <c r="KA261" s="4"/>
      <c r="KB261" s="4"/>
      <c r="KD261" s="8"/>
      <c r="KF261" s="4"/>
      <c r="KG261" s="4"/>
      <c r="KH261" s="15"/>
      <c r="KI261" s="39"/>
      <c r="KN261" s="39"/>
      <c r="KP261" s="14"/>
      <c r="KQ261" s="14"/>
      <c r="KR261" s="22"/>
      <c r="KS261" s="40"/>
      <c r="KX261" s="6"/>
      <c r="KZ261" s="5"/>
      <c r="LA261" s="5"/>
      <c r="LG261" s="15"/>
      <c r="LH261" s="39"/>
      <c r="LM261" s="6"/>
      <c r="LO261" s="5"/>
      <c r="LP261" s="5"/>
      <c r="LQ261" s="7"/>
      <c r="LR261" s="8"/>
      <c r="LW261" s="8"/>
      <c r="LY261" s="4"/>
      <c r="LZ261" s="4"/>
      <c r="MB261" s="8"/>
      <c r="MD261" s="4"/>
      <c r="ME261" s="4"/>
      <c r="MG261" s="8"/>
      <c r="MI261" s="4"/>
      <c r="MJ261" s="4"/>
      <c r="MK261" s="15"/>
      <c r="ML261" s="39"/>
      <c r="MQ261" s="39"/>
      <c r="MS261" s="14"/>
      <c r="MT261" s="14"/>
      <c r="MV261" s="39"/>
      <c r="MX261" s="14"/>
      <c r="MY261" s="14"/>
      <c r="MZ261" s="22"/>
      <c r="NA261" s="40"/>
      <c r="NF261" s="40"/>
      <c r="NH261" s="21"/>
      <c r="NI261" s="21"/>
      <c r="NJ261" s="26"/>
      <c r="NK261" s="41"/>
      <c r="NO261" s="7"/>
      <c r="NP261" s="8"/>
      <c r="NU261" s="8"/>
      <c r="NW261" s="4"/>
      <c r="NX261" s="4"/>
      <c r="NZ261" s="8"/>
      <c r="OB261" s="4"/>
      <c r="OC261" s="4"/>
      <c r="OD261" s="15"/>
      <c r="OE261" s="39"/>
      <c r="OJ261" s="39"/>
      <c r="OL261" s="14"/>
      <c r="OM261" s="14"/>
      <c r="ON261" s="22"/>
      <c r="OO261" s="40"/>
      <c r="OS261" s="7"/>
      <c r="OT261" s="8"/>
      <c r="OY261" s="8"/>
      <c r="PA261" s="4"/>
      <c r="PB261" s="4"/>
      <c r="PC261" s="15"/>
      <c r="PD261" s="39"/>
      <c r="PH261" s="7"/>
      <c r="PI261" s="8"/>
      <c r="PM261" s="7"/>
      <c r="PN261" s="8"/>
      <c r="PS261" s="8"/>
      <c r="PU261" s="4"/>
      <c r="PV261" s="4"/>
      <c r="PX261" s="8"/>
      <c r="PZ261" s="4"/>
      <c r="QA261" s="4"/>
      <c r="QB261" s="15"/>
      <c r="QC261" s="39"/>
      <c r="QH261" s="39"/>
      <c r="QJ261" s="14"/>
      <c r="QK261" s="14"/>
      <c r="QL261" s="22"/>
      <c r="QM261" s="40"/>
      <c r="QQ261" s="7"/>
      <c r="QR261" s="8"/>
      <c r="QW261" s="8"/>
      <c r="QY261" s="4"/>
      <c r="QZ261" s="4"/>
      <c r="RA261" s="15"/>
      <c r="RB261" s="39"/>
      <c r="RF261" s="7"/>
      <c r="RG261" s="8"/>
      <c r="RK261" s="7"/>
      <c r="RL261" s="8"/>
      <c r="RQ261" s="8"/>
      <c r="RS261" s="4"/>
      <c r="RT261" s="4"/>
      <c r="RU261" s="15"/>
      <c r="RV261" s="39"/>
      <c r="RZ261" s="7"/>
      <c r="SA261" s="8"/>
      <c r="SE261" s="7"/>
      <c r="SF261" s="8"/>
      <c r="SJ261" s="7"/>
      <c r="SK261" s="8"/>
      <c r="SP261" s="8"/>
      <c r="SR261" s="4"/>
      <c r="SS261" s="4"/>
      <c r="SU261" s="8"/>
      <c r="SW261" s="4"/>
      <c r="SX261" s="4"/>
      <c r="SY261" s="15"/>
      <c r="SZ261" s="39"/>
      <c r="TE261" s="39"/>
      <c r="TG261" s="14"/>
      <c r="TH261" s="14"/>
      <c r="TI261" s="22"/>
      <c r="TJ261" s="40"/>
      <c r="TN261" s="7"/>
      <c r="TO261" s="8"/>
      <c r="TT261" s="8"/>
      <c r="TV261" s="4"/>
      <c r="TW261" s="4"/>
      <c r="TX261" s="15"/>
      <c r="TY261" s="39"/>
      <c r="UC261" s="7"/>
      <c r="UD261" s="8"/>
      <c r="UH261" s="7"/>
      <c r="UI261" s="8"/>
      <c r="UN261" s="8"/>
      <c r="UP261" s="4"/>
      <c r="UQ261" s="4"/>
      <c r="UR261" s="15"/>
      <c r="US261" s="39"/>
      <c r="UW261" s="7"/>
      <c r="UX261" s="8"/>
      <c r="VB261" s="7"/>
      <c r="VC261" s="8"/>
      <c r="VG261" s="7"/>
      <c r="VH261" s="8"/>
      <c r="VM261" s="8"/>
      <c r="VO261" s="4"/>
      <c r="VP261" s="4"/>
      <c r="VQ261" s="15"/>
      <c r="VR261" s="39"/>
      <c r="VV261" s="7"/>
      <c r="VW261" s="8"/>
      <c r="WA261" s="7"/>
      <c r="WB261" s="8"/>
      <c r="WF261" s="7"/>
      <c r="WG261" s="8"/>
      <c r="WK261" s="7"/>
      <c r="WL261" s="8"/>
      <c r="WQ261" s="8"/>
      <c r="WS261" s="4"/>
      <c r="WT261" s="4"/>
      <c r="WU261" s="15"/>
      <c r="WV261" s="39"/>
      <c r="WZ261" s="7"/>
      <c r="XA261" s="8"/>
      <c r="XE261" s="7"/>
      <c r="XF261" s="8"/>
      <c r="XJ261" s="7"/>
      <c r="XK261" s="8"/>
      <c r="XO261" s="7"/>
      <c r="XP261" s="8"/>
      <c r="XT261" s="7"/>
      <c r="XU261" s="8"/>
      <c r="XY261" s="7"/>
      <c r="XZ261" s="8"/>
      <c r="YD261" s="7"/>
      <c r="YE261" s="8"/>
      <c r="YI261" s="7"/>
      <c r="YJ261" s="8"/>
    </row>
    <row r="262" spans="2:660" x14ac:dyDescent="0.2">
      <c r="B262" s="242"/>
      <c r="C262" s="163"/>
      <c r="D262"/>
      <c r="J262"/>
      <c r="K262"/>
      <c r="L262"/>
      <c r="M262"/>
      <c r="AI262" s="8"/>
      <c r="AK262" s="4"/>
      <c r="AL262" s="9"/>
      <c r="AN262" s="8"/>
      <c r="AP262" s="4"/>
      <c r="AQ262" s="9"/>
      <c r="AS262" s="8"/>
      <c r="AU262" s="4"/>
      <c r="AV262" s="9"/>
      <c r="AX262" s="17"/>
      <c r="AZ262" s="13"/>
      <c r="BA262" s="16"/>
      <c r="BM262" s="39"/>
      <c r="BO262" s="14"/>
      <c r="BP262" s="18"/>
      <c r="BR262" s="39"/>
      <c r="BT262" s="14"/>
      <c r="BU262" s="18"/>
      <c r="BW262" s="39"/>
      <c r="BY262" s="14"/>
      <c r="BZ262" s="18"/>
      <c r="CA262" s="22"/>
      <c r="CB262" s="40"/>
      <c r="CG262" s="40"/>
      <c r="CI262" s="21"/>
      <c r="CJ262" s="21"/>
      <c r="CL262" s="40"/>
      <c r="CN262" s="21"/>
      <c r="CO262" s="21"/>
      <c r="CQ262" s="40"/>
      <c r="CS262" s="21"/>
      <c r="CT262" s="21"/>
      <c r="CV262" s="40"/>
      <c r="CX262" s="21"/>
      <c r="CY262" s="21"/>
      <c r="CZ262" s="26"/>
      <c r="DA262" s="41"/>
      <c r="DF262" s="41"/>
      <c r="DH262" s="25"/>
      <c r="DI262" s="25"/>
      <c r="DK262" s="41"/>
      <c r="DM262" s="25"/>
      <c r="DN262" s="25"/>
      <c r="DP262" s="41"/>
      <c r="DR262" s="25"/>
      <c r="DS262" s="25"/>
      <c r="DT262" s="30"/>
      <c r="DU262" s="42"/>
      <c r="DZ262" s="42"/>
      <c r="EB262" s="29"/>
      <c r="EC262" s="29"/>
      <c r="EE262" s="42"/>
      <c r="EG262" s="29"/>
      <c r="EH262" s="29"/>
      <c r="EI262" s="34"/>
      <c r="EJ262" s="43"/>
      <c r="EO262" s="43"/>
      <c r="EQ262" s="33"/>
      <c r="ER262" s="33"/>
      <c r="ES262" s="38"/>
      <c r="ET262" s="44"/>
      <c r="EX262" s="7"/>
      <c r="EY262" s="8"/>
      <c r="FD262" s="8"/>
      <c r="FF262" s="4"/>
      <c r="FG262" s="4"/>
      <c r="FI262" s="8"/>
      <c r="FK262" s="4"/>
      <c r="FL262" s="4"/>
      <c r="FN262" s="8"/>
      <c r="FP262" s="4"/>
      <c r="FQ262" s="4"/>
      <c r="FS262" s="8"/>
      <c r="FU262" s="4"/>
      <c r="FV262" s="4"/>
      <c r="FW262" s="15"/>
      <c r="FX262" s="39"/>
      <c r="GC262" s="39"/>
      <c r="GE262" s="14"/>
      <c r="GF262" s="14"/>
      <c r="GH262" s="39"/>
      <c r="GJ262" s="14"/>
      <c r="GK262" s="14"/>
      <c r="GM262" s="39"/>
      <c r="GO262" s="14"/>
      <c r="GP262" s="14"/>
      <c r="GQ262" s="22"/>
      <c r="GR262" s="40"/>
      <c r="GW262" s="40"/>
      <c r="GY262" s="21"/>
      <c r="GZ262" s="21"/>
      <c r="HB262" s="40"/>
      <c r="HD262" s="21"/>
      <c r="HE262" s="21"/>
      <c r="HF262" s="26"/>
      <c r="HG262" s="41"/>
      <c r="HL262" s="41"/>
      <c r="HN262" s="25"/>
      <c r="HO262" s="25"/>
      <c r="HP262" s="30"/>
      <c r="HQ262" s="42"/>
      <c r="HU262" s="7"/>
      <c r="HV262" s="8"/>
      <c r="IA262" s="8"/>
      <c r="IC262" s="4"/>
      <c r="ID262" s="4"/>
      <c r="IF262" s="8"/>
      <c r="IH262" s="4"/>
      <c r="II262" s="4"/>
      <c r="IK262" s="8"/>
      <c r="IM262" s="4"/>
      <c r="IN262" s="4"/>
      <c r="IO262" s="15"/>
      <c r="IP262" s="39"/>
      <c r="IU262" s="39"/>
      <c r="IW262" s="14"/>
      <c r="IX262" s="14"/>
      <c r="IZ262" s="39"/>
      <c r="JB262" s="14"/>
      <c r="JC262" s="14"/>
      <c r="JD262" s="22"/>
      <c r="JE262" s="40"/>
      <c r="JJ262" s="40"/>
      <c r="JL262" s="21"/>
      <c r="JM262" s="21"/>
      <c r="JN262" s="26"/>
      <c r="JO262" s="41"/>
      <c r="JS262" s="7"/>
      <c r="JT262" s="8"/>
      <c r="JY262" s="8"/>
      <c r="KA262" s="4"/>
      <c r="KB262" s="4"/>
      <c r="KD262" s="8"/>
      <c r="KF262" s="4"/>
      <c r="KG262" s="4"/>
      <c r="KH262" s="15"/>
      <c r="KI262" s="39"/>
      <c r="KN262" s="39"/>
      <c r="KP262" s="14"/>
      <c r="KQ262" s="14"/>
      <c r="KR262" s="22"/>
      <c r="KS262" s="40"/>
      <c r="KX262" s="6"/>
      <c r="KZ262" s="5"/>
      <c r="LA262" s="5"/>
      <c r="LG262" s="15"/>
      <c r="LH262" s="39"/>
      <c r="LM262" s="6"/>
      <c r="LO262" s="5"/>
      <c r="LP262" s="5"/>
      <c r="LQ262" s="7"/>
      <c r="LR262" s="8"/>
      <c r="LW262" s="8"/>
      <c r="LY262" s="4"/>
      <c r="LZ262" s="4"/>
      <c r="MB262" s="8"/>
      <c r="MD262" s="4"/>
      <c r="ME262" s="4"/>
      <c r="MG262" s="8"/>
      <c r="MI262" s="4"/>
      <c r="MJ262" s="4"/>
      <c r="MK262" s="15"/>
      <c r="ML262" s="39"/>
      <c r="MQ262" s="39"/>
      <c r="MS262" s="14"/>
      <c r="MT262" s="14"/>
      <c r="MV262" s="39"/>
      <c r="MX262" s="14"/>
      <c r="MY262" s="14"/>
      <c r="MZ262" s="22"/>
      <c r="NA262" s="40"/>
      <c r="NF262" s="40"/>
      <c r="NH262" s="21"/>
      <c r="NI262" s="21"/>
      <c r="NJ262" s="26"/>
      <c r="NK262" s="41"/>
      <c r="NO262" s="7"/>
      <c r="NP262" s="8"/>
      <c r="NU262" s="8"/>
      <c r="NW262" s="4"/>
      <c r="NX262" s="4"/>
      <c r="NZ262" s="8"/>
      <c r="OB262" s="4"/>
      <c r="OC262" s="4"/>
      <c r="OD262" s="15"/>
      <c r="OE262" s="39"/>
      <c r="OJ262" s="39"/>
      <c r="OL262" s="14"/>
      <c r="OM262" s="14"/>
      <c r="ON262" s="22"/>
      <c r="OO262" s="40"/>
      <c r="OS262" s="7"/>
      <c r="OT262" s="8"/>
      <c r="OY262" s="8"/>
      <c r="PA262" s="4"/>
      <c r="PB262" s="4"/>
      <c r="PC262" s="15"/>
      <c r="PD262" s="39"/>
      <c r="PH262" s="7"/>
      <c r="PI262" s="8"/>
      <c r="PM262" s="7"/>
      <c r="PN262" s="8"/>
      <c r="PS262" s="8"/>
      <c r="PU262" s="4"/>
      <c r="PV262" s="4"/>
      <c r="PX262" s="8"/>
      <c r="PZ262" s="4"/>
      <c r="QA262" s="4"/>
      <c r="QB262" s="15"/>
      <c r="QC262" s="39"/>
      <c r="QH262" s="39"/>
      <c r="QJ262" s="14"/>
      <c r="QK262" s="14"/>
      <c r="QL262" s="22"/>
      <c r="QM262" s="40"/>
      <c r="QQ262" s="7"/>
      <c r="QR262" s="8"/>
      <c r="QW262" s="8"/>
      <c r="QY262" s="4"/>
      <c r="QZ262" s="4"/>
      <c r="RA262" s="15"/>
      <c r="RB262" s="39"/>
      <c r="RF262" s="7"/>
      <c r="RG262" s="8"/>
      <c r="RK262" s="7"/>
      <c r="RL262" s="8"/>
      <c r="RQ262" s="8"/>
      <c r="RS262" s="4"/>
      <c r="RT262" s="4"/>
      <c r="RU262" s="15"/>
      <c r="RV262" s="39"/>
      <c r="RZ262" s="7"/>
      <c r="SA262" s="8"/>
      <c r="SE262" s="7"/>
      <c r="SF262" s="8"/>
      <c r="SJ262" s="7"/>
      <c r="SK262" s="8"/>
      <c r="SP262" s="8"/>
      <c r="SR262" s="4"/>
      <c r="SS262" s="4"/>
      <c r="SU262" s="8"/>
      <c r="SW262" s="4"/>
      <c r="SX262" s="4"/>
      <c r="SY262" s="15"/>
      <c r="SZ262" s="39"/>
      <c r="TE262" s="39"/>
      <c r="TG262" s="14"/>
      <c r="TH262" s="14"/>
      <c r="TI262" s="22"/>
      <c r="TJ262" s="40"/>
      <c r="TN262" s="7"/>
      <c r="TO262" s="8"/>
      <c r="TT262" s="8"/>
      <c r="TV262" s="4"/>
      <c r="TW262" s="4"/>
      <c r="TX262" s="15"/>
      <c r="TY262" s="39"/>
      <c r="UC262" s="7"/>
      <c r="UD262" s="8"/>
      <c r="UH262" s="7"/>
      <c r="UI262" s="8"/>
      <c r="UN262" s="8"/>
      <c r="UP262" s="4"/>
      <c r="UQ262" s="4"/>
      <c r="UR262" s="15"/>
      <c r="US262" s="39"/>
      <c r="UW262" s="7"/>
      <c r="UX262" s="8"/>
      <c r="VB262" s="7"/>
      <c r="VC262" s="8"/>
      <c r="VG262" s="7"/>
      <c r="VH262" s="8"/>
      <c r="VM262" s="8"/>
      <c r="VO262" s="4"/>
      <c r="VP262" s="4"/>
      <c r="VQ262" s="15"/>
      <c r="VR262" s="39"/>
      <c r="VV262" s="7"/>
      <c r="VW262" s="8"/>
      <c r="WA262" s="7"/>
      <c r="WB262" s="8"/>
      <c r="WF262" s="7"/>
      <c r="WG262" s="8"/>
      <c r="WK262" s="7"/>
      <c r="WL262" s="8"/>
      <c r="WQ262" s="8"/>
      <c r="WS262" s="4"/>
      <c r="WT262" s="4"/>
      <c r="WU262" s="15"/>
      <c r="WV262" s="39"/>
      <c r="WZ262" s="7"/>
      <c r="XA262" s="8"/>
      <c r="XE262" s="7"/>
      <c r="XF262" s="8"/>
      <c r="XJ262" s="7"/>
      <c r="XK262" s="8"/>
      <c r="XO262" s="7"/>
      <c r="XP262" s="8"/>
      <c r="XT262" s="7"/>
      <c r="XU262" s="8"/>
      <c r="XY262" s="7"/>
      <c r="XZ262" s="8"/>
      <c r="YD262" s="7"/>
      <c r="YE262" s="8"/>
      <c r="YI262" s="7"/>
      <c r="YJ262" s="8"/>
    </row>
    <row r="263" spans="2:660" x14ac:dyDescent="0.2">
      <c r="B263" s="242"/>
      <c r="C263" s="163"/>
      <c r="D263"/>
      <c r="J263"/>
      <c r="K263"/>
      <c r="L263"/>
      <c r="M263"/>
      <c r="AI263" s="8"/>
      <c r="AK263" s="4"/>
      <c r="AL263" s="9"/>
      <c r="AN263" s="8"/>
      <c r="AP263" s="4"/>
      <c r="AQ263" s="9"/>
      <c r="AS263" s="8"/>
      <c r="AU263" s="4"/>
      <c r="AV263" s="9"/>
      <c r="AX263" s="17"/>
      <c r="AZ263" s="13"/>
      <c r="BA263" s="16"/>
      <c r="BM263" s="39"/>
      <c r="BO263" s="14"/>
      <c r="BP263" s="18"/>
      <c r="BR263" s="39"/>
      <c r="BT263" s="14"/>
      <c r="BU263" s="18"/>
      <c r="BW263" s="39"/>
      <c r="BY263" s="14"/>
      <c r="BZ263" s="18"/>
      <c r="CA263" s="22"/>
      <c r="CB263" s="40"/>
      <c r="CG263" s="40"/>
      <c r="CI263" s="21"/>
      <c r="CJ263" s="21"/>
      <c r="CL263" s="40"/>
      <c r="CN263" s="21"/>
      <c r="CO263" s="21"/>
      <c r="CQ263" s="40"/>
      <c r="CS263" s="21"/>
      <c r="CT263" s="21"/>
      <c r="CV263" s="40"/>
      <c r="CX263" s="21"/>
      <c r="CY263" s="21"/>
      <c r="CZ263" s="26"/>
      <c r="DA263" s="41"/>
      <c r="DF263" s="41"/>
      <c r="DH263" s="25"/>
      <c r="DI263" s="25"/>
      <c r="DK263" s="41"/>
      <c r="DM263" s="25"/>
      <c r="DN263" s="25"/>
      <c r="DP263" s="41"/>
      <c r="DR263" s="25"/>
      <c r="DS263" s="25"/>
      <c r="DT263" s="30"/>
      <c r="DU263" s="42"/>
      <c r="DZ263" s="42"/>
      <c r="EB263" s="29"/>
      <c r="EC263" s="29"/>
      <c r="EE263" s="42"/>
      <c r="EG263" s="29"/>
      <c r="EH263" s="29"/>
      <c r="EI263" s="34"/>
      <c r="EJ263" s="43"/>
      <c r="EO263" s="43"/>
      <c r="EQ263" s="33"/>
      <c r="ER263" s="33"/>
      <c r="ES263" s="38"/>
      <c r="ET263" s="44"/>
      <c r="EX263" s="7"/>
      <c r="EY263" s="8"/>
      <c r="FD263" s="8"/>
      <c r="FF263" s="4"/>
      <c r="FG263" s="4"/>
      <c r="FI263" s="8"/>
      <c r="FK263" s="4"/>
      <c r="FL263" s="4"/>
      <c r="FN263" s="8"/>
      <c r="FP263" s="4"/>
      <c r="FQ263" s="4"/>
      <c r="FS263" s="8"/>
      <c r="FU263" s="4"/>
      <c r="FV263" s="4"/>
      <c r="FW263" s="15"/>
      <c r="FX263" s="39"/>
      <c r="GC263" s="39"/>
      <c r="GE263" s="14"/>
      <c r="GF263" s="14"/>
      <c r="GH263" s="39"/>
      <c r="GJ263" s="14"/>
      <c r="GK263" s="14"/>
      <c r="GM263" s="39"/>
      <c r="GO263" s="14"/>
      <c r="GP263" s="14"/>
      <c r="GQ263" s="22"/>
      <c r="GR263" s="40"/>
      <c r="GW263" s="40"/>
      <c r="GY263" s="21"/>
      <c r="GZ263" s="21"/>
      <c r="HB263" s="40"/>
      <c r="HD263" s="21"/>
      <c r="HE263" s="21"/>
      <c r="HF263" s="26"/>
      <c r="HG263" s="41"/>
      <c r="HL263" s="41"/>
      <c r="HN263" s="25"/>
      <c r="HO263" s="25"/>
      <c r="HP263" s="30"/>
      <c r="HQ263" s="42"/>
      <c r="HU263" s="7"/>
      <c r="HV263" s="8"/>
      <c r="IA263" s="8"/>
      <c r="IC263" s="4"/>
      <c r="ID263" s="4"/>
      <c r="IF263" s="8"/>
      <c r="IH263" s="4"/>
      <c r="II263" s="4"/>
      <c r="IK263" s="8"/>
      <c r="IM263" s="4"/>
      <c r="IN263" s="4"/>
      <c r="IO263" s="15"/>
      <c r="IP263" s="39"/>
      <c r="IU263" s="39"/>
      <c r="IW263" s="14"/>
      <c r="IX263" s="14"/>
      <c r="IZ263" s="39"/>
      <c r="JB263" s="14"/>
      <c r="JC263" s="14"/>
      <c r="JD263" s="22"/>
      <c r="JE263" s="40"/>
      <c r="JJ263" s="40"/>
      <c r="JL263" s="21"/>
      <c r="JM263" s="21"/>
      <c r="JN263" s="26"/>
      <c r="JO263" s="41"/>
      <c r="JS263" s="7"/>
      <c r="JT263" s="8"/>
      <c r="JY263" s="8"/>
      <c r="KA263" s="4"/>
      <c r="KB263" s="4"/>
      <c r="KD263" s="8"/>
      <c r="KF263" s="4"/>
      <c r="KG263" s="4"/>
      <c r="KH263" s="15"/>
      <c r="KI263" s="39"/>
      <c r="KN263" s="39"/>
      <c r="KP263" s="14"/>
      <c r="KQ263" s="14"/>
      <c r="KR263" s="22"/>
      <c r="KS263" s="40"/>
      <c r="KX263" s="6"/>
      <c r="KZ263" s="5"/>
      <c r="LA263" s="5"/>
      <c r="LG263" s="15"/>
      <c r="LH263" s="39"/>
      <c r="LM263" s="6"/>
      <c r="LO263" s="5"/>
      <c r="LP263" s="5"/>
      <c r="LQ263" s="7"/>
      <c r="LR263" s="8"/>
      <c r="LW263" s="8"/>
      <c r="LY263" s="4"/>
      <c r="LZ263" s="4"/>
      <c r="MB263" s="8"/>
      <c r="MD263" s="4"/>
      <c r="ME263" s="4"/>
      <c r="MG263" s="8"/>
      <c r="MI263" s="4"/>
      <c r="MJ263" s="4"/>
      <c r="MK263" s="15"/>
      <c r="ML263" s="39"/>
      <c r="MQ263" s="39"/>
      <c r="MS263" s="14"/>
      <c r="MT263" s="14"/>
      <c r="MV263" s="39"/>
      <c r="MX263" s="14"/>
      <c r="MY263" s="14"/>
      <c r="MZ263" s="22"/>
      <c r="NA263" s="40"/>
      <c r="NF263" s="40"/>
      <c r="NH263" s="21"/>
      <c r="NI263" s="21"/>
      <c r="NJ263" s="26"/>
      <c r="NK263" s="41"/>
      <c r="NO263" s="7"/>
      <c r="NP263" s="8"/>
      <c r="NU263" s="8"/>
      <c r="NW263" s="4"/>
      <c r="NX263" s="4"/>
      <c r="NZ263" s="8"/>
      <c r="OB263" s="4"/>
      <c r="OC263" s="4"/>
      <c r="OD263" s="15"/>
      <c r="OE263" s="39"/>
      <c r="OJ263" s="39"/>
      <c r="OL263" s="14"/>
      <c r="OM263" s="14"/>
      <c r="ON263" s="22"/>
      <c r="OO263" s="40"/>
      <c r="OS263" s="7"/>
      <c r="OT263" s="8"/>
      <c r="OY263" s="8"/>
      <c r="PA263" s="4"/>
      <c r="PB263" s="4"/>
      <c r="PC263" s="15"/>
      <c r="PD263" s="39"/>
      <c r="PH263" s="7"/>
      <c r="PI263" s="8"/>
      <c r="PM263" s="7"/>
      <c r="PN263" s="8"/>
      <c r="PS263" s="8"/>
      <c r="PU263" s="4"/>
      <c r="PV263" s="4"/>
      <c r="PX263" s="8"/>
      <c r="PZ263" s="4"/>
      <c r="QA263" s="4"/>
      <c r="QB263" s="15"/>
      <c r="QC263" s="39"/>
      <c r="QH263" s="39"/>
      <c r="QJ263" s="14"/>
      <c r="QK263" s="14"/>
      <c r="QL263" s="22"/>
      <c r="QM263" s="40"/>
      <c r="QQ263" s="7"/>
      <c r="QR263" s="8"/>
      <c r="QW263" s="8"/>
      <c r="QY263" s="4"/>
      <c r="QZ263" s="4"/>
      <c r="RA263" s="15"/>
      <c r="RB263" s="39"/>
      <c r="RF263" s="7"/>
      <c r="RG263" s="8"/>
      <c r="RK263" s="7"/>
      <c r="RL263" s="8"/>
      <c r="RQ263" s="8"/>
      <c r="RS263" s="4"/>
      <c r="RT263" s="4"/>
      <c r="RU263" s="15"/>
      <c r="RV263" s="39"/>
      <c r="RZ263" s="7"/>
      <c r="SA263" s="8"/>
      <c r="SE263" s="7"/>
      <c r="SF263" s="8"/>
      <c r="SJ263" s="7"/>
      <c r="SK263" s="8"/>
      <c r="SP263" s="8"/>
      <c r="SR263" s="4"/>
      <c r="SS263" s="4"/>
      <c r="SU263" s="8"/>
      <c r="SW263" s="4"/>
      <c r="SX263" s="4"/>
      <c r="SY263" s="15"/>
      <c r="SZ263" s="39"/>
      <c r="TE263" s="39"/>
      <c r="TG263" s="14"/>
      <c r="TH263" s="14"/>
      <c r="TI263" s="22"/>
      <c r="TJ263" s="40"/>
      <c r="TN263" s="7"/>
      <c r="TO263" s="8"/>
      <c r="TT263" s="8"/>
      <c r="TV263" s="4"/>
      <c r="TW263" s="4"/>
      <c r="TX263" s="15"/>
      <c r="TY263" s="39"/>
      <c r="UC263" s="7"/>
      <c r="UD263" s="8"/>
      <c r="UH263" s="7"/>
      <c r="UI263" s="8"/>
      <c r="UN263" s="8"/>
      <c r="UP263" s="4"/>
      <c r="UQ263" s="4"/>
      <c r="UR263" s="15"/>
      <c r="US263" s="39"/>
      <c r="UW263" s="7"/>
      <c r="UX263" s="8"/>
      <c r="VB263" s="7"/>
      <c r="VC263" s="8"/>
      <c r="VG263" s="7"/>
      <c r="VH263" s="8"/>
      <c r="VM263" s="8"/>
      <c r="VO263" s="4"/>
      <c r="VP263" s="4"/>
      <c r="VQ263" s="15"/>
      <c r="VR263" s="39"/>
      <c r="VV263" s="7"/>
      <c r="VW263" s="8"/>
      <c r="WA263" s="7"/>
      <c r="WB263" s="8"/>
      <c r="WF263" s="7"/>
      <c r="WG263" s="8"/>
      <c r="WK263" s="7"/>
      <c r="WL263" s="8"/>
      <c r="WQ263" s="8"/>
      <c r="WS263" s="4"/>
      <c r="WT263" s="4"/>
      <c r="WU263" s="15"/>
      <c r="WV263" s="39"/>
      <c r="WZ263" s="7"/>
      <c r="XA263" s="8"/>
      <c r="XE263" s="7"/>
      <c r="XF263" s="8"/>
      <c r="XJ263" s="7"/>
      <c r="XK263" s="8"/>
      <c r="XO263" s="7"/>
      <c r="XP263" s="8"/>
      <c r="XT263" s="7"/>
      <c r="XU263" s="8"/>
      <c r="XY263" s="7"/>
      <c r="XZ263" s="8"/>
      <c r="YD263" s="7"/>
      <c r="YE263" s="8"/>
      <c r="YI263" s="7"/>
      <c r="YJ263" s="8"/>
    </row>
    <row r="264" spans="2:660" x14ac:dyDescent="0.2">
      <c r="B264" s="242"/>
      <c r="C264" s="163"/>
      <c r="D264"/>
      <c r="J264"/>
      <c r="K264"/>
      <c r="L264"/>
      <c r="M264"/>
      <c r="AI264" s="8"/>
      <c r="AK264" s="4"/>
      <c r="AL264" s="9"/>
      <c r="AN264" s="8"/>
      <c r="AP264" s="4"/>
      <c r="AQ264" s="9"/>
      <c r="AS264" s="8"/>
      <c r="AU264" s="4"/>
      <c r="AV264" s="9"/>
      <c r="AX264" s="17"/>
      <c r="AZ264" s="13"/>
      <c r="BA264" s="16"/>
      <c r="BM264" s="39"/>
      <c r="BO264" s="14"/>
      <c r="BP264" s="18"/>
      <c r="BR264" s="39"/>
      <c r="BT264" s="14"/>
      <c r="BU264" s="18"/>
      <c r="BW264" s="39"/>
      <c r="BY264" s="14"/>
      <c r="BZ264" s="18"/>
      <c r="CA264" s="22"/>
      <c r="CB264" s="40"/>
      <c r="CG264" s="40"/>
      <c r="CI264" s="21"/>
      <c r="CJ264" s="21"/>
      <c r="CL264" s="40"/>
      <c r="CN264" s="21"/>
      <c r="CO264" s="21"/>
      <c r="CQ264" s="40"/>
      <c r="CS264" s="21"/>
      <c r="CT264" s="21"/>
      <c r="CV264" s="40"/>
      <c r="CX264" s="21"/>
      <c r="CY264" s="21"/>
      <c r="CZ264" s="26"/>
      <c r="DA264" s="41"/>
      <c r="DF264" s="41"/>
      <c r="DH264" s="25"/>
      <c r="DI264" s="25"/>
      <c r="DK264" s="41"/>
      <c r="DM264" s="25"/>
      <c r="DN264" s="25"/>
      <c r="DP264" s="41"/>
      <c r="DR264" s="25"/>
      <c r="DS264" s="25"/>
      <c r="DT264" s="30"/>
      <c r="DU264" s="42"/>
      <c r="DZ264" s="42"/>
      <c r="EB264" s="29"/>
      <c r="EC264" s="29"/>
      <c r="EE264" s="42"/>
      <c r="EG264" s="29"/>
      <c r="EH264" s="29"/>
      <c r="EI264" s="34"/>
      <c r="EJ264" s="43"/>
      <c r="EO264" s="43"/>
      <c r="EQ264" s="33"/>
      <c r="ER264" s="33"/>
      <c r="ES264" s="38"/>
      <c r="ET264" s="44"/>
      <c r="EX264" s="7"/>
      <c r="EY264" s="8"/>
      <c r="FD264" s="8"/>
      <c r="FF264" s="4"/>
      <c r="FG264" s="4"/>
      <c r="FI264" s="8"/>
      <c r="FK264" s="4"/>
      <c r="FL264" s="4"/>
      <c r="FN264" s="8"/>
      <c r="FP264" s="4"/>
      <c r="FQ264" s="4"/>
      <c r="FS264" s="8"/>
      <c r="FU264" s="4"/>
      <c r="FV264" s="4"/>
      <c r="FW264" s="15"/>
      <c r="FX264" s="39"/>
      <c r="GC264" s="39"/>
      <c r="GE264" s="14"/>
      <c r="GF264" s="14"/>
      <c r="GH264" s="39"/>
      <c r="GJ264" s="14"/>
      <c r="GK264" s="14"/>
      <c r="GM264" s="39"/>
      <c r="GO264" s="14"/>
      <c r="GP264" s="14"/>
      <c r="GQ264" s="22"/>
      <c r="GR264" s="40"/>
      <c r="GW264" s="40"/>
      <c r="GY264" s="21"/>
      <c r="GZ264" s="21"/>
      <c r="HB264" s="40"/>
      <c r="HD264" s="21"/>
      <c r="HE264" s="21"/>
      <c r="HF264" s="26"/>
      <c r="HG264" s="41"/>
      <c r="HL264" s="41"/>
      <c r="HN264" s="25"/>
      <c r="HO264" s="25"/>
      <c r="HP264" s="30"/>
      <c r="HQ264" s="42"/>
      <c r="HU264" s="7"/>
      <c r="HV264" s="8"/>
      <c r="IA264" s="8"/>
      <c r="IC264" s="4"/>
      <c r="ID264" s="4"/>
      <c r="IF264" s="8"/>
      <c r="IH264" s="4"/>
      <c r="II264" s="4"/>
      <c r="IK264" s="8"/>
      <c r="IM264" s="4"/>
      <c r="IN264" s="4"/>
      <c r="IO264" s="15"/>
      <c r="IP264" s="39"/>
      <c r="IU264" s="39"/>
      <c r="IW264" s="14"/>
      <c r="IX264" s="14"/>
      <c r="IZ264" s="39"/>
      <c r="JB264" s="14"/>
      <c r="JC264" s="14"/>
      <c r="JD264" s="22"/>
      <c r="JE264" s="40"/>
      <c r="JJ264" s="40"/>
      <c r="JL264" s="21"/>
      <c r="JM264" s="21"/>
      <c r="JN264" s="26"/>
      <c r="JO264" s="41"/>
      <c r="JS264" s="7"/>
      <c r="JT264" s="8"/>
      <c r="JY264" s="8"/>
      <c r="KA264" s="4"/>
      <c r="KB264" s="4"/>
      <c r="KD264" s="8"/>
      <c r="KF264" s="4"/>
      <c r="KG264" s="4"/>
      <c r="KH264" s="15"/>
      <c r="KI264" s="39"/>
      <c r="KN264" s="39"/>
      <c r="KP264" s="14"/>
      <c r="KQ264" s="14"/>
      <c r="KR264" s="22"/>
      <c r="KS264" s="40"/>
      <c r="KX264" s="6"/>
      <c r="KZ264" s="5"/>
      <c r="LA264" s="5"/>
      <c r="LG264" s="15"/>
      <c r="LH264" s="39"/>
      <c r="LM264" s="6"/>
      <c r="LO264" s="5"/>
      <c r="LP264" s="5"/>
      <c r="LQ264" s="7"/>
      <c r="LR264" s="8"/>
      <c r="LW264" s="8"/>
      <c r="LY264" s="4"/>
      <c r="LZ264" s="4"/>
      <c r="MB264" s="8"/>
      <c r="MD264" s="4"/>
      <c r="ME264" s="4"/>
      <c r="MG264" s="8"/>
      <c r="MI264" s="4"/>
      <c r="MJ264" s="4"/>
      <c r="MK264" s="15"/>
      <c r="ML264" s="39"/>
      <c r="MQ264" s="39"/>
      <c r="MS264" s="14"/>
      <c r="MT264" s="14"/>
      <c r="MV264" s="39"/>
      <c r="MX264" s="14"/>
      <c r="MY264" s="14"/>
      <c r="MZ264" s="22"/>
      <c r="NA264" s="40"/>
      <c r="NF264" s="40"/>
      <c r="NH264" s="21"/>
      <c r="NI264" s="21"/>
      <c r="NJ264" s="26"/>
      <c r="NK264" s="41"/>
      <c r="NO264" s="7"/>
      <c r="NP264" s="8"/>
      <c r="NU264" s="8"/>
      <c r="NW264" s="4"/>
      <c r="NX264" s="4"/>
      <c r="NZ264" s="8"/>
      <c r="OB264" s="4"/>
      <c r="OC264" s="4"/>
      <c r="OD264" s="15"/>
      <c r="OE264" s="39"/>
      <c r="OJ264" s="39"/>
      <c r="OL264" s="14"/>
      <c r="OM264" s="14"/>
      <c r="ON264" s="22"/>
      <c r="OO264" s="40"/>
      <c r="OS264" s="7"/>
      <c r="OT264" s="8"/>
      <c r="OY264" s="8"/>
      <c r="PA264" s="4"/>
      <c r="PB264" s="4"/>
      <c r="PC264" s="15"/>
      <c r="PD264" s="39"/>
      <c r="PH264" s="7"/>
      <c r="PI264" s="8"/>
      <c r="PM264" s="7"/>
      <c r="PN264" s="8"/>
      <c r="PS264" s="8"/>
      <c r="PU264" s="4"/>
      <c r="PV264" s="4"/>
      <c r="PX264" s="8"/>
      <c r="PZ264" s="4"/>
      <c r="QA264" s="4"/>
      <c r="QB264" s="15"/>
      <c r="QC264" s="39"/>
      <c r="QH264" s="39"/>
      <c r="QJ264" s="14"/>
      <c r="QK264" s="14"/>
      <c r="QL264" s="22"/>
      <c r="QM264" s="40"/>
      <c r="QQ264" s="7"/>
      <c r="QR264" s="8"/>
      <c r="QW264" s="8"/>
      <c r="QY264" s="4"/>
      <c r="QZ264" s="4"/>
      <c r="RA264" s="15"/>
      <c r="RB264" s="39"/>
      <c r="RF264" s="7"/>
      <c r="RG264" s="8"/>
      <c r="RK264" s="7"/>
      <c r="RL264" s="8"/>
      <c r="RQ264" s="8"/>
      <c r="RS264" s="4"/>
      <c r="RT264" s="4"/>
      <c r="RU264" s="15"/>
      <c r="RV264" s="39"/>
      <c r="RZ264" s="7"/>
      <c r="SA264" s="8"/>
      <c r="SE264" s="7"/>
      <c r="SF264" s="8"/>
      <c r="SJ264" s="7"/>
      <c r="SK264" s="8"/>
      <c r="SP264" s="8"/>
      <c r="SR264" s="4"/>
      <c r="SS264" s="4"/>
      <c r="SU264" s="8"/>
      <c r="SW264" s="4"/>
      <c r="SX264" s="4"/>
      <c r="SY264" s="15"/>
      <c r="SZ264" s="39"/>
      <c r="TE264" s="39"/>
      <c r="TG264" s="14"/>
      <c r="TH264" s="14"/>
      <c r="TI264" s="22"/>
      <c r="TJ264" s="40"/>
      <c r="TN264" s="7"/>
      <c r="TO264" s="8"/>
      <c r="TT264" s="8"/>
      <c r="TV264" s="4"/>
      <c r="TW264" s="4"/>
      <c r="TX264" s="15"/>
      <c r="TY264" s="39"/>
      <c r="UC264" s="7"/>
      <c r="UD264" s="8"/>
      <c r="UH264" s="7"/>
      <c r="UI264" s="8"/>
      <c r="UN264" s="8"/>
      <c r="UP264" s="4"/>
      <c r="UQ264" s="4"/>
      <c r="UR264" s="15"/>
      <c r="US264" s="39"/>
      <c r="UW264" s="7"/>
      <c r="UX264" s="8"/>
      <c r="VB264" s="7"/>
      <c r="VC264" s="8"/>
      <c r="VG264" s="7"/>
      <c r="VH264" s="8"/>
      <c r="VM264" s="8"/>
      <c r="VO264" s="4"/>
      <c r="VP264" s="4"/>
      <c r="VQ264" s="15"/>
      <c r="VR264" s="39"/>
      <c r="VV264" s="7"/>
      <c r="VW264" s="8"/>
      <c r="WA264" s="7"/>
      <c r="WB264" s="8"/>
      <c r="WF264" s="7"/>
      <c r="WG264" s="8"/>
      <c r="WK264" s="7"/>
      <c r="WL264" s="8"/>
      <c r="WQ264" s="8"/>
      <c r="WS264" s="4"/>
      <c r="WT264" s="4"/>
      <c r="WU264" s="15"/>
      <c r="WV264" s="39"/>
      <c r="WZ264" s="7"/>
      <c r="XA264" s="8"/>
      <c r="XE264" s="7"/>
      <c r="XF264" s="8"/>
      <c r="XJ264" s="7"/>
      <c r="XK264" s="8"/>
      <c r="XO264" s="7"/>
      <c r="XP264" s="8"/>
      <c r="XT264" s="7"/>
      <c r="XU264" s="8"/>
      <c r="XY264" s="7"/>
      <c r="XZ264" s="8"/>
      <c r="YD264" s="7"/>
      <c r="YE264" s="8"/>
      <c r="YI264" s="7"/>
      <c r="YJ264" s="8"/>
    </row>
    <row r="265" spans="2:660" x14ac:dyDescent="0.2">
      <c r="B265" s="242"/>
      <c r="C265" s="163"/>
      <c r="D265"/>
      <c r="J265"/>
      <c r="K265"/>
      <c r="L265"/>
      <c r="M265"/>
      <c r="AI265" s="8"/>
      <c r="AK265" s="4"/>
      <c r="AL265" s="9"/>
      <c r="AN265" s="8"/>
      <c r="AP265" s="4"/>
      <c r="AQ265" s="9"/>
      <c r="AS265" s="8"/>
      <c r="AU265" s="4"/>
      <c r="AV265" s="9"/>
      <c r="AX265" s="17"/>
      <c r="AZ265" s="13"/>
      <c r="BA265" s="16"/>
      <c r="BM265" s="39"/>
      <c r="BO265" s="14"/>
      <c r="BP265" s="18"/>
      <c r="BR265" s="39"/>
      <c r="BT265" s="14"/>
      <c r="BU265" s="18"/>
      <c r="BW265" s="39"/>
      <c r="BY265" s="14"/>
      <c r="BZ265" s="18"/>
      <c r="CA265" s="22"/>
      <c r="CB265" s="40"/>
      <c r="CG265" s="40"/>
      <c r="CI265" s="21"/>
      <c r="CJ265" s="21"/>
      <c r="CL265" s="40"/>
      <c r="CN265" s="21"/>
      <c r="CO265" s="21"/>
      <c r="CQ265" s="40"/>
      <c r="CS265" s="21"/>
      <c r="CT265" s="21"/>
      <c r="CV265" s="40"/>
      <c r="CX265" s="21"/>
      <c r="CY265" s="21"/>
      <c r="CZ265" s="26"/>
      <c r="DA265" s="41"/>
      <c r="DF265" s="41"/>
      <c r="DH265" s="25"/>
      <c r="DI265" s="25"/>
      <c r="DK265" s="41"/>
      <c r="DM265" s="25"/>
      <c r="DN265" s="25"/>
      <c r="DP265" s="41"/>
      <c r="DR265" s="25"/>
      <c r="DS265" s="25"/>
      <c r="DT265" s="30"/>
      <c r="DU265" s="42"/>
      <c r="DZ265" s="42"/>
      <c r="EB265" s="29"/>
      <c r="EC265" s="29"/>
      <c r="EE265" s="42"/>
      <c r="EG265" s="29"/>
      <c r="EH265" s="29"/>
      <c r="EI265" s="34"/>
      <c r="EJ265" s="43"/>
      <c r="EO265" s="43"/>
      <c r="EQ265" s="33"/>
      <c r="ER265" s="33"/>
      <c r="ES265" s="38"/>
      <c r="ET265" s="44"/>
      <c r="EX265" s="7"/>
      <c r="EY265" s="8"/>
      <c r="FD265" s="8"/>
      <c r="FF265" s="4"/>
      <c r="FG265" s="4"/>
      <c r="FI265" s="8"/>
      <c r="FK265" s="4"/>
      <c r="FL265" s="4"/>
      <c r="FN265" s="8"/>
      <c r="FP265" s="4"/>
      <c r="FQ265" s="4"/>
      <c r="FS265" s="8"/>
      <c r="FU265" s="4"/>
      <c r="FV265" s="4"/>
      <c r="FW265" s="15"/>
      <c r="FX265" s="39"/>
      <c r="GC265" s="39"/>
      <c r="GE265" s="14"/>
      <c r="GF265" s="14"/>
      <c r="GH265" s="39"/>
      <c r="GJ265" s="14"/>
      <c r="GK265" s="14"/>
      <c r="GM265" s="39"/>
      <c r="GO265" s="14"/>
      <c r="GP265" s="14"/>
      <c r="GQ265" s="22"/>
      <c r="GR265" s="40"/>
      <c r="GW265" s="40"/>
      <c r="GY265" s="21"/>
      <c r="GZ265" s="21"/>
      <c r="HB265" s="40"/>
      <c r="HD265" s="21"/>
      <c r="HE265" s="21"/>
      <c r="HF265" s="26"/>
      <c r="HG265" s="41"/>
      <c r="HL265" s="41"/>
      <c r="HN265" s="25"/>
      <c r="HO265" s="25"/>
      <c r="HP265" s="30"/>
      <c r="HQ265" s="42"/>
      <c r="HU265" s="7"/>
      <c r="HV265" s="8"/>
      <c r="IA265" s="8"/>
      <c r="IC265" s="4"/>
      <c r="ID265" s="4"/>
      <c r="IF265" s="8"/>
      <c r="IH265" s="4"/>
      <c r="II265" s="4"/>
      <c r="IK265" s="8"/>
      <c r="IM265" s="4"/>
      <c r="IN265" s="4"/>
      <c r="IO265" s="15"/>
      <c r="IP265" s="39"/>
      <c r="IU265" s="39"/>
      <c r="IW265" s="14"/>
      <c r="IX265" s="14"/>
      <c r="IZ265" s="39"/>
      <c r="JB265" s="14"/>
      <c r="JC265" s="14"/>
      <c r="JD265" s="22"/>
      <c r="JE265" s="40"/>
      <c r="JJ265" s="40"/>
      <c r="JL265" s="21"/>
      <c r="JM265" s="21"/>
      <c r="JN265" s="26"/>
      <c r="JO265" s="41"/>
      <c r="JS265" s="7"/>
      <c r="JT265" s="8"/>
      <c r="JY265" s="8"/>
      <c r="KA265" s="4"/>
      <c r="KB265" s="4"/>
      <c r="KD265" s="8"/>
      <c r="KF265" s="4"/>
      <c r="KG265" s="4"/>
      <c r="KH265" s="15"/>
      <c r="KI265" s="39"/>
      <c r="KN265" s="39"/>
      <c r="KP265" s="14"/>
      <c r="KQ265" s="14"/>
      <c r="KR265" s="22"/>
      <c r="KS265" s="40"/>
      <c r="KX265" s="6"/>
      <c r="KZ265" s="5"/>
      <c r="LA265" s="5"/>
      <c r="LG265" s="15"/>
      <c r="LH265" s="39"/>
      <c r="LM265" s="6"/>
      <c r="LO265" s="5"/>
      <c r="LP265" s="5"/>
      <c r="LQ265" s="7"/>
      <c r="LR265" s="8"/>
      <c r="LW265" s="8"/>
      <c r="LY265" s="4"/>
      <c r="LZ265" s="4"/>
      <c r="MB265" s="8"/>
      <c r="MD265" s="4"/>
      <c r="ME265" s="4"/>
      <c r="MG265" s="8"/>
      <c r="MI265" s="4"/>
      <c r="MJ265" s="4"/>
      <c r="MK265" s="15"/>
      <c r="ML265" s="39"/>
      <c r="MQ265" s="39"/>
      <c r="MS265" s="14"/>
      <c r="MT265" s="14"/>
      <c r="MV265" s="39"/>
      <c r="MX265" s="14"/>
      <c r="MY265" s="14"/>
      <c r="MZ265" s="22"/>
      <c r="NA265" s="40"/>
      <c r="NF265" s="40"/>
      <c r="NH265" s="21"/>
      <c r="NI265" s="21"/>
      <c r="NJ265" s="26"/>
      <c r="NK265" s="41"/>
      <c r="NO265" s="7"/>
      <c r="NP265" s="8"/>
      <c r="NU265" s="8"/>
      <c r="NW265" s="4"/>
      <c r="NX265" s="4"/>
      <c r="NZ265" s="8"/>
      <c r="OB265" s="4"/>
      <c r="OC265" s="4"/>
      <c r="OD265" s="15"/>
      <c r="OE265" s="39"/>
      <c r="OJ265" s="39"/>
      <c r="OL265" s="14"/>
      <c r="OM265" s="14"/>
      <c r="ON265" s="22"/>
      <c r="OO265" s="40"/>
      <c r="OS265" s="7"/>
      <c r="OT265" s="8"/>
      <c r="OY265" s="8"/>
      <c r="PA265" s="4"/>
      <c r="PB265" s="4"/>
      <c r="PC265" s="15"/>
      <c r="PD265" s="39"/>
      <c r="PH265" s="7"/>
      <c r="PI265" s="8"/>
      <c r="PM265" s="7"/>
      <c r="PN265" s="8"/>
      <c r="PS265" s="8"/>
      <c r="PU265" s="4"/>
      <c r="PV265" s="4"/>
      <c r="PX265" s="8"/>
      <c r="PZ265" s="4"/>
      <c r="QA265" s="4"/>
      <c r="QB265" s="15"/>
      <c r="QC265" s="39"/>
      <c r="QH265" s="39"/>
      <c r="QJ265" s="14"/>
      <c r="QK265" s="14"/>
      <c r="QL265" s="22"/>
      <c r="QM265" s="40"/>
      <c r="QQ265" s="7"/>
      <c r="QR265" s="8"/>
      <c r="QW265" s="8"/>
      <c r="QY265" s="4"/>
      <c r="QZ265" s="4"/>
      <c r="RA265" s="15"/>
      <c r="RB265" s="39"/>
      <c r="RF265" s="7"/>
      <c r="RG265" s="8"/>
      <c r="RK265" s="7"/>
      <c r="RL265" s="8"/>
      <c r="RQ265" s="8"/>
      <c r="RS265" s="4"/>
      <c r="RT265" s="4"/>
      <c r="RU265" s="15"/>
      <c r="RV265" s="39"/>
      <c r="RZ265" s="7"/>
      <c r="SA265" s="8"/>
      <c r="SE265" s="7"/>
      <c r="SF265" s="8"/>
      <c r="SJ265" s="7"/>
      <c r="SK265" s="8"/>
      <c r="SP265" s="8"/>
      <c r="SR265" s="4"/>
      <c r="SS265" s="4"/>
      <c r="SU265" s="8"/>
      <c r="SW265" s="4"/>
      <c r="SX265" s="4"/>
      <c r="SY265" s="15"/>
      <c r="SZ265" s="39"/>
      <c r="TE265" s="39"/>
      <c r="TG265" s="14"/>
      <c r="TH265" s="14"/>
      <c r="TI265" s="22"/>
      <c r="TJ265" s="40"/>
      <c r="TN265" s="7"/>
      <c r="TO265" s="8"/>
      <c r="TT265" s="8"/>
      <c r="TV265" s="4"/>
      <c r="TW265" s="4"/>
      <c r="TX265" s="15"/>
      <c r="TY265" s="39"/>
      <c r="UC265" s="7"/>
      <c r="UD265" s="8"/>
      <c r="UH265" s="7"/>
      <c r="UI265" s="8"/>
      <c r="UN265" s="8"/>
      <c r="UP265" s="4"/>
      <c r="UQ265" s="4"/>
      <c r="UR265" s="15"/>
      <c r="US265" s="39"/>
      <c r="UW265" s="7"/>
      <c r="UX265" s="8"/>
      <c r="VB265" s="7"/>
      <c r="VC265" s="8"/>
      <c r="VG265" s="7"/>
      <c r="VH265" s="8"/>
      <c r="VM265" s="8"/>
      <c r="VO265" s="4"/>
      <c r="VP265" s="4"/>
      <c r="VQ265" s="15"/>
      <c r="VR265" s="39"/>
      <c r="VV265" s="7"/>
      <c r="VW265" s="8"/>
      <c r="WA265" s="7"/>
      <c r="WB265" s="8"/>
      <c r="WF265" s="7"/>
      <c r="WG265" s="8"/>
      <c r="WK265" s="7"/>
      <c r="WL265" s="8"/>
      <c r="WQ265" s="8"/>
      <c r="WS265" s="4"/>
      <c r="WT265" s="4"/>
      <c r="WU265" s="15"/>
      <c r="WV265" s="39"/>
      <c r="WZ265" s="7"/>
      <c r="XA265" s="8"/>
      <c r="XE265" s="7"/>
      <c r="XF265" s="8"/>
      <c r="XJ265" s="7"/>
      <c r="XK265" s="8"/>
      <c r="XO265" s="7"/>
      <c r="XP265" s="8"/>
      <c r="XT265" s="7"/>
      <c r="XU265" s="8"/>
      <c r="XY265" s="7"/>
      <c r="XZ265" s="8"/>
      <c r="YD265" s="7"/>
      <c r="YE265" s="8"/>
      <c r="YI265" s="7"/>
      <c r="YJ265" s="8"/>
    </row>
    <row r="266" spans="2:660" x14ac:dyDescent="0.2">
      <c r="B266" s="242"/>
      <c r="C266" s="163"/>
      <c r="D266"/>
      <c r="J266"/>
      <c r="K266"/>
      <c r="L266"/>
      <c r="M266"/>
      <c r="AI266" s="8"/>
      <c r="AK266" s="4"/>
      <c r="AL266" s="9"/>
      <c r="AN266" s="8"/>
      <c r="AP266" s="4"/>
      <c r="AQ266" s="9"/>
      <c r="AS266" s="8"/>
      <c r="AU266" s="4"/>
      <c r="AV266" s="9"/>
      <c r="AX266" s="17"/>
      <c r="AZ266" s="13"/>
      <c r="BA266" s="16"/>
      <c r="BM266" s="39"/>
      <c r="BO266" s="14"/>
      <c r="BP266" s="18"/>
      <c r="BR266" s="39"/>
      <c r="BT266" s="14"/>
      <c r="BU266" s="18"/>
      <c r="BW266" s="39"/>
      <c r="BY266" s="14"/>
      <c r="BZ266" s="18"/>
      <c r="CA266" s="22"/>
      <c r="CB266" s="40"/>
      <c r="CG266" s="40"/>
      <c r="CI266" s="21"/>
      <c r="CJ266" s="21"/>
      <c r="CL266" s="40"/>
      <c r="CN266" s="21"/>
      <c r="CO266" s="21"/>
      <c r="CQ266" s="40"/>
      <c r="CS266" s="21"/>
      <c r="CT266" s="21"/>
      <c r="CV266" s="40"/>
      <c r="CX266" s="21"/>
      <c r="CY266" s="21"/>
      <c r="CZ266" s="26"/>
      <c r="DA266" s="41"/>
      <c r="DF266" s="41"/>
      <c r="DH266" s="25"/>
      <c r="DI266" s="25"/>
      <c r="DK266" s="41"/>
      <c r="DM266" s="25"/>
      <c r="DN266" s="25"/>
      <c r="DP266" s="41"/>
      <c r="DR266" s="25"/>
      <c r="DS266" s="25"/>
      <c r="DT266" s="30"/>
      <c r="DU266" s="42"/>
      <c r="DZ266" s="42"/>
      <c r="EB266" s="29"/>
      <c r="EC266" s="29"/>
      <c r="EE266" s="42"/>
      <c r="EG266" s="29"/>
      <c r="EH266" s="29"/>
      <c r="EI266" s="34"/>
      <c r="EJ266" s="43"/>
      <c r="EO266" s="43"/>
      <c r="EQ266" s="33"/>
      <c r="ER266" s="33"/>
      <c r="ES266" s="38"/>
      <c r="ET266" s="44"/>
      <c r="EX266" s="7"/>
      <c r="EY266" s="8"/>
      <c r="FD266" s="8"/>
      <c r="FF266" s="4"/>
      <c r="FG266" s="4"/>
      <c r="FI266" s="8"/>
      <c r="FK266" s="4"/>
      <c r="FL266" s="4"/>
      <c r="FN266" s="8"/>
      <c r="FP266" s="4"/>
      <c r="FQ266" s="4"/>
      <c r="FS266" s="8"/>
      <c r="FU266" s="4"/>
      <c r="FV266" s="4"/>
      <c r="FW266" s="15"/>
      <c r="FX266" s="39"/>
      <c r="GC266" s="39"/>
      <c r="GE266" s="14"/>
      <c r="GF266" s="14"/>
      <c r="GH266" s="39"/>
      <c r="GJ266" s="14"/>
      <c r="GK266" s="14"/>
      <c r="GM266" s="39"/>
      <c r="GO266" s="14"/>
      <c r="GP266" s="14"/>
      <c r="GQ266" s="22"/>
      <c r="GR266" s="40"/>
      <c r="GW266" s="40"/>
      <c r="GY266" s="21"/>
      <c r="GZ266" s="21"/>
      <c r="HB266" s="40"/>
      <c r="HD266" s="21"/>
      <c r="HE266" s="21"/>
      <c r="HF266" s="26"/>
      <c r="HG266" s="41"/>
      <c r="HL266" s="41"/>
      <c r="HN266" s="25"/>
      <c r="HO266" s="25"/>
      <c r="HP266" s="30"/>
      <c r="HQ266" s="42"/>
      <c r="HU266" s="7"/>
      <c r="HV266" s="8"/>
      <c r="IA266" s="8"/>
      <c r="IC266" s="4"/>
      <c r="ID266" s="4"/>
      <c r="IF266" s="8"/>
      <c r="IH266" s="4"/>
      <c r="II266" s="4"/>
      <c r="IK266" s="8"/>
      <c r="IM266" s="4"/>
      <c r="IN266" s="4"/>
      <c r="IO266" s="15"/>
      <c r="IP266" s="39"/>
      <c r="IU266" s="39"/>
      <c r="IW266" s="14"/>
      <c r="IX266" s="14"/>
      <c r="IZ266" s="39"/>
      <c r="JB266" s="14"/>
      <c r="JC266" s="14"/>
      <c r="JD266" s="22"/>
      <c r="JE266" s="40"/>
      <c r="JJ266" s="40"/>
      <c r="JL266" s="21"/>
      <c r="JM266" s="21"/>
      <c r="JN266" s="26"/>
      <c r="JO266" s="41"/>
      <c r="JS266" s="7"/>
      <c r="JT266" s="8"/>
      <c r="JY266" s="8"/>
      <c r="KA266" s="4"/>
      <c r="KB266" s="4"/>
      <c r="KD266" s="8"/>
      <c r="KF266" s="4"/>
      <c r="KG266" s="4"/>
      <c r="KH266" s="15"/>
      <c r="KI266" s="39"/>
      <c r="KN266" s="39"/>
      <c r="KP266" s="14"/>
      <c r="KQ266" s="14"/>
      <c r="KR266" s="22"/>
      <c r="KS266" s="40"/>
      <c r="KX266" s="6"/>
      <c r="KZ266" s="5"/>
      <c r="LA266" s="5"/>
      <c r="LG266" s="15"/>
      <c r="LH266" s="39"/>
      <c r="LM266" s="6"/>
      <c r="LO266" s="5"/>
      <c r="LP266" s="5"/>
      <c r="LQ266" s="7"/>
      <c r="LR266" s="8"/>
      <c r="LW266" s="8"/>
      <c r="LY266" s="4"/>
      <c r="LZ266" s="4"/>
      <c r="MB266" s="8"/>
      <c r="MD266" s="4"/>
      <c r="ME266" s="4"/>
      <c r="MG266" s="8"/>
      <c r="MI266" s="4"/>
      <c r="MJ266" s="4"/>
      <c r="MK266" s="15"/>
      <c r="ML266" s="39"/>
      <c r="MQ266" s="39"/>
      <c r="MS266" s="14"/>
      <c r="MT266" s="14"/>
      <c r="MV266" s="39"/>
      <c r="MX266" s="14"/>
      <c r="MY266" s="14"/>
      <c r="MZ266" s="22"/>
      <c r="NA266" s="40"/>
      <c r="NF266" s="40"/>
      <c r="NH266" s="21"/>
      <c r="NI266" s="21"/>
      <c r="NJ266" s="26"/>
      <c r="NK266" s="41"/>
      <c r="NO266" s="7"/>
      <c r="NP266" s="8"/>
      <c r="NU266" s="8"/>
      <c r="NW266" s="4"/>
      <c r="NX266" s="4"/>
      <c r="NZ266" s="8"/>
      <c r="OB266" s="4"/>
      <c r="OC266" s="4"/>
      <c r="OD266" s="15"/>
      <c r="OE266" s="39"/>
      <c r="OJ266" s="39"/>
      <c r="OL266" s="14"/>
      <c r="OM266" s="14"/>
      <c r="ON266" s="22"/>
      <c r="OO266" s="40"/>
      <c r="OS266" s="7"/>
      <c r="OT266" s="8"/>
      <c r="OY266" s="8"/>
      <c r="PA266" s="4"/>
      <c r="PB266" s="4"/>
      <c r="PC266" s="15"/>
      <c r="PD266" s="39"/>
      <c r="PH266" s="7"/>
      <c r="PI266" s="8"/>
      <c r="PM266" s="7"/>
      <c r="PN266" s="8"/>
      <c r="PS266" s="8"/>
      <c r="PU266" s="4"/>
      <c r="PV266" s="4"/>
      <c r="PX266" s="8"/>
      <c r="PZ266" s="4"/>
      <c r="QA266" s="4"/>
      <c r="QB266" s="15"/>
      <c r="QC266" s="39"/>
      <c r="QH266" s="39"/>
      <c r="QJ266" s="14"/>
      <c r="QK266" s="14"/>
      <c r="QL266" s="22"/>
      <c r="QM266" s="40"/>
      <c r="QQ266" s="7"/>
      <c r="QR266" s="8"/>
      <c r="QW266" s="8"/>
      <c r="QY266" s="4"/>
      <c r="QZ266" s="4"/>
      <c r="RA266" s="15"/>
      <c r="RB266" s="39"/>
      <c r="RF266" s="7"/>
      <c r="RG266" s="8"/>
      <c r="RK266" s="7"/>
      <c r="RL266" s="8"/>
      <c r="RQ266" s="8"/>
      <c r="RS266" s="4"/>
      <c r="RT266" s="4"/>
      <c r="RU266" s="15"/>
      <c r="RV266" s="39"/>
      <c r="RZ266" s="7"/>
      <c r="SA266" s="8"/>
      <c r="SE266" s="7"/>
      <c r="SF266" s="8"/>
      <c r="SJ266" s="7"/>
      <c r="SK266" s="8"/>
      <c r="SP266" s="8"/>
      <c r="SR266" s="4"/>
      <c r="SS266" s="4"/>
      <c r="SU266" s="8"/>
      <c r="SW266" s="4"/>
      <c r="SX266" s="4"/>
      <c r="SY266" s="15"/>
      <c r="SZ266" s="39"/>
      <c r="TE266" s="39"/>
      <c r="TG266" s="14"/>
      <c r="TH266" s="14"/>
      <c r="TI266" s="22"/>
      <c r="TJ266" s="40"/>
      <c r="TN266" s="7"/>
      <c r="TO266" s="8"/>
      <c r="TT266" s="8"/>
      <c r="TV266" s="4"/>
      <c r="TW266" s="4"/>
      <c r="TX266" s="15"/>
      <c r="TY266" s="39"/>
      <c r="UC266" s="7"/>
      <c r="UD266" s="8"/>
      <c r="UH266" s="7"/>
      <c r="UI266" s="8"/>
      <c r="UN266" s="8"/>
      <c r="UP266" s="4"/>
      <c r="UQ266" s="4"/>
      <c r="UR266" s="15"/>
      <c r="US266" s="39"/>
      <c r="UW266" s="7"/>
      <c r="UX266" s="8"/>
      <c r="VB266" s="7"/>
      <c r="VC266" s="8"/>
      <c r="VG266" s="7"/>
      <c r="VH266" s="8"/>
      <c r="VM266" s="8"/>
      <c r="VO266" s="4"/>
      <c r="VP266" s="4"/>
      <c r="VQ266" s="15"/>
      <c r="VR266" s="39"/>
      <c r="VV266" s="7"/>
      <c r="VW266" s="8"/>
      <c r="WA266" s="7"/>
      <c r="WB266" s="8"/>
      <c r="WF266" s="7"/>
      <c r="WG266" s="8"/>
      <c r="WK266" s="7"/>
      <c r="WL266" s="8"/>
      <c r="WQ266" s="8"/>
      <c r="WS266" s="4"/>
      <c r="WT266" s="4"/>
      <c r="WU266" s="15"/>
      <c r="WV266" s="39"/>
      <c r="WZ266" s="7"/>
      <c r="XA266" s="8"/>
      <c r="XE266" s="7"/>
      <c r="XF266" s="8"/>
      <c r="XJ266" s="7"/>
      <c r="XK266" s="8"/>
      <c r="XO266" s="7"/>
      <c r="XP266" s="8"/>
      <c r="XT266" s="7"/>
      <c r="XU266" s="8"/>
      <c r="XY266" s="7"/>
      <c r="XZ266" s="8"/>
      <c r="YD266" s="7"/>
      <c r="YE266" s="8"/>
      <c r="YI266" s="7"/>
      <c r="YJ266" s="8"/>
    </row>
    <row r="267" spans="2:660" x14ac:dyDescent="0.2">
      <c r="B267" s="242"/>
      <c r="C267" s="163"/>
      <c r="D267"/>
      <c r="J267"/>
      <c r="K267"/>
      <c r="L267"/>
      <c r="M267"/>
      <c r="AI267" s="8"/>
      <c r="AK267" s="4"/>
      <c r="AL267" s="9"/>
      <c r="AN267" s="8"/>
      <c r="AP267" s="4"/>
      <c r="AQ267" s="9"/>
      <c r="AS267" s="8"/>
      <c r="AU267" s="4"/>
      <c r="AV267" s="9"/>
      <c r="AX267" s="17"/>
      <c r="AZ267" s="13"/>
      <c r="BA267" s="16"/>
      <c r="BM267" s="39"/>
      <c r="BO267" s="14"/>
      <c r="BP267" s="18"/>
      <c r="BR267" s="39"/>
      <c r="BT267" s="14"/>
      <c r="BU267" s="18"/>
      <c r="BW267" s="39"/>
      <c r="BY267" s="14"/>
      <c r="BZ267" s="18"/>
      <c r="CA267" s="22"/>
      <c r="CB267" s="40"/>
      <c r="CG267" s="40"/>
      <c r="CI267" s="21"/>
      <c r="CJ267" s="21"/>
      <c r="CL267" s="40"/>
      <c r="CN267" s="21"/>
      <c r="CO267" s="21"/>
      <c r="CQ267" s="40"/>
      <c r="CS267" s="21"/>
      <c r="CT267" s="21"/>
      <c r="CV267" s="40"/>
      <c r="CX267" s="21"/>
      <c r="CY267" s="21"/>
      <c r="CZ267" s="26"/>
      <c r="DA267" s="41"/>
      <c r="DF267" s="41"/>
      <c r="DH267" s="25"/>
      <c r="DI267" s="25"/>
      <c r="DK267" s="41"/>
      <c r="DM267" s="25"/>
      <c r="DN267" s="25"/>
      <c r="DP267" s="41"/>
      <c r="DR267" s="25"/>
      <c r="DS267" s="25"/>
      <c r="DT267" s="30"/>
      <c r="DU267" s="42"/>
      <c r="DZ267" s="42"/>
      <c r="EB267" s="29"/>
      <c r="EC267" s="29"/>
      <c r="EE267" s="42"/>
      <c r="EG267" s="29"/>
      <c r="EH267" s="29"/>
      <c r="EI267" s="34"/>
      <c r="EJ267" s="43"/>
      <c r="EO267" s="43"/>
      <c r="EQ267" s="33"/>
      <c r="ER267" s="33"/>
      <c r="ES267" s="38"/>
      <c r="ET267" s="44"/>
      <c r="EX267" s="7"/>
      <c r="EY267" s="8"/>
      <c r="FD267" s="8"/>
      <c r="FF267" s="4"/>
      <c r="FG267" s="4"/>
      <c r="FI267" s="8"/>
      <c r="FK267" s="4"/>
      <c r="FL267" s="4"/>
      <c r="FN267" s="8"/>
      <c r="FP267" s="4"/>
      <c r="FQ267" s="4"/>
      <c r="FS267" s="8"/>
      <c r="FU267" s="4"/>
      <c r="FV267" s="4"/>
      <c r="FW267" s="15"/>
      <c r="FX267" s="39"/>
      <c r="GC267" s="39"/>
      <c r="GE267" s="14"/>
      <c r="GF267" s="14"/>
      <c r="GH267" s="39"/>
      <c r="GJ267" s="14"/>
      <c r="GK267" s="14"/>
      <c r="GM267" s="39"/>
      <c r="GO267" s="14"/>
      <c r="GP267" s="14"/>
      <c r="GQ267" s="22"/>
      <c r="GR267" s="40"/>
      <c r="GW267" s="40"/>
      <c r="GY267" s="21"/>
      <c r="GZ267" s="21"/>
      <c r="HB267" s="40"/>
      <c r="HD267" s="21"/>
      <c r="HE267" s="21"/>
      <c r="HF267" s="26"/>
      <c r="HG267" s="41"/>
      <c r="HL267" s="41"/>
      <c r="HN267" s="25"/>
      <c r="HO267" s="25"/>
      <c r="HP267" s="30"/>
      <c r="HQ267" s="42"/>
      <c r="HU267" s="7"/>
      <c r="HV267" s="8"/>
      <c r="IA267" s="8"/>
      <c r="IC267" s="4"/>
      <c r="ID267" s="4"/>
      <c r="IF267" s="8"/>
      <c r="IH267" s="4"/>
      <c r="II267" s="4"/>
      <c r="IK267" s="8"/>
      <c r="IM267" s="4"/>
      <c r="IN267" s="4"/>
      <c r="IO267" s="15"/>
      <c r="IP267" s="39"/>
      <c r="IU267" s="39"/>
      <c r="IW267" s="14"/>
      <c r="IX267" s="14"/>
      <c r="IZ267" s="39"/>
      <c r="JB267" s="14"/>
      <c r="JC267" s="14"/>
      <c r="JD267" s="22"/>
      <c r="JE267" s="40"/>
      <c r="JJ267" s="40"/>
      <c r="JL267" s="21"/>
      <c r="JM267" s="21"/>
      <c r="JN267" s="26"/>
      <c r="JO267" s="41"/>
      <c r="JS267" s="7"/>
      <c r="JT267" s="8"/>
      <c r="JY267" s="8"/>
      <c r="KA267" s="4"/>
      <c r="KB267" s="4"/>
      <c r="KD267" s="8"/>
      <c r="KF267" s="4"/>
      <c r="KG267" s="4"/>
      <c r="KH267" s="15"/>
      <c r="KI267" s="39"/>
      <c r="KN267" s="39"/>
      <c r="KP267" s="14"/>
      <c r="KQ267" s="14"/>
      <c r="KR267" s="22"/>
      <c r="KS267" s="40"/>
      <c r="KX267" s="6"/>
      <c r="KZ267" s="5"/>
      <c r="LA267" s="5"/>
      <c r="LG267" s="15"/>
      <c r="LH267" s="39"/>
      <c r="LM267" s="6"/>
      <c r="LO267" s="5"/>
      <c r="LP267" s="5"/>
      <c r="LQ267" s="7"/>
      <c r="LR267" s="8"/>
      <c r="LW267" s="8"/>
      <c r="LY267" s="4"/>
      <c r="LZ267" s="4"/>
      <c r="MB267" s="8"/>
      <c r="MD267" s="4"/>
      <c r="ME267" s="4"/>
      <c r="MG267" s="8"/>
      <c r="MI267" s="4"/>
      <c r="MJ267" s="4"/>
      <c r="MK267" s="15"/>
      <c r="ML267" s="39"/>
      <c r="MQ267" s="39"/>
      <c r="MS267" s="14"/>
      <c r="MT267" s="14"/>
      <c r="MV267" s="39"/>
      <c r="MX267" s="14"/>
      <c r="MY267" s="14"/>
      <c r="MZ267" s="22"/>
      <c r="NA267" s="40"/>
      <c r="NF267" s="40"/>
      <c r="NH267" s="21"/>
      <c r="NI267" s="21"/>
      <c r="NJ267" s="26"/>
      <c r="NK267" s="41"/>
      <c r="NO267" s="7"/>
      <c r="NP267" s="8"/>
      <c r="NU267" s="8"/>
      <c r="NW267" s="4"/>
      <c r="NX267" s="4"/>
      <c r="NZ267" s="8"/>
      <c r="OB267" s="4"/>
      <c r="OC267" s="4"/>
      <c r="OD267" s="15"/>
      <c r="OE267" s="39"/>
      <c r="OJ267" s="39"/>
      <c r="OL267" s="14"/>
      <c r="OM267" s="14"/>
      <c r="ON267" s="22"/>
      <c r="OO267" s="40"/>
      <c r="OS267" s="7"/>
      <c r="OT267" s="8"/>
      <c r="OY267" s="8"/>
      <c r="PA267" s="4"/>
      <c r="PB267" s="4"/>
      <c r="PC267" s="15"/>
      <c r="PD267" s="39"/>
      <c r="PH267" s="7"/>
      <c r="PI267" s="8"/>
      <c r="PM267" s="7"/>
      <c r="PN267" s="8"/>
      <c r="PS267" s="8"/>
      <c r="PU267" s="4"/>
      <c r="PV267" s="4"/>
      <c r="PX267" s="8"/>
      <c r="PZ267" s="4"/>
      <c r="QA267" s="4"/>
      <c r="QB267" s="15"/>
      <c r="QC267" s="39"/>
      <c r="QH267" s="39"/>
      <c r="QJ267" s="14"/>
      <c r="QK267" s="14"/>
      <c r="QL267" s="22"/>
      <c r="QM267" s="40"/>
      <c r="QQ267" s="7"/>
      <c r="QR267" s="8"/>
      <c r="QW267" s="8"/>
      <c r="QY267" s="4"/>
      <c r="QZ267" s="4"/>
      <c r="RA267" s="15"/>
      <c r="RB267" s="39"/>
      <c r="RF267" s="7"/>
      <c r="RG267" s="8"/>
      <c r="RK267" s="7"/>
      <c r="RL267" s="8"/>
      <c r="RQ267" s="8"/>
      <c r="RS267" s="4"/>
      <c r="RT267" s="4"/>
      <c r="RU267" s="15"/>
      <c r="RV267" s="39"/>
      <c r="RZ267" s="7"/>
      <c r="SA267" s="8"/>
      <c r="SE267" s="7"/>
      <c r="SF267" s="8"/>
      <c r="SJ267" s="7"/>
      <c r="SK267" s="8"/>
      <c r="SP267" s="8"/>
      <c r="SR267" s="4"/>
      <c r="SS267" s="4"/>
      <c r="SU267" s="8"/>
      <c r="SW267" s="4"/>
      <c r="SX267" s="4"/>
      <c r="SY267" s="15"/>
      <c r="SZ267" s="39"/>
      <c r="TE267" s="39"/>
      <c r="TG267" s="14"/>
      <c r="TH267" s="14"/>
      <c r="TI267" s="22"/>
      <c r="TJ267" s="40"/>
      <c r="TN267" s="7"/>
      <c r="TO267" s="8"/>
      <c r="TT267" s="8"/>
      <c r="TV267" s="4"/>
      <c r="TW267" s="4"/>
      <c r="TX267" s="15"/>
      <c r="TY267" s="39"/>
      <c r="UC267" s="7"/>
      <c r="UD267" s="8"/>
      <c r="UH267" s="7"/>
      <c r="UI267" s="8"/>
      <c r="UN267" s="8"/>
      <c r="UP267" s="4"/>
      <c r="UQ267" s="4"/>
      <c r="UR267" s="15"/>
      <c r="US267" s="39"/>
      <c r="UW267" s="7"/>
      <c r="UX267" s="8"/>
      <c r="VB267" s="7"/>
      <c r="VC267" s="8"/>
      <c r="VG267" s="7"/>
      <c r="VH267" s="8"/>
      <c r="VM267" s="8"/>
      <c r="VO267" s="4"/>
      <c r="VP267" s="4"/>
      <c r="VQ267" s="15"/>
      <c r="VR267" s="39"/>
      <c r="VV267" s="7"/>
      <c r="VW267" s="8"/>
      <c r="WA267" s="7"/>
      <c r="WB267" s="8"/>
      <c r="WF267" s="7"/>
      <c r="WG267" s="8"/>
      <c r="WK267" s="7"/>
      <c r="WL267" s="8"/>
      <c r="WQ267" s="8"/>
      <c r="WS267" s="4"/>
      <c r="WT267" s="4"/>
      <c r="WU267" s="15"/>
      <c r="WV267" s="39"/>
      <c r="WZ267" s="7"/>
      <c r="XA267" s="8"/>
      <c r="XE267" s="7"/>
      <c r="XF267" s="8"/>
      <c r="XJ267" s="7"/>
      <c r="XK267" s="8"/>
      <c r="XO267" s="7"/>
      <c r="XP267" s="8"/>
      <c r="XT267" s="7"/>
      <c r="XU267" s="8"/>
      <c r="XY267" s="7"/>
      <c r="XZ267" s="8"/>
      <c r="YD267" s="7"/>
      <c r="YE267" s="8"/>
      <c r="YI267" s="7"/>
      <c r="YJ267" s="8"/>
    </row>
    <row r="268" spans="2:660" x14ac:dyDescent="0.2">
      <c r="B268" s="242"/>
      <c r="C268" s="163"/>
      <c r="D268"/>
      <c r="J268"/>
      <c r="K268"/>
      <c r="L268"/>
      <c r="M268"/>
      <c r="AI268" s="8"/>
      <c r="AK268" s="4"/>
      <c r="AL268" s="9"/>
      <c r="AN268" s="8"/>
      <c r="AP268" s="4"/>
      <c r="AQ268" s="9"/>
      <c r="AS268" s="8"/>
      <c r="AU268" s="4"/>
      <c r="AV268" s="9"/>
      <c r="AX268" s="17"/>
      <c r="AZ268" s="13"/>
      <c r="BA268" s="16"/>
      <c r="BM268" s="39"/>
      <c r="BO268" s="14"/>
      <c r="BP268" s="18"/>
      <c r="BR268" s="39"/>
      <c r="BT268" s="14"/>
      <c r="BU268" s="18"/>
      <c r="BW268" s="39"/>
      <c r="BY268" s="14"/>
      <c r="BZ268" s="18"/>
      <c r="CA268" s="22"/>
      <c r="CB268" s="40"/>
      <c r="CG268" s="40"/>
      <c r="CI268" s="21"/>
      <c r="CJ268" s="21"/>
      <c r="CL268" s="40"/>
      <c r="CN268" s="21"/>
      <c r="CO268" s="21"/>
      <c r="CQ268" s="40"/>
      <c r="CS268" s="21"/>
      <c r="CT268" s="21"/>
      <c r="CV268" s="40"/>
      <c r="CX268" s="21"/>
      <c r="CY268" s="21"/>
      <c r="CZ268" s="26"/>
      <c r="DA268" s="41"/>
      <c r="DF268" s="41"/>
      <c r="DH268" s="25"/>
      <c r="DI268" s="25"/>
      <c r="DK268" s="41"/>
      <c r="DM268" s="25"/>
      <c r="DN268" s="25"/>
      <c r="DP268" s="41"/>
      <c r="DR268" s="25"/>
      <c r="DS268" s="25"/>
      <c r="DT268" s="30"/>
      <c r="DU268" s="42"/>
      <c r="DZ268" s="42"/>
      <c r="EB268" s="29"/>
      <c r="EC268" s="29"/>
      <c r="EE268" s="42"/>
      <c r="EG268" s="29"/>
      <c r="EH268" s="29"/>
      <c r="EI268" s="34"/>
      <c r="EJ268" s="43"/>
      <c r="EO268" s="43"/>
      <c r="EQ268" s="33"/>
      <c r="ER268" s="33"/>
      <c r="ES268" s="38"/>
      <c r="ET268" s="44"/>
      <c r="EX268" s="7"/>
      <c r="EY268" s="8"/>
      <c r="FD268" s="8"/>
      <c r="FF268" s="4"/>
      <c r="FG268" s="4"/>
      <c r="FI268" s="8"/>
      <c r="FK268" s="4"/>
      <c r="FL268" s="4"/>
      <c r="FN268" s="8"/>
      <c r="FP268" s="4"/>
      <c r="FQ268" s="4"/>
      <c r="FS268" s="8"/>
      <c r="FU268" s="4"/>
      <c r="FV268" s="4"/>
      <c r="FW268" s="15"/>
      <c r="FX268" s="39"/>
      <c r="GC268" s="39"/>
      <c r="GE268" s="14"/>
      <c r="GF268" s="14"/>
      <c r="GH268" s="39"/>
      <c r="GJ268" s="14"/>
      <c r="GK268" s="14"/>
      <c r="GM268" s="39"/>
      <c r="GO268" s="14"/>
      <c r="GP268" s="14"/>
      <c r="GQ268" s="22"/>
      <c r="GR268" s="40"/>
      <c r="GW268" s="40"/>
      <c r="GY268" s="21"/>
      <c r="GZ268" s="21"/>
      <c r="HB268" s="40"/>
      <c r="HD268" s="21"/>
      <c r="HE268" s="21"/>
      <c r="HF268" s="26"/>
      <c r="HG268" s="41"/>
      <c r="HL268" s="41"/>
      <c r="HN268" s="25"/>
      <c r="HO268" s="25"/>
      <c r="HP268" s="30"/>
      <c r="HQ268" s="42"/>
      <c r="HU268" s="7"/>
      <c r="HV268" s="8"/>
      <c r="IA268" s="8"/>
      <c r="IC268" s="4"/>
      <c r="ID268" s="4"/>
      <c r="IF268" s="8"/>
      <c r="IH268" s="4"/>
      <c r="II268" s="4"/>
      <c r="IK268" s="8"/>
      <c r="IM268" s="4"/>
      <c r="IN268" s="4"/>
      <c r="IO268" s="15"/>
      <c r="IP268" s="39"/>
      <c r="IU268" s="39"/>
      <c r="IW268" s="14"/>
      <c r="IX268" s="14"/>
      <c r="IZ268" s="39"/>
      <c r="JB268" s="14"/>
      <c r="JC268" s="14"/>
      <c r="JD268" s="22"/>
      <c r="JE268" s="40"/>
      <c r="JJ268" s="40"/>
      <c r="JL268" s="21"/>
      <c r="JM268" s="21"/>
      <c r="JN268" s="26"/>
      <c r="JO268" s="41"/>
      <c r="JS268" s="7"/>
      <c r="JT268" s="8"/>
      <c r="JY268" s="8"/>
      <c r="KA268" s="4"/>
      <c r="KB268" s="4"/>
      <c r="KD268" s="8"/>
      <c r="KF268" s="4"/>
      <c r="KG268" s="4"/>
      <c r="KH268" s="15"/>
      <c r="KI268" s="39"/>
      <c r="KN268" s="39"/>
      <c r="KP268" s="14"/>
      <c r="KQ268" s="14"/>
      <c r="KR268" s="22"/>
      <c r="KS268" s="40"/>
      <c r="KX268" s="6"/>
      <c r="KZ268" s="5"/>
      <c r="LA268" s="5"/>
      <c r="LG268" s="15"/>
      <c r="LH268" s="39"/>
      <c r="LM268" s="6"/>
      <c r="LO268" s="5"/>
      <c r="LP268" s="5"/>
      <c r="LQ268" s="7"/>
      <c r="LR268" s="8"/>
      <c r="LW268" s="8"/>
      <c r="LY268" s="4"/>
      <c r="LZ268" s="4"/>
      <c r="MB268" s="8"/>
      <c r="MD268" s="4"/>
      <c r="ME268" s="4"/>
      <c r="MG268" s="8"/>
      <c r="MI268" s="4"/>
      <c r="MJ268" s="4"/>
      <c r="MK268" s="15"/>
      <c r="ML268" s="39"/>
      <c r="MQ268" s="39"/>
      <c r="MS268" s="14"/>
      <c r="MT268" s="14"/>
      <c r="MV268" s="39"/>
      <c r="MX268" s="14"/>
      <c r="MY268" s="14"/>
      <c r="MZ268" s="22"/>
      <c r="NA268" s="40"/>
      <c r="NF268" s="40"/>
      <c r="NH268" s="21"/>
      <c r="NI268" s="21"/>
      <c r="NJ268" s="26"/>
      <c r="NK268" s="41"/>
      <c r="NO268" s="7"/>
      <c r="NP268" s="8"/>
      <c r="NU268" s="8"/>
      <c r="NW268" s="4"/>
      <c r="NX268" s="4"/>
      <c r="NZ268" s="8"/>
      <c r="OB268" s="4"/>
      <c r="OC268" s="4"/>
      <c r="OD268" s="15"/>
      <c r="OE268" s="39"/>
      <c r="OJ268" s="39"/>
      <c r="OL268" s="14"/>
      <c r="OM268" s="14"/>
      <c r="ON268" s="22"/>
      <c r="OO268" s="40"/>
      <c r="OS268" s="7"/>
      <c r="OT268" s="8"/>
      <c r="OY268" s="8"/>
      <c r="PA268" s="4"/>
      <c r="PB268" s="4"/>
      <c r="PC268" s="15"/>
      <c r="PD268" s="39"/>
      <c r="PH268" s="7"/>
      <c r="PI268" s="8"/>
      <c r="PM268" s="7"/>
      <c r="PN268" s="8"/>
      <c r="PS268" s="8"/>
      <c r="PU268" s="4"/>
      <c r="PV268" s="4"/>
      <c r="PX268" s="8"/>
      <c r="PZ268" s="4"/>
      <c r="QA268" s="4"/>
      <c r="QB268" s="15"/>
      <c r="QC268" s="39"/>
      <c r="QH268" s="39"/>
      <c r="QJ268" s="14"/>
      <c r="QK268" s="14"/>
      <c r="QL268" s="22"/>
      <c r="QM268" s="40"/>
      <c r="QQ268" s="7"/>
      <c r="QR268" s="8"/>
      <c r="QW268" s="8"/>
      <c r="QY268" s="4"/>
      <c r="QZ268" s="4"/>
      <c r="RA268" s="15"/>
      <c r="RB268" s="39"/>
      <c r="RF268" s="7"/>
      <c r="RG268" s="8"/>
      <c r="RK268" s="7"/>
      <c r="RL268" s="8"/>
      <c r="RQ268" s="8"/>
      <c r="RS268" s="4"/>
      <c r="RT268" s="4"/>
      <c r="RU268" s="15"/>
      <c r="RV268" s="39"/>
      <c r="RZ268" s="7"/>
      <c r="SA268" s="8"/>
      <c r="SE268" s="7"/>
      <c r="SF268" s="8"/>
      <c r="SJ268" s="7"/>
      <c r="SK268" s="8"/>
      <c r="SP268" s="8"/>
      <c r="SR268" s="4"/>
      <c r="SS268" s="4"/>
      <c r="SU268" s="8"/>
      <c r="SW268" s="4"/>
      <c r="SX268" s="4"/>
      <c r="SY268" s="15"/>
      <c r="SZ268" s="39"/>
      <c r="TE268" s="39"/>
      <c r="TG268" s="14"/>
      <c r="TH268" s="14"/>
      <c r="TI268" s="22"/>
      <c r="TJ268" s="40"/>
      <c r="TN268" s="7"/>
      <c r="TO268" s="8"/>
      <c r="TT268" s="8"/>
      <c r="TV268" s="4"/>
      <c r="TW268" s="4"/>
      <c r="TX268" s="15"/>
      <c r="TY268" s="39"/>
      <c r="UC268" s="7"/>
      <c r="UD268" s="8"/>
      <c r="UH268" s="7"/>
      <c r="UI268" s="8"/>
      <c r="UN268" s="8"/>
      <c r="UP268" s="4"/>
      <c r="UQ268" s="4"/>
      <c r="UR268" s="15"/>
      <c r="US268" s="39"/>
      <c r="UW268" s="7"/>
      <c r="UX268" s="8"/>
      <c r="VB268" s="7"/>
      <c r="VC268" s="8"/>
      <c r="VG268" s="7"/>
      <c r="VH268" s="8"/>
      <c r="VM268" s="8"/>
      <c r="VO268" s="4"/>
      <c r="VP268" s="4"/>
      <c r="VQ268" s="15"/>
      <c r="VR268" s="39"/>
      <c r="VV268" s="7"/>
      <c r="VW268" s="8"/>
      <c r="WA268" s="7"/>
      <c r="WB268" s="8"/>
      <c r="WF268" s="7"/>
      <c r="WG268" s="8"/>
      <c r="WK268" s="7"/>
      <c r="WL268" s="8"/>
      <c r="WQ268" s="8"/>
      <c r="WS268" s="4"/>
      <c r="WT268" s="4"/>
      <c r="WU268" s="15"/>
      <c r="WV268" s="39"/>
      <c r="WZ268" s="7"/>
      <c r="XA268" s="8"/>
      <c r="XE268" s="7"/>
      <c r="XF268" s="8"/>
      <c r="XJ268" s="7"/>
      <c r="XK268" s="8"/>
      <c r="XO268" s="7"/>
      <c r="XP268" s="8"/>
      <c r="XT268" s="7"/>
      <c r="XU268" s="8"/>
      <c r="XY268" s="7"/>
      <c r="XZ268" s="8"/>
      <c r="YD268" s="7"/>
      <c r="YE268" s="8"/>
      <c r="YI268" s="7"/>
      <c r="YJ268" s="8"/>
    </row>
    <row r="269" spans="2:660" x14ac:dyDescent="0.2">
      <c r="B269" s="242"/>
      <c r="C269" s="163"/>
      <c r="D269"/>
      <c r="J269"/>
      <c r="K269"/>
      <c r="L269"/>
      <c r="M269"/>
      <c r="AI269" s="8"/>
      <c r="AK269" s="4"/>
      <c r="AL269" s="9"/>
      <c r="AN269" s="8"/>
      <c r="AP269" s="4"/>
      <c r="AQ269" s="9"/>
      <c r="AS269" s="8"/>
      <c r="AU269" s="4"/>
      <c r="AV269" s="9"/>
      <c r="AX269" s="17"/>
      <c r="AZ269" s="13"/>
      <c r="BA269" s="16"/>
      <c r="BM269" s="39"/>
      <c r="BO269" s="14"/>
      <c r="BP269" s="18"/>
      <c r="BR269" s="39"/>
      <c r="BT269" s="14"/>
      <c r="BU269" s="18"/>
      <c r="BW269" s="39"/>
      <c r="BY269" s="14"/>
      <c r="BZ269" s="18"/>
      <c r="CA269" s="22"/>
      <c r="CB269" s="40"/>
      <c r="CG269" s="40"/>
      <c r="CI269" s="21"/>
      <c r="CJ269" s="21"/>
      <c r="CL269" s="40"/>
      <c r="CN269" s="21"/>
      <c r="CO269" s="21"/>
      <c r="CQ269" s="40"/>
      <c r="CS269" s="21"/>
      <c r="CT269" s="21"/>
      <c r="CV269" s="40"/>
      <c r="CX269" s="21"/>
      <c r="CY269" s="21"/>
      <c r="CZ269" s="26"/>
      <c r="DA269" s="41"/>
      <c r="DF269" s="41"/>
      <c r="DH269" s="25"/>
      <c r="DI269" s="25"/>
      <c r="DK269" s="41"/>
      <c r="DM269" s="25"/>
      <c r="DN269" s="25"/>
      <c r="DP269" s="41"/>
      <c r="DR269" s="25"/>
      <c r="DS269" s="25"/>
      <c r="DT269" s="30"/>
      <c r="DU269" s="42"/>
      <c r="DZ269" s="42"/>
      <c r="EB269" s="29"/>
      <c r="EC269" s="29"/>
      <c r="EE269" s="42"/>
      <c r="EG269" s="29"/>
      <c r="EH269" s="29"/>
      <c r="EI269" s="34"/>
      <c r="EJ269" s="43"/>
      <c r="EO269" s="43"/>
      <c r="EQ269" s="33"/>
      <c r="ER269" s="33"/>
      <c r="ES269" s="38"/>
      <c r="ET269" s="44"/>
      <c r="EX269" s="7"/>
      <c r="EY269" s="8"/>
      <c r="FD269" s="8"/>
      <c r="FF269" s="4"/>
      <c r="FG269" s="4"/>
      <c r="FI269" s="8"/>
      <c r="FK269" s="4"/>
      <c r="FL269" s="4"/>
      <c r="FN269" s="8"/>
      <c r="FP269" s="4"/>
      <c r="FQ269" s="4"/>
      <c r="FS269" s="8"/>
      <c r="FU269" s="4"/>
      <c r="FV269" s="4"/>
      <c r="FW269" s="15"/>
      <c r="FX269" s="39"/>
      <c r="GC269" s="39"/>
      <c r="GE269" s="14"/>
      <c r="GF269" s="14"/>
      <c r="GH269" s="39"/>
      <c r="GJ269" s="14"/>
      <c r="GK269" s="14"/>
      <c r="GM269" s="39"/>
      <c r="GO269" s="14"/>
      <c r="GP269" s="14"/>
      <c r="GQ269" s="22"/>
      <c r="GR269" s="40"/>
      <c r="GW269" s="40"/>
      <c r="GY269" s="21"/>
      <c r="GZ269" s="21"/>
      <c r="HB269" s="40"/>
      <c r="HD269" s="21"/>
      <c r="HE269" s="21"/>
      <c r="HF269" s="26"/>
      <c r="HG269" s="41"/>
      <c r="HL269" s="41"/>
      <c r="HN269" s="25"/>
      <c r="HO269" s="25"/>
      <c r="HP269" s="30"/>
      <c r="HQ269" s="42"/>
      <c r="HU269" s="7"/>
      <c r="HV269" s="8"/>
      <c r="IA269" s="8"/>
      <c r="IC269" s="4"/>
      <c r="ID269" s="4"/>
      <c r="IF269" s="8"/>
      <c r="IH269" s="4"/>
      <c r="II269" s="4"/>
      <c r="IK269" s="8"/>
      <c r="IM269" s="4"/>
      <c r="IN269" s="4"/>
      <c r="IO269" s="15"/>
      <c r="IP269" s="39"/>
      <c r="IU269" s="39"/>
      <c r="IW269" s="14"/>
      <c r="IX269" s="14"/>
      <c r="IZ269" s="39"/>
      <c r="JB269" s="14"/>
      <c r="JC269" s="14"/>
      <c r="JD269" s="22"/>
      <c r="JE269" s="40"/>
      <c r="JJ269" s="40"/>
      <c r="JL269" s="21"/>
      <c r="JM269" s="21"/>
      <c r="JN269" s="26"/>
      <c r="JO269" s="41"/>
      <c r="JS269" s="7"/>
      <c r="JT269" s="8"/>
      <c r="JY269" s="8"/>
      <c r="KA269" s="4"/>
      <c r="KB269" s="4"/>
      <c r="KD269" s="8"/>
      <c r="KF269" s="4"/>
      <c r="KG269" s="4"/>
      <c r="KH269" s="15"/>
      <c r="KI269" s="39"/>
      <c r="KN269" s="39"/>
      <c r="KP269" s="14"/>
      <c r="KQ269" s="14"/>
      <c r="KR269" s="22"/>
      <c r="KS269" s="40"/>
      <c r="KX269" s="6"/>
      <c r="KZ269" s="5"/>
      <c r="LA269" s="5"/>
      <c r="LG269" s="15"/>
      <c r="LH269" s="39"/>
      <c r="LM269" s="6"/>
      <c r="LO269" s="5"/>
      <c r="LP269" s="5"/>
      <c r="LQ269" s="7"/>
      <c r="LR269" s="8"/>
      <c r="LW269" s="8"/>
      <c r="LY269" s="4"/>
      <c r="LZ269" s="4"/>
      <c r="MB269" s="8"/>
      <c r="MD269" s="4"/>
      <c r="ME269" s="4"/>
      <c r="MG269" s="8"/>
      <c r="MI269" s="4"/>
      <c r="MJ269" s="4"/>
      <c r="MK269" s="15"/>
      <c r="ML269" s="39"/>
      <c r="MQ269" s="39"/>
      <c r="MS269" s="14"/>
      <c r="MT269" s="14"/>
      <c r="MV269" s="39"/>
      <c r="MX269" s="14"/>
      <c r="MY269" s="14"/>
      <c r="MZ269" s="22"/>
      <c r="NA269" s="40"/>
      <c r="NF269" s="40"/>
      <c r="NH269" s="21"/>
      <c r="NI269" s="21"/>
      <c r="NJ269" s="26"/>
      <c r="NK269" s="41"/>
      <c r="NO269" s="7"/>
      <c r="NP269" s="8"/>
      <c r="NU269" s="8"/>
      <c r="NW269" s="4"/>
      <c r="NX269" s="4"/>
      <c r="NZ269" s="8"/>
      <c r="OB269" s="4"/>
      <c r="OC269" s="4"/>
      <c r="OD269" s="15"/>
      <c r="OE269" s="39"/>
      <c r="OJ269" s="39"/>
      <c r="OL269" s="14"/>
      <c r="OM269" s="14"/>
      <c r="ON269" s="22"/>
      <c r="OO269" s="40"/>
      <c r="OS269" s="7"/>
      <c r="OT269" s="8"/>
      <c r="OY269" s="8"/>
      <c r="PA269" s="4"/>
      <c r="PB269" s="4"/>
      <c r="PC269" s="15"/>
      <c r="PD269" s="39"/>
      <c r="PH269" s="7"/>
      <c r="PI269" s="8"/>
      <c r="PM269" s="7"/>
      <c r="PN269" s="8"/>
      <c r="PS269" s="8"/>
      <c r="PU269" s="4"/>
      <c r="PV269" s="4"/>
      <c r="PX269" s="8"/>
      <c r="PZ269" s="4"/>
      <c r="QA269" s="4"/>
      <c r="QB269" s="15"/>
      <c r="QC269" s="39"/>
      <c r="QH269" s="39"/>
      <c r="QJ269" s="14"/>
      <c r="QK269" s="14"/>
      <c r="QL269" s="22"/>
      <c r="QM269" s="40"/>
      <c r="QQ269" s="7"/>
      <c r="QR269" s="8"/>
      <c r="QW269" s="8"/>
      <c r="QY269" s="4"/>
      <c r="QZ269" s="4"/>
      <c r="RA269" s="15"/>
      <c r="RB269" s="39"/>
      <c r="RF269" s="7"/>
      <c r="RG269" s="8"/>
      <c r="RK269" s="7"/>
      <c r="RL269" s="8"/>
      <c r="RQ269" s="8"/>
      <c r="RS269" s="4"/>
      <c r="RT269" s="4"/>
      <c r="RU269" s="15"/>
      <c r="RV269" s="39"/>
      <c r="RZ269" s="7"/>
      <c r="SA269" s="8"/>
      <c r="SE269" s="7"/>
      <c r="SF269" s="8"/>
      <c r="SJ269" s="7"/>
      <c r="SK269" s="8"/>
      <c r="SP269" s="8"/>
      <c r="SR269" s="4"/>
      <c r="SS269" s="4"/>
      <c r="SU269" s="8"/>
      <c r="SW269" s="4"/>
      <c r="SX269" s="4"/>
      <c r="SY269" s="15"/>
      <c r="SZ269" s="39"/>
      <c r="TE269" s="39"/>
      <c r="TG269" s="14"/>
      <c r="TH269" s="14"/>
      <c r="TI269" s="22"/>
      <c r="TJ269" s="40"/>
      <c r="TN269" s="7"/>
      <c r="TO269" s="8"/>
      <c r="TT269" s="8"/>
      <c r="TV269" s="4"/>
      <c r="TW269" s="4"/>
      <c r="TX269" s="15"/>
      <c r="TY269" s="39"/>
      <c r="UC269" s="7"/>
      <c r="UD269" s="8"/>
      <c r="UH269" s="7"/>
      <c r="UI269" s="8"/>
      <c r="UN269" s="8"/>
      <c r="UP269" s="4"/>
      <c r="UQ269" s="4"/>
      <c r="UR269" s="15"/>
      <c r="US269" s="39"/>
      <c r="UW269" s="7"/>
      <c r="UX269" s="8"/>
      <c r="VB269" s="7"/>
      <c r="VC269" s="8"/>
      <c r="VG269" s="7"/>
      <c r="VH269" s="8"/>
      <c r="VM269" s="8"/>
      <c r="VO269" s="4"/>
      <c r="VP269" s="4"/>
      <c r="VQ269" s="15"/>
      <c r="VR269" s="39"/>
      <c r="VV269" s="7"/>
      <c r="VW269" s="8"/>
      <c r="WA269" s="7"/>
      <c r="WB269" s="8"/>
      <c r="WF269" s="7"/>
      <c r="WG269" s="8"/>
      <c r="WK269" s="7"/>
      <c r="WL269" s="8"/>
      <c r="WQ269" s="8"/>
      <c r="WS269" s="4"/>
      <c r="WT269" s="4"/>
      <c r="WU269" s="15"/>
      <c r="WV269" s="39"/>
      <c r="WZ269" s="7"/>
      <c r="XA269" s="8"/>
      <c r="XE269" s="7"/>
      <c r="XF269" s="8"/>
      <c r="XJ269" s="7"/>
      <c r="XK269" s="8"/>
      <c r="XO269" s="7"/>
      <c r="XP269" s="8"/>
      <c r="XT269" s="7"/>
      <c r="XU269" s="8"/>
      <c r="XY269" s="7"/>
      <c r="XZ269" s="8"/>
      <c r="YD269" s="7"/>
      <c r="YE269" s="8"/>
      <c r="YI269" s="7"/>
      <c r="YJ269" s="8"/>
    </row>
    <row r="270" spans="2:660" x14ac:dyDescent="0.2">
      <c r="B270" s="242"/>
      <c r="C270" s="163"/>
      <c r="D270"/>
      <c r="J270"/>
      <c r="K270"/>
      <c r="L270"/>
      <c r="M270"/>
      <c r="AI270" s="8"/>
      <c r="AK270" s="4"/>
      <c r="AL270" s="9"/>
      <c r="AN270" s="8"/>
      <c r="AP270" s="4"/>
      <c r="AQ270" s="9"/>
      <c r="AS270" s="8"/>
      <c r="AU270" s="4"/>
      <c r="AV270" s="9"/>
      <c r="AX270" s="17"/>
      <c r="AZ270" s="13"/>
      <c r="BA270" s="16"/>
      <c r="BM270" s="39"/>
      <c r="BO270" s="14"/>
      <c r="BP270" s="18"/>
      <c r="BR270" s="39"/>
      <c r="BT270" s="14"/>
      <c r="BU270" s="18"/>
      <c r="BW270" s="39"/>
      <c r="BY270" s="14"/>
      <c r="BZ270" s="18"/>
      <c r="CA270" s="22"/>
      <c r="CB270" s="40"/>
      <c r="CG270" s="40"/>
      <c r="CI270" s="21"/>
      <c r="CJ270" s="21"/>
      <c r="CL270" s="40"/>
      <c r="CN270" s="21"/>
      <c r="CO270" s="21"/>
      <c r="CQ270" s="40"/>
      <c r="CS270" s="21"/>
      <c r="CT270" s="21"/>
      <c r="CV270" s="40"/>
      <c r="CX270" s="21"/>
      <c r="CY270" s="21"/>
      <c r="CZ270" s="26"/>
      <c r="DA270" s="41"/>
      <c r="DF270" s="41"/>
      <c r="DH270" s="25"/>
      <c r="DI270" s="25"/>
      <c r="DK270" s="41"/>
      <c r="DM270" s="25"/>
      <c r="DN270" s="25"/>
      <c r="DP270" s="41"/>
      <c r="DR270" s="25"/>
      <c r="DS270" s="25"/>
      <c r="DT270" s="30"/>
      <c r="DU270" s="42"/>
      <c r="DZ270" s="42"/>
      <c r="EB270" s="29"/>
      <c r="EC270" s="29"/>
      <c r="EE270" s="42"/>
      <c r="EG270" s="29"/>
      <c r="EH270" s="29"/>
      <c r="EI270" s="34"/>
      <c r="EJ270" s="43"/>
      <c r="EO270" s="43"/>
      <c r="EQ270" s="33"/>
      <c r="ER270" s="33"/>
      <c r="ES270" s="38"/>
      <c r="ET270" s="44"/>
      <c r="EX270" s="7"/>
      <c r="EY270" s="8"/>
      <c r="FD270" s="8"/>
      <c r="FF270" s="4"/>
      <c r="FG270" s="4"/>
      <c r="FI270" s="8"/>
      <c r="FK270" s="4"/>
      <c r="FL270" s="4"/>
      <c r="FN270" s="8"/>
      <c r="FP270" s="4"/>
      <c r="FQ270" s="4"/>
      <c r="FS270" s="8"/>
      <c r="FU270" s="4"/>
      <c r="FV270" s="4"/>
      <c r="FW270" s="15"/>
      <c r="FX270" s="39"/>
      <c r="GC270" s="39"/>
      <c r="GE270" s="14"/>
      <c r="GF270" s="14"/>
      <c r="GH270" s="39"/>
      <c r="GJ270" s="14"/>
      <c r="GK270" s="14"/>
      <c r="GM270" s="39"/>
      <c r="GO270" s="14"/>
      <c r="GP270" s="14"/>
      <c r="GQ270" s="22"/>
      <c r="GR270" s="40"/>
      <c r="GW270" s="40"/>
      <c r="GY270" s="21"/>
      <c r="GZ270" s="21"/>
      <c r="HB270" s="40"/>
      <c r="HD270" s="21"/>
      <c r="HE270" s="21"/>
      <c r="HF270" s="26"/>
      <c r="HG270" s="41"/>
      <c r="HL270" s="41"/>
      <c r="HN270" s="25"/>
      <c r="HO270" s="25"/>
      <c r="HP270" s="30"/>
      <c r="HQ270" s="42"/>
      <c r="HU270" s="7"/>
      <c r="HV270" s="8"/>
      <c r="IA270" s="8"/>
      <c r="IC270" s="4"/>
      <c r="ID270" s="4"/>
      <c r="IF270" s="8"/>
      <c r="IH270" s="4"/>
      <c r="II270" s="4"/>
      <c r="IK270" s="8"/>
      <c r="IM270" s="4"/>
      <c r="IN270" s="4"/>
      <c r="IO270" s="15"/>
      <c r="IP270" s="39"/>
      <c r="IU270" s="39"/>
      <c r="IW270" s="14"/>
      <c r="IX270" s="14"/>
      <c r="IZ270" s="39"/>
      <c r="JB270" s="14"/>
      <c r="JC270" s="14"/>
      <c r="JD270" s="22"/>
      <c r="JE270" s="40"/>
      <c r="JJ270" s="40"/>
      <c r="JL270" s="21"/>
      <c r="JM270" s="21"/>
      <c r="JN270" s="26"/>
      <c r="JO270" s="41"/>
      <c r="JS270" s="7"/>
      <c r="JT270" s="8"/>
      <c r="JY270" s="8"/>
      <c r="KA270" s="4"/>
      <c r="KB270" s="4"/>
      <c r="KD270" s="8"/>
      <c r="KF270" s="4"/>
      <c r="KG270" s="4"/>
      <c r="KH270" s="15"/>
      <c r="KI270" s="39"/>
      <c r="KN270" s="39"/>
      <c r="KP270" s="14"/>
      <c r="KQ270" s="14"/>
      <c r="KR270" s="22"/>
      <c r="KS270" s="40"/>
      <c r="KX270" s="6"/>
      <c r="KZ270" s="5"/>
      <c r="LA270" s="5"/>
      <c r="LG270" s="15"/>
      <c r="LH270" s="39"/>
      <c r="LM270" s="6"/>
      <c r="LO270" s="5"/>
      <c r="LP270" s="5"/>
      <c r="LQ270" s="7"/>
      <c r="LR270" s="8"/>
      <c r="LW270" s="8"/>
      <c r="LY270" s="4"/>
      <c r="LZ270" s="4"/>
      <c r="MB270" s="8"/>
      <c r="MD270" s="4"/>
      <c r="ME270" s="4"/>
      <c r="MG270" s="8"/>
      <c r="MI270" s="4"/>
      <c r="MJ270" s="4"/>
      <c r="MK270" s="15"/>
      <c r="ML270" s="39"/>
      <c r="MQ270" s="39"/>
      <c r="MS270" s="14"/>
      <c r="MT270" s="14"/>
      <c r="MV270" s="39"/>
      <c r="MX270" s="14"/>
      <c r="MY270" s="14"/>
      <c r="MZ270" s="22"/>
      <c r="NA270" s="40"/>
      <c r="NF270" s="40"/>
      <c r="NH270" s="21"/>
      <c r="NI270" s="21"/>
      <c r="NJ270" s="26"/>
      <c r="NK270" s="41"/>
      <c r="NO270" s="7"/>
      <c r="NP270" s="8"/>
      <c r="NU270" s="8"/>
      <c r="NW270" s="4"/>
      <c r="NX270" s="4"/>
      <c r="NZ270" s="8"/>
      <c r="OB270" s="4"/>
      <c r="OC270" s="4"/>
      <c r="OD270" s="15"/>
      <c r="OE270" s="39"/>
      <c r="OJ270" s="39"/>
      <c r="OL270" s="14"/>
      <c r="OM270" s="14"/>
      <c r="ON270" s="22"/>
      <c r="OO270" s="40"/>
      <c r="OS270" s="7"/>
      <c r="OT270" s="8"/>
      <c r="OY270" s="8"/>
      <c r="PA270" s="4"/>
      <c r="PB270" s="4"/>
      <c r="PC270" s="15"/>
      <c r="PD270" s="39"/>
      <c r="PH270" s="7"/>
      <c r="PI270" s="8"/>
      <c r="PM270" s="7"/>
      <c r="PN270" s="8"/>
      <c r="PS270" s="8"/>
      <c r="PU270" s="4"/>
      <c r="PV270" s="4"/>
      <c r="PX270" s="8"/>
      <c r="PZ270" s="4"/>
      <c r="QA270" s="4"/>
      <c r="QB270" s="15"/>
      <c r="QC270" s="39"/>
      <c r="QH270" s="39"/>
      <c r="QJ270" s="14"/>
      <c r="QK270" s="14"/>
      <c r="QL270" s="22"/>
      <c r="QM270" s="40"/>
      <c r="QQ270" s="7"/>
      <c r="QR270" s="8"/>
      <c r="QW270" s="8"/>
      <c r="QY270" s="4"/>
      <c r="QZ270" s="4"/>
      <c r="RA270" s="15"/>
      <c r="RB270" s="39"/>
      <c r="RF270" s="7"/>
      <c r="RG270" s="8"/>
      <c r="RK270" s="7"/>
      <c r="RL270" s="8"/>
      <c r="RQ270" s="8"/>
      <c r="RS270" s="4"/>
      <c r="RT270" s="4"/>
      <c r="RU270" s="15"/>
      <c r="RV270" s="39"/>
      <c r="RZ270" s="7"/>
      <c r="SA270" s="8"/>
      <c r="SE270" s="7"/>
      <c r="SF270" s="8"/>
      <c r="SJ270" s="7"/>
      <c r="SK270" s="8"/>
      <c r="SP270" s="8"/>
      <c r="SR270" s="4"/>
      <c r="SS270" s="4"/>
      <c r="SU270" s="8"/>
      <c r="SW270" s="4"/>
      <c r="SX270" s="4"/>
      <c r="SY270" s="15"/>
      <c r="SZ270" s="39"/>
      <c r="TE270" s="39"/>
      <c r="TG270" s="14"/>
      <c r="TH270" s="14"/>
      <c r="TI270" s="22"/>
      <c r="TJ270" s="40"/>
      <c r="TN270" s="7"/>
      <c r="TO270" s="8"/>
      <c r="TT270" s="8"/>
      <c r="TV270" s="4"/>
      <c r="TW270" s="4"/>
      <c r="TX270" s="15"/>
      <c r="TY270" s="39"/>
      <c r="UC270" s="7"/>
      <c r="UD270" s="8"/>
      <c r="UH270" s="7"/>
      <c r="UI270" s="8"/>
      <c r="UN270" s="8"/>
      <c r="UP270" s="4"/>
      <c r="UQ270" s="4"/>
      <c r="UR270" s="15"/>
      <c r="US270" s="39"/>
      <c r="UW270" s="7"/>
      <c r="UX270" s="8"/>
      <c r="VB270" s="7"/>
      <c r="VC270" s="8"/>
      <c r="VG270" s="7"/>
      <c r="VH270" s="8"/>
      <c r="VM270" s="8"/>
      <c r="VO270" s="4"/>
      <c r="VP270" s="4"/>
      <c r="VQ270" s="15"/>
      <c r="VR270" s="39"/>
      <c r="VV270" s="7"/>
      <c r="VW270" s="8"/>
      <c r="WA270" s="7"/>
      <c r="WB270" s="8"/>
      <c r="WF270" s="7"/>
      <c r="WG270" s="8"/>
      <c r="WK270" s="7"/>
      <c r="WL270" s="8"/>
      <c r="WQ270" s="8"/>
      <c r="WS270" s="4"/>
      <c r="WT270" s="4"/>
      <c r="WU270" s="15"/>
      <c r="WV270" s="39"/>
      <c r="WZ270" s="7"/>
      <c r="XA270" s="8"/>
      <c r="XE270" s="7"/>
      <c r="XF270" s="8"/>
      <c r="XJ270" s="7"/>
      <c r="XK270" s="8"/>
      <c r="XO270" s="7"/>
      <c r="XP270" s="8"/>
      <c r="XT270" s="7"/>
      <c r="XU270" s="8"/>
      <c r="XY270" s="7"/>
      <c r="XZ270" s="8"/>
      <c r="YD270" s="7"/>
      <c r="YE270" s="8"/>
      <c r="YI270" s="7"/>
      <c r="YJ270" s="8"/>
    </row>
    <row r="271" spans="2:660" x14ac:dyDescent="0.2">
      <c r="B271" s="242"/>
      <c r="C271" s="163"/>
      <c r="D271"/>
      <c r="J271"/>
      <c r="K271"/>
      <c r="L271"/>
      <c r="M271"/>
      <c r="AI271" s="8"/>
      <c r="AK271" s="4"/>
      <c r="AL271" s="9"/>
      <c r="AN271" s="8"/>
      <c r="AP271" s="4"/>
      <c r="AQ271" s="9"/>
      <c r="AS271" s="8"/>
      <c r="AU271" s="4"/>
      <c r="AV271" s="9"/>
      <c r="AX271" s="17"/>
      <c r="AZ271" s="13"/>
      <c r="BA271" s="16"/>
      <c r="BM271" s="39"/>
      <c r="BO271" s="14"/>
      <c r="BP271" s="18"/>
      <c r="BR271" s="39"/>
      <c r="BT271" s="14"/>
      <c r="BU271" s="18"/>
      <c r="BW271" s="39"/>
      <c r="BY271" s="14"/>
      <c r="BZ271" s="18"/>
      <c r="CA271" s="22"/>
      <c r="CB271" s="40"/>
      <c r="CG271" s="40"/>
      <c r="CI271" s="21"/>
      <c r="CJ271" s="21"/>
      <c r="CL271" s="40"/>
      <c r="CN271" s="21"/>
      <c r="CO271" s="21"/>
      <c r="CQ271" s="40"/>
      <c r="CS271" s="21"/>
      <c r="CT271" s="21"/>
      <c r="CV271" s="40"/>
      <c r="CX271" s="21"/>
      <c r="CY271" s="21"/>
      <c r="CZ271" s="26"/>
      <c r="DA271" s="41"/>
      <c r="DF271" s="41"/>
      <c r="DH271" s="25"/>
      <c r="DI271" s="25"/>
      <c r="DK271" s="41"/>
      <c r="DM271" s="25"/>
      <c r="DN271" s="25"/>
      <c r="DP271" s="41"/>
      <c r="DR271" s="25"/>
      <c r="DS271" s="25"/>
      <c r="DT271" s="30"/>
      <c r="DU271" s="42"/>
      <c r="DZ271" s="42"/>
      <c r="EB271" s="29"/>
      <c r="EC271" s="29"/>
      <c r="EE271" s="42"/>
      <c r="EG271" s="29"/>
      <c r="EH271" s="29"/>
      <c r="EI271" s="34"/>
      <c r="EJ271" s="43"/>
      <c r="EO271" s="43"/>
      <c r="EQ271" s="33"/>
      <c r="ER271" s="33"/>
      <c r="ES271" s="38"/>
      <c r="ET271" s="44"/>
      <c r="EX271" s="7"/>
      <c r="EY271" s="8"/>
      <c r="FD271" s="8"/>
      <c r="FF271" s="4"/>
      <c r="FG271" s="4"/>
      <c r="FI271" s="8"/>
      <c r="FK271" s="4"/>
      <c r="FL271" s="4"/>
      <c r="FN271" s="8"/>
      <c r="FP271" s="4"/>
      <c r="FQ271" s="4"/>
      <c r="FS271" s="8"/>
      <c r="FU271" s="4"/>
      <c r="FV271" s="4"/>
      <c r="FW271" s="15"/>
      <c r="FX271" s="39"/>
      <c r="GC271" s="39"/>
      <c r="GE271" s="14"/>
      <c r="GF271" s="14"/>
      <c r="GH271" s="39"/>
      <c r="GJ271" s="14"/>
      <c r="GK271" s="14"/>
      <c r="GM271" s="39"/>
      <c r="GO271" s="14"/>
      <c r="GP271" s="14"/>
      <c r="GQ271" s="22"/>
      <c r="GR271" s="40"/>
      <c r="GW271" s="40"/>
      <c r="GY271" s="21"/>
      <c r="GZ271" s="21"/>
      <c r="HB271" s="40"/>
      <c r="HD271" s="21"/>
      <c r="HE271" s="21"/>
      <c r="HF271" s="26"/>
      <c r="HG271" s="41"/>
      <c r="HL271" s="41"/>
      <c r="HN271" s="25"/>
      <c r="HO271" s="25"/>
      <c r="HP271" s="30"/>
      <c r="HQ271" s="42"/>
      <c r="HU271" s="7"/>
      <c r="HV271" s="8"/>
      <c r="IA271" s="8"/>
      <c r="IC271" s="4"/>
      <c r="ID271" s="4"/>
      <c r="IF271" s="8"/>
      <c r="IH271" s="4"/>
      <c r="II271" s="4"/>
      <c r="IK271" s="8"/>
      <c r="IM271" s="4"/>
      <c r="IN271" s="4"/>
      <c r="IO271" s="15"/>
      <c r="IP271" s="39"/>
      <c r="IU271" s="39"/>
      <c r="IW271" s="14"/>
      <c r="IX271" s="14"/>
      <c r="IZ271" s="39"/>
      <c r="JB271" s="14"/>
      <c r="JC271" s="14"/>
      <c r="JD271" s="22"/>
      <c r="JE271" s="40"/>
      <c r="JJ271" s="40"/>
      <c r="JL271" s="21"/>
      <c r="JM271" s="21"/>
      <c r="JN271" s="26"/>
      <c r="JO271" s="41"/>
      <c r="JS271" s="7"/>
      <c r="JT271" s="8"/>
      <c r="JY271" s="8"/>
      <c r="KA271" s="4"/>
      <c r="KB271" s="4"/>
      <c r="KD271" s="8"/>
      <c r="KF271" s="4"/>
      <c r="KG271" s="4"/>
      <c r="KH271" s="15"/>
      <c r="KI271" s="39"/>
      <c r="KN271" s="39"/>
      <c r="KP271" s="14"/>
      <c r="KQ271" s="14"/>
      <c r="KR271" s="22"/>
      <c r="KS271" s="40"/>
      <c r="KX271" s="6"/>
      <c r="KZ271" s="5"/>
      <c r="LA271" s="5"/>
      <c r="LG271" s="15"/>
      <c r="LH271" s="39"/>
      <c r="LM271" s="6"/>
      <c r="LO271" s="5"/>
      <c r="LP271" s="5"/>
      <c r="LQ271" s="7"/>
      <c r="LR271" s="8"/>
      <c r="LW271" s="8"/>
      <c r="LY271" s="4"/>
      <c r="LZ271" s="4"/>
      <c r="MB271" s="8"/>
      <c r="MD271" s="4"/>
      <c r="ME271" s="4"/>
      <c r="MG271" s="8"/>
      <c r="MI271" s="4"/>
      <c r="MJ271" s="4"/>
      <c r="MK271" s="15"/>
      <c r="ML271" s="39"/>
      <c r="MQ271" s="39"/>
      <c r="MS271" s="14"/>
      <c r="MT271" s="14"/>
      <c r="MV271" s="39"/>
      <c r="MX271" s="14"/>
      <c r="MY271" s="14"/>
      <c r="MZ271" s="22"/>
      <c r="NA271" s="40"/>
      <c r="NF271" s="40"/>
      <c r="NH271" s="21"/>
      <c r="NI271" s="21"/>
      <c r="NJ271" s="26"/>
      <c r="NK271" s="41"/>
      <c r="NO271" s="7"/>
      <c r="NP271" s="8"/>
      <c r="NU271" s="8"/>
      <c r="NW271" s="4"/>
      <c r="NX271" s="4"/>
      <c r="NZ271" s="8"/>
      <c r="OB271" s="4"/>
      <c r="OC271" s="4"/>
      <c r="OD271" s="15"/>
      <c r="OE271" s="39"/>
      <c r="OJ271" s="39"/>
      <c r="OL271" s="14"/>
      <c r="OM271" s="14"/>
      <c r="ON271" s="22"/>
      <c r="OO271" s="40"/>
      <c r="OS271" s="7"/>
      <c r="OT271" s="8"/>
      <c r="OY271" s="8"/>
      <c r="PA271" s="4"/>
      <c r="PB271" s="4"/>
      <c r="PC271" s="15"/>
      <c r="PD271" s="39"/>
      <c r="PH271" s="7"/>
      <c r="PI271" s="8"/>
      <c r="PM271" s="7"/>
      <c r="PN271" s="8"/>
      <c r="PS271" s="8"/>
      <c r="PU271" s="4"/>
      <c r="PV271" s="4"/>
      <c r="PX271" s="8"/>
      <c r="PZ271" s="4"/>
      <c r="QA271" s="4"/>
      <c r="QB271" s="15"/>
      <c r="QC271" s="39"/>
      <c r="QH271" s="39"/>
      <c r="QJ271" s="14"/>
      <c r="QK271" s="14"/>
      <c r="QL271" s="22"/>
      <c r="QM271" s="40"/>
      <c r="QQ271" s="7"/>
      <c r="QR271" s="8"/>
      <c r="QW271" s="8"/>
      <c r="QY271" s="4"/>
      <c r="QZ271" s="4"/>
      <c r="RA271" s="15"/>
      <c r="RB271" s="39"/>
      <c r="RF271" s="7"/>
      <c r="RG271" s="8"/>
      <c r="RK271" s="7"/>
      <c r="RL271" s="8"/>
      <c r="RQ271" s="8"/>
      <c r="RS271" s="4"/>
      <c r="RT271" s="4"/>
      <c r="RU271" s="15"/>
      <c r="RV271" s="39"/>
      <c r="RZ271" s="7"/>
      <c r="SA271" s="8"/>
      <c r="SE271" s="7"/>
      <c r="SF271" s="8"/>
      <c r="SJ271" s="7"/>
      <c r="SK271" s="8"/>
      <c r="SP271" s="8"/>
      <c r="SR271" s="4"/>
      <c r="SS271" s="4"/>
      <c r="SU271" s="8"/>
      <c r="SW271" s="4"/>
      <c r="SX271" s="4"/>
      <c r="SY271" s="15"/>
      <c r="SZ271" s="39"/>
      <c r="TE271" s="39"/>
      <c r="TG271" s="14"/>
      <c r="TH271" s="14"/>
      <c r="TI271" s="22"/>
      <c r="TJ271" s="40"/>
      <c r="TN271" s="7"/>
      <c r="TO271" s="8"/>
      <c r="TT271" s="8"/>
      <c r="TV271" s="4"/>
      <c r="TW271" s="4"/>
      <c r="TX271" s="15"/>
      <c r="TY271" s="39"/>
      <c r="UC271" s="7"/>
      <c r="UD271" s="8"/>
      <c r="UH271" s="7"/>
      <c r="UI271" s="8"/>
      <c r="UN271" s="8"/>
      <c r="UP271" s="4"/>
      <c r="UQ271" s="4"/>
      <c r="UR271" s="15"/>
      <c r="US271" s="39"/>
      <c r="UW271" s="7"/>
      <c r="UX271" s="8"/>
      <c r="VB271" s="7"/>
      <c r="VC271" s="8"/>
      <c r="VG271" s="7"/>
      <c r="VH271" s="8"/>
      <c r="VM271" s="8"/>
      <c r="VO271" s="4"/>
      <c r="VP271" s="4"/>
      <c r="VQ271" s="15"/>
      <c r="VR271" s="39"/>
      <c r="VV271" s="7"/>
      <c r="VW271" s="8"/>
      <c r="WA271" s="7"/>
      <c r="WB271" s="8"/>
      <c r="WF271" s="7"/>
      <c r="WG271" s="8"/>
      <c r="WK271" s="7"/>
      <c r="WL271" s="8"/>
      <c r="WQ271" s="8"/>
      <c r="WS271" s="4"/>
      <c r="WT271" s="4"/>
      <c r="WU271" s="15"/>
      <c r="WV271" s="39"/>
      <c r="WZ271" s="7"/>
      <c r="XA271" s="8"/>
      <c r="XE271" s="7"/>
      <c r="XF271" s="8"/>
      <c r="XJ271" s="7"/>
      <c r="XK271" s="8"/>
      <c r="XO271" s="7"/>
      <c r="XP271" s="8"/>
      <c r="XT271" s="7"/>
      <c r="XU271" s="8"/>
      <c r="XY271" s="7"/>
      <c r="XZ271" s="8"/>
      <c r="YD271" s="7"/>
      <c r="YE271" s="8"/>
      <c r="YI271" s="7"/>
      <c r="YJ271" s="8"/>
    </row>
    <row r="272" spans="2:660" x14ac:dyDescent="0.2">
      <c r="B272" s="242"/>
      <c r="C272" s="163"/>
      <c r="D272"/>
      <c r="J272"/>
      <c r="K272"/>
      <c r="L272"/>
      <c r="M272"/>
      <c r="AI272" s="8"/>
      <c r="AK272" s="4"/>
      <c r="AL272" s="9"/>
      <c r="AN272" s="8"/>
      <c r="AP272" s="4"/>
      <c r="AQ272" s="9"/>
      <c r="AS272" s="8"/>
      <c r="AU272" s="4"/>
      <c r="AV272" s="9"/>
      <c r="AX272" s="17"/>
      <c r="AZ272" s="13"/>
      <c r="BA272" s="16"/>
      <c r="BM272" s="39"/>
      <c r="BO272" s="14"/>
      <c r="BP272" s="18"/>
      <c r="BR272" s="39"/>
      <c r="BT272" s="14"/>
      <c r="BU272" s="18"/>
      <c r="BW272" s="39"/>
      <c r="BY272" s="14"/>
      <c r="BZ272" s="18"/>
      <c r="CA272" s="22"/>
      <c r="CB272" s="40"/>
      <c r="CG272" s="40"/>
      <c r="CI272" s="21"/>
      <c r="CJ272" s="21"/>
      <c r="CL272" s="40"/>
      <c r="CN272" s="21"/>
      <c r="CO272" s="21"/>
      <c r="CQ272" s="40"/>
      <c r="CS272" s="21"/>
      <c r="CT272" s="21"/>
      <c r="CV272" s="40"/>
      <c r="CX272" s="21"/>
      <c r="CY272" s="21"/>
      <c r="CZ272" s="26"/>
      <c r="DA272" s="41"/>
      <c r="DF272" s="41"/>
      <c r="DH272" s="25"/>
      <c r="DI272" s="25"/>
      <c r="DK272" s="41"/>
      <c r="DM272" s="25"/>
      <c r="DN272" s="25"/>
      <c r="DP272" s="41"/>
      <c r="DR272" s="25"/>
      <c r="DS272" s="25"/>
      <c r="DT272" s="30"/>
      <c r="DU272" s="42"/>
      <c r="DZ272" s="42"/>
      <c r="EB272" s="29"/>
      <c r="EC272" s="29"/>
      <c r="EE272" s="42"/>
      <c r="EG272" s="29"/>
      <c r="EH272" s="29"/>
      <c r="EI272" s="34"/>
      <c r="EJ272" s="43"/>
      <c r="EO272" s="43"/>
      <c r="EQ272" s="33"/>
      <c r="ER272" s="33"/>
      <c r="ES272" s="38"/>
      <c r="ET272" s="44"/>
      <c r="EX272" s="7"/>
      <c r="EY272" s="8"/>
      <c r="FD272" s="8"/>
      <c r="FF272" s="4"/>
      <c r="FG272" s="4"/>
      <c r="FI272" s="8"/>
      <c r="FK272" s="4"/>
      <c r="FL272" s="4"/>
      <c r="FN272" s="8"/>
      <c r="FP272" s="4"/>
      <c r="FQ272" s="4"/>
      <c r="FS272" s="8"/>
      <c r="FU272" s="4"/>
      <c r="FV272" s="4"/>
      <c r="FW272" s="15"/>
      <c r="FX272" s="39"/>
      <c r="GC272" s="39"/>
      <c r="GE272" s="14"/>
      <c r="GF272" s="14"/>
      <c r="GH272" s="39"/>
      <c r="GJ272" s="14"/>
      <c r="GK272" s="14"/>
      <c r="GM272" s="39"/>
      <c r="GO272" s="14"/>
      <c r="GP272" s="14"/>
      <c r="GQ272" s="22"/>
      <c r="GR272" s="40"/>
      <c r="GW272" s="40"/>
      <c r="GY272" s="21"/>
      <c r="GZ272" s="21"/>
      <c r="HB272" s="40"/>
      <c r="HD272" s="21"/>
      <c r="HE272" s="21"/>
      <c r="HF272" s="26"/>
      <c r="HG272" s="41"/>
      <c r="HL272" s="41"/>
      <c r="HN272" s="25"/>
      <c r="HO272" s="25"/>
      <c r="HP272" s="30"/>
      <c r="HQ272" s="42"/>
      <c r="HU272" s="7"/>
      <c r="HV272" s="8"/>
      <c r="IA272" s="8"/>
      <c r="IC272" s="4"/>
      <c r="ID272" s="4"/>
      <c r="IF272" s="8"/>
      <c r="IH272" s="4"/>
      <c r="II272" s="4"/>
      <c r="IK272" s="8"/>
      <c r="IM272" s="4"/>
      <c r="IN272" s="4"/>
      <c r="IO272" s="15"/>
      <c r="IP272" s="39"/>
      <c r="IU272" s="39"/>
      <c r="IW272" s="14"/>
      <c r="IX272" s="14"/>
      <c r="IZ272" s="39"/>
      <c r="JB272" s="14"/>
      <c r="JC272" s="14"/>
      <c r="JD272" s="22"/>
      <c r="JE272" s="40"/>
      <c r="JJ272" s="40"/>
      <c r="JL272" s="21"/>
      <c r="JM272" s="21"/>
      <c r="JN272" s="26"/>
      <c r="JO272" s="41"/>
      <c r="JS272" s="7"/>
      <c r="JT272" s="8"/>
      <c r="JY272" s="8"/>
      <c r="KA272" s="4"/>
      <c r="KB272" s="4"/>
      <c r="KD272" s="8"/>
      <c r="KF272" s="4"/>
      <c r="KG272" s="4"/>
      <c r="KH272" s="15"/>
      <c r="KI272" s="39"/>
      <c r="KN272" s="39"/>
      <c r="KP272" s="14"/>
      <c r="KQ272" s="14"/>
      <c r="KR272" s="22"/>
      <c r="KS272" s="40"/>
      <c r="KX272" s="6"/>
      <c r="KZ272" s="5"/>
      <c r="LA272" s="5"/>
      <c r="LG272" s="15"/>
      <c r="LH272" s="39"/>
      <c r="LM272" s="6"/>
      <c r="LO272" s="5"/>
      <c r="LP272" s="5"/>
      <c r="LQ272" s="7"/>
      <c r="LR272" s="8"/>
      <c r="LW272" s="8"/>
      <c r="LY272" s="4"/>
      <c r="LZ272" s="4"/>
      <c r="MB272" s="8"/>
      <c r="MD272" s="4"/>
      <c r="ME272" s="4"/>
      <c r="MG272" s="8"/>
      <c r="MI272" s="4"/>
      <c r="MJ272" s="4"/>
      <c r="MK272" s="15"/>
      <c r="ML272" s="39"/>
      <c r="MQ272" s="39"/>
      <c r="MS272" s="14"/>
      <c r="MT272" s="14"/>
      <c r="MV272" s="39"/>
      <c r="MX272" s="14"/>
      <c r="MY272" s="14"/>
      <c r="MZ272" s="22"/>
      <c r="NA272" s="40"/>
      <c r="NF272" s="40"/>
      <c r="NH272" s="21"/>
      <c r="NI272" s="21"/>
      <c r="NJ272" s="26"/>
      <c r="NK272" s="41"/>
      <c r="NO272" s="7"/>
      <c r="NP272" s="8"/>
      <c r="NU272" s="8"/>
      <c r="NW272" s="4"/>
      <c r="NX272" s="4"/>
      <c r="NZ272" s="8"/>
      <c r="OB272" s="4"/>
      <c r="OC272" s="4"/>
      <c r="OD272" s="15"/>
      <c r="OE272" s="39"/>
      <c r="OJ272" s="39"/>
      <c r="OL272" s="14"/>
      <c r="OM272" s="14"/>
      <c r="ON272" s="22"/>
      <c r="OO272" s="40"/>
      <c r="OS272" s="7"/>
      <c r="OT272" s="8"/>
      <c r="OY272" s="8"/>
      <c r="PA272" s="4"/>
      <c r="PB272" s="4"/>
      <c r="PC272" s="15"/>
      <c r="PD272" s="39"/>
      <c r="PH272" s="7"/>
      <c r="PI272" s="8"/>
      <c r="PM272" s="7"/>
      <c r="PN272" s="8"/>
      <c r="PS272" s="8"/>
      <c r="PU272" s="4"/>
      <c r="PV272" s="4"/>
      <c r="PX272" s="8"/>
      <c r="PZ272" s="4"/>
      <c r="QA272" s="4"/>
      <c r="QB272" s="15"/>
      <c r="QC272" s="39"/>
      <c r="QH272" s="39"/>
      <c r="QJ272" s="14"/>
      <c r="QK272" s="14"/>
      <c r="QL272" s="22"/>
      <c r="QM272" s="40"/>
      <c r="QQ272" s="7"/>
      <c r="QR272" s="8"/>
      <c r="QW272" s="8"/>
      <c r="QY272" s="4"/>
      <c r="QZ272" s="4"/>
      <c r="RA272" s="15"/>
      <c r="RB272" s="39"/>
      <c r="RF272" s="7"/>
      <c r="RG272" s="8"/>
      <c r="RK272" s="7"/>
      <c r="RL272" s="8"/>
      <c r="RQ272" s="8"/>
      <c r="RS272" s="4"/>
      <c r="RT272" s="4"/>
      <c r="RU272" s="15"/>
      <c r="RV272" s="39"/>
      <c r="RZ272" s="7"/>
      <c r="SA272" s="8"/>
      <c r="SE272" s="7"/>
      <c r="SF272" s="8"/>
      <c r="SJ272" s="7"/>
      <c r="SK272" s="8"/>
      <c r="SP272" s="8"/>
      <c r="SR272" s="4"/>
      <c r="SS272" s="4"/>
      <c r="SU272" s="8"/>
      <c r="SW272" s="4"/>
      <c r="SX272" s="4"/>
      <c r="SY272" s="15"/>
      <c r="SZ272" s="39"/>
      <c r="TE272" s="39"/>
      <c r="TG272" s="14"/>
      <c r="TH272" s="14"/>
      <c r="TI272" s="22"/>
      <c r="TJ272" s="40"/>
      <c r="TN272" s="7"/>
      <c r="TO272" s="8"/>
      <c r="TT272" s="8"/>
      <c r="TV272" s="4"/>
      <c r="TW272" s="4"/>
      <c r="TX272" s="15"/>
      <c r="TY272" s="39"/>
      <c r="UC272" s="7"/>
      <c r="UD272" s="8"/>
      <c r="UH272" s="7"/>
      <c r="UI272" s="8"/>
      <c r="UN272" s="8"/>
      <c r="UP272" s="4"/>
      <c r="UQ272" s="4"/>
      <c r="UR272" s="15"/>
      <c r="US272" s="39"/>
      <c r="UW272" s="7"/>
      <c r="UX272" s="8"/>
      <c r="VB272" s="7"/>
      <c r="VC272" s="8"/>
      <c r="VG272" s="7"/>
      <c r="VH272" s="8"/>
      <c r="VM272" s="8"/>
      <c r="VO272" s="4"/>
      <c r="VP272" s="4"/>
      <c r="VQ272" s="15"/>
      <c r="VR272" s="39"/>
      <c r="VV272" s="7"/>
      <c r="VW272" s="8"/>
      <c r="WA272" s="7"/>
      <c r="WB272" s="8"/>
      <c r="WF272" s="7"/>
      <c r="WG272" s="8"/>
      <c r="WK272" s="7"/>
      <c r="WL272" s="8"/>
      <c r="WQ272" s="8"/>
      <c r="WS272" s="4"/>
      <c r="WT272" s="4"/>
      <c r="WU272" s="15"/>
      <c r="WV272" s="39"/>
      <c r="WZ272" s="7"/>
      <c r="XA272" s="8"/>
      <c r="XE272" s="7"/>
      <c r="XF272" s="8"/>
      <c r="XJ272" s="7"/>
      <c r="XK272" s="8"/>
      <c r="XO272" s="7"/>
      <c r="XP272" s="8"/>
      <c r="XT272" s="7"/>
      <c r="XU272" s="8"/>
      <c r="XY272" s="7"/>
      <c r="XZ272" s="8"/>
      <c r="YD272" s="7"/>
      <c r="YE272" s="8"/>
      <c r="YI272" s="7"/>
      <c r="YJ272" s="8"/>
    </row>
    <row r="273" spans="2:660" x14ac:dyDescent="0.2">
      <c r="B273" s="242"/>
      <c r="C273" s="163"/>
      <c r="D273"/>
      <c r="J273"/>
      <c r="K273"/>
      <c r="L273"/>
      <c r="M273"/>
      <c r="AI273" s="8"/>
      <c r="AK273" s="4"/>
      <c r="AL273" s="9"/>
      <c r="AN273" s="8"/>
      <c r="AP273" s="4"/>
      <c r="AQ273" s="9"/>
      <c r="AS273" s="8"/>
      <c r="AU273" s="4"/>
      <c r="AV273" s="9"/>
      <c r="AX273" s="17"/>
      <c r="AZ273" s="13"/>
      <c r="BA273" s="16"/>
      <c r="BM273" s="39"/>
      <c r="BO273" s="14"/>
      <c r="BP273" s="18"/>
      <c r="BR273" s="39"/>
      <c r="BT273" s="14"/>
      <c r="BU273" s="18"/>
      <c r="BW273" s="39"/>
      <c r="BY273" s="14"/>
      <c r="BZ273" s="18"/>
      <c r="CA273" s="22"/>
      <c r="CB273" s="40"/>
      <c r="CG273" s="40"/>
      <c r="CI273" s="21"/>
      <c r="CJ273" s="21"/>
      <c r="CL273" s="40"/>
      <c r="CN273" s="21"/>
      <c r="CO273" s="21"/>
      <c r="CQ273" s="40"/>
      <c r="CS273" s="21"/>
      <c r="CT273" s="21"/>
      <c r="CV273" s="40"/>
      <c r="CX273" s="21"/>
      <c r="CY273" s="21"/>
      <c r="CZ273" s="26"/>
      <c r="DA273" s="41"/>
      <c r="DF273" s="41"/>
      <c r="DH273" s="25"/>
      <c r="DI273" s="25"/>
      <c r="DK273" s="41"/>
      <c r="DM273" s="25"/>
      <c r="DN273" s="25"/>
      <c r="DP273" s="41"/>
      <c r="DR273" s="25"/>
      <c r="DS273" s="25"/>
      <c r="DT273" s="30"/>
      <c r="DU273" s="42"/>
      <c r="DZ273" s="42"/>
      <c r="EB273" s="29"/>
      <c r="EC273" s="29"/>
      <c r="EE273" s="42"/>
      <c r="EG273" s="29"/>
      <c r="EH273" s="29"/>
      <c r="EI273" s="34"/>
      <c r="EJ273" s="43"/>
      <c r="EO273" s="43"/>
      <c r="EQ273" s="33"/>
      <c r="ER273" s="33"/>
      <c r="ES273" s="38"/>
      <c r="ET273" s="44"/>
      <c r="EX273" s="7"/>
      <c r="EY273" s="8"/>
      <c r="FD273" s="8"/>
      <c r="FF273" s="4"/>
      <c r="FG273" s="4"/>
      <c r="FI273" s="8"/>
      <c r="FK273" s="4"/>
      <c r="FL273" s="4"/>
      <c r="FN273" s="8"/>
      <c r="FP273" s="4"/>
      <c r="FQ273" s="4"/>
      <c r="FS273" s="8"/>
      <c r="FU273" s="4"/>
      <c r="FV273" s="4"/>
      <c r="FW273" s="15"/>
      <c r="FX273" s="39"/>
      <c r="GC273" s="39"/>
      <c r="GE273" s="14"/>
      <c r="GF273" s="14"/>
      <c r="GH273" s="39"/>
      <c r="GJ273" s="14"/>
      <c r="GK273" s="14"/>
      <c r="GM273" s="39"/>
      <c r="GO273" s="14"/>
      <c r="GP273" s="14"/>
      <c r="GQ273" s="22"/>
      <c r="GR273" s="40"/>
      <c r="GW273" s="40"/>
      <c r="GY273" s="21"/>
      <c r="GZ273" s="21"/>
      <c r="HB273" s="40"/>
      <c r="HD273" s="21"/>
      <c r="HE273" s="21"/>
      <c r="HF273" s="26"/>
      <c r="HG273" s="41"/>
      <c r="HL273" s="41"/>
      <c r="HN273" s="25"/>
      <c r="HO273" s="25"/>
      <c r="HP273" s="30"/>
      <c r="HQ273" s="42"/>
      <c r="HU273" s="7"/>
      <c r="HV273" s="8"/>
      <c r="IA273" s="8"/>
      <c r="IC273" s="4"/>
      <c r="ID273" s="4"/>
      <c r="IF273" s="8"/>
      <c r="IH273" s="4"/>
      <c r="II273" s="4"/>
      <c r="IK273" s="8"/>
      <c r="IM273" s="4"/>
      <c r="IN273" s="4"/>
      <c r="IO273" s="15"/>
      <c r="IP273" s="39"/>
      <c r="IU273" s="39"/>
      <c r="IW273" s="14"/>
      <c r="IX273" s="14"/>
      <c r="IZ273" s="39"/>
      <c r="JB273" s="14"/>
      <c r="JC273" s="14"/>
      <c r="JD273" s="22"/>
      <c r="JE273" s="40"/>
      <c r="JJ273" s="40"/>
      <c r="JL273" s="21"/>
      <c r="JM273" s="21"/>
      <c r="JN273" s="26"/>
      <c r="JO273" s="41"/>
      <c r="JS273" s="7"/>
      <c r="JT273" s="8"/>
      <c r="JY273" s="8"/>
      <c r="KA273" s="4"/>
      <c r="KB273" s="4"/>
      <c r="KD273" s="8"/>
      <c r="KF273" s="4"/>
      <c r="KG273" s="4"/>
      <c r="KH273" s="15"/>
      <c r="KI273" s="39"/>
      <c r="KN273" s="39"/>
      <c r="KP273" s="14"/>
      <c r="KQ273" s="14"/>
      <c r="KR273" s="22"/>
      <c r="KS273" s="40"/>
      <c r="KX273" s="6"/>
      <c r="KZ273" s="5"/>
      <c r="LA273" s="5"/>
      <c r="LG273" s="15"/>
      <c r="LH273" s="39"/>
      <c r="LM273" s="6"/>
      <c r="LO273" s="5"/>
      <c r="LP273" s="5"/>
      <c r="LQ273" s="7"/>
      <c r="LR273" s="8"/>
      <c r="LW273" s="8"/>
      <c r="LY273" s="4"/>
      <c r="LZ273" s="4"/>
      <c r="MB273" s="8"/>
      <c r="MD273" s="4"/>
      <c r="ME273" s="4"/>
      <c r="MG273" s="8"/>
      <c r="MI273" s="4"/>
      <c r="MJ273" s="4"/>
      <c r="MK273" s="15"/>
      <c r="ML273" s="39"/>
      <c r="MQ273" s="39"/>
      <c r="MS273" s="14"/>
      <c r="MT273" s="14"/>
      <c r="MV273" s="39"/>
      <c r="MX273" s="14"/>
      <c r="MY273" s="14"/>
      <c r="MZ273" s="22"/>
      <c r="NA273" s="40"/>
      <c r="NF273" s="40"/>
      <c r="NH273" s="21"/>
      <c r="NI273" s="21"/>
      <c r="NJ273" s="26"/>
      <c r="NK273" s="41"/>
      <c r="NO273" s="7"/>
      <c r="NP273" s="8"/>
      <c r="NU273" s="8"/>
      <c r="NW273" s="4"/>
      <c r="NX273" s="4"/>
      <c r="NZ273" s="8"/>
      <c r="OB273" s="4"/>
      <c r="OC273" s="4"/>
      <c r="OD273" s="15"/>
      <c r="OE273" s="39"/>
      <c r="OJ273" s="39"/>
      <c r="OL273" s="14"/>
      <c r="OM273" s="14"/>
      <c r="ON273" s="22"/>
      <c r="OO273" s="40"/>
      <c r="OS273" s="7"/>
      <c r="OT273" s="8"/>
      <c r="OY273" s="8"/>
      <c r="PA273" s="4"/>
      <c r="PB273" s="4"/>
      <c r="PC273" s="15"/>
      <c r="PD273" s="39"/>
      <c r="PH273" s="7"/>
      <c r="PI273" s="8"/>
      <c r="PM273" s="7"/>
      <c r="PN273" s="8"/>
      <c r="PS273" s="8"/>
      <c r="PU273" s="4"/>
      <c r="PV273" s="4"/>
      <c r="PX273" s="8"/>
      <c r="PZ273" s="4"/>
      <c r="QA273" s="4"/>
      <c r="QB273" s="15"/>
      <c r="QC273" s="39"/>
      <c r="QH273" s="39"/>
      <c r="QJ273" s="14"/>
      <c r="QK273" s="14"/>
      <c r="QL273" s="22"/>
      <c r="QM273" s="40"/>
      <c r="QQ273" s="7"/>
      <c r="QR273" s="8"/>
      <c r="QW273" s="8"/>
      <c r="QY273" s="4"/>
      <c r="QZ273" s="4"/>
      <c r="RA273" s="15"/>
      <c r="RB273" s="39"/>
      <c r="RF273" s="7"/>
      <c r="RG273" s="8"/>
      <c r="RK273" s="7"/>
      <c r="RL273" s="8"/>
      <c r="RQ273" s="8"/>
      <c r="RS273" s="4"/>
      <c r="RT273" s="4"/>
      <c r="RU273" s="15"/>
      <c r="RV273" s="39"/>
      <c r="RZ273" s="7"/>
      <c r="SA273" s="8"/>
      <c r="SE273" s="7"/>
      <c r="SF273" s="8"/>
      <c r="SJ273" s="7"/>
      <c r="SK273" s="8"/>
      <c r="SP273" s="8"/>
      <c r="SR273" s="4"/>
      <c r="SS273" s="4"/>
      <c r="SU273" s="8"/>
      <c r="SW273" s="4"/>
      <c r="SX273" s="4"/>
      <c r="SY273" s="15"/>
      <c r="SZ273" s="39"/>
      <c r="TE273" s="39"/>
      <c r="TG273" s="14"/>
      <c r="TH273" s="14"/>
      <c r="TI273" s="22"/>
      <c r="TJ273" s="40"/>
      <c r="TN273" s="7"/>
      <c r="TO273" s="8"/>
      <c r="TT273" s="8"/>
      <c r="TV273" s="4"/>
      <c r="TW273" s="4"/>
      <c r="TX273" s="15"/>
      <c r="TY273" s="39"/>
      <c r="UC273" s="7"/>
      <c r="UD273" s="8"/>
      <c r="UH273" s="7"/>
      <c r="UI273" s="8"/>
      <c r="UN273" s="8"/>
      <c r="UP273" s="4"/>
      <c r="UQ273" s="4"/>
      <c r="UR273" s="15"/>
      <c r="US273" s="39"/>
      <c r="UW273" s="7"/>
      <c r="UX273" s="8"/>
      <c r="VB273" s="7"/>
      <c r="VC273" s="8"/>
      <c r="VG273" s="7"/>
      <c r="VH273" s="8"/>
      <c r="VM273" s="8"/>
      <c r="VO273" s="4"/>
      <c r="VP273" s="4"/>
      <c r="VQ273" s="15"/>
      <c r="VR273" s="39"/>
      <c r="VV273" s="7"/>
      <c r="VW273" s="8"/>
      <c r="WA273" s="7"/>
      <c r="WB273" s="8"/>
      <c r="WF273" s="7"/>
      <c r="WG273" s="8"/>
      <c r="WK273" s="7"/>
      <c r="WL273" s="8"/>
      <c r="WQ273" s="8"/>
      <c r="WS273" s="4"/>
      <c r="WT273" s="4"/>
      <c r="WU273" s="15"/>
      <c r="WV273" s="39"/>
      <c r="WZ273" s="7"/>
      <c r="XA273" s="8"/>
      <c r="XE273" s="7"/>
      <c r="XF273" s="8"/>
      <c r="XJ273" s="7"/>
      <c r="XK273" s="8"/>
      <c r="XO273" s="7"/>
      <c r="XP273" s="8"/>
      <c r="XT273" s="7"/>
      <c r="XU273" s="8"/>
      <c r="XY273" s="7"/>
      <c r="XZ273" s="8"/>
      <c r="YD273" s="7"/>
      <c r="YE273" s="8"/>
      <c r="YI273" s="7"/>
      <c r="YJ273" s="8"/>
    </row>
    <row r="274" spans="2:660" x14ac:dyDescent="0.2">
      <c r="B274" s="242"/>
      <c r="C274" s="163"/>
      <c r="D274"/>
      <c r="J274"/>
      <c r="K274"/>
      <c r="L274"/>
      <c r="M274"/>
      <c r="AI274" s="8"/>
      <c r="AK274" s="4"/>
      <c r="AL274" s="9"/>
      <c r="AN274" s="8"/>
      <c r="AP274" s="4"/>
      <c r="AQ274" s="9"/>
      <c r="AS274" s="8"/>
      <c r="AU274" s="4"/>
      <c r="AV274" s="9"/>
      <c r="AX274" s="17"/>
      <c r="AZ274" s="13"/>
      <c r="BA274" s="16"/>
      <c r="BM274" s="39"/>
      <c r="BO274" s="14"/>
      <c r="BP274" s="18"/>
      <c r="BR274" s="39"/>
      <c r="BT274" s="14"/>
      <c r="BU274" s="18"/>
      <c r="BW274" s="39"/>
      <c r="BY274" s="14"/>
      <c r="BZ274" s="18"/>
      <c r="CA274" s="22"/>
      <c r="CB274" s="40"/>
      <c r="CG274" s="40"/>
      <c r="CI274" s="21"/>
      <c r="CJ274" s="21"/>
      <c r="CL274" s="40"/>
      <c r="CN274" s="21"/>
      <c r="CO274" s="21"/>
      <c r="CQ274" s="40"/>
      <c r="CS274" s="21"/>
      <c r="CT274" s="21"/>
      <c r="CV274" s="40"/>
      <c r="CX274" s="21"/>
      <c r="CY274" s="21"/>
      <c r="CZ274" s="26"/>
      <c r="DA274" s="41"/>
      <c r="DF274" s="41"/>
      <c r="DH274" s="25"/>
      <c r="DI274" s="25"/>
      <c r="DK274" s="41"/>
      <c r="DM274" s="25"/>
      <c r="DN274" s="25"/>
      <c r="DP274" s="41"/>
      <c r="DR274" s="25"/>
      <c r="DS274" s="25"/>
      <c r="DT274" s="30"/>
      <c r="DU274" s="42"/>
      <c r="DZ274" s="42"/>
      <c r="EB274" s="29"/>
      <c r="EC274" s="29"/>
      <c r="EE274" s="42"/>
      <c r="EG274" s="29"/>
      <c r="EH274" s="29"/>
      <c r="EI274" s="34"/>
      <c r="EJ274" s="43"/>
      <c r="EO274" s="43"/>
      <c r="EQ274" s="33"/>
      <c r="ER274" s="33"/>
      <c r="ES274" s="38"/>
      <c r="ET274" s="44"/>
      <c r="EX274" s="7"/>
      <c r="EY274" s="8"/>
      <c r="FD274" s="8"/>
      <c r="FF274" s="4"/>
      <c r="FG274" s="4"/>
      <c r="FI274" s="8"/>
      <c r="FK274" s="4"/>
      <c r="FL274" s="4"/>
      <c r="FN274" s="8"/>
      <c r="FP274" s="4"/>
      <c r="FQ274" s="4"/>
      <c r="FS274" s="8"/>
      <c r="FU274" s="4"/>
      <c r="FV274" s="4"/>
      <c r="FW274" s="15"/>
      <c r="FX274" s="39"/>
      <c r="GC274" s="39"/>
      <c r="GE274" s="14"/>
      <c r="GF274" s="14"/>
      <c r="GH274" s="39"/>
      <c r="GJ274" s="14"/>
      <c r="GK274" s="14"/>
      <c r="GM274" s="39"/>
      <c r="GO274" s="14"/>
      <c r="GP274" s="14"/>
      <c r="GQ274" s="22"/>
      <c r="GR274" s="40"/>
      <c r="GW274" s="40"/>
      <c r="GY274" s="21"/>
      <c r="GZ274" s="21"/>
      <c r="HB274" s="40"/>
      <c r="HD274" s="21"/>
      <c r="HE274" s="21"/>
      <c r="HF274" s="26"/>
      <c r="HG274" s="41"/>
      <c r="HL274" s="41"/>
      <c r="HN274" s="25"/>
      <c r="HO274" s="25"/>
      <c r="HP274" s="30"/>
      <c r="HQ274" s="42"/>
      <c r="HU274" s="7"/>
      <c r="HV274" s="8"/>
      <c r="IA274" s="8"/>
      <c r="IC274" s="4"/>
      <c r="ID274" s="4"/>
      <c r="IF274" s="8"/>
      <c r="IH274" s="4"/>
      <c r="II274" s="4"/>
      <c r="IK274" s="8"/>
      <c r="IM274" s="4"/>
      <c r="IN274" s="4"/>
      <c r="IO274" s="15"/>
      <c r="IP274" s="39"/>
      <c r="IU274" s="39"/>
      <c r="IW274" s="14"/>
      <c r="IX274" s="14"/>
      <c r="IZ274" s="39"/>
      <c r="JB274" s="14"/>
      <c r="JC274" s="14"/>
      <c r="JD274" s="22"/>
      <c r="JE274" s="40"/>
      <c r="JJ274" s="40"/>
      <c r="JL274" s="21"/>
      <c r="JM274" s="21"/>
      <c r="JN274" s="26"/>
      <c r="JO274" s="41"/>
      <c r="JS274" s="7"/>
      <c r="JT274" s="8"/>
      <c r="JY274" s="8"/>
      <c r="KA274" s="4"/>
      <c r="KB274" s="4"/>
      <c r="KD274" s="8"/>
      <c r="KF274" s="4"/>
      <c r="KG274" s="4"/>
      <c r="KH274" s="15"/>
      <c r="KI274" s="39"/>
      <c r="KN274" s="39"/>
      <c r="KP274" s="14"/>
      <c r="KQ274" s="14"/>
      <c r="KR274" s="22"/>
      <c r="KS274" s="40"/>
      <c r="KX274" s="6"/>
      <c r="KZ274" s="5"/>
      <c r="LA274" s="5"/>
      <c r="LG274" s="15"/>
      <c r="LH274" s="39"/>
      <c r="LM274" s="6"/>
      <c r="LO274" s="5"/>
      <c r="LP274" s="5"/>
      <c r="LQ274" s="7"/>
      <c r="LR274" s="8"/>
      <c r="LW274" s="8"/>
      <c r="LY274" s="4"/>
      <c r="LZ274" s="4"/>
      <c r="MB274" s="8"/>
      <c r="MD274" s="4"/>
      <c r="ME274" s="4"/>
      <c r="MG274" s="8"/>
      <c r="MI274" s="4"/>
      <c r="MJ274" s="4"/>
      <c r="MK274" s="15"/>
      <c r="ML274" s="39"/>
      <c r="MQ274" s="39"/>
      <c r="MS274" s="14"/>
      <c r="MT274" s="14"/>
      <c r="MV274" s="39"/>
      <c r="MX274" s="14"/>
      <c r="MY274" s="14"/>
      <c r="MZ274" s="22"/>
      <c r="NA274" s="40"/>
      <c r="NF274" s="40"/>
      <c r="NH274" s="21"/>
      <c r="NI274" s="21"/>
      <c r="NJ274" s="26"/>
      <c r="NK274" s="41"/>
      <c r="NO274" s="7"/>
      <c r="NP274" s="8"/>
      <c r="NU274" s="8"/>
      <c r="NW274" s="4"/>
      <c r="NX274" s="4"/>
      <c r="NZ274" s="8"/>
      <c r="OB274" s="4"/>
      <c r="OC274" s="4"/>
      <c r="OD274" s="15"/>
      <c r="OE274" s="39"/>
      <c r="OJ274" s="39"/>
      <c r="OL274" s="14"/>
      <c r="OM274" s="14"/>
      <c r="ON274" s="22"/>
      <c r="OO274" s="40"/>
      <c r="OS274" s="7"/>
      <c r="OT274" s="8"/>
      <c r="OY274" s="8"/>
      <c r="PA274" s="4"/>
      <c r="PB274" s="4"/>
      <c r="PC274" s="15"/>
      <c r="PD274" s="39"/>
      <c r="PH274" s="7"/>
      <c r="PI274" s="8"/>
      <c r="PM274" s="7"/>
      <c r="PN274" s="8"/>
      <c r="PS274" s="8"/>
      <c r="PU274" s="4"/>
      <c r="PV274" s="4"/>
      <c r="PX274" s="8"/>
      <c r="PZ274" s="4"/>
      <c r="QA274" s="4"/>
      <c r="QB274" s="15"/>
      <c r="QC274" s="39"/>
      <c r="QH274" s="39"/>
      <c r="QJ274" s="14"/>
      <c r="QK274" s="14"/>
      <c r="QL274" s="22"/>
      <c r="QM274" s="40"/>
      <c r="QQ274" s="7"/>
      <c r="QR274" s="8"/>
      <c r="QW274" s="8"/>
      <c r="QY274" s="4"/>
      <c r="QZ274" s="4"/>
      <c r="RA274" s="15"/>
      <c r="RB274" s="39"/>
      <c r="RF274" s="7"/>
      <c r="RG274" s="8"/>
      <c r="RK274" s="7"/>
      <c r="RL274" s="8"/>
      <c r="RQ274" s="8"/>
      <c r="RS274" s="4"/>
      <c r="RT274" s="4"/>
      <c r="RU274" s="15"/>
      <c r="RV274" s="39"/>
      <c r="RZ274" s="7"/>
      <c r="SA274" s="8"/>
      <c r="SE274" s="7"/>
      <c r="SF274" s="8"/>
      <c r="SJ274" s="7"/>
      <c r="SK274" s="8"/>
      <c r="SP274" s="8"/>
      <c r="SR274" s="4"/>
      <c r="SS274" s="4"/>
      <c r="SU274" s="8"/>
      <c r="SW274" s="4"/>
      <c r="SX274" s="4"/>
      <c r="SY274" s="15"/>
      <c r="SZ274" s="39"/>
      <c r="TE274" s="39"/>
      <c r="TG274" s="14"/>
      <c r="TH274" s="14"/>
      <c r="TI274" s="22"/>
      <c r="TJ274" s="40"/>
      <c r="TN274" s="7"/>
      <c r="TO274" s="8"/>
      <c r="TT274" s="8"/>
      <c r="TV274" s="4"/>
      <c r="TW274" s="4"/>
      <c r="TX274" s="15"/>
      <c r="TY274" s="39"/>
      <c r="UC274" s="7"/>
      <c r="UD274" s="8"/>
      <c r="UH274" s="7"/>
      <c r="UI274" s="8"/>
      <c r="UN274" s="8"/>
      <c r="UP274" s="4"/>
      <c r="UQ274" s="4"/>
      <c r="UR274" s="15"/>
      <c r="US274" s="39"/>
      <c r="UW274" s="7"/>
      <c r="UX274" s="8"/>
      <c r="VB274" s="7"/>
      <c r="VC274" s="8"/>
      <c r="VG274" s="7"/>
      <c r="VH274" s="8"/>
      <c r="VM274" s="8"/>
      <c r="VO274" s="4"/>
      <c r="VP274" s="4"/>
      <c r="VQ274" s="15"/>
      <c r="VR274" s="39"/>
      <c r="VV274" s="7"/>
      <c r="VW274" s="8"/>
      <c r="WA274" s="7"/>
      <c r="WB274" s="8"/>
      <c r="WF274" s="7"/>
      <c r="WG274" s="8"/>
      <c r="WK274" s="7"/>
      <c r="WL274" s="8"/>
      <c r="WQ274" s="8"/>
      <c r="WS274" s="4"/>
      <c r="WT274" s="4"/>
      <c r="WU274" s="15"/>
      <c r="WV274" s="39"/>
      <c r="WZ274" s="7"/>
      <c r="XA274" s="8"/>
      <c r="XE274" s="7"/>
      <c r="XF274" s="8"/>
      <c r="XJ274" s="7"/>
      <c r="XK274" s="8"/>
      <c r="XO274" s="7"/>
      <c r="XP274" s="8"/>
      <c r="XT274" s="7"/>
      <c r="XU274" s="8"/>
      <c r="XY274" s="7"/>
      <c r="XZ274" s="8"/>
      <c r="YD274" s="7"/>
      <c r="YE274" s="8"/>
      <c r="YI274" s="7"/>
      <c r="YJ274" s="8"/>
    </row>
    <row r="275" spans="2:660" x14ac:dyDescent="0.2">
      <c r="B275" s="242"/>
      <c r="C275" s="163"/>
      <c r="D275"/>
      <c r="J275"/>
      <c r="K275"/>
      <c r="L275"/>
      <c r="M275"/>
      <c r="AI275" s="8"/>
      <c r="AK275" s="4"/>
      <c r="AL275" s="9"/>
      <c r="AN275" s="8"/>
      <c r="AP275" s="4"/>
      <c r="AQ275" s="9"/>
      <c r="AS275" s="8"/>
      <c r="AU275" s="4"/>
      <c r="AV275" s="9"/>
      <c r="AX275" s="17"/>
      <c r="AZ275" s="13"/>
      <c r="BA275" s="16"/>
      <c r="BM275" s="39"/>
      <c r="BO275" s="14"/>
      <c r="BP275" s="18"/>
      <c r="BR275" s="39"/>
      <c r="BT275" s="14"/>
      <c r="BU275" s="18"/>
      <c r="BW275" s="39"/>
      <c r="BY275" s="14"/>
      <c r="BZ275" s="18"/>
      <c r="CA275" s="22"/>
      <c r="CB275" s="40"/>
      <c r="CG275" s="40"/>
      <c r="CI275" s="21"/>
      <c r="CJ275" s="21"/>
      <c r="CL275" s="40"/>
      <c r="CN275" s="21"/>
      <c r="CO275" s="21"/>
      <c r="CQ275" s="40"/>
      <c r="CS275" s="21"/>
      <c r="CT275" s="21"/>
      <c r="CV275" s="40"/>
      <c r="CX275" s="21"/>
      <c r="CY275" s="21"/>
      <c r="CZ275" s="26"/>
      <c r="DA275" s="41"/>
      <c r="DF275" s="41"/>
      <c r="DH275" s="25"/>
      <c r="DI275" s="25"/>
      <c r="DK275" s="41"/>
      <c r="DM275" s="25"/>
      <c r="DN275" s="25"/>
      <c r="DP275" s="41"/>
      <c r="DR275" s="25"/>
      <c r="DS275" s="25"/>
      <c r="DT275" s="30"/>
      <c r="DU275" s="42"/>
      <c r="DZ275" s="42"/>
      <c r="EB275" s="29"/>
      <c r="EC275" s="29"/>
      <c r="EE275" s="42"/>
      <c r="EG275" s="29"/>
      <c r="EH275" s="29"/>
      <c r="EI275" s="34"/>
      <c r="EJ275" s="43"/>
      <c r="EO275" s="43"/>
      <c r="EQ275" s="33"/>
      <c r="ER275" s="33"/>
      <c r="ES275" s="38"/>
      <c r="ET275" s="44"/>
      <c r="EX275" s="7"/>
      <c r="EY275" s="8"/>
      <c r="FD275" s="8"/>
      <c r="FF275" s="4"/>
      <c r="FG275" s="4"/>
      <c r="FI275" s="8"/>
      <c r="FK275" s="4"/>
      <c r="FL275" s="4"/>
      <c r="FN275" s="8"/>
      <c r="FP275" s="4"/>
      <c r="FQ275" s="4"/>
      <c r="FS275" s="8"/>
      <c r="FU275" s="4"/>
      <c r="FV275" s="4"/>
      <c r="FW275" s="15"/>
      <c r="FX275" s="39"/>
      <c r="GC275" s="39"/>
      <c r="GE275" s="14"/>
      <c r="GF275" s="14"/>
      <c r="GH275" s="39"/>
      <c r="GJ275" s="14"/>
      <c r="GK275" s="14"/>
      <c r="GM275" s="39"/>
      <c r="GO275" s="14"/>
      <c r="GP275" s="14"/>
      <c r="GQ275" s="22"/>
      <c r="GR275" s="40"/>
      <c r="GW275" s="40"/>
      <c r="GY275" s="21"/>
      <c r="GZ275" s="21"/>
      <c r="HB275" s="40"/>
      <c r="HD275" s="21"/>
      <c r="HE275" s="21"/>
      <c r="HF275" s="26"/>
      <c r="HG275" s="41"/>
      <c r="HL275" s="41"/>
      <c r="HN275" s="25"/>
      <c r="HO275" s="25"/>
      <c r="HP275" s="30"/>
      <c r="HQ275" s="42"/>
      <c r="HU275" s="7"/>
      <c r="HV275" s="8"/>
      <c r="IA275" s="8"/>
      <c r="IC275" s="4"/>
      <c r="ID275" s="4"/>
      <c r="IF275" s="8"/>
      <c r="IH275" s="4"/>
      <c r="II275" s="4"/>
      <c r="IK275" s="8"/>
      <c r="IM275" s="4"/>
      <c r="IN275" s="4"/>
      <c r="IO275" s="15"/>
      <c r="IP275" s="39"/>
      <c r="IU275" s="39"/>
      <c r="IW275" s="14"/>
      <c r="IX275" s="14"/>
      <c r="IZ275" s="39"/>
      <c r="JB275" s="14"/>
      <c r="JC275" s="14"/>
      <c r="JD275" s="22"/>
      <c r="JE275" s="40"/>
      <c r="JJ275" s="40"/>
      <c r="JL275" s="21"/>
      <c r="JM275" s="21"/>
      <c r="JN275" s="26"/>
      <c r="JO275" s="41"/>
      <c r="JS275" s="7"/>
      <c r="JT275" s="8"/>
      <c r="JY275" s="8"/>
      <c r="KA275" s="4"/>
      <c r="KB275" s="4"/>
      <c r="KD275" s="8"/>
      <c r="KF275" s="4"/>
      <c r="KG275" s="4"/>
      <c r="KH275" s="15"/>
      <c r="KI275" s="39"/>
      <c r="KN275" s="39"/>
      <c r="KP275" s="14"/>
      <c r="KQ275" s="14"/>
      <c r="KR275" s="22"/>
      <c r="KS275" s="40"/>
      <c r="KX275" s="6"/>
      <c r="KZ275" s="5"/>
      <c r="LA275" s="5"/>
      <c r="LG275" s="15"/>
      <c r="LH275" s="39"/>
      <c r="LM275" s="6"/>
      <c r="LO275" s="5"/>
      <c r="LP275" s="5"/>
      <c r="LQ275" s="7"/>
      <c r="LR275" s="8"/>
      <c r="LW275" s="8"/>
      <c r="LY275" s="4"/>
      <c r="LZ275" s="4"/>
      <c r="MB275" s="8"/>
      <c r="MD275" s="4"/>
      <c r="ME275" s="4"/>
      <c r="MG275" s="8"/>
      <c r="MI275" s="4"/>
      <c r="MJ275" s="4"/>
      <c r="MK275" s="15"/>
      <c r="ML275" s="39"/>
      <c r="MQ275" s="39"/>
      <c r="MS275" s="14"/>
      <c r="MT275" s="14"/>
      <c r="MV275" s="39"/>
      <c r="MX275" s="14"/>
      <c r="MY275" s="14"/>
      <c r="MZ275" s="22"/>
      <c r="NA275" s="40"/>
      <c r="NF275" s="40"/>
      <c r="NH275" s="21"/>
      <c r="NI275" s="21"/>
      <c r="NJ275" s="26"/>
      <c r="NK275" s="41"/>
      <c r="NO275" s="7"/>
      <c r="NP275" s="8"/>
      <c r="NU275" s="8"/>
      <c r="NW275" s="4"/>
      <c r="NX275" s="4"/>
      <c r="NZ275" s="8"/>
      <c r="OB275" s="4"/>
      <c r="OC275" s="4"/>
      <c r="OD275" s="15"/>
      <c r="OE275" s="39"/>
      <c r="OJ275" s="39"/>
      <c r="OL275" s="14"/>
      <c r="OM275" s="14"/>
      <c r="ON275" s="22"/>
      <c r="OO275" s="40"/>
      <c r="OS275" s="7"/>
      <c r="OT275" s="8"/>
      <c r="OY275" s="8"/>
      <c r="PA275" s="4"/>
      <c r="PB275" s="4"/>
      <c r="PC275" s="15"/>
      <c r="PD275" s="39"/>
      <c r="PH275" s="7"/>
      <c r="PI275" s="8"/>
      <c r="PM275" s="7"/>
      <c r="PN275" s="8"/>
      <c r="PS275" s="8"/>
      <c r="PU275" s="4"/>
      <c r="PV275" s="4"/>
      <c r="PX275" s="8"/>
      <c r="PZ275" s="4"/>
      <c r="QA275" s="4"/>
      <c r="QB275" s="15"/>
      <c r="QC275" s="39"/>
      <c r="QH275" s="39"/>
      <c r="QJ275" s="14"/>
      <c r="QK275" s="14"/>
      <c r="QL275" s="22"/>
      <c r="QM275" s="40"/>
      <c r="QQ275" s="7"/>
      <c r="QR275" s="8"/>
      <c r="QW275" s="8"/>
      <c r="QY275" s="4"/>
      <c r="QZ275" s="4"/>
      <c r="RA275" s="15"/>
      <c r="RB275" s="39"/>
      <c r="RF275" s="7"/>
      <c r="RG275" s="8"/>
      <c r="RK275" s="7"/>
      <c r="RL275" s="8"/>
      <c r="RQ275" s="8"/>
      <c r="RS275" s="4"/>
      <c r="RT275" s="4"/>
      <c r="RU275" s="15"/>
      <c r="RV275" s="39"/>
      <c r="RZ275" s="7"/>
      <c r="SA275" s="8"/>
      <c r="SE275" s="7"/>
      <c r="SF275" s="8"/>
      <c r="SJ275" s="7"/>
      <c r="SK275" s="8"/>
      <c r="SP275" s="8"/>
      <c r="SR275" s="4"/>
      <c r="SS275" s="4"/>
      <c r="SU275" s="8"/>
      <c r="SW275" s="4"/>
      <c r="SX275" s="4"/>
      <c r="SY275" s="15"/>
      <c r="SZ275" s="39"/>
      <c r="TE275" s="39"/>
      <c r="TG275" s="14"/>
      <c r="TH275" s="14"/>
      <c r="TI275" s="22"/>
      <c r="TJ275" s="40"/>
      <c r="TN275" s="7"/>
      <c r="TO275" s="8"/>
      <c r="TT275" s="8"/>
      <c r="TV275" s="4"/>
      <c r="TW275" s="4"/>
      <c r="TX275" s="15"/>
      <c r="TY275" s="39"/>
      <c r="UC275" s="7"/>
      <c r="UD275" s="8"/>
      <c r="UH275" s="7"/>
      <c r="UI275" s="8"/>
      <c r="UN275" s="8"/>
      <c r="UP275" s="4"/>
      <c r="UQ275" s="4"/>
      <c r="UR275" s="15"/>
      <c r="US275" s="39"/>
      <c r="UW275" s="7"/>
      <c r="UX275" s="8"/>
      <c r="VB275" s="7"/>
      <c r="VC275" s="8"/>
      <c r="VG275" s="7"/>
      <c r="VH275" s="8"/>
      <c r="VM275" s="8"/>
      <c r="VO275" s="4"/>
      <c r="VP275" s="4"/>
      <c r="VQ275" s="15"/>
      <c r="VR275" s="39"/>
      <c r="VV275" s="7"/>
      <c r="VW275" s="8"/>
      <c r="WA275" s="7"/>
      <c r="WB275" s="8"/>
      <c r="WF275" s="7"/>
      <c r="WG275" s="8"/>
      <c r="WK275" s="7"/>
      <c r="WL275" s="8"/>
      <c r="WQ275" s="8"/>
      <c r="WS275" s="4"/>
      <c r="WT275" s="4"/>
      <c r="WU275" s="15"/>
      <c r="WV275" s="39"/>
      <c r="WZ275" s="7"/>
      <c r="XA275" s="8"/>
      <c r="XE275" s="7"/>
      <c r="XF275" s="8"/>
      <c r="XJ275" s="7"/>
      <c r="XK275" s="8"/>
      <c r="XO275" s="7"/>
      <c r="XP275" s="8"/>
      <c r="XT275" s="7"/>
      <c r="XU275" s="8"/>
      <c r="XY275" s="7"/>
      <c r="XZ275" s="8"/>
      <c r="YD275" s="7"/>
      <c r="YE275" s="8"/>
      <c r="YI275" s="7"/>
      <c r="YJ275" s="8"/>
    </row>
    <row r="276" spans="2:660" x14ac:dyDescent="0.2">
      <c r="B276" s="242"/>
      <c r="C276" s="163"/>
      <c r="D276"/>
      <c r="J276"/>
      <c r="K276"/>
      <c r="L276"/>
      <c r="M276"/>
      <c r="AI276" s="8"/>
      <c r="AK276" s="4"/>
      <c r="AL276" s="9"/>
      <c r="AN276" s="8"/>
      <c r="AP276" s="4"/>
      <c r="AQ276" s="9"/>
      <c r="AS276" s="8"/>
      <c r="AU276" s="4"/>
      <c r="AV276" s="9"/>
      <c r="AX276" s="17"/>
      <c r="AZ276" s="13"/>
      <c r="BA276" s="16"/>
      <c r="BM276" s="39"/>
      <c r="BO276" s="14"/>
      <c r="BP276" s="18"/>
      <c r="BR276" s="39"/>
      <c r="BT276" s="14"/>
      <c r="BU276" s="18"/>
      <c r="BW276" s="39"/>
      <c r="BY276" s="14"/>
      <c r="BZ276" s="18"/>
      <c r="CA276" s="22"/>
      <c r="CB276" s="40"/>
      <c r="CG276" s="40"/>
      <c r="CI276" s="21"/>
      <c r="CJ276" s="21"/>
      <c r="CL276" s="40"/>
      <c r="CN276" s="21"/>
      <c r="CO276" s="21"/>
      <c r="CQ276" s="40"/>
      <c r="CS276" s="21"/>
      <c r="CT276" s="21"/>
      <c r="CV276" s="40"/>
      <c r="CX276" s="21"/>
      <c r="CY276" s="21"/>
      <c r="CZ276" s="26"/>
      <c r="DA276" s="41"/>
      <c r="DF276" s="41"/>
      <c r="DH276" s="25"/>
      <c r="DI276" s="25"/>
      <c r="DK276" s="41"/>
      <c r="DM276" s="25"/>
      <c r="DN276" s="25"/>
      <c r="DP276" s="41"/>
      <c r="DR276" s="25"/>
      <c r="DS276" s="25"/>
      <c r="DT276" s="30"/>
      <c r="DU276" s="42"/>
      <c r="DZ276" s="42"/>
      <c r="EB276" s="29"/>
      <c r="EC276" s="29"/>
      <c r="EE276" s="42"/>
      <c r="EG276" s="29"/>
      <c r="EH276" s="29"/>
      <c r="EI276" s="34"/>
      <c r="EJ276" s="43"/>
      <c r="EO276" s="43"/>
      <c r="EQ276" s="33"/>
      <c r="ER276" s="33"/>
      <c r="ES276" s="38"/>
      <c r="ET276" s="44"/>
      <c r="EX276" s="7"/>
      <c r="EY276" s="8"/>
      <c r="FD276" s="8"/>
      <c r="FF276" s="4"/>
      <c r="FG276" s="4"/>
      <c r="FI276" s="8"/>
      <c r="FK276" s="4"/>
      <c r="FL276" s="4"/>
      <c r="FN276" s="8"/>
      <c r="FP276" s="4"/>
      <c r="FQ276" s="4"/>
      <c r="FS276" s="8"/>
      <c r="FU276" s="4"/>
      <c r="FV276" s="4"/>
      <c r="FW276" s="15"/>
      <c r="FX276" s="39"/>
      <c r="GC276" s="39"/>
      <c r="GE276" s="14"/>
      <c r="GF276" s="14"/>
      <c r="GH276" s="39"/>
      <c r="GJ276" s="14"/>
      <c r="GK276" s="14"/>
      <c r="GM276" s="39"/>
      <c r="GO276" s="14"/>
      <c r="GP276" s="14"/>
      <c r="GQ276" s="22"/>
      <c r="GR276" s="40"/>
      <c r="GW276" s="40"/>
      <c r="GY276" s="21"/>
      <c r="GZ276" s="21"/>
      <c r="HB276" s="40"/>
      <c r="HD276" s="21"/>
      <c r="HE276" s="21"/>
      <c r="HF276" s="26"/>
      <c r="HG276" s="41"/>
      <c r="HL276" s="41"/>
      <c r="HN276" s="25"/>
      <c r="HO276" s="25"/>
      <c r="HP276" s="30"/>
      <c r="HQ276" s="42"/>
      <c r="HU276" s="7"/>
      <c r="HV276" s="8"/>
      <c r="IA276" s="8"/>
      <c r="IC276" s="4"/>
      <c r="ID276" s="4"/>
      <c r="IF276" s="8"/>
      <c r="IH276" s="4"/>
      <c r="II276" s="4"/>
      <c r="IK276" s="8"/>
      <c r="IM276" s="4"/>
      <c r="IN276" s="4"/>
      <c r="IO276" s="15"/>
      <c r="IP276" s="39"/>
      <c r="IU276" s="39"/>
      <c r="IW276" s="14"/>
      <c r="IX276" s="14"/>
      <c r="IZ276" s="39"/>
      <c r="JB276" s="14"/>
      <c r="JC276" s="14"/>
      <c r="JD276" s="22"/>
      <c r="JE276" s="40"/>
      <c r="JJ276" s="40"/>
      <c r="JL276" s="21"/>
      <c r="JM276" s="21"/>
      <c r="JN276" s="26"/>
      <c r="JO276" s="41"/>
      <c r="JS276" s="7"/>
      <c r="JT276" s="8"/>
      <c r="JY276" s="8"/>
      <c r="KA276" s="4"/>
      <c r="KB276" s="4"/>
      <c r="KD276" s="8"/>
      <c r="KF276" s="4"/>
      <c r="KG276" s="4"/>
      <c r="KH276" s="15"/>
      <c r="KI276" s="39"/>
      <c r="KN276" s="39"/>
      <c r="KP276" s="14"/>
      <c r="KQ276" s="14"/>
      <c r="KR276" s="22"/>
      <c r="KS276" s="40"/>
      <c r="KX276" s="6"/>
      <c r="KZ276" s="5"/>
      <c r="LA276" s="5"/>
      <c r="LG276" s="15"/>
      <c r="LH276" s="39"/>
      <c r="LM276" s="6"/>
      <c r="LO276" s="5"/>
      <c r="LP276" s="5"/>
      <c r="LQ276" s="7"/>
      <c r="LR276" s="8"/>
      <c r="LW276" s="8"/>
      <c r="LY276" s="4"/>
      <c r="LZ276" s="4"/>
      <c r="MB276" s="8"/>
      <c r="MD276" s="4"/>
      <c r="ME276" s="4"/>
      <c r="MG276" s="8"/>
      <c r="MI276" s="4"/>
      <c r="MJ276" s="4"/>
      <c r="MK276" s="15"/>
      <c r="ML276" s="39"/>
      <c r="MQ276" s="39"/>
      <c r="MS276" s="14"/>
      <c r="MT276" s="14"/>
      <c r="MV276" s="39"/>
      <c r="MX276" s="14"/>
      <c r="MY276" s="14"/>
      <c r="MZ276" s="22"/>
      <c r="NA276" s="40"/>
      <c r="NF276" s="40"/>
      <c r="NH276" s="21"/>
      <c r="NI276" s="21"/>
      <c r="NJ276" s="26"/>
      <c r="NK276" s="41"/>
      <c r="NO276" s="7"/>
      <c r="NP276" s="8"/>
      <c r="NU276" s="8"/>
      <c r="NW276" s="4"/>
      <c r="NX276" s="4"/>
      <c r="NZ276" s="8"/>
      <c r="OB276" s="4"/>
      <c r="OC276" s="4"/>
      <c r="OD276" s="15"/>
      <c r="OE276" s="39"/>
      <c r="OJ276" s="39"/>
      <c r="OL276" s="14"/>
      <c r="OM276" s="14"/>
      <c r="ON276" s="22"/>
      <c r="OO276" s="40"/>
      <c r="OS276" s="7"/>
      <c r="OT276" s="8"/>
      <c r="OY276" s="8"/>
      <c r="PA276" s="4"/>
      <c r="PB276" s="4"/>
      <c r="PC276" s="15"/>
      <c r="PD276" s="39"/>
      <c r="PH276" s="7"/>
      <c r="PI276" s="8"/>
      <c r="PM276" s="7"/>
      <c r="PN276" s="8"/>
      <c r="PS276" s="8"/>
      <c r="PU276" s="4"/>
      <c r="PV276" s="4"/>
      <c r="PX276" s="8"/>
      <c r="PZ276" s="4"/>
      <c r="QA276" s="4"/>
      <c r="QB276" s="15"/>
      <c r="QC276" s="39"/>
      <c r="QH276" s="39"/>
      <c r="QJ276" s="14"/>
      <c r="QK276" s="14"/>
      <c r="QL276" s="22"/>
      <c r="QM276" s="40"/>
      <c r="QQ276" s="7"/>
      <c r="QR276" s="8"/>
      <c r="QW276" s="8"/>
      <c r="QY276" s="4"/>
      <c r="QZ276" s="4"/>
      <c r="RA276" s="15"/>
      <c r="RB276" s="39"/>
      <c r="RF276" s="7"/>
      <c r="RG276" s="8"/>
      <c r="RK276" s="7"/>
      <c r="RL276" s="8"/>
      <c r="RQ276" s="8"/>
      <c r="RS276" s="4"/>
      <c r="RT276" s="4"/>
      <c r="RU276" s="15"/>
      <c r="RV276" s="39"/>
      <c r="RZ276" s="7"/>
      <c r="SA276" s="8"/>
      <c r="SE276" s="7"/>
      <c r="SF276" s="8"/>
      <c r="SJ276" s="7"/>
      <c r="SK276" s="8"/>
      <c r="SP276" s="8"/>
      <c r="SR276" s="4"/>
      <c r="SS276" s="4"/>
      <c r="SU276" s="8"/>
      <c r="SW276" s="4"/>
      <c r="SX276" s="4"/>
      <c r="SY276" s="15"/>
      <c r="SZ276" s="39"/>
      <c r="TE276" s="39"/>
      <c r="TG276" s="14"/>
      <c r="TH276" s="14"/>
      <c r="TI276" s="22"/>
      <c r="TJ276" s="40"/>
      <c r="TN276" s="7"/>
      <c r="TO276" s="8"/>
      <c r="TT276" s="8"/>
      <c r="TV276" s="4"/>
      <c r="TW276" s="4"/>
      <c r="TX276" s="15"/>
      <c r="TY276" s="39"/>
      <c r="UC276" s="7"/>
      <c r="UD276" s="8"/>
      <c r="UH276" s="7"/>
      <c r="UI276" s="8"/>
      <c r="UN276" s="8"/>
      <c r="UP276" s="4"/>
      <c r="UQ276" s="4"/>
      <c r="UR276" s="15"/>
      <c r="US276" s="39"/>
      <c r="UW276" s="7"/>
      <c r="UX276" s="8"/>
      <c r="VB276" s="7"/>
      <c r="VC276" s="8"/>
      <c r="VG276" s="7"/>
      <c r="VH276" s="8"/>
      <c r="VM276" s="8"/>
      <c r="VO276" s="4"/>
      <c r="VP276" s="4"/>
      <c r="VQ276" s="15"/>
      <c r="VR276" s="39"/>
      <c r="VV276" s="7"/>
      <c r="VW276" s="8"/>
      <c r="WA276" s="7"/>
      <c r="WB276" s="8"/>
      <c r="WF276" s="7"/>
      <c r="WG276" s="8"/>
      <c r="WK276" s="7"/>
      <c r="WL276" s="8"/>
      <c r="WQ276" s="8"/>
      <c r="WS276" s="4"/>
      <c r="WT276" s="4"/>
      <c r="WU276" s="15"/>
      <c r="WV276" s="39"/>
      <c r="WZ276" s="7"/>
      <c r="XA276" s="8"/>
      <c r="XE276" s="7"/>
      <c r="XF276" s="8"/>
      <c r="XJ276" s="7"/>
      <c r="XK276" s="8"/>
      <c r="XO276" s="7"/>
      <c r="XP276" s="8"/>
      <c r="XT276" s="7"/>
      <c r="XU276" s="8"/>
      <c r="XY276" s="7"/>
      <c r="XZ276" s="8"/>
      <c r="YD276" s="7"/>
      <c r="YE276" s="8"/>
      <c r="YI276" s="7"/>
      <c r="YJ276" s="8"/>
    </row>
    <row r="277" spans="2:660" x14ac:dyDescent="0.2">
      <c r="B277" s="242"/>
      <c r="C277" s="163"/>
      <c r="D277"/>
      <c r="J277"/>
      <c r="K277"/>
      <c r="L277"/>
      <c r="M277"/>
      <c r="AI277" s="8"/>
      <c r="AK277" s="4"/>
      <c r="AL277" s="9"/>
      <c r="AN277" s="8"/>
      <c r="AP277" s="4"/>
      <c r="AQ277" s="9"/>
      <c r="AS277" s="8"/>
      <c r="AU277" s="4"/>
      <c r="AV277" s="9"/>
      <c r="AX277" s="17"/>
      <c r="AZ277" s="13"/>
      <c r="BA277" s="16"/>
      <c r="BM277" s="39"/>
      <c r="BO277" s="14"/>
      <c r="BP277" s="18"/>
      <c r="BR277" s="39"/>
      <c r="BT277" s="14"/>
      <c r="BU277" s="18"/>
      <c r="BW277" s="39"/>
      <c r="BY277" s="14"/>
      <c r="BZ277" s="18"/>
      <c r="CA277" s="22"/>
      <c r="CB277" s="40"/>
      <c r="CG277" s="40"/>
      <c r="CI277" s="21"/>
      <c r="CJ277" s="21"/>
      <c r="CL277" s="40"/>
      <c r="CN277" s="21"/>
      <c r="CO277" s="21"/>
      <c r="CQ277" s="40"/>
      <c r="CS277" s="21"/>
      <c r="CT277" s="21"/>
      <c r="CV277" s="40"/>
      <c r="CX277" s="21"/>
      <c r="CY277" s="21"/>
      <c r="CZ277" s="26"/>
      <c r="DA277" s="41"/>
      <c r="DF277" s="41"/>
      <c r="DH277" s="25"/>
      <c r="DI277" s="25"/>
      <c r="DK277" s="41"/>
      <c r="DM277" s="25"/>
      <c r="DN277" s="25"/>
      <c r="DP277" s="41"/>
      <c r="DR277" s="25"/>
      <c r="DS277" s="25"/>
      <c r="DT277" s="30"/>
      <c r="DU277" s="42"/>
      <c r="DZ277" s="42"/>
      <c r="EB277" s="29"/>
      <c r="EC277" s="29"/>
      <c r="EE277" s="42"/>
      <c r="EG277" s="29"/>
      <c r="EH277" s="29"/>
      <c r="EI277" s="34"/>
      <c r="EJ277" s="43"/>
      <c r="EO277" s="43"/>
      <c r="EQ277" s="33"/>
      <c r="ER277" s="33"/>
      <c r="ES277" s="38"/>
      <c r="ET277" s="44"/>
      <c r="EX277" s="7"/>
      <c r="EY277" s="8"/>
      <c r="FD277" s="8"/>
      <c r="FF277" s="4"/>
      <c r="FG277" s="4"/>
      <c r="FI277" s="8"/>
      <c r="FK277" s="4"/>
      <c r="FL277" s="4"/>
      <c r="FN277" s="8"/>
      <c r="FP277" s="4"/>
      <c r="FQ277" s="4"/>
      <c r="FS277" s="8"/>
      <c r="FU277" s="4"/>
      <c r="FV277" s="4"/>
      <c r="FW277" s="15"/>
      <c r="FX277" s="39"/>
      <c r="GC277" s="39"/>
      <c r="GE277" s="14"/>
      <c r="GF277" s="14"/>
      <c r="GH277" s="39"/>
      <c r="GJ277" s="14"/>
      <c r="GK277" s="14"/>
      <c r="GM277" s="39"/>
      <c r="GO277" s="14"/>
      <c r="GP277" s="14"/>
      <c r="GQ277" s="22"/>
      <c r="GR277" s="40"/>
      <c r="GW277" s="40"/>
      <c r="GY277" s="21"/>
      <c r="GZ277" s="21"/>
      <c r="HB277" s="40"/>
      <c r="HD277" s="21"/>
      <c r="HE277" s="21"/>
      <c r="HF277" s="26"/>
      <c r="HG277" s="41"/>
      <c r="HL277" s="41"/>
      <c r="HN277" s="25"/>
      <c r="HO277" s="25"/>
      <c r="HP277" s="30"/>
      <c r="HQ277" s="42"/>
      <c r="HU277" s="7"/>
      <c r="HV277" s="8"/>
      <c r="IA277" s="8"/>
      <c r="IC277" s="4"/>
      <c r="ID277" s="4"/>
      <c r="IF277" s="8"/>
      <c r="IH277" s="4"/>
      <c r="II277" s="4"/>
      <c r="IK277" s="8"/>
      <c r="IM277" s="4"/>
      <c r="IN277" s="4"/>
      <c r="IO277" s="15"/>
      <c r="IP277" s="39"/>
      <c r="IU277" s="39"/>
      <c r="IW277" s="14"/>
      <c r="IX277" s="14"/>
      <c r="IZ277" s="39"/>
      <c r="JB277" s="14"/>
      <c r="JC277" s="14"/>
      <c r="JD277" s="22"/>
      <c r="JE277" s="40"/>
      <c r="JJ277" s="40"/>
      <c r="JL277" s="21"/>
      <c r="JM277" s="21"/>
      <c r="JN277" s="26"/>
      <c r="JO277" s="41"/>
      <c r="JS277" s="7"/>
      <c r="JT277" s="8"/>
      <c r="JY277" s="8"/>
      <c r="KA277" s="4"/>
      <c r="KB277" s="4"/>
      <c r="KD277" s="8"/>
      <c r="KF277" s="4"/>
      <c r="KG277" s="4"/>
      <c r="KH277" s="15"/>
      <c r="KI277" s="39"/>
      <c r="KN277" s="39"/>
      <c r="KP277" s="14"/>
      <c r="KQ277" s="14"/>
      <c r="KR277" s="22"/>
      <c r="KS277" s="40"/>
      <c r="KX277" s="6"/>
      <c r="KZ277" s="5"/>
      <c r="LA277" s="5"/>
      <c r="LG277" s="15"/>
      <c r="LH277" s="39"/>
      <c r="LM277" s="6"/>
      <c r="LO277" s="5"/>
      <c r="LP277" s="5"/>
      <c r="LQ277" s="7"/>
      <c r="LR277" s="8"/>
      <c r="LW277" s="8"/>
      <c r="LY277" s="4"/>
      <c r="LZ277" s="4"/>
      <c r="MB277" s="8"/>
      <c r="MD277" s="4"/>
      <c r="ME277" s="4"/>
      <c r="MG277" s="8"/>
      <c r="MI277" s="4"/>
      <c r="MJ277" s="4"/>
      <c r="MK277" s="15"/>
      <c r="ML277" s="39"/>
      <c r="MQ277" s="39"/>
      <c r="MS277" s="14"/>
      <c r="MT277" s="14"/>
      <c r="MV277" s="39"/>
      <c r="MX277" s="14"/>
      <c r="MY277" s="14"/>
      <c r="MZ277" s="22"/>
      <c r="NA277" s="40"/>
      <c r="NF277" s="40"/>
      <c r="NH277" s="21"/>
      <c r="NI277" s="21"/>
      <c r="NJ277" s="26"/>
      <c r="NK277" s="41"/>
      <c r="NO277" s="7"/>
      <c r="NP277" s="8"/>
      <c r="NU277" s="8"/>
      <c r="NW277" s="4"/>
      <c r="NX277" s="4"/>
      <c r="NZ277" s="8"/>
      <c r="OB277" s="4"/>
      <c r="OC277" s="4"/>
      <c r="OD277" s="15"/>
      <c r="OE277" s="39"/>
      <c r="OJ277" s="39"/>
      <c r="OL277" s="14"/>
      <c r="OM277" s="14"/>
      <c r="ON277" s="22"/>
      <c r="OO277" s="40"/>
      <c r="OS277" s="7"/>
      <c r="OT277" s="8"/>
      <c r="OY277" s="8"/>
      <c r="PA277" s="4"/>
      <c r="PB277" s="4"/>
      <c r="PC277" s="15"/>
      <c r="PD277" s="39"/>
      <c r="PH277" s="7"/>
      <c r="PI277" s="8"/>
      <c r="PM277" s="7"/>
      <c r="PN277" s="8"/>
      <c r="PS277" s="8"/>
      <c r="PU277" s="4"/>
      <c r="PV277" s="4"/>
      <c r="PX277" s="8"/>
      <c r="PZ277" s="4"/>
      <c r="QA277" s="4"/>
      <c r="QB277" s="15"/>
      <c r="QC277" s="39"/>
      <c r="QH277" s="39"/>
      <c r="QJ277" s="14"/>
      <c r="QK277" s="14"/>
      <c r="QL277" s="22"/>
      <c r="QM277" s="40"/>
      <c r="QQ277" s="7"/>
      <c r="QR277" s="8"/>
      <c r="QW277" s="8"/>
      <c r="QY277" s="4"/>
      <c r="QZ277" s="4"/>
      <c r="RA277" s="15"/>
      <c r="RB277" s="39"/>
      <c r="RF277" s="7"/>
      <c r="RG277" s="8"/>
      <c r="RK277" s="7"/>
      <c r="RL277" s="8"/>
      <c r="RQ277" s="8"/>
      <c r="RS277" s="4"/>
      <c r="RT277" s="4"/>
      <c r="RU277" s="15"/>
      <c r="RV277" s="39"/>
      <c r="RZ277" s="7"/>
      <c r="SA277" s="8"/>
      <c r="SE277" s="7"/>
      <c r="SF277" s="8"/>
      <c r="SJ277" s="7"/>
      <c r="SK277" s="8"/>
      <c r="SP277" s="8"/>
      <c r="SR277" s="4"/>
      <c r="SS277" s="4"/>
      <c r="SU277" s="8"/>
      <c r="SW277" s="4"/>
      <c r="SX277" s="4"/>
      <c r="SY277" s="15"/>
      <c r="SZ277" s="39"/>
      <c r="TE277" s="39"/>
      <c r="TG277" s="14"/>
      <c r="TH277" s="14"/>
      <c r="TI277" s="22"/>
      <c r="TJ277" s="40"/>
      <c r="TN277" s="7"/>
      <c r="TO277" s="8"/>
      <c r="TT277" s="8"/>
      <c r="TV277" s="4"/>
      <c r="TW277" s="4"/>
      <c r="TX277" s="15"/>
      <c r="TY277" s="39"/>
      <c r="UC277" s="7"/>
      <c r="UD277" s="8"/>
      <c r="UH277" s="7"/>
      <c r="UI277" s="8"/>
      <c r="UN277" s="8"/>
      <c r="UP277" s="4"/>
      <c r="UQ277" s="4"/>
      <c r="UR277" s="15"/>
      <c r="US277" s="39"/>
      <c r="UW277" s="7"/>
      <c r="UX277" s="8"/>
      <c r="VB277" s="7"/>
      <c r="VC277" s="8"/>
      <c r="VG277" s="7"/>
      <c r="VH277" s="8"/>
      <c r="VM277" s="8"/>
      <c r="VO277" s="4"/>
      <c r="VP277" s="4"/>
      <c r="VQ277" s="15"/>
      <c r="VR277" s="39"/>
      <c r="VV277" s="7"/>
      <c r="VW277" s="8"/>
      <c r="WA277" s="7"/>
      <c r="WB277" s="8"/>
      <c r="WF277" s="7"/>
      <c r="WG277" s="8"/>
      <c r="WK277" s="7"/>
      <c r="WL277" s="8"/>
      <c r="WQ277" s="8"/>
      <c r="WS277" s="4"/>
      <c r="WT277" s="4"/>
      <c r="WU277" s="15"/>
      <c r="WV277" s="39"/>
      <c r="WZ277" s="7"/>
      <c r="XA277" s="8"/>
      <c r="XE277" s="7"/>
      <c r="XF277" s="8"/>
      <c r="XJ277" s="7"/>
      <c r="XK277" s="8"/>
      <c r="XO277" s="7"/>
      <c r="XP277" s="8"/>
      <c r="XT277" s="7"/>
      <c r="XU277" s="8"/>
      <c r="XY277" s="7"/>
      <c r="XZ277" s="8"/>
      <c r="YD277" s="7"/>
      <c r="YE277" s="8"/>
      <c r="YI277" s="7"/>
      <c r="YJ277" s="8"/>
    </row>
    <row r="278" spans="2:660" x14ac:dyDescent="0.2">
      <c r="B278" s="242"/>
      <c r="C278" s="163"/>
      <c r="D278"/>
      <c r="J278"/>
      <c r="K278"/>
      <c r="L278"/>
      <c r="M278"/>
      <c r="AI278" s="8"/>
      <c r="AK278" s="4"/>
      <c r="AL278" s="9"/>
      <c r="AN278" s="8"/>
      <c r="AP278" s="4"/>
      <c r="AQ278" s="9"/>
      <c r="AS278" s="8"/>
      <c r="AU278" s="4"/>
      <c r="AV278" s="9"/>
      <c r="AX278" s="17"/>
      <c r="AZ278" s="13"/>
      <c r="BA278" s="16"/>
      <c r="BM278" s="39"/>
      <c r="BO278" s="14"/>
      <c r="BP278" s="18"/>
      <c r="BR278" s="39"/>
      <c r="BT278" s="14"/>
      <c r="BU278" s="18"/>
      <c r="BW278" s="39"/>
      <c r="BY278" s="14"/>
      <c r="BZ278" s="18"/>
      <c r="CA278" s="22"/>
      <c r="CB278" s="40"/>
      <c r="CG278" s="40"/>
      <c r="CI278" s="21"/>
      <c r="CJ278" s="21"/>
      <c r="CL278" s="40"/>
      <c r="CN278" s="21"/>
      <c r="CO278" s="21"/>
      <c r="CQ278" s="40"/>
      <c r="CS278" s="21"/>
      <c r="CT278" s="21"/>
      <c r="CV278" s="40"/>
      <c r="CX278" s="21"/>
      <c r="CY278" s="21"/>
      <c r="CZ278" s="26"/>
      <c r="DA278" s="41"/>
      <c r="DF278" s="41"/>
      <c r="DH278" s="25"/>
      <c r="DI278" s="25"/>
      <c r="DK278" s="41"/>
      <c r="DM278" s="25"/>
      <c r="DN278" s="25"/>
      <c r="DP278" s="41"/>
      <c r="DR278" s="25"/>
      <c r="DS278" s="25"/>
      <c r="DT278" s="30"/>
      <c r="DU278" s="42"/>
      <c r="DZ278" s="42"/>
      <c r="EB278" s="29"/>
      <c r="EC278" s="29"/>
      <c r="EE278" s="42"/>
      <c r="EG278" s="29"/>
      <c r="EH278" s="29"/>
      <c r="EI278" s="34"/>
      <c r="EJ278" s="43"/>
      <c r="EO278" s="43"/>
      <c r="EQ278" s="33"/>
      <c r="ER278" s="33"/>
      <c r="ES278" s="38"/>
      <c r="ET278" s="44"/>
      <c r="EX278" s="7"/>
      <c r="EY278" s="8"/>
      <c r="FD278" s="8"/>
      <c r="FF278" s="4"/>
      <c r="FG278" s="4"/>
      <c r="FI278" s="8"/>
      <c r="FK278" s="4"/>
      <c r="FL278" s="4"/>
      <c r="FN278" s="8"/>
      <c r="FP278" s="4"/>
      <c r="FQ278" s="4"/>
      <c r="FS278" s="8"/>
      <c r="FU278" s="4"/>
      <c r="FV278" s="4"/>
      <c r="FW278" s="15"/>
      <c r="FX278" s="39"/>
      <c r="GC278" s="39"/>
      <c r="GE278" s="14"/>
      <c r="GF278" s="14"/>
      <c r="GH278" s="39"/>
      <c r="GJ278" s="14"/>
      <c r="GK278" s="14"/>
      <c r="GM278" s="39"/>
      <c r="GO278" s="14"/>
      <c r="GP278" s="14"/>
      <c r="GQ278" s="22"/>
      <c r="GR278" s="40"/>
      <c r="GW278" s="40"/>
      <c r="GY278" s="21"/>
      <c r="GZ278" s="21"/>
      <c r="HB278" s="40"/>
      <c r="HD278" s="21"/>
      <c r="HE278" s="21"/>
      <c r="HF278" s="26"/>
      <c r="HG278" s="41"/>
      <c r="HL278" s="41"/>
      <c r="HN278" s="25"/>
      <c r="HO278" s="25"/>
      <c r="HP278" s="30"/>
      <c r="HQ278" s="42"/>
      <c r="HU278" s="7"/>
      <c r="HV278" s="8"/>
      <c r="IA278" s="8"/>
      <c r="IC278" s="4"/>
      <c r="ID278" s="4"/>
      <c r="IF278" s="8"/>
      <c r="IH278" s="4"/>
      <c r="II278" s="4"/>
      <c r="IK278" s="8"/>
      <c r="IM278" s="4"/>
      <c r="IN278" s="4"/>
      <c r="IO278" s="15"/>
      <c r="IP278" s="39"/>
      <c r="IU278" s="39"/>
      <c r="IW278" s="14"/>
      <c r="IX278" s="14"/>
      <c r="IZ278" s="39"/>
      <c r="JB278" s="14"/>
      <c r="JC278" s="14"/>
      <c r="JD278" s="22"/>
      <c r="JE278" s="40"/>
      <c r="JJ278" s="40"/>
      <c r="JL278" s="21"/>
      <c r="JM278" s="21"/>
      <c r="JN278" s="26"/>
      <c r="JO278" s="41"/>
      <c r="JS278" s="7"/>
      <c r="JT278" s="8"/>
      <c r="JY278" s="8"/>
      <c r="KA278" s="4"/>
      <c r="KB278" s="4"/>
      <c r="KD278" s="8"/>
      <c r="KF278" s="4"/>
      <c r="KG278" s="4"/>
      <c r="KH278" s="15"/>
      <c r="KI278" s="39"/>
      <c r="KN278" s="39"/>
      <c r="KP278" s="14"/>
      <c r="KQ278" s="14"/>
      <c r="KR278" s="22"/>
      <c r="KS278" s="40"/>
      <c r="KX278" s="6"/>
      <c r="KZ278" s="5"/>
      <c r="LA278" s="5"/>
      <c r="LG278" s="15"/>
      <c r="LH278" s="39"/>
      <c r="LM278" s="6"/>
      <c r="LO278" s="5"/>
      <c r="LP278" s="5"/>
      <c r="LQ278" s="7"/>
      <c r="LR278" s="8"/>
      <c r="LW278" s="8"/>
      <c r="LY278" s="4"/>
      <c r="LZ278" s="4"/>
      <c r="MB278" s="8"/>
      <c r="MD278" s="4"/>
      <c r="ME278" s="4"/>
      <c r="MG278" s="8"/>
      <c r="MI278" s="4"/>
      <c r="MJ278" s="4"/>
      <c r="MK278" s="15"/>
      <c r="ML278" s="39"/>
      <c r="MQ278" s="39"/>
      <c r="MS278" s="14"/>
      <c r="MT278" s="14"/>
      <c r="MV278" s="39"/>
      <c r="MX278" s="14"/>
      <c r="MY278" s="14"/>
      <c r="MZ278" s="22"/>
      <c r="NA278" s="40"/>
      <c r="NF278" s="40"/>
      <c r="NH278" s="21"/>
      <c r="NI278" s="21"/>
      <c r="NJ278" s="26"/>
      <c r="NK278" s="41"/>
      <c r="NO278" s="7"/>
      <c r="NP278" s="8"/>
      <c r="NU278" s="8"/>
      <c r="NW278" s="4"/>
      <c r="NX278" s="4"/>
      <c r="NZ278" s="8"/>
      <c r="OB278" s="4"/>
      <c r="OC278" s="4"/>
      <c r="OD278" s="15"/>
      <c r="OE278" s="39"/>
      <c r="OJ278" s="39"/>
      <c r="OL278" s="14"/>
      <c r="OM278" s="14"/>
      <c r="ON278" s="22"/>
      <c r="OO278" s="40"/>
      <c r="OS278" s="7"/>
      <c r="OT278" s="8"/>
      <c r="OY278" s="8"/>
      <c r="PA278" s="4"/>
      <c r="PB278" s="4"/>
      <c r="PC278" s="15"/>
      <c r="PD278" s="39"/>
      <c r="PH278" s="7"/>
      <c r="PI278" s="8"/>
      <c r="PM278" s="7"/>
      <c r="PN278" s="8"/>
      <c r="PS278" s="8"/>
      <c r="PU278" s="4"/>
      <c r="PV278" s="4"/>
      <c r="PX278" s="8"/>
      <c r="PZ278" s="4"/>
      <c r="QA278" s="4"/>
      <c r="QB278" s="15"/>
      <c r="QC278" s="39"/>
      <c r="QH278" s="39"/>
      <c r="QJ278" s="14"/>
      <c r="QK278" s="14"/>
      <c r="QL278" s="22"/>
      <c r="QM278" s="40"/>
      <c r="QQ278" s="7"/>
      <c r="QR278" s="8"/>
      <c r="QW278" s="8"/>
      <c r="QY278" s="4"/>
      <c r="QZ278" s="4"/>
      <c r="RA278" s="15"/>
      <c r="RB278" s="39"/>
      <c r="RF278" s="7"/>
      <c r="RG278" s="8"/>
      <c r="RK278" s="7"/>
      <c r="RL278" s="8"/>
      <c r="RQ278" s="8"/>
      <c r="RS278" s="4"/>
      <c r="RT278" s="4"/>
      <c r="RU278" s="15"/>
      <c r="RV278" s="39"/>
      <c r="RZ278" s="7"/>
      <c r="SA278" s="8"/>
      <c r="SE278" s="7"/>
      <c r="SF278" s="8"/>
      <c r="SJ278" s="7"/>
      <c r="SK278" s="8"/>
      <c r="SP278" s="8"/>
      <c r="SR278" s="4"/>
      <c r="SS278" s="4"/>
      <c r="SU278" s="8"/>
      <c r="SW278" s="4"/>
      <c r="SX278" s="4"/>
      <c r="SY278" s="15"/>
      <c r="SZ278" s="39"/>
      <c r="TE278" s="39"/>
      <c r="TG278" s="14"/>
      <c r="TH278" s="14"/>
      <c r="TI278" s="22"/>
      <c r="TJ278" s="40"/>
      <c r="TN278" s="7"/>
      <c r="TO278" s="8"/>
      <c r="TT278" s="8"/>
      <c r="TV278" s="4"/>
      <c r="TW278" s="4"/>
      <c r="TX278" s="15"/>
      <c r="TY278" s="39"/>
      <c r="UC278" s="7"/>
      <c r="UD278" s="8"/>
      <c r="UH278" s="7"/>
      <c r="UI278" s="8"/>
      <c r="UN278" s="8"/>
      <c r="UP278" s="4"/>
      <c r="UQ278" s="4"/>
      <c r="UR278" s="15"/>
      <c r="US278" s="39"/>
      <c r="UW278" s="7"/>
      <c r="UX278" s="8"/>
      <c r="VB278" s="7"/>
      <c r="VC278" s="8"/>
      <c r="VG278" s="7"/>
      <c r="VH278" s="8"/>
      <c r="VM278" s="8"/>
      <c r="VO278" s="4"/>
      <c r="VP278" s="4"/>
      <c r="VQ278" s="15"/>
      <c r="VR278" s="39"/>
      <c r="VV278" s="7"/>
      <c r="VW278" s="8"/>
      <c r="WA278" s="7"/>
      <c r="WB278" s="8"/>
      <c r="WF278" s="7"/>
      <c r="WG278" s="8"/>
      <c r="WK278" s="7"/>
      <c r="WL278" s="8"/>
      <c r="WQ278" s="8"/>
      <c r="WS278" s="4"/>
      <c r="WT278" s="4"/>
      <c r="WU278" s="15"/>
      <c r="WV278" s="39"/>
      <c r="WZ278" s="7"/>
      <c r="XA278" s="8"/>
      <c r="XE278" s="7"/>
      <c r="XF278" s="8"/>
      <c r="XJ278" s="7"/>
      <c r="XK278" s="8"/>
      <c r="XO278" s="7"/>
      <c r="XP278" s="8"/>
      <c r="XT278" s="7"/>
      <c r="XU278" s="8"/>
      <c r="XY278" s="7"/>
      <c r="XZ278" s="8"/>
      <c r="YD278" s="7"/>
      <c r="YE278" s="8"/>
      <c r="YI278" s="7"/>
      <c r="YJ278" s="8"/>
    </row>
    <row r="279" spans="2:660" x14ac:dyDescent="0.2">
      <c r="B279" s="242"/>
      <c r="C279" s="163"/>
      <c r="D279"/>
      <c r="J279"/>
      <c r="K279"/>
      <c r="L279"/>
      <c r="M279"/>
      <c r="AI279" s="8"/>
      <c r="AK279" s="4"/>
      <c r="AL279" s="9"/>
      <c r="AN279" s="8"/>
      <c r="AP279" s="4"/>
      <c r="AQ279" s="9"/>
      <c r="AS279" s="8"/>
      <c r="AU279" s="4"/>
      <c r="AV279" s="9"/>
      <c r="AX279" s="17"/>
      <c r="AZ279" s="13"/>
      <c r="BA279" s="16"/>
      <c r="BM279" s="39"/>
      <c r="BO279" s="14"/>
      <c r="BP279" s="18"/>
      <c r="BR279" s="39"/>
      <c r="BT279" s="14"/>
      <c r="BU279" s="18"/>
      <c r="BW279" s="39"/>
      <c r="BY279" s="14"/>
      <c r="BZ279" s="18"/>
      <c r="CA279" s="22"/>
      <c r="CB279" s="40"/>
      <c r="CG279" s="40"/>
      <c r="CI279" s="21"/>
      <c r="CJ279" s="21"/>
      <c r="CL279" s="40"/>
      <c r="CN279" s="21"/>
      <c r="CO279" s="21"/>
      <c r="CQ279" s="40"/>
      <c r="CS279" s="21"/>
      <c r="CT279" s="21"/>
      <c r="CV279" s="40"/>
      <c r="CX279" s="21"/>
      <c r="CY279" s="21"/>
      <c r="CZ279" s="26"/>
      <c r="DA279" s="41"/>
      <c r="DF279" s="41"/>
      <c r="DH279" s="25"/>
      <c r="DI279" s="25"/>
      <c r="DK279" s="41"/>
      <c r="DM279" s="25"/>
      <c r="DN279" s="25"/>
      <c r="DP279" s="41"/>
      <c r="DR279" s="25"/>
      <c r="DS279" s="25"/>
      <c r="DT279" s="30"/>
      <c r="DU279" s="42"/>
      <c r="DZ279" s="42"/>
      <c r="EB279" s="29"/>
      <c r="EC279" s="29"/>
      <c r="EE279" s="42"/>
      <c r="EG279" s="29"/>
      <c r="EH279" s="29"/>
      <c r="EI279" s="34"/>
      <c r="EJ279" s="43"/>
      <c r="EO279" s="43"/>
      <c r="EQ279" s="33"/>
      <c r="ER279" s="33"/>
      <c r="ES279" s="38"/>
      <c r="ET279" s="44"/>
      <c r="EX279" s="7"/>
      <c r="EY279" s="8"/>
      <c r="FD279" s="8"/>
      <c r="FF279" s="4"/>
      <c r="FG279" s="4"/>
      <c r="FI279" s="8"/>
      <c r="FK279" s="4"/>
      <c r="FL279" s="4"/>
      <c r="FN279" s="8"/>
      <c r="FP279" s="4"/>
      <c r="FQ279" s="4"/>
      <c r="FS279" s="8"/>
      <c r="FU279" s="4"/>
      <c r="FV279" s="4"/>
      <c r="FW279" s="15"/>
      <c r="FX279" s="39"/>
      <c r="GC279" s="39"/>
      <c r="GE279" s="14"/>
      <c r="GF279" s="14"/>
      <c r="GH279" s="39"/>
      <c r="GJ279" s="14"/>
      <c r="GK279" s="14"/>
      <c r="GM279" s="39"/>
      <c r="GO279" s="14"/>
      <c r="GP279" s="14"/>
      <c r="GQ279" s="22"/>
      <c r="GR279" s="40"/>
      <c r="GW279" s="40"/>
      <c r="GY279" s="21"/>
      <c r="GZ279" s="21"/>
      <c r="HB279" s="40"/>
      <c r="HD279" s="21"/>
      <c r="HE279" s="21"/>
      <c r="HF279" s="26"/>
      <c r="HG279" s="41"/>
      <c r="HL279" s="41"/>
      <c r="HN279" s="25"/>
      <c r="HO279" s="25"/>
      <c r="HP279" s="30"/>
      <c r="HQ279" s="42"/>
      <c r="HU279" s="7"/>
      <c r="HV279" s="8"/>
      <c r="IA279" s="8"/>
      <c r="IC279" s="4"/>
      <c r="ID279" s="4"/>
      <c r="IF279" s="8"/>
      <c r="IH279" s="4"/>
      <c r="II279" s="4"/>
      <c r="IK279" s="8"/>
      <c r="IM279" s="4"/>
      <c r="IN279" s="4"/>
      <c r="IO279" s="15"/>
      <c r="IP279" s="39"/>
      <c r="IU279" s="39"/>
      <c r="IW279" s="14"/>
      <c r="IX279" s="14"/>
      <c r="IZ279" s="39"/>
      <c r="JB279" s="14"/>
      <c r="JC279" s="14"/>
      <c r="JD279" s="22"/>
      <c r="JE279" s="40"/>
      <c r="JJ279" s="40"/>
      <c r="JL279" s="21"/>
      <c r="JM279" s="21"/>
      <c r="JN279" s="26"/>
      <c r="JO279" s="41"/>
      <c r="JS279" s="7"/>
      <c r="JT279" s="8"/>
      <c r="JY279" s="8"/>
      <c r="KA279" s="4"/>
      <c r="KB279" s="4"/>
      <c r="KD279" s="8"/>
      <c r="KF279" s="4"/>
      <c r="KG279" s="4"/>
      <c r="KH279" s="15"/>
      <c r="KI279" s="39"/>
      <c r="KN279" s="39"/>
      <c r="KP279" s="14"/>
      <c r="KQ279" s="14"/>
      <c r="KR279" s="22"/>
      <c r="KS279" s="40"/>
      <c r="KX279" s="6"/>
      <c r="KZ279" s="5"/>
      <c r="LA279" s="5"/>
      <c r="LG279" s="15"/>
      <c r="LH279" s="39"/>
      <c r="LM279" s="6"/>
      <c r="LO279" s="5"/>
      <c r="LP279" s="5"/>
      <c r="LQ279" s="7"/>
      <c r="LR279" s="8"/>
      <c r="LW279" s="8"/>
      <c r="LY279" s="4"/>
      <c r="LZ279" s="4"/>
      <c r="MB279" s="8"/>
      <c r="MD279" s="4"/>
      <c r="ME279" s="4"/>
      <c r="MG279" s="8"/>
      <c r="MI279" s="4"/>
      <c r="MJ279" s="4"/>
      <c r="MK279" s="15"/>
      <c r="ML279" s="39"/>
      <c r="MQ279" s="39"/>
      <c r="MS279" s="14"/>
      <c r="MT279" s="14"/>
      <c r="MV279" s="39"/>
      <c r="MX279" s="14"/>
      <c r="MY279" s="14"/>
      <c r="MZ279" s="22"/>
      <c r="NA279" s="40"/>
      <c r="NF279" s="40"/>
      <c r="NH279" s="21"/>
      <c r="NI279" s="21"/>
      <c r="NJ279" s="26"/>
      <c r="NK279" s="41"/>
      <c r="NO279" s="7"/>
      <c r="NP279" s="8"/>
      <c r="NU279" s="8"/>
      <c r="NW279" s="4"/>
      <c r="NX279" s="4"/>
      <c r="NZ279" s="8"/>
      <c r="OB279" s="4"/>
      <c r="OC279" s="4"/>
      <c r="OD279" s="15"/>
      <c r="OE279" s="39"/>
      <c r="OJ279" s="39"/>
      <c r="OL279" s="14"/>
      <c r="OM279" s="14"/>
      <c r="ON279" s="22"/>
      <c r="OO279" s="40"/>
      <c r="OS279" s="7"/>
      <c r="OT279" s="8"/>
      <c r="OY279" s="8"/>
      <c r="PA279" s="4"/>
      <c r="PB279" s="4"/>
      <c r="PC279" s="15"/>
      <c r="PD279" s="39"/>
      <c r="PH279" s="7"/>
      <c r="PI279" s="8"/>
      <c r="PM279" s="7"/>
      <c r="PN279" s="8"/>
      <c r="PS279" s="8"/>
      <c r="PU279" s="4"/>
      <c r="PV279" s="4"/>
      <c r="PX279" s="8"/>
      <c r="PZ279" s="4"/>
      <c r="QA279" s="4"/>
      <c r="QB279" s="15"/>
      <c r="QC279" s="39"/>
      <c r="QH279" s="39"/>
      <c r="QJ279" s="14"/>
      <c r="QK279" s="14"/>
      <c r="QL279" s="22"/>
      <c r="QM279" s="40"/>
      <c r="QQ279" s="7"/>
      <c r="QR279" s="8"/>
      <c r="QW279" s="8"/>
      <c r="QY279" s="4"/>
      <c r="QZ279" s="4"/>
      <c r="RA279" s="15"/>
      <c r="RB279" s="39"/>
      <c r="RF279" s="7"/>
      <c r="RG279" s="8"/>
      <c r="RK279" s="7"/>
      <c r="RL279" s="8"/>
      <c r="RQ279" s="8"/>
      <c r="RS279" s="4"/>
      <c r="RT279" s="4"/>
      <c r="RU279" s="15"/>
      <c r="RV279" s="39"/>
      <c r="RZ279" s="7"/>
      <c r="SA279" s="8"/>
      <c r="SE279" s="7"/>
      <c r="SF279" s="8"/>
      <c r="SJ279" s="7"/>
      <c r="SK279" s="8"/>
      <c r="SP279" s="8"/>
      <c r="SR279" s="4"/>
      <c r="SS279" s="4"/>
      <c r="SU279" s="8"/>
      <c r="SW279" s="4"/>
      <c r="SX279" s="4"/>
      <c r="SY279" s="15"/>
      <c r="SZ279" s="39"/>
      <c r="TE279" s="39"/>
      <c r="TG279" s="14"/>
      <c r="TH279" s="14"/>
      <c r="TI279" s="22"/>
      <c r="TJ279" s="40"/>
      <c r="TN279" s="7"/>
      <c r="TO279" s="8"/>
      <c r="TT279" s="8"/>
      <c r="TV279" s="4"/>
      <c r="TW279" s="4"/>
      <c r="TX279" s="15"/>
      <c r="TY279" s="39"/>
      <c r="UC279" s="7"/>
      <c r="UD279" s="8"/>
      <c r="UH279" s="7"/>
      <c r="UI279" s="8"/>
      <c r="UN279" s="8"/>
      <c r="UP279" s="4"/>
      <c r="UQ279" s="4"/>
      <c r="UR279" s="15"/>
      <c r="US279" s="39"/>
      <c r="UW279" s="7"/>
      <c r="UX279" s="8"/>
      <c r="VB279" s="7"/>
      <c r="VC279" s="8"/>
      <c r="VG279" s="7"/>
      <c r="VH279" s="8"/>
      <c r="VM279" s="8"/>
      <c r="VO279" s="4"/>
      <c r="VP279" s="4"/>
      <c r="VQ279" s="15"/>
      <c r="VR279" s="39"/>
      <c r="VV279" s="7"/>
      <c r="VW279" s="8"/>
      <c r="WA279" s="7"/>
      <c r="WB279" s="8"/>
      <c r="WF279" s="7"/>
      <c r="WG279" s="8"/>
      <c r="WK279" s="7"/>
      <c r="WL279" s="8"/>
      <c r="WQ279" s="8"/>
      <c r="WS279" s="4"/>
      <c r="WT279" s="4"/>
      <c r="WU279" s="15"/>
      <c r="WV279" s="39"/>
      <c r="WZ279" s="7"/>
      <c r="XA279" s="8"/>
      <c r="XE279" s="7"/>
      <c r="XF279" s="8"/>
      <c r="XJ279" s="7"/>
      <c r="XK279" s="8"/>
      <c r="XO279" s="7"/>
      <c r="XP279" s="8"/>
      <c r="XT279" s="7"/>
      <c r="XU279" s="8"/>
      <c r="XY279" s="7"/>
      <c r="XZ279" s="8"/>
      <c r="YD279" s="7"/>
      <c r="YE279" s="8"/>
      <c r="YI279" s="7"/>
      <c r="YJ279" s="8"/>
    </row>
    <row r="280" spans="2:660" x14ac:dyDescent="0.2">
      <c r="B280" s="242"/>
      <c r="C280" s="163"/>
      <c r="D280"/>
      <c r="J280"/>
      <c r="K280"/>
      <c r="L280"/>
      <c r="M280"/>
      <c r="AI280" s="8"/>
      <c r="AK280" s="4"/>
      <c r="AL280" s="9"/>
      <c r="AN280" s="8"/>
      <c r="AP280" s="4"/>
      <c r="AQ280" s="9"/>
      <c r="AS280" s="8"/>
      <c r="AU280" s="4"/>
      <c r="AV280" s="9"/>
      <c r="AX280" s="17"/>
      <c r="AZ280" s="13"/>
      <c r="BA280" s="16"/>
      <c r="BM280" s="39"/>
      <c r="BO280" s="14"/>
      <c r="BP280" s="18"/>
      <c r="BR280" s="39"/>
      <c r="BT280" s="14"/>
      <c r="BU280" s="18"/>
      <c r="BW280" s="39"/>
      <c r="BY280" s="14"/>
      <c r="BZ280" s="18"/>
      <c r="CA280" s="22"/>
      <c r="CB280" s="40"/>
      <c r="CG280" s="40"/>
      <c r="CI280" s="21"/>
      <c r="CJ280" s="21"/>
      <c r="CL280" s="40"/>
      <c r="CN280" s="21"/>
      <c r="CO280" s="21"/>
      <c r="CQ280" s="40"/>
      <c r="CS280" s="21"/>
      <c r="CT280" s="21"/>
      <c r="CV280" s="40"/>
      <c r="CX280" s="21"/>
      <c r="CY280" s="21"/>
      <c r="CZ280" s="26"/>
      <c r="DA280" s="41"/>
      <c r="DF280" s="41"/>
      <c r="DH280" s="25"/>
      <c r="DI280" s="25"/>
      <c r="DK280" s="41"/>
      <c r="DM280" s="25"/>
      <c r="DN280" s="25"/>
      <c r="DP280" s="41"/>
      <c r="DR280" s="25"/>
      <c r="DS280" s="25"/>
      <c r="DT280" s="30"/>
      <c r="DU280" s="42"/>
      <c r="DZ280" s="42"/>
      <c r="EB280" s="29"/>
      <c r="EC280" s="29"/>
      <c r="EE280" s="42"/>
      <c r="EG280" s="29"/>
      <c r="EH280" s="29"/>
      <c r="EI280" s="34"/>
      <c r="EJ280" s="43"/>
      <c r="EO280" s="43"/>
      <c r="EQ280" s="33"/>
      <c r="ER280" s="33"/>
      <c r="ES280" s="38"/>
      <c r="ET280" s="44"/>
      <c r="EX280" s="7"/>
      <c r="EY280" s="8"/>
      <c r="FD280" s="8"/>
      <c r="FF280" s="4"/>
      <c r="FG280" s="4"/>
      <c r="FI280" s="8"/>
      <c r="FK280" s="4"/>
      <c r="FL280" s="4"/>
      <c r="FN280" s="8"/>
      <c r="FP280" s="4"/>
      <c r="FQ280" s="4"/>
      <c r="FS280" s="8"/>
      <c r="FU280" s="4"/>
      <c r="FV280" s="4"/>
      <c r="FW280" s="15"/>
      <c r="FX280" s="39"/>
      <c r="GC280" s="39"/>
      <c r="GE280" s="14"/>
      <c r="GF280" s="14"/>
      <c r="GH280" s="39"/>
      <c r="GJ280" s="14"/>
      <c r="GK280" s="14"/>
      <c r="GM280" s="39"/>
      <c r="GO280" s="14"/>
      <c r="GP280" s="14"/>
      <c r="GQ280" s="22"/>
      <c r="GR280" s="40"/>
      <c r="GW280" s="40"/>
      <c r="GY280" s="21"/>
      <c r="GZ280" s="21"/>
      <c r="HB280" s="40"/>
      <c r="HD280" s="21"/>
      <c r="HE280" s="21"/>
      <c r="HF280" s="26"/>
      <c r="HG280" s="41"/>
      <c r="HL280" s="41"/>
      <c r="HN280" s="25"/>
      <c r="HO280" s="25"/>
      <c r="HP280" s="30"/>
      <c r="HQ280" s="42"/>
      <c r="HU280" s="7"/>
      <c r="HV280" s="8"/>
      <c r="IA280" s="8"/>
      <c r="IC280" s="4"/>
      <c r="ID280" s="4"/>
      <c r="IF280" s="8"/>
      <c r="IH280" s="4"/>
      <c r="II280" s="4"/>
      <c r="IK280" s="8"/>
      <c r="IM280" s="4"/>
      <c r="IN280" s="4"/>
      <c r="IO280" s="15"/>
      <c r="IP280" s="39"/>
      <c r="IU280" s="39"/>
      <c r="IW280" s="14"/>
      <c r="IX280" s="14"/>
      <c r="IZ280" s="39"/>
      <c r="JB280" s="14"/>
      <c r="JC280" s="14"/>
      <c r="JD280" s="22"/>
      <c r="JE280" s="40"/>
      <c r="JJ280" s="40"/>
      <c r="JL280" s="21"/>
      <c r="JM280" s="21"/>
      <c r="JN280" s="26"/>
      <c r="JO280" s="41"/>
      <c r="JS280" s="7"/>
      <c r="JT280" s="8"/>
      <c r="JY280" s="8"/>
      <c r="KA280" s="4"/>
      <c r="KB280" s="4"/>
      <c r="KD280" s="8"/>
      <c r="KF280" s="4"/>
      <c r="KG280" s="4"/>
      <c r="KH280" s="15"/>
      <c r="KI280" s="39"/>
      <c r="KN280" s="39"/>
      <c r="KP280" s="14"/>
      <c r="KQ280" s="14"/>
      <c r="KR280" s="22"/>
      <c r="KS280" s="40"/>
      <c r="KX280" s="6"/>
      <c r="KZ280" s="5"/>
      <c r="LA280" s="5"/>
      <c r="LG280" s="15"/>
      <c r="LH280" s="39"/>
      <c r="LM280" s="6"/>
      <c r="LO280" s="5"/>
      <c r="LP280" s="5"/>
      <c r="LQ280" s="7"/>
      <c r="LR280" s="8"/>
      <c r="LW280" s="8"/>
      <c r="LY280" s="4"/>
      <c r="LZ280" s="4"/>
      <c r="MB280" s="8"/>
      <c r="MD280" s="4"/>
      <c r="ME280" s="4"/>
      <c r="MG280" s="8"/>
      <c r="MI280" s="4"/>
      <c r="MJ280" s="4"/>
      <c r="MK280" s="15"/>
      <c r="ML280" s="39"/>
      <c r="MQ280" s="39"/>
      <c r="MS280" s="14"/>
      <c r="MT280" s="14"/>
      <c r="MV280" s="39"/>
      <c r="MX280" s="14"/>
      <c r="MY280" s="14"/>
      <c r="MZ280" s="22"/>
      <c r="NA280" s="40"/>
      <c r="NF280" s="40"/>
      <c r="NH280" s="21"/>
      <c r="NI280" s="21"/>
      <c r="NJ280" s="26"/>
      <c r="NK280" s="41"/>
      <c r="NO280" s="7"/>
      <c r="NP280" s="8"/>
      <c r="NU280" s="8"/>
      <c r="NW280" s="4"/>
      <c r="NX280" s="4"/>
      <c r="NZ280" s="8"/>
      <c r="OB280" s="4"/>
      <c r="OC280" s="4"/>
      <c r="OD280" s="15"/>
      <c r="OE280" s="39"/>
      <c r="OJ280" s="39"/>
      <c r="OL280" s="14"/>
      <c r="OM280" s="14"/>
      <c r="ON280" s="22"/>
      <c r="OO280" s="40"/>
      <c r="OS280" s="7"/>
      <c r="OT280" s="8"/>
      <c r="OY280" s="8"/>
      <c r="PA280" s="4"/>
      <c r="PB280" s="4"/>
      <c r="PC280" s="15"/>
      <c r="PD280" s="39"/>
      <c r="PH280" s="7"/>
      <c r="PI280" s="8"/>
      <c r="PM280" s="7"/>
      <c r="PN280" s="8"/>
      <c r="PS280" s="8"/>
      <c r="PU280" s="4"/>
      <c r="PV280" s="4"/>
      <c r="PX280" s="8"/>
      <c r="PZ280" s="4"/>
      <c r="QA280" s="4"/>
      <c r="QB280" s="15"/>
      <c r="QC280" s="39"/>
      <c r="QH280" s="39"/>
      <c r="QJ280" s="14"/>
      <c r="QK280" s="14"/>
      <c r="QL280" s="22"/>
      <c r="QM280" s="40"/>
      <c r="QQ280" s="7"/>
      <c r="QR280" s="8"/>
      <c r="QW280" s="8"/>
      <c r="QY280" s="4"/>
      <c r="QZ280" s="4"/>
      <c r="RA280" s="15"/>
      <c r="RB280" s="39"/>
      <c r="RF280" s="7"/>
      <c r="RG280" s="8"/>
      <c r="RK280" s="7"/>
      <c r="RL280" s="8"/>
      <c r="RQ280" s="8"/>
      <c r="RS280" s="4"/>
      <c r="RT280" s="4"/>
      <c r="RU280" s="15"/>
      <c r="RV280" s="39"/>
      <c r="RZ280" s="7"/>
      <c r="SA280" s="8"/>
      <c r="SE280" s="7"/>
      <c r="SF280" s="8"/>
      <c r="SJ280" s="7"/>
      <c r="SK280" s="8"/>
      <c r="SP280" s="8"/>
      <c r="SR280" s="4"/>
      <c r="SS280" s="4"/>
      <c r="SU280" s="8"/>
      <c r="SW280" s="4"/>
      <c r="SX280" s="4"/>
      <c r="SY280" s="15"/>
      <c r="SZ280" s="39"/>
      <c r="TE280" s="39"/>
      <c r="TG280" s="14"/>
      <c r="TH280" s="14"/>
      <c r="TI280" s="22"/>
      <c r="TJ280" s="40"/>
      <c r="TN280" s="7"/>
      <c r="TO280" s="8"/>
      <c r="TT280" s="8"/>
      <c r="TV280" s="4"/>
      <c r="TW280" s="4"/>
      <c r="TX280" s="15"/>
      <c r="TY280" s="39"/>
      <c r="UC280" s="7"/>
      <c r="UD280" s="8"/>
      <c r="UH280" s="7"/>
      <c r="UI280" s="8"/>
      <c r="UN280" s="8"/>
      <c r="UP280" s="4"/>
      <c r="UQ280" s="4"/>
      <c r="UR280" s="15"/>
      <c r="US280" s="39"/>
      <c r="UW280" s="7"/>
      <c r="UX280" s="8"/>
      <c r="VB280" s="7"/>
      <c r="VC280" s="8"/>
      <c r="VG280" s="7"/>
      <c r="VH280" s="8"/>
      <c r="VM280" s="8"/>
      <c r="VO280" s="4"/>
      <c r="VP280" s="4"/>
      <c r="VQ280" s="15"/>
      <c r="VR280" s="39"/>
      <c r="VV280" s="7"/>
      <c r="VW280" s="8"/>
      <c r="WA280" s="7"/>
      <c r="WB280" s="8"/>
      <c r="WF280" s="7"/>
      <c r="WG280" s="8"/>
      <c r="WK280" s="7"/>
      <c r="WL280" s="8"/>
      <c r="WQ280" s="8"/>
      <c r="WS280" s="4"/>
      <c r="WT280" s="4"/>
      <c r="WU280" s="15"/>
      <c r="WV280" s="39"/>
      <c r="WZ280" s="7"/>
      <c r="XA280" s="8"/>
      <c r="XE280" s="7"/>
      <c r="XF280" s="8"/>
      <c r="XJ280" s="7"/>
      <c r="XK280" s="8"/>
      <c r="XO280" s="7"/>
      <c r="XP280" s="8"/>
      <c r="XT280" s="7"/>
      <c r="XU280" s="8"/>
      <c r="XY280" s="7"/>
      <c r="XZ280" s="8"/>
      <c r="YD280" s="7"/>
      <c r="YE280" s="8"/>
      <c r="YI280" s="7"/>
      <c r="YJ280" s="8"/>
    </row>
    <row r="281" spans="2:660" x14ac:dyDescent="0.2">
      <c r="B281" s="242"/>
      <c r="C281" s="163"/>
      <c r="D281"/>
      <c r="J281"/>
      <c r="K281"/>
      <c r="L281"/>
      <c r="M281"/>
      <c r="AI281" s="8"/>
      <c r="AK281" s="4"/>
      <c r="AL281" s="9"/>
      <c r="AN281" s="8"/>
      <c r="AP281" s="4"/>
      <c r="AQ281" s="9"/>
      <c r="AS281" s="8"/>
      <c r="AU281" s="4"/>
      <c r="AV281" s="9"/>
      <c r="AX281" s="17"/>
      <c r="AZ281" s="13"/>
      <c r="BA281" s="16"/>
      <c r="BM281" s="39"/>
      <c r="BO281" s="14"/>
      <c r="BP281" s="18"/>
      <c r="BR281" s="39"/>
      <c r="BT281" s="14"/>
      <c r="BU281" s="18"/>
      <c r="BW281" s="39"/>
      <c r="BY281" s="14"/>
      <c r="BZ281" s="18"/>
      <c r="CA281" s="22"/>
      <c r="CB281" s="40"/>
      <c r="CG281" s="40"/>
      <c r="CI281" s="21"/>
      <c r="CJ281" s="21"/>
      <c r="CL281" s="40"/>
      <c r="CN281" s="21"/>
      <c r="CO281" s="21"/>
      <c r="CQ281" s="40"/>
      <c r="CS281" s="21"/>
      <c r="CT281" s="21"/>
      <c r="CV281" s="40"/>
      <c r="CX281" s="21"/>
      <c r="CY281" s="21"/>
      <c r="CZ281" s="26"/>
      <c r="DA281" s="41"/>
      <c r="DF281" s="41"/>
      <c r="DH281" s="25"/>
      <c r="DI281" s="25"/>
      <c r="DK281" s="41"/>
      <c r="DM281" s="25"/>
      <c r="DN281" s="25"/>
      <c r="DP281" s="41"/>
      <c r="DR281" s="25"/>
      <c r="DS281" s="25"/>
      <c r="DT281" s="30"/>
      <c r="DU281" s="42"/>
      <c r="DZ281" s="42"/>
      <c r="EB281" s="29"/>
      <c r="EC281" s="29"/>
      <c r="EE281" s="42"/>
      <c r="EG281" s="29"/>
      <c r="EH281" s="29"/>
      <c r="EI281" s="34"/>
      <c r="EJ281" s="43"/>
      <c r="EO281" s="43"/>
      <c r="EQ281" s="33"/>
      <c r="ER281" s="33"/>
      <c r="ES281" s="38"/>
      <c r="ET281" s="44"/>
      <c r="EX281" s="7"/>
      <c r="EY281" s="8"/>
      <c r="FD281" s="8"/>
      <c r="FF281" s="4"/>
      <c r="FG281" s="4"/>
      <c r="FI281" s="8"/>
      <c r="FK281" s="4"/>
      <c r="FL281" s="4"/>
      <c r="FN281" s="8"/>
      <c r="FP281" s="4"/>
      <c r="FQ281" s="4"/>
      <c r="FS281" s="8"/>
      <c r="FU281" s="4"/>
      <c r="FV281" s="4"/>
      <c r="FW281" s="15"/>
      <c r="FX281" s="39"/>
      <c r="GC281" s="39"/>
      <c r="GE281" s="14"/>
      <c r="GF281" s="14"/>
      <c r="GH281" s="39"/>
      <c r="GJ281" s="14"/>
      <c r="GK281" s="14"/>
      <c r="GM281" s="39"/>
      <c r="GO281" s="14"/>
      <c r="GP281" s="14"/>
      <c r="GQ281" s="22"/>
      <c r="GR281" s="40"/>
      <c r="GW281" s="40"/>
      <c r="GY281" s="21"/>
      <c r="GZ281" s="21"/>
      <c r="HB281" s="40"/>
      <c r="HD281" s="21"/>
      <c r="HE281" s="21"/>
      <c r="HF281" s="26"/>
      <c r="HG281" s="41"/>
      <c r="HL281" s="41"/>
      <c r="HN281" s="25"/>
      <c r="HO281" s="25"/>
      <c r="HP281" s="30"/>
      <c r="HQ281" s="42"/>
      <c r="HU281" s="7"/>
      <c r="HV281" s="8"/>
      <c r="IA281" s="8"/>
      <c r="IC281" s="4"/>
      <c r="ID281" s="4"/>
      <c r="IF281" s="8"/>
      <c r="IH281" s="4"/>
      <c r="II281" s="4"/>
      <c r="IK281" s="8"/>
      <c r="IM281" s="4"/>
      <c r="IN281" s="4"/>
      <c r="IO281" s="15"/>
      <c r="IP281" s="39"/>
      <c r="IU281" s="39"/>
      <c r="IW281" s="14"/>
      <c r="IX281" s="14"/>
      <c r="IZ281" s="39"/>
      <c r="JB281" s="14"/>
      <c r="JC281" s="14"/>
      <c r="JD281" s="22"/>
      <c r="JE281" s="40"/>
      <c r="JJ281" s="40"/>
      <c r="JL281" s="21"/>
      <c r="JM281" s="21"/>
      <c r="JN281" s="26"/>
      <c r="JO281" s="41"/>
      <c r="JS281" s="7"/>
      <c r="JT281" s="8"/>
      <c r="JY281" s="8"/>
      <c r="KA281" s="4"/>
      <c r="KB281" s="4"/>
      <c r="KD281" s="8"/>
      <c r="KF281" s="4"/>
      <c r="KG281" s="4"/>
      <c r="KH281" s="15"/>
      <c r="KI281" s="39"/>
      <c r="KN281" s="39"/>
      <c r="KP281" s="14"/>
      <c r="KQ281" s="14"/>
      <c r="KR281" s="22"/>
      <c r="KS281" s="40"/>
      <c r="KX281" s="6"/>
      <c r="KZ281" s="5"/>
      <c r="LA281" s="5"/>
      <c r="LG281" s="15"/>
      <c r="LH281" s="39"/>
      <c r="LM281" s="6"/>
      <c r="LO281" s="5"/>
      <c r="LP281" s="5"/>
      <c r="LQ281" s="7"/>
      <c r="LR281" s="8"/>
      <c r="LW281" s="8"/>
      <c r="LY281" s="4"/>
      <c r="LZ281" s="4"/>
      <c r="MB281" s="8"/>
      <c r="MD281" s="4"/>
      <c r="ME281" s="4"/>
      <c r="MG281" s="8"/>
      <c r="MI281" s="4"/>
      <c r="MJ281" s="4"/>
      <c r="MK281" s="15"/>
      <c r="ML281" s="39"/>
      <c r="MQ281" s="39"/>
      <c r="MS281" s="14"/>
      <c r="MT281" s="14"/>
      <c r="MV281" s="39"/>
      <c r="MX281" s="14"/>
      <c r="MY281" s="14"/>
      <c r="MZ281" s="22"/>
      <c r="NA281" s="40"/>
      <c r="NF281" s="40"/>
      <c r="NH281" s="21"/>
      <c r="NI281" s="21"/>
      <c r="NJ281" s="26"/>
      <c r="NK281" s="41"/>
      <c r="NO281" s="7"/>
      <c r="NP281" s="8"/>
      <c r="NU281" s="8"/>
      <c r="NW281" s="4"/>
      <c r="NX281" s="4"/>
      <c r="NZ281" s="8"/>
      <c r="OB281" s="4"/>
      <c r="OC281" s="4"/>
      <c r="OD281" s="15"/>
      <c r="OE281" s="39"/>
      <c r="OJ281" s="39"/>
      <c r="OL281" s="14"/>
      <c r="OM281" s="14"/>
      <c r="ON281" s="22"/>
      <c r="OO281" s="40"/>
      <c r="OS281" s="7"/>
      <c r="OT281" s="8"/>
      <c r="OY281" s="8"/>
      <c r="PA281" s="4"/>
      <c r="PB281" s="4"/>
      <c r="PC281" s="15"/>
      <c r="PD281" s="39"/>
      <c r="PH281" s="7"/>
      <c r="PI281" s="8"/>
      <c r="PM281" s="7"/>
      <c r="PN281" s="8"/>
      <c r="PS281" s="8"/>
      <c r="PU281" s="4"/>
      <c r="PV281" s="4"/>
      <c r="PX281" s="8"/>
      <c r="PZ281" s="4"/>
      <c r="QA281" s="4"/>
      <c r="QB281" s="15"/>
      <c r="QC281" s="39"/>
      <c r="QH281" s="39"/>
      <c r="QJ281" s="14"/>
      <c r="QK281" s="14"/>
      <c r="QL281" s="22"/>
      <c r="QM281" s="40"/>
      <c r="QQ281" s="7"/>
      <c r="QR281" s="8"/>
      <c r="QW281" s="8"/>
      <c r="QY281" s="4"/>
      <c r="QZ281" s="4"/>
      <c r="RA281" s="15"/>
      <c r="RB281" s="39"/>
      <c r="RF281" s="7"/>
      <c r="RG281" s="8"/>
      <c r="RK281" s="7"/>
      <c r="RL281" s="8"/>
      <c r="RQ281" s="8"/>
      <c r="RS281" s="4"/>
      <c r="RT281" s="4"/>
      <c r="RU281" s="15"/>
      <c r="RV281" s="39"/>
      <c r="RZ281" s="7"/>
      <c r="SA281" s="8"/>
      <c r="SE281" s="7"/>
      <c r="SF281" s="8"/>
      <c r="SJ281" s="7"/>
      <c r="SK281" s="8"/>
      <c r="SP281" s="8"/>
      <c r="SR281" s="4"/>
      <c r="SS281" s="4"/>
      <c r="SU281" s="8"/>
      <c r="SW281" s="4"/>
      <c r="SX281" s="4"/>
      <c r="SY281" s="15"/>
      <c r="SZ281" s="39"/>
      <c r="TE281" s="39"/>
      <c r="TG281" s="14"/>
      <c r="TH281" s="14"/>
      <c r="TI281" s="22"/>
      <c r="TJ281" s="40"/>
      <c r="TN281" s="7"/>
      <c r="TO281" s="8"/>
      <c r="TT281" s="8"/>
      <c r="TV281" s="4"/>
      <c r="TW281" s="4"/>
      <c r="TX281" s="15"/>
      <c r="TY281" s="39"/>
      <c r="UC281" s="7"/>
      <c r="UD281" s="8"/>
      <c r="UH281" s="7"/>
      <c r="UI281" s="8"/>
      <c r="UN281" s="8"/>
      <c r="UP281" s="4"/>
      <c r="UQ281" s="4"/>
      <c r="UR281" s="15"/>
      <c r="US281" s="39"/>
      <c r="UW281" s="7"/>
      <c r="UX281" s="8"/>
      <c r="VB281" s="7"/>
      <c r="VC281" s="8"/>
      <c r="VG281" s="7"/>
      <c r="VH281" s="8"/>
      <c r="VM281" s="8"/>
      <c r="VO281" s="4"/>
      <c r="VP281" s="4"/>
      <c r="VQ281" s="15"/>
      <c r="VR281" s="39"/>
      <c r="VV281" s="7"/>
      <c r="VW281" s="8"/>
      <c r="WA281" s="7"/>
      <c r="WB281" s="8"/>
      <c r="WF281" s="7"/>
      <c r="WG281" s="8"/>
      <c r="WK281" s="7"/>
      <c r="WL281" s="8"/>
      <c r="WQ281" s="8"/>
      <c r="WS281" s="4"/>
      <c r="WT281" s="4"/>
      <c r="WU281" s="15"/>
      <c r="WV281" s="39"/>
      <c r="WZ281" s="7"/>
      <c r="XA281" s="8"/>
      <c r="XE281" s="7"/>
      <c r="XF281" s="8"/>
      <c r="XJ281" s="7"/>
      <c r="XK281" s="8"/>
      <c r="XO281" s="7"/>
      <c r="XP281" s="8"/>
      <c r="XT281" s="7"/>
      <c r="XU281" s="8"/>
      <c r="XY281" s="7"/>
      <c r="XZ281" s="8"/>
      <c r="YD281" s="7"/>
      <c r="YE281" s="8"/>
      <c r="YI281" s="7"/>
      <c r="YJ281" s="8"/>
    </row>
    <row r="282" spans="2:660" x14ac:dyDescent="0.2">
      <c r="B282" s="242"/>
      <c r="C282" s="163"/>
      <c r="D282"/>
      <c r="J282"/>
      <c r="K282"/>
      <c r="L282"/>
      <c r="M282"/>
      <c r="AI282" s="8"/>
      <c r="AK282" s="4"/>
      <c r="AL282" s="9"/>
      <c r="AN282" s="8"/>
      <c r="AP282" s="4"/>
      <c r="AQ282" s="9"/>
      <c r="AS282" s="8"/>
      <c r="AU282" s="4"/>
      <c r="AV282" s="9"/>
      <c r="AX282" s="17"/>
      <c r="AZ282" s="13"/>
      <c r="BA282" s="16"/>
      <c r="BM282" s="39"/>
      <c r="BO282" s="14"/>
      <c r="BP282" s="18"/>
      <c r="BR282" s="39"/>
      <c r="BT282" s="14"/>
      <c r="BU282" s="18"/>
      <c r="BW282" s="39"/>
      <c r="BY282" s="14"/>
      <c r="BZ282" s="18"/>
      <c r="CA282" s="22"/>
      <c r="CB282" s="40"/>
      <c r="CG282" s="40"/>
      <c r="CI282" s="21"/>
      <c r="CJ282" s="21"/>
      <c r="CL282" s="40"/>
      <c r="CN282" s="21"/>
      <c r="CO282" s="21"/>
      <c r="CQ282" s="40"/>
      <c r="CS282" s="21"/>
      <c r="CT282" s="21"/>
      <c r="CV282" s="40"/>
      <c r="CX282" s="21"/>
      <c r="CY282" s="21"/>
      <c r="CZ282" s="26"/>
      <c r="DA282" s="41"/>
      <c r="DF282" s="41"/>
      <c r="DH282" s="25"/>
      <c r="DI282" s="25"/>
      <c r="DK282" s="41"/>
      <c r="DM282" s="25"/>
      <c r="DN282" s="25"/>
      <c r="DP282" s="41"/>
      <c r="DR282" s="25"/>
      <c r="DS282" s="25"/>
      <c r="DT282" s="30"/>
      <c r="DU282" s="42"/>
      <c r="DZ282" s="42"/>
      <c r="EB282" s="29"/>
      <c r="EC282" s="29"/>
      <c r="EE282" s="42"/>
      <c r="EG282" s="29"/>
      <c r="EH282" s="29"/>
      <c r="EI282" s="34"/>
      <c r="EJ282" s="43"/>
      <c r="EO282" s="43"/>
      <c r="EQ282" s="33"/>
      <c r="ER282" s="33"/>
      <c r="ES282" s="38"/>
      <c r="ET282" s="44"/>
      <c r="EX282" s="7"/>
      <c r="EY282" s="8"/>
      <c r="FD282" s="8"/>
      <c r="FF282" s="4"/>
      <c r="FG282" s="4"/>
      <c r="FI282" s="8"/>
      <c r="FK282" s="4"/>
      <c r="FL282" s="4"/>
      <c r="FN282" s="8"/>
      <c r="FP282" s="4"/>
      <c r="FQ282" s="4"/>
      <c r="FS282" s="8"/>
      <c r="FU282" s="4"/>
      <c r="FV282" s="4"/>
      <c r="FW282" s="15"/>
      <c r="FX282" s="39"/>
      <c r="GC282" s="39"/>
      <c r="GE282" s="14"/>
      <c r="GF282" s="14"/>
      <c r="GH282" s="39"/>
      <c r="GJ282" s="14"/>
      <c r="GK282" s="14"/>
      <c r="GM282" s="39"/>
      <c r="GO282" s="14"/>
      <c r="GP282" s="14"/>
      <c r="GQ282" s="22"/>
      <c r="GR282" s="40"/>
      <c r="GW282" s="40"/>
      <c r="GY282" s="21"/>
      <c r="GZ282" s="21"/>
      <c r="HB282" s="40"/>
      <c r="HD282" s="21"/>
      <c r="HE282" s="21"/>
      <c r="HF282" s="26"/>
      <c r="HG282" s="41"/>
      <c r="HL282" s="41"/>
      <c r="HN282" s="25"/>
      <c r="HO282" s="25"/>
      <c r="HP282" s="30"/>
      <c r="HQ282" s="42"/>
      <c r="HU282" s="7"/>
      <c r="HV282" s="8"/>
      <c r="IA282" s="8"/>
      <c r="IC282" s="4"/>
      <c r="ID282" s="4"/>
      <c r="IF282" s="8"/>
      <c r="IH282" s="4"/>
      <c r="II282" s="4"/>
      <c r="IK282" s="8"/>
      <c r="IM282" s="4"/>
      <c r="IN282" s="4"/>
      <c r="IO282" s="15"/>
      <c r="IP282" s="39"/>
      <c r="IU282" s="39"/>
      <c r="IW282" s="14"/>
      <c r="IX282" s="14"/>
      <c r="IZ282" s="39"/>
      <c r="JB282" s="14"/>
      <c r="JC282" s="14"/>
      <c r="JD282" s="22"/>
      <c r="JE282" s="40"/>
      <c r="JJ282" s="40"/>
      <c r="JL282" s="21"/>
      <c r="JM282" s="21"/>
      <c r="JN282" s="26"/>
      <c r="JO282" s="41"/>
      <c r="JS282" s="7"/>
      <c r="JT282" s="8"/>
      <c r="JY282" s="8"/>
      <c r="KA282" s="4"/>
      <c r="KB282" s="4"/>
      <c r="KD282" s="8"/>
      <c r="KF282" s="4"/>
      <c r="KG282" s="4"/>
      <c r="KH282" s="15"/>
      <c r="KI282" s="39"/>
      <c r="KN282" s="39"/>
      <c r="KP282" s="14"/>
      <c r="KQ282" s="14"/>
      <c r="KR282" s="22"/>
      <c r="KS282" s="40"/>
      <c r="KX282" s="6"/>
      <c r="KZ282" s="5"/>
      <c r="LA282" s="5"/>
      <c r="LG282" s="15"/>
      <c r="LH282" s="39"/>
      <c r="LM282" s="6"/>
      <c r="LO282" s="5"/>
      <c r="LP282" s="5"/>
      <c r="LQ282" s="7"/>
      <c r="LR282" s="8"/>
      <c r="LW282" s="8"/>
      <c r="LY282" s="4"/>
      <c r="LZ282" s="4"/>
      <c r="MB282" s="8"/>
      <c r="MD282" s="4"/>
      <c r="ME282" s="4"/>
      <c r="MG282" s="8"/>
      <c r="MI282" s="4"/>
      <c r="MJ282" s="4"/>
      <c r="MK282" s="15"/>
      <c r="ML282" s="39"/>
      <c r="MQ282" s="39"/>
      <c r="MS282" s="14"/>
      <c r="MT282" s="14"/>
      <c r="MV282" s="39"/>
      <c r="MX282" s="14"/>
      <c r="MY282" s="14"/>
      <c r="MZ282" s="22"/>
      <c r="NA282" s="40"/>
      <c r="NF282" s="40"/>
      <c r="NH282" s="21"/>
      <c r="NI282" s="21"/>
      <c r="NJ282" s="26"/>
      <c r="NK282" s="41"/>
      <c r="NO282" s="7"/>
      <c r="NP282" s="8"/>
      <c r="NU282" s="8"/>
      <c r="NW282" s="4"/>
      <c r="NX282" s="4"/>
      <c r="NZ282" s="8"/>
      <c r="OB282" s="4"/>
      <c r="OC282" s="4"/>
      <c r="OD282" s="15"/>
      <c r="OE282" s="39"/>
      <c r="OJ282" s="39"/>
      <c r="OL282" s="14"/>
      <c r="OM282" s="14"/>
      <c r="ON282" s="22"/>
      <c r="OO282" s="40"/>
      <c r="OS282" s="7"/>
      <c r="OT282" s="8"/>
      <c r="OY282" s="8"/>
      <c r="PA282" s="4"/>
      <c r="PB282" s="4"/>
      <c r="PC282" s="15"/>
      <c r="PD282" s="39"/>
      <c r="PH282" s="7"/>
      <c r="PI282" s="8"/>
      <c r="PM282" s="7"/>
      <c r="PN282" s="8"/>
      <c r="PS282" s="8"/>
      <c r="PU282" s="4"/>
      <c r="PV282" s="4"/>
      <c r="PX282" s="8"/>
      <c r="PZ282" s="4"/>
      <c r="QA282" s="4"/>
      <c r="QB282" s="15"/>
      <c r="QC282" s="39"/>
      <c r="QH282" s="39"/>
      <c r="QJ282" s="14"/>
      <c r="QK282" s="14"/>
      <c r="QL282" s="22"/>
      <c r="QM282" s="40"/>
      <c r="QQ282" s="7"/>
      <c r="QR282" s="8"/>
      <c r="QW282" s="8"/>
      <c r="QY282" s="4"/>
      <c r="QZ282" s="4"/>
      <c r="RA282" s="15"/>
      <c r="RB282" s="39"/>
      <c r="RF282" s="7"/>
      <c r="RG282" s="8"/>
      <c r="RK282" s="7"/>
      <c r="RL282" s="8"/>
      <c r="RQ282" s="8"/>
      <c r="RS282" s="4"/>
      <c r="RT282" s="4"/>
      <c r="RU282" s="15"/>
      <c r="RV282" s="39"/>
      <c r="RZ282" s="7"/>
      <c r="SA282" s="8"/>
      <c r="SE282" s="7"/>
      <c r="SF282" s="8"/>
      <c r="SJ282" s="7"/>
      <c r="SK282" s="8"/>
      <c r="SP282" s="8"/>
      <c r="SR282" s="4"/>
      <c r="SS282" s="4"/>
      <c r="SU282" s="8"/>
      <c r="SW282" s="4"/>
      <c r="SX282" s="4"/>
      <c r="SY282" s="15"/>
      <c r="SZ282" s="39"/>
      <c r="TE282" s="39"/>
      <c r="TG282" s="14"/>
      <c r="TH282" s="14"/>
      <c r="TI282" s="22"/>
      <c r="TJ282" s="40"/>
      <c r="TN282" s="7"/>
      <c r="TO282" s="8"/>
      <c r="TT282" s="8"/>
      <c r="TV282" s="4"/>
      <c r="TW282" s="4"/>
      <c r="TX282" s="15"/>
      <c r="TY282" s="39"/>
      <c r="UC282" s="7"/>
      <c r="UD282" s="8"/>
      <c r="UH282" s="7"/>
      <c r="UI282" s="8"/>
      <c r="UN282" s="8"/>
      <c r="UP282" s="4"/>
      <c r="UQ282" s="4"/>
      <c r="UR282" s="15"/>
      <c r="US282" s="39"/>
      <c r="UW282" s="7"/>
      <c r="UX282" s="8"/>
      <c r="VB282" s="7"/>
      <c r="VC282" s="8"/>
      <c r="VG282" s="7"/>
      <c r="VH282" s="8"/>
      <c r="VM282" s="8"/>
      <c r="VO282" s="4"/>
      <c r="VP282" s="4"/>
      <c r="VQ282" s="15"/>
      <c r="VR282" s="39"/>
      <c r="VV282" s="7"/>
      <c r="VW282" s="8"/>
      <c r="WA282" s="7"/>
      <c r="WB282" s="8"/>
      <c r="WF282" s="7"/>
      <c r="WG282" s="8"/>
      <c r="WK282" s="7"/>
      <c r="WL282" s="8"/>
      <c r="WQ282" s="8"/>
      <c r="WS282" s="4"/>
      <c r="WT282" s="4"/>
      <c r="WU282" s="15"/>
      <c r="WV282" s="39"/>
      <c r="WZ282" s="7"/>
      <c r="XA282" s="8"/>
      <c r="XE282" s="7"/>
      <c r="XF282" s="8"/>
      <c r="XJ282" s="7"/>
      <c r="XK282" s="8"/>
      <c r="XO282" s="7"/>
      <c r="XP282" s="8"/>
      <c r="XT282" s="7"/>
      <c r="XU282" s="8"/>
      <c r="XY282" s="7"/>
      <c r="XZ282" s="8"/>
      <c r="YD282" s="7"/>
      <c r="YE282" s="8"/>
      <c r="YI282" s="7"/>
      <c r="YJ282" s="8"/>
    </row>
    <row r="283" spans="2:660" x14ac:dyDescent="0.2">
      <c r="B283" s="242"/>
      <c r="C283" s="163"/>
      <c r="D283"/>
      <c r="J283"/>
      <c r="K283"/>
      <c r="L283"/>
      <c r="M283"/>
      <c r="AI283" s="8"/>
      <c r="AK283" s="4"/>
      <c r="AL283" s="9"/>
      <c r="AN283" s="8"/>
      <c r="AP283" s="4"/>
      <c r="AQ283" s="9"/>
      <c r="AS283" s="8"/>
      <c r="AU283" s="4"/>
      <c r="AV283" s="9"/>
      <c r="AX283" s="17"/>
      <c r="AZ283" s="13"/>
      <c r="BA283" s="16"/>
      <c r="BM283" s="39"/>
      <c r="BO283" s="14"/>
      <c r="BP283" s="18"/>
      <c r="BR283" s="39"/>
      <c r="BT283" s="14"/>
      <c r="BU283" s="18"/>
      <c r="BW283" s="39"/>
      <c r="BY283" s="14"/>
      <c r="BZ283" s="18"/>
      <c r="CA283" s="22"/>
      <c r="CB283" s="40"/>
      <c r="CG283" s="40"/>
      <c r="CI283" s="21"/>
      <c r="CJ283" s="21"/>
      <c r="CL283" s="40"/>
      <c r="CN283" s="21"/>
      <c r="CO283" s="21"/>
      <c r="CQ283" s="40"/>
      <c r="CS283" s="21"/>
      <c r="CT283" s="21"/>
      <c r="CV283" s="40"/>
      <c r="CX283" s="21"/>
      <c r="CY283" s="21"/>
      <c r="CZ283" s="26"/>
      <c r="DA283" s="41"/>
      <c r="DF283" s="41"/>
      <c r="DH283" s="25"/>
      <c r="DI283" s="25"/>
      <c r="DK283" s="41"/>
      <c r="DM283" s="25"/>
      <c r="DN283" s="25"/>
      <c r="DP283" s="41"/>
      <c r="DR283" s="25"/>
      <c r="DS283" s="25"/>
      <c r="DT283" s="30"/>
      <c r="DU283" s="42"/>
      <c r="DZ283" s="42"/>
      <c r="EB283" s="29"/>
      <c r="EC283" s="29"/>
      <c r="EE283" s="42"/>
      <c r="EG283" s="29"/>
      <c r="EH283" s="29"/>
      <c r="EI283" s="34"/>
      <c r="EJ283" s="43"/>
      <c r="EO283" s="43"/>
      <c r="EQ283" s="33"/>
      <c r="ER283" s="33"/>
      <c r="ES283" s="38"/>
      <c r="ET283" s="44"/>
      <c r="EX283" s="7"/>
      <c r="EY283" s="8"/>
      <c r="FD283" s="8"/>
      <c r="FF283" s="4"/>
      <c r="FG283" s="4"/>
      <c r="FI283" s="8"/>
      <c r="FK283" s="4"/>
      <c r="FL283" s="4"/>
      <c r="FN283" s="8"/>
      <c r="FP283" s="4"/>
      <c r="FQ283" s="4"/>
      <c r="FS283" s="8"/>
      <c r="FU283" s="4"/>
      <c r="FV283" s="4"/>
      <c r="FW283" s="15"/>
      <c r="FX283" s="39"/>
      <c r="GC283" s="39"/>
      <c r="GE283" s="14"/>
      <c r="GF283" s="14"/>
      <c r="GH283" s="39"/>
      <c r="GJ283" s="14"/>
      <c r="GK283" s="14"/>
      <c r="GM283" s="39"/>
      <c r="GO283" s="14"/>
      <c r="GP283" s="14"/>
      <c r="GQ283" s="22"/>
      <c r="GR283" s="40"/>
      <c r="GW283" s="40"/>
      <c r="GY283" s="21"/>
      <c r="GZ283" s="21"/>
      <c r="HB283" s="40"/>
      <c r="HD283" s="21"/>
      <c r="HE283" s="21"/>
      <c r="HF283" s="26"/>
      <c r="HG283" s="41"/>
      <c r="HL283" s="41"/>
      <c r="HN283" s="25"/>
      <c r="HO283" s="25"/>
      <c r="HP283" s="30"/>
      <c r="HQ283" s="42"/>
      <c r="HU283" s="7"/>
      <c r="HV283" s="8"/>
      <c r="IA283" s="8"/>
      <c r="IC283" s="4"/>
      <c r="ID283" s="4"/>
      <c r="IF283" s="8"/>
      <c r="IH283" s="4"/>
      <c r="II283" s="4"/>
      <c r="IK283" s="8"/>
      <c r="IM283" s="4"/>
      <c r="IN283" s="4"/>
      <c r="IO283" s="15"/>
      <c r="IP283" s="39"/>
      <c r="IU283" s="39"/>
      <c r="IW283" s="14"/>
      <c r="IX283" s="14"/>
      <c r="IZ283" s="39"/>
      <c r="JB283" s="14"/>
      <c r="JC283" s="14"/>
      <c r="JD283" s="22"/>
      <c r="JE283" s="40"/>
      <c r="JJ283" s="40"/>
      <c r="JL283" s="21"/>
      <c r="JM283" s="21"/>
      <c r="JN283" s="26"/>
      <c r="JO283" s="41"/>
      <c r="JS283" s="7"/>
      <c r="JT283" s="8"/>
      <c r="JY283" s="8"/>
      <c r="KA283" s="4"/>
      <c r="KB283" s="4"/>
      <c r="KD283" s="8"/>
      <c r="KF283" s="4"/>
      <c r="KG283" s="4"/>
      <c r="KH283" s="15"/>
      <c r="KI283" s="39"/>
      <c r="KN283" s="39"/>
      <c r="KP283" s="14"/>
      <c r="KQ283" s="14"/>
      <c r="KR283" s="22"/>
      <c r="KS283" s="40"/>
      <c r="KX283" s="6"/>
      <c r="KZ283" s="5"/>
      <c r="LA283" s="5"/>
      <c r="LG283" s="15"/>
      <c r="LH283" s="39"/>
      <c r="LM283" s="6"/>
      <c r="LO283" s="5"/>
      <c r="LP283" s="5"/>
      <c r="LQ283" s="7"/>
      <c r="LR283" s="8"/>
      <c r="LW283" s="8"/>
      <c r="LY283" s="4"/>
      <c r="LZ283" s="4"/>
      <c r="MB283" s="8"/>
      <c r="MD283" s="4"/>
      <c r="ME283" s="4"/>
      <c r="MG283" s="8"/>
      <c r="MI283" s="4"/>
      <c r="MJ283" s="4"/>
      <c r="MK283" s="15"/>
      <c r="ML283" s="39"/>
      <c r="MQ283" s="39"/>
      <c r="MS283" s="14"/>
      <c r="MT283" s="14"/>
      <c r="MV283" s="39"/>
      <c r="MX283" s="14"/>
      <c r="MY283" s="14"/>
      <c r="MZ283" s="22"/>
      <c r="NA283" s="40"/>
      <c r="NF283" s="40"/>
      <c r="NH283" s="21"/>
      <c r="NI283" s="21"/>
      <c r="NJ283" s="26"/>
      <c r="NK283" s="41"/>
      <c r="NO283" s="7"/>
      <c r="NP283" s="8"/>
      <c r="NU283" s="8"/>
      <c r="NW283" s="4"/>
      <c r="NX283" s="4"/>
      <c r="NZ283" s="8"/>
      <c r="OB283" s="4"/>
      <c r="OC283" s="4"/>
      <c r="OD283" s="15"/>
      <c r="OE283" s="39"/>
      <c r="OJ283" s="39"/>
      <c r="OL283" s="14"/>
      <c r="OM283" s="14"/>
      <c r="ON283" s="22"/>
      <c r="OO283" s="40"/>
      <c r="OS283" s="7"/>
      <c r="OT283" s="8"/>
      <c r="OY283" s="8"/>
      <c r="PA283" s="4"/>
      <c r="PB283" s="4"/>
      <c r="PC283" s="15"/>
      <c r="PD283" s="39"/>
      <c r="PH283" s="7"/>
      <c r="PI283" s="8"/>
      <c r="PM283" s="7"/>
      <c r="PN283" s="8"/>
      <c r="PS283" s="8"/>
      <c r="PU283" s="4"/>
      <c r="PV283" s="4"/>
      <c r="PX283" s="8"/>
      <c r="PZ283" s="4"/>
      <c r="QA283" s="4"/>
      <c r="QB283" s="15"/>
      <c r="QC283" s="39"/>
      <c r="QH283" s="39"/>
      <c r="QJ283" s="14"/>
      <c r="QK283" s="14"/>
      <c r="QL283" s="22"/>
      <c r="QM283" s="40"/>
      <c r="QQ283" s="7"/>
      <c r="QR283" s="8"/>
      <c r="QW283" s="8"/>
      <c r="QY283" s="4"/>
      <c r="QZ283" s="4"/>
      <c r="RA283" s="15"/>
      <c r="RB283" s="39"/>
      <c r="RF283" s="7"/>
      <c r="RG283" s="8"/>
      <c r="RK283" s="7"/>
      <c r="RL283" s="8"/>
      <c r="RQ283" s="8"/>
      <c r="RS283" s="4"/>
      <c r="RT283" s="4"/>
      <c r="RU283" s="15"/>
      <c r="RV283" s="39"/>
      <c r="RZ283" s="7"/>
      <c r="SA283" s="8"/>
      <c r="SE283" s="7"/>
      <c r="SF283" s="8"/>
      <c r="SJ283" s="7"/>
      <c r="SK283" s="8"/>
      <c r="SP283" s="8"/>
      <c r="SR283" s="4"/>
      <c r="SS283" s="4"/>
      <c r="SU283" s="8"/>
      <c r="SW283" s="4"/>
      <c r="SX283" s="4"/>
      <c r="SY283" s="15"/>
      <c r="SZ283" s="39"/>
      <c r="TE283" s="39"/>
      <c r="TG283" s="14"/>
      <c r="TH283" s="14"/>
      <c r="TI283" s="22"/>
      <c r="TJ283" s="40"/>
      <c r="TN283" s="7"/>
      <c r="TO283" s="8"/>
      <c r="TT283" s="8"/>
      <c r="TV283" s="4"/>
      <c r="TW283" s="4"/>
      <c r="TX283" s="15"/>
      <c r="TY283" s="39"/>
      <c r="UC283" s="7"/>
      <c r="UD283" s="8"/>
      <c r="UH283" s="7"/>
      <c r="UI283" s="8"/>
      <c r="UN283" s="8"/>
      <c r="UP283" s="4"/>
      <c r="UQ283" s="4"/>
      <c r="UR283" s="15"/>
      <c r="US283" s="39"/>
      <c r="UW283" s="7"/>
      <c r="UX283" s="8"/>
      <c r="VB283" s="7"/>
      <c r="VC283" s="8"/>
      <c r="VG283" s="7"/>
      <c r="VH283" s="8"/>
      <c r="VM283" s="8"/>
      <c r="VO283" s="4"/>
      <c r="VP283" s="4"/>
      <c r="VQ283" s="15"/>
      <c r="VR283" s="39"/>
      <c r="VV283" s="7"/>
      <c r="VW283" s="8"/>
      <c r="WA283" s="7"/>
      <c r="WB283" s="8"/>
      <c r="WF283" s="7"/>
      <c r="WG283" s="8"/>
      <c r="WK283" s="7"/>
      <c r="WL283" s="8"/>
      <c r="WQ283" s="8"/>
      <c r="WS283" s="4"/>
      <c r="WT283" s="4"/>
      <c r="WU283" s="15"/>
      <c r="WV283" s="39"/>
      <c r="WZ283" s="7"/>
      <c r="XA283" s="8"/>
      <c r="XE283" s="7"/>
      <c r="XF283" s="8"/>
      <c r="XJ283" s="7"/>
      <c r="XK283" s="8"/>
      <c r="XO283" s="7"/>
      <c r="XP283" s="8"/>
      <c r="XT283" s="7"/>
      <c r="XU283" s="8"/>
      <c r="XY283" s="7"/>
      <c r="XZ283" s="8"/>
      <c r="YD283" s="7"/>
      <c r="YE283" s="8"/>
      <c r="YI283" s="7"/>
      <c r="YJ283" s="8"/>
    </row>
    <row r="284" spans="2:660" x14ac:dyDescent="0.2">
      <c r="B284" s="242"/>
      <c r="C284" s="163"/>
      <c r="D284"/>
      <c r="J284"/>
      <c r="K284"/>
      <c r="L284"/>
      <c r="M284"/>
      <c r="AI284" s="8"/>
      <c r="AK284" s="4"/>
      <c r="AL284" s="9"/>
      <c r="AN284" s="8"/>
      <c r="AP284" s="4"/>
      <c r="AQ284" s="9"/>
      <c r="AS284" s="8"/>
      <c r="AU284" s="4"/>
      <c r="AV284" s="9"/>
      <c r="AX284" s="17"/>
      <c r="AZ284" s="13"/>
      <c r="BA284" s="16"/>
      <c r="BM284" s="39"/>
      <c r="BO284" s="14"/>
      <c r="BP284" s="18"/>
      <c r="BR284" s="39"/>
      <c r="BT284" s="14"/>
      <c r="BU284" s="18"/>
      <c r="BW284" s="39"/>
      <c r="BY284" s="14"/>
      <c r="BZ284" s="18"/>
      <c r="CA284" s="22"/>
      <c r="CB284" s="40"/>
      <c r="CG284" s="40"/>
      <c r="CI284" s="21"/>
      <c r="CJ284" s="21"/>
      <c r="CL284" s="40"/>
      <c r="CN284" s="21"/>
      <c r="CO284" s="21"/>
      <c r="CQ284" s="40"/>
      <c r="CS284" s="21"/>
      <c r="CT284" s="21"/>
      <c r="CV284" s="40"/>
      <c r="CX284" s="21"/>
      <c r="CY284" s="21"/>
      <c r="CZ284" s="26"/>
      <c r="DA284" s="41"/>
      <c r="DF284" s="41"/>
      <c r="DH284" s="25"/>
      <c r="DI284" s="25"/>
      <c r="DK284" s="41"/>
      <c r="DM284" s="25"/>
      <c r="DN284" s="25"/>
      <c r="DP284" s="41"/>
      <c r="DR284" s="25"/>
      <c r="DS284" s="25"/>
      <c r="DT284" s="30"/>
      <c r="DU284" s="42"/>
      <c r="DZ284" s="42"/>
      <c r="EB284" s="29"/>
      <c r="EC284" s="29"/>
      <c r="EE284" s="42"/>
      <c r="EG284" s="29"/>
      <c r="EH284" s="29"/>
      <c r="EI284" s="34"/>
      <c r="EJ284" s="43"/>
      <c r="EO284" s="43"/>
      <c r="EQ284" s="33"/>
      <c r="ER284" s="33"/>
      <c r="ES284" s="38"/>
      <c r="ET284" s="44"/>
      <c r="EX284" s="7"/>
      <c r="EY284" s="8"/>
      <c r="FD284" s="8"/>
      <c r="FF284" s="4"/>
      <c r="FG284" s="4"/>
      <c r="FI284" s="8"/>
      <c r="FK284" s="4"/>
      <c r="FL284" s="4"/>
      <c r="FN284" s="8"/>
      <c r="FP284" s="4"/>
      <c r="FQ284" s="4"/>
      <c r="FS284" s="8"/>
      <c r="FU284" s="4"/>
      <c r="FV284" s="4"/>
      <c r="FW284" s="15"/>
      <c r="FX284" s="39"/>
      <c r="GC284" s="39"/>
      <c r="GE284" s="14"/>
      <c r="GF284" s="14"/>
      <c r="GH284" s="39"/>
      <c r="GJ284" s="14"/>
      <c r="GK284" s="14"/>
      <c r="GM284" s="39"/>
      <c r="GO284" s="14"/>
      <c r="GP284" s="14"/>
      <c r="GQ284" s="22"/>
      <c r="GR284" s="40"/>
      <c r="GW284" s="40"/>
      <c r="GY284" s="21"/>
      <c r="GZ284" s="21"/>
      <c r="HB284" s="40"/>
      <c r="HD284" s="21"/>
      <c r="HE284" s="21"/>
      <c r="HF284" s="26"/>
      <c r="HG284" s="41"/>
      <c r="HL284" s="41"/>
      <c r="HN284" s="25"/>
      <c r="HO284" s="25"/>
      <c r="HP284" s="30"/>
      <c r="HQ284" s="42"/>
      <c r="HU284" s="7"/>
      <c r="HV284" s="8"/>
      <c r="IA284" s="8"/>
      <c r="IC284" s="4"/>
      <c r="ID284" s="4"/>
      <c r="IF284" s="8"/>
      <c r="IH284" s="4"/>
      <c r="II284" s="4"/>
      <c r="IK284" s="8"/>
      <c r="IM284" s="4"/>
      <c r="IN284" s="4"/>
      <c r="IO284" s="15"/>
      <c r="IP284" s="39"/>
      <c r="IU284" s="39"/>
      <c r="IW284" s="14"/>
      <c r="IX284" s="14"/>
      <c r="IZ284" s="39"/>
      <c r="JB284" s="14"/>
      <c r="JC284" s="14"/>
      <c r="JD284" s="22"/>
      <c r="JE284" s="40"/>
      <c r="JJ284" s="40"/>
      <c r="JL284" s="21"/>
      <c r="JM284" s="21"/>
      <c r="JN284" s="26"/>
      <c r="JO284" s="41"/>
      <c r="JS284" s="7"/>
      <c r="JT284" s="8"/>
      <c r="JY284" s="8"/>
      <c r="KA284" s="4"/>
      <c r="KB284" s="4"/>
      <c r="KD284" s="8"/>
      <c r="KF284" s="4"/>
      <c r="KG284" s="4"/>
      <c r="KH284" s="15"/>
      <c r="KI284" s="39"/>
      <c r="KN284" s="39"/>
      <c r="KP284" s="14"/>
      <c r="KQ284" s="14"/>
      <c r="KR284" s="22"/>
      <c r="KS284" s="40"/>
      <c r="KX284" s="6"/>
      <c r="KZ284" s="5"/>
      <c r="LA284" s="5"/>
      <c r="LG284" s="15"/>
      <c r="LH284" s="39"/>
      <c r="LM284" s="6"/>
      <c r="LO284" s="5"/>
      <c r="LP284" s="5"/>
      <c r="LQ284" s="7"/>
      <c r="LR284" s="8"/>
      <c r="LW284" s="8"/>
      <c r="LY284" s="4"/>
      <c r="LZ284" s="4"/>
      <c r="MB284" s="8"/>
      <c r="MD284" s="4"/>
      <c r="ME284" s="4"/>
      <c r="MG284" s="8"/>
      <c r="MI284" s="4"/>
      <c r="MJ284" s="4"/>
      <c r="MK284" s="15"/>
      <c r="ML284" s="39"/>
      <c r="MQ284" s="39"/>
      <c r="MS284" s="14"/>
      <c r="MT284" s="14"/>
      <c r="MV284" s="39"/>
      <c r="MX284" s="14"/>
      <c r="MY284" s="14"/>
      <c r="MZ284" s="22"/>
      <c r="NA284" s="40"/>
      <c r="NF284" s="40"/>
      <c r="NH284" s="21"/>
      <c r="NI284" s="21"/>
      <c r="NJ284" s="26"/>
      <c r="NK284" s="41"/>
      <c r="NO284" s="7"/>
      <c r="NP284" s="8"/>
      <c r="NU284" s="8"/>
      <c r="NW284" s="4"/>
      <c r="NX284" s="4"/>
      <c r="NZ284" s="8"/>
      <c r="OB284" s="4"/>
      <c r="OC284" s="4"/>
      <c r="OD284" s="15"/>
      <c r="OE284" s="39"/>
      <c r="OJ284" s="39"/>
      <c r="OL284" s="14"/>
      <c r="OM284" s="14"/>
      <c r="ON284" s="22"/>
      <c r="OO284" s="40"/>
      <c r="OS284" s="7"/>
      <c r="OT284" s="8"/>
      <c r="OY284" s="8"/>
      <c r="PA284" s="4"/>
      <c r="PB284" s="4"/>
      <c r="PC284" s="15"/>
      <c r="PD284" s="39"/>
      <c r="PH284" s="7"/>
      <c r="PI284" s="8"/>
      <c r="PM284" s="7"/>
      <c r="PN284" s="8"/>
      <c r="PS284" s="8"/>
      <c r="PU284" s="4"/>
      <c r="PV284" s="4"/>
      <c r="PX284" s="8"/>
      <c r="PZ284" s="4"/>
      <c r="QA284" s="4"/>
      <c r="QB284" s="15"/>
      <c r="QC284" s="39"/>
      <c r="QH284" s="39"/>
      <c r="QJ284" s="14"/>
      <c r="QK284" s="14"/>
      <c r="QL284" s="22"/>
      <c r="QM284" s="40"/>
      <c r="QQ284" s="7"/>
      <c r="QR284" s="8"/>
      <c r="QW284" s="8"/>
      <c r="QY284" s="4"/>
      <c r="QZ284" s="4"/>
      <c r="RA284" s="15"/>
      <c r="RB284" s="39"/>
      <c r="RF284" s="7"/>
      <c r="RG284" s="8"/>
      <c r="RK284" s="7"/>
      <c r="RL284" s="8"/>
      <c r="RQ284" s="8"/>
      <c r="RS284" s="4"/>
      <c r="RT284" s="4"/>
      <c r="RU284" s="15"/>
      <c r="RV284" s="39"/>
      <c r="RZ284" s="7"/>
      <c r="SA284" s="8"/>
      <c r="SE284" s="7"/>
      <c r="SF284" s="8"/>
      <c r="SJ284" s="7"/>
      <c r="SK284" s="8"/>
      <c r="SP284" s="8"/>
      <c r="SR284" s="4"/>
      <c r="SS284" s="4"/>
      <c r="SU284" s="8"/>
      <c r="SW284" s="4"/>
      <c r="SX284" s="4"/>
      <c r="SY284" s="15"/>
      <c r="SZ284" s="39"/>
      <c r="TE284" s="39"/>
      <c r="TG284" s="14"/>
      <c r="TH284" s="14"/>
      <c r="TI284" s="22"/>
      <c r="TJ284" s="40"/>
      <c r="TN284" s="7"/>
      <c r="TO284" s="8"/>
      <c r="TT284" s="8"/>
      <c r="TV284" s="4"/>
      <c r="TW284" s="4"/>
      <c r="TX284" s="15"/>
      <c r="TY284" s="39"/>
      <c r="UC284" s="7"/>
      <c r="UD284" s="8"/>
      <c r="UH284" s="7"/>
      <c r="UI284" s="8"/>
      <c r="UN284" s="8"/>
      <c r="UP284" s="4"/>
      <c r="UQ284" s="4"/>
      <c r="UR284" s="15"/>
      <c r="US284" s="39"/>
      <c r="UW284" s="7"/>
      <c r="UX284" s="8"/>
      <c r="VB284" s="7"/>
      <c r="VC284" s="8"/>
      <c r="VG284" s="7"/>
      <c r="VH284" s="8"/>
      <c r="VM284" s="8"/>
      <c r="VO284" s="4"/>
      <c r="VP284" s="4"/>
      <c r="VQ284" s="15"/>
      <c r="VR284" s="39"/>
      <c r="VV284" s="7"/>
      <c r="VW284" s="8"/>
      <c r="WA284" s="7"/>
      <c r="WB284" s="8"/>
      <c r="WF284" s="7"/>
      <c r="WG284" s="8"/>
      <c r="WK284" s="7"/>
      <c r="WL284" s="8"/>
      <c r="WQ284" s="8"/>
      <c r="WS284" s="4"/>
      <c r="WT284" s="4"/>
      <c r="WU284" s="15"/>
      <c r="WV284" s="39"/>
      <c r="WZ284" s="7"/>
      <c r="XA284" s="8"/>
      <c r="XE284" s="7"/>
      <c r="XF284" s="8"/>
      <c r="XJ284" s="7"/>
      <c r="XK284" s="8"/>
      <c r="XO284" s="7"/>
      <c r="XP284" s="8"/>
      <c r="XT284" s="7"/>
      <c r="XU284" s="8"/>
      <c r="XY284" s="7"/>
      <c r="XZ284" s="8"/>
      <c r="YD284" s="7"/>
      <c r="YE284" s="8"/>
      <c r="YI284" s="7"/>
      <c r="YJ284" s="8"/>
    </row>
    <row r="285" spans="2:660" x14ac:dyDescent="0.2">
      <c r="B285" s="242"/>
      <c r="C285" s="163"/>
      <c r="D285"/>
      <c r="J285"/>
      <c r="K285"/>
      <c r="L285"/>
      <c r="M285"/>
      <c r="AI285" s="8"/>
      <c r="AK285" s="4"/>
      <c r="AL285" s="9"/>
      <c r="AN285" s="8"/>
      <c r="AP285" s="4"/>
      <c r="AQ285" s="9"/>
      <c r="AS285" s="8"/>
      <c r="AU285" s="4"/>
      <c r="AV285" s="9"/>
      <c r="AX285" s="17"/>
      <c r="AZ285" s="13"/>
      <c r="BA285" s="16"/>
      <c r="BM285" s="39"/>
      <c r="BO285" s="14"/>
      <c r="BP285" s="18"/>
      <c r="BR285" s="39"/>
      <c r="BT285" s="14"/>
      <c r="BU285" s="18"/>
      <c r="BW285" s="39"/>
      <c r="BY285" s="14"/>
      <c r="BZ285" s="18"/>
      <c r="CA285" s="22"/>
      <c r="CB285" s="40"/>
      <c r="CG285" s="40"/>
      <c r="CI285" s="21"/>
      <c r="CJ285" s="21"/>
      <c r="CL285" s="40"/>
      <c r="CN285" s="21"/>
      <c r="CO285" s="21"/>
      <c r="CQ285" s="40"/>
      <c r="CS285" s="21"/>
      <c r="CT285" s="21"/>
      <c r="CV285" s="40"/>
      <c r="CX285" s="21"/>
      <c r="CY285" s="21"/>
      <c r="CZ285" s="26"/>
      <c r="DA285" s="41"/>
      <c r="DF285" s="41"/>
      <c r="DH285" s="25"/>
      <c r="DI285" s="25"/>
      <c r="DK285" s="41"/>
      <c r="DM285" s="25"/>
      <c r="DN285" s="25"/>
      <c r="DP285" s="41"/>
      <c r="DR285" s="25"/>
      <c r="DS285" s="25"/>
      <c r="DT285" s="30"/>
      <c r="DU285" s="42"/>
      <c r="DZ285" s="42"/>
      <c r="EB285" s="29"/>
      <c r="EC285" s="29"/>
      <c r="EE285" s="42"/>
      <c r="EG285" s="29"/>
      <c r="EH285" s="29"/>
      <c r="EI285" s="34"/>
      <c r="EJ285" s="43"/>
      <c r="EO285" s="43"/>
      <c r="EQ285" s="33"/>
      <c r="ER285" s="33"/>
      <c r="ES285" s="38"/>
      <c r="ET285" s="44"/>
      <c r="EX285" s="7"/>
      <c r="EY285" s="8"/>
      <c r="FD285" s="8"/>
      <c r="FF285" s="4"/>
      <c r="FG285" s="4"/>
      <c r="FI285" s="8"/>
      <c r="FK285" s="4"/>
      <c r="FL285" s="4"/>
      <c r="FN285" s="8"/>
      <c r="FP285" s="4"/>
      <c r="FQ285" s="4"/>
      <c r="FS285" s="8"/>
      <c r="FU285" s="4"/>
      <c r="FV285" s="4"/>
      <c r="FW285" s="15"/>
      <c r="FX285" s="39"/>
      <c r="GC285" s="39"/>
      <c r="GE285" s="14"/>
      <c r="GF285" s="14"/>
      <c r="GH285" s="39"/>
      <c r="GJ285" s="14"/>
      <c r="GK285" s="14"/>
      <c r="GM285" s="39"/>
      <c r="GO285" s="14"/>
      <c r="GP285" s="14"/>
      <c r="GQ285" s="22"/>
      <c r="GR285" s="40"/>
      <c r="GW285" s="40"/>
      <c r="GY285" s="21"/>
      <c r="GZ285" s="21"/>
      <c r="HB285" s="40"/>
      <c r="HD285" s="21"/>
      <c r="HE285" s="21"/>
      <c r="HF285" s="26"/>
      <c r="HG285" s="41"/>
      <c r="HL285" s="41"/>
      <c r="HN285" s="25"/>
      <c r="HO285" s="25"/>
      <c r="HP285" s="30"/>
      <c r="HQ285" s="42"/>
      <c r="HU285" s="7"/>
      <c r="HV285" s="8"/>
      <c r="IA285" s="8"/>
      <c r="IC285" s="4"/>
      <c r="ID285" s="4"/>
      <c r="IF285" s="8"/>
      <c r="IH285" s="4"/>
      <c r="II285" s="4"/>
      <c r="IK285" s="8"/>
      <c r="IM285" s="4"/>
      <c r="IN285" s="4"/>
      <c r="IO285" s="15"/>
      <c r="IP285" s="39"/>
      <c r="IU285" s="39"/>
      <c r="IW285" s="14"/>
      <c r="IX285" s="14"/>
      <c r="IZ285" s="39"/>
      <c r="JB285" s="14"/>
      <c r="JC285" s="14"/>
      <c r="JD285" s="22"/>
      <c r="JE285" s="40"/>
      <c r="JJ285" s="40"/>
      <c r="JL285" s="21"/>
      <c r="JM285" s="21"/>
      <c r="JN285" s="26"/>
      <c r="JO285" s="41"/>
      <c r="JS285" s="7"/>
      <c r="JT285" s="8"/>
      <c r="JY285" s="8"/>
      <c r="KA285" s="4"/>
      <c r="KB285" s="4"/>
      <c r="KD285" s="8"/>
      <c r="KF285" s="4"/>
      <c r="KG285" s="4"/>
      <c r="KH285" s="15"/>
      <c r="KI285" s="39"/>
      <c r="KN285" s="39"/>
      <c r="KP285" s="14"/>
      <c r="KQ285" s="14"/>
      <c r="KR285" s="22"/>
      <c r="KS285" s="40"/>
      <c r="KX285" s="6"/>
      <c r="KZ285" s="5"/>
      <c r="LA285" s="5"/>
      <c r="LG285" s="15"/>
      <c r="LH285" s="39"/>
      <c r="LM285" s="6"/>
      <c r="LO285" s="5"/>
      <c r="LP285" s="5"/>
      <c r="LQ285" s="7"/>
      <c r="LR285" s="8"/>
      <c r="LW285" s="8"/>
      <c r="LY285" s="4"/>
      <c r="LZ285" s="4"/>
      <c r="MB285" s="8"/>
      <c r="MD285" s="4"/>
      <c r="ME285" s="4"/>
      <c r="MG285" s="8"/>
      <c r="MI285" s="4"/>
      <c r="MJ285" s="4"/>
      <c r="MK285" s="15"/>
      <c r="ML285" s="39"/>
      <c r="MQ285" s="39"/>
      <c r="MS285" s="14"/>
      <c r="MT285" s="14"/>
      <c r="MV285" s="39"/>
      <c r="MX285" s="14"/>
      <c r="MY285" s="14"/>
      <c r="MZ285" s="22"/>
      <c r="NA285" s="40"/>
      <c r="NF285" s="40"/>
      <c r="NH285" s="21"/>
      <c r="NI285" s="21"/>
      <c r="NJ285" s="26"/>
      <c r="NK285" s="41"/>
      <c r="NO285" s="7"/>
      <c r="NP285" s="8"/>
      <c r="NU285" s="8"/>
      <c r="NW285" s="4"/>
      <c r="NX285" s="4"/>
      <c r="NZ285" s="8"/>
      <c r="OB285" s="4"/>
      <c r="OC285" s="4"/>
      <c r="OD285" s="15"/>
      <c r="OE285" s="39"/>
      <c r="OJ285" s="39"/>
      <c r="OL285" s="14"/>
      <c r="OM285" s="14"/>
      <c r="ON285" s="22"/>
      <c r="OO285" s="40"/>
      <c r="OS285" s="7"/>
      <c r="OT285" s="8"/>
      <c r="OY285" s="8"/>
      <c r="PA285" s="4"/>
      <c r="PB285" s="4"/>
      <c r="PC285" s="15"/>
      <c r="PD285" s="39"/>
      <c r="PH285" s="7"/>
      <c r="PI285" s="8"/>
      <c r="PM285" s="7"/>
      <c r="PN285" s="8"/>
      <c r="PS285" s="8"/>
      <c r="PU285" s="4"/>
      <c r="PV285" s="4"/>
      <c r="PX285" s="8"/>
      <c r="PZ285" s="4"/>
      <c r="QA285" s="4"/>
      <c r="QB285" s="15"/>
      <c r="QC285" s="39"/>
      <c r="QH285" s="39"/>
      <c r="QJ285" s="14"/>
      <c r="QK285" s="14"/>
      <c r="QL285" s="22"/>
      <c r="QM285" s="40"/>
      <c r="QQ285" s="7"/>
      <c r="QR285" s="8"/>
      <c r="QW285" s="8"/>
      <c r="QY285" s="4"/>
      <c r="QZ285" s="4"/>
      <c r="RA285" s="15"/>
      <c r="RB285" s="39"/>
      <c r="RF285" s="7"/>
      <c r="RG285" s="8"/>
      <c r="RK285" s="7"/>
      <c r="RL285" s="8"/>
      <c r="RQ285" s="8"/>
      <c r="RS285" s="4"/>
      <c r="RT285" s="4"/>
      <c r="RU285" s="15"/>
      <c r="RV285" s="39"/>
      <c r="RZ285" s="7"/>
      <c r="SA285" s="8"/>
      <c r="SE285" s="7"/>
      <c r="SF285" s="8"/>
      <c r="SJ285" s="7"/>
      <c r="SK285" s="8"/>
      <c r="SP285" s="8"/>
      <c r="SR285" s="4"/>
      <c r="SS285" s="4"/>
      <c r="SU285" s="8"/>
      <c r="SW285" s="4"/>
      <c r="SX285" s="4"/>
      <c r="SY285" s="15"/>
      <c r="SZ285" s="39"/>
      <c r="TE285" s="39"/>
      <c r="TG285" s="14"/>
      <c r="TH285" s="14"/>
      <c r="TI285" s="22"/>
      <c r="TJ285" s="40"/>
      <c r="TN285" s="7"/>
      <c r="TO285" s="8"/>
      <c r="TT285" s="8"/>
      <c r="TV285" s="4"/>
      <c r="TW285" s="4"/>
      <c r="TX285" s="15"/>
      <c r="TY285" s="39"/>
      <c r="UC285" s="7"/>
      <c r="UD285" s="8"/>
      <c r="UH285" s="7"/>
      <c r="UI285" s="8"/>
      <c r="UN285" s="8"/>
      <c r="UP285" s="4"/>
      <c r="UQ285" s="4"/>
      <c r="UR285" s="15"/>
      <c r="US285" s="39"/>
      <c r="UW285" s="7"/>
      <c r="UX285" s="8"/>
      <c r="VB285" s="7"/>
      <c r="VC285" s="8"/>
      <c r="VG285" s="7"/>
      <c r="VH285" s="8"/>
      <c r="VM285" s="8"/>
      <c r="VO285" s="4"/>
      <c r="VP285" s="4"/>
      <c r="VQ285" s="15"/>
      <c r="VR285" s="39"/>
      <c r="VV285" s="7"/>
      <c r="VW285" s="8"/>
      <c r="WA285" s="7"/>
      <c r="WB285" s="8"/>
      <c r="WF285" s="7"/>
      <c r="WG285" s="8"/>
      <c r="WK285" s="7"/>
      <c r="WL285" s="8"/>
      <c r="WQ285" s="8"/>
      <c r="WS285" s="4"/>
      <c r="WT285" s="4"/>
      <c r="WU285" s="15"/>
      <c r="WV285" s="39"/>
      <c r="WZ285" s="7"/>
      <c r="XA285" s="8"/>
      <c r="XE285" s="7"/>
      <c r="XF285" s="8"/>
      <c r="XJ285" s="7"/>
      <c r="XK285" s="8"/>
      <c r="XO285" s="7"/>
      <c r="XP285" s="8"/>
      <c r="XT285" s="7"/>
      <c r="XU285" s="8"/>
      <c r="XY285" s="7"/>
      <c r="XZ285" s="8"/>
      <c r="YD285" s="7"/>
      <c r="YE285" s="8"/>
      <c r="YI285" s="7"/>
      <c r="YJ285" s="8"/>
    </row>
    <row r="286" spans="2:660" x14ac:dyDescent="0.2">
      <c r="B286" s="242"/>
      <c r="C286" s="163"/>
      <c r="D286"/>
      <c r="J286"/>
      <c r="K286"/>
      <c r="L286"/>
      <c r="M286"/>
      <c r="AI286" s="8"/>
      <c r="AK286" s="4"/>
      <c r="AL286" s="9"/>
      <c r="AN286" s="8"/>
      <c r="AP286" s="4"/>
      <c r="AQ286" s="9"/>
      <c r="AS286" s="8"/>
      <c r="AU286" s="4"/>
      <c r="AV286" s="9"/>
      <c r="AX286" s="17"/>
      <c r="AZ286" s="13"/>
      <c r="BA286" s="16"/>
      <c r="BM286" s="39"/>
      <c r="BO286" s="14"/>
      <c r="BP286" s="18"/>
      <c r="BR286" s="39"/>
      <c r="BT286" s="14"/>
      <c r="BU286" s="18"/>
      <c r="BW286" s="39"/>
      <c r="BY286" s="14"/>
      <c r="BZ286" s="18"/>
      <c r="CA286" s="22"/>
      <c r="CB286" s="40"/>
      <c r="CG286" s="40"/>
      <c r="CI286" s="21"/>
      <c r="CJ286" s="21"/>
      <c r="CL286" s="40"/>
      <c r="CN286" s="21"/>
      <c r="CO286" s="21"/>
      <c r="CQ286" s="40"/>
      <c r="CS286" s="21"/>
      <c r="CT286" s="21"/>
      <c r="CV286" s="40"/>
      <c r="CX286" s="21"/>
      <c r="CY286" s="21"/>
      <c r="CZ286" s="26"/>
      <c r="DA286" s="41"/>
      <c r="DF286" s="41"/>
      <c r="DH286" s="25"/>
      <c r="DI286" s="25"/>
      <c r="DK286" s="41"/>
      <c r="DM286" s="25"/>
      <c r="DN286" s="25"/>
      <c r="DP286" s="41"/>
      <c r="DR286" s="25"/>
      <c r="DS286" s="25"/>
      <c r="DT286" s="30"/>
      <c r="DU286" s="42"/>
      <c r="DZ286" s="42"/>
      <c r="EB286" s="29"/>
      <c r="EC286" s="29"/>
      <c r="EE286" s="42"/>
      <c r="EG286" s="29"/>
      <c r="EH286" s="29"/>
      <c r="EI286" s="34"/>
      <c r="EJ286" s="43"/>
      <c r="EO286" s="43"/>
      <c r="EQ286" s="33"/>
      <c r="ER286" s="33"/>
      <c r="ES286" s="38"/>
      <c r="ET286" s="44"/>
      <c r="EX286" s="7"/>
      <c r="EY286" s="8"/>
      <c r="FD286" s="8"/>
      <c r="FF286" s="4"/>
      <c r="FG286" s="4"/>
      <c r="FI286" s="8"/>
      <c r="FK286" s="4"/>
      <c r="FL286" s="4"/>
      <c r="FN286" s="8"/>
      <c r="FP286" s="4"/>
      <c r="FQ286" s="4"/>
      <c r="FS286" s="8"/>
      <c r="FU286" s="4"/>
      <c r="FV286" s="4"/>
      <c r="FW286" s="15"/>
      <c r="FX286" s="39"/>
      <c r="GC286" s="39"/>
      <c r="GE286" s="14"/>
      <c r="GF286" s="14"/>
      <c r="GH286" s="39"/>
      <c r="GJ286" s="14"/>
      <c r="GK286" s="14"/>
      <c r="GM286" s="39"/>
      <c r="GO286" s="14"/>
      <c r="GP286" s="14"/>
      <c r="GQ286" s="22"/>
      <c r="GR286" s="40"/>
      <c r="GW286" s="40"/>
      <c r="GY286" s="21"/>
      <c r="GZ286" s="21"/>
      <c r="HB286" s="40"/>
      <c r="HD286" s="21"/>
      <c r="HE286" s="21"/>
      <c r="HF286" s="26"/>
      <c r="HG286" s="41"/>
      <c r="HL286" s="41"/>
      <c r="HN286" s="25"/>
      <c r="HO286" s="25"/>
      <c r="HP286" s="30"/>
      <c r="HQ286" s="42"/>
      <c r="HU286" s="7"/>
      <c r="HV286" s="8"/>
      <c r="IA286" s="8"/>
      <c r="IC286" s="4"/>
      <c r="ID286" s="4"/>
      <c r="IF286" s="8"/>
      <c r="IH286" s="4"/>
      <c r="II286" s="4"/>
      <c r="IK286" s="8"/>
      <c r="IM286" s="4"/>
      <c r="IN286" s="4"/>
      <c r="IO286" s="15"/>
      <c r="IP286" s="39"/>
      <c r="IU286" s="39"/>
      <c r="IW286" s="14"/>
      <c r="IX286" s="14"/>
      <c r="IZ286" s="39"/>
      <c r="JB286" s="14"/>
      <c r="JC286" s="14"/>
      <c r="JD286" s="22"/>
      <c r="JE286" s="40"/>
      <c r="JJ286" s="40"/>
      <c r="JL286" s="21"/>
      <c r="JM286" s="21"/>
      <c r="JN286" s="26"/>
      <c r="JO286" s="41"/>
      <c r="JS286" s="7"/>
      <c r="JT286" s="8"/>
      <c r="JY286" s="8"/>
      <c r="KA286" s="4"/>
      <c r="KB286" s="4"/>
      <c r="KD286" s="8"/>
      <c r="KF286" s="4"/>
      <c r="KG286" s="4"/>
      <c r="KH286" s="15"/>
      <c r="KI286" s="39"/>
      <c r="KN286" s="39"/>
      <c r="KP286" s="14"/>
      <c r="KQ286" s="14"/>
      <c r="KR286" s="22"/>
      <c r="KS286" s="40"/>
      <c r="KX286" s="6"/>
      <c r="KZ286" s="5"/>
      <c r="LA286" s="5"/>
      <c r="LG286" s="15"/>
      <c r="LH286" s="39"/>
      <c r="LM286" s="6"/>
      <c r="LO286" s="5"/>
      <c r="LP286" s="5"/>
      <c r="LQ286" s="7"/>
      <c r="LR286" s="8"/>
      <c r="LW286" s="8"/>
      <c r="LY286" s="4"/>
      <c r="LZ286" s="4"/>
      <c r="MB286" s="8"/>
      <c r="MD286" s="4"/>
      <c r="ME286" s="4"/>
      <c r="MG286" s="8"/>
      <c r="MI286" s="4"/>
      <c r="MJ286" s="4"/>
      <c r="MK286" s="15"/>
      <c r="ML286" s="39"/>
      <c r="MQ286" s="39"/>
      <c r="MS286" s="14"/>
      <c r="MT286" s="14"/>
      <c r="MV286" s="39"/>
      <c r="MX286" s="14"/>
      <c r="MY286" s="14"/>
      <c r="MZ286" s="22"/>
      <c r="NA286" s="40"/>
      <c r="NF286" s="40"/>
      <c r="NH286" s="21"/>
      <c r="NI286" s="21"/>
      <c r="NJ286" s="26"/>
      <c r="NK286" s="41"/>
      <c r="NO286" s="7"/>
      <c r="NP286" s="8"/>
      <c r="NU286" s="8"/>
      <c r="NW286" s="4"/>
      <c r="NX286" s="4"/>
      <c r="NZ286" s="8"/>
      <c r="OB286" s="4"/>
      <c r="OC286" s="4"/>
      <c r="OD286" s="15"/>
      <c r="OE286" s="39"/>
      <c r="OJ286" s="39"/>
      <c r="OL286" s="14"/>
      <c r="OM286" s="14"/>
      <c r="ON286" s="22"/>
      <c r="OO286" s="40"/>
      <c r="OS286" s="7"/>
      <c r="OT286" s="8"/>
      <c r="OY286" s="8"/>
      <c r="PA286" s="4"/>
      <c r="PB286" s="4"/>
      <c r="PC286" s="15"/>
      <c r="PD286" s="39"/>
      <c r="PH286" s="7"/>
      <c r="PI286" s="8"/>
      <c r="PM286" s="7"/>
      <c r="PN286" s="8"/>
      <c r="PS286" s="8"/>
      <c r="PU286" s="4"/>
      <c r="PV286" s="4"/>
      <c r="PX286" s="8"/>
      <c r="PZ286" s="4"/>
      <c r="QA286" s="4"/>
      <c r="QB286" s="15"/>
      <c r="QC286" s="39"/>
      <c r="QH286" s="39"/>
      <c r="QJ286" s="14"/>
      <c r="QK286" s="14"/>
      <c r="QL286" s="22"/>
      <c r="QM286" s="40"/>
      <c r="QQ286" s="7"/>
      <c r="QR286" s="8"/>
      <c r="QW286" s="8"/>
      <c r="QY286" s="4"/>
      <c r="QZ286" s="4"/>
      <c r="RA286" s="15"/>
      <c r="RB286" s="39"/>
      <c r="RF286" s="7"/>
      <c r="RG286" s="8"/>
      <c r="RK286" s="7"/>
      <c r="RL286" s="8"/>
      <c r="RQ286" s="8"/>
      <c r="RS286" s="4"/>
      <c r="RT286" s="4"/>
      <c r="RU286" s="15"/>
      <c r="RV286" s="39"/>
      <c r="RZ286" s="7"/>
      <c r="SA286" s="8"/>
      <c r="SE286" s="7"/>
      <c r="SF286" s="8"/>
      <c r="SJ286" s="7"/>
      <c r="SK286" s="8"/>
      <c r="SP286" s="8"/>
      <c r="SR286" s="4"/>
      <c r="SS286" s="4"/>
      <c r="SU286" s="8"/>
      <c r="SW286" s="4"/>
      <c r="SX286" s="4"/>
      <c r="SY286" s="15"/>
      <c r="SZ286" s="39"/>
      <c r="TE286" s="39"/>
      <c r="TG286" s="14"/>
      <c r="TH286" s="14"/>
      <c r="TI286" s="22"/>
      <c r="TJ286" s="40"/>
      <c r="TN286" s="7"/>
      <c r="TO286" s="8"/>
      <c r="TT286" s="8"/>
      <c r="TV286" s="4"/>
      <c r="TW286" s="4"/>
      <c r="TX286" s="15"/>
      <c r="TY286" s="39"/>
      <c r="UC286" s="7"/>
      <c r="UD286" s="8"/>
      <c r="UH286" s="7"/>
      <c r="UI286" s="8"/>
      <c r="UN286" s="8"/>
      <c r="UP286" s="4"/>
      <c r="UQ286" s="4"/>
      <c r="UR286" s="15"/>
      <c r="US286" s="39"/>
      <c r="UW286" s="7"/>
      <c r="UX286" s="8"/>
      <c r="VB286" s="7"/>
      <c r="VC286" s="8"/>
      <c r="VG286" s="7"/>
      <c r="VH286" s="8"/>
      <c r="VM286" s="8"/>
      <c r="VO286" s="4"/>
      <c r="VP286" s="4"/>
      <c r="VQ286" s="15"/>
      <c r="VR286" s="39"/>
      <c r="VV286" s="7"/>
      <c r="VW286" s="8"/>
      <c r="WA286" s="7"/>
      <c r="WB286" s="8"/>
      <c r="WF286" s="7"/>
      <c r="WG286" s="8"/>
      <c r="WK286" s="7"/>
      <c r="WL286" s="8"/>
      <c r="WQ286" s="8"/>
      <c r="WS286" s="4"/>
      <c r="WT286" s="4"/>
      <c r="WU286" s="15"/>
      <c r="WV286" s="39"/>
      <c r="WZ286" s="7"/>
      <c r="XA286" s="8"/>
      <c r="XE286" s="7"/>
      <c r="XF286" s="8"/>
      <c r="XJ286" s="7"/>
      <c r="XK286" s="8"/>
      <c r="XO286" s="7"/>
      <c r="XP286" s="8"/>
      <c r="XT286" s="7"/>
      <c r="XU286" s="8"/>
      <c r="XY286" s="7"/>
      <c r="XZ286" s="8"/>
      <c r="YD286" s="7"/>
      <c r="YE286" s="8"/>
      <c r="YI286" s="7"/>
      <c r="YJ286" s="8"/>
    </row>
    <row r="287" spans="2:660" x14ac:dyDescent="0.2">
      <c r="B287" s="242"/>
      <c r="C287" s="163"/>
      <c r="D287"/>
      <c r="J287"/>
      <c r="K287"/>
      <c r="L287"/>
      <c r="M287"/>
      <c r="AI287" s="8"/>
      <c r="AK287" s="4"/>
      <c r="AL287" s="9"/>
      <c r="AN287" s="8"/>
      <c r="AP287" s="4"/>
      <c r="AQ287" s="9"/>
      <c r="AS287" s="8"/>
      <c r="AU287" s="4"/>
      <c r="AV287" s="9"/>
      <c r="AX287" s="17"/>
      <c r="AZ287" s="13"/>
      <c r="BA287" s="16"/>
      <c r="BM287" s="39"/>
      <c r="BO287" s="14"/>
      <c r="BP287" s="18"/>
      <c r="BR287" s="39"/>
      <c r="BT287" s="14"/>
      <c r="BU287" s="18"/>
      <c r="BW287" s="39"/>
      <c r="BY287" s="14"/>
      <c r="BZ287" s="18"/>
      <c r="CA287" s="22"/>
      <c r="CB287" s="40"/>
      <c r="CG287" s="40"/>
      <c r="CI287" s="21"/>
      <c r="CJ287" s="21"/>
      <c r="CL287" s="40"/>
      <c r="CN287" s="21"/>
      <c r="CO287" s="21"/>
      <c r="CQ287" s="40"/>
      <c r="CS287" s="21"/>
      <c r="CT287" s="21"/>
      <c r="CV287" s="40"/>
      <c r="CX287" s="21"/>
      <c r="CY287" s="21"/>
      <c r="CZ287" s="26"/>
      <c r="DA287" s="41"/>
      <c r="DF287" s="41"/>
      <c r="DH287" s="25"/>
      <c r="DI287" s="25"/>
      <c r="DK287" s="41"/>
      <c r="DM287" s="25"/>
      <c r="DN287" s="25"/>
      <c r="DP287" s="41"/>
      <c r="DR287" s="25"/>
      <c r="DS287" s="25"/>
      <c r="DT287" s="30"/>
      <c r="DU287" s="42"/>
      <c r="DZ287" s="42"/>
      <c r="EB287" s="29"/>
      <c r="EC287" s="29"/>
      <c r="EE287" s="42"/>
      <c r="EG287" s="29"/>
      <c r="EH287" s="29"/>
      <c r="EI287" s="34"/>
      <c r="EJ287" s="43"/>
      <c r="EO287" s="43"/>
      <c r="EQ287" s="33"/>
      <c r="ER287" s="33"/>
      <c r="ES287" s="38"/>
      <c r="ET287" s="44"/>
      <c r="EX287" s="7"/>
      <c r="EY287" s="8"/>
      <c r="FD287" s="8"/>
      <c r="FF287" s="4"/>
      <c r="FG287" s="4"/>
      <c r="FI287" s="8"/>
      <c r="FK287" s="4"/>
      <c r="FL287" s="4"/>
      <c r="FN287" s="8"/>
      <c r="FP287" s="4"/>
      <c r="FQ287" s="4"/>
      <c r="FS287" s="8"/>
      <c r="FU287" s="4"/>
      <c r="FV287" s="4"/>
      <c r="FW287" s="15"/>
      <c r="FX287" s="39"/>
      <c r="GC287" s="39"/>
      <c r="GE287" s="14"/>
      <c r="GF287" s="14"/>
      <c r="GH287" s="39"/>
      <c r="GJ287" s="14"/>
      <c r="GK287" s="14"/>
      <c r="GM287" s="39"/>
      <c r="GO287" s="14"/>
      <c r="GP287" s="14"/>
      <c r="GQ287" s="22"/>
      <c r="GR287" s="40"/>
      <c r="GW287" s="40"/>
      <c r="GY287" s="21"/>
      <c r="GZ287" s="21"/>
      <c r="HB287" s="40"/>
      <c r="HD287" s="21"/>
      <c r="HE287" s="21"/>
      <c r="HF287" s="26"/>
      <c r="HG287" s="41"/>
      <c r="HL287" s="41"/>
      <c r="HN287" s="25"/>
      <c r="HO287" s="25"/>
      <c r="HP287" s="30"/>
      <c r="HQ287" s="42"/>
      <c r="HU287" s="7"/>
      <c r="HV287" s="8"/>
      <c r="IA287" s="8"/>
      <c r="IC287" s="4"/>
      <c r="ID287" s="4"/>
      <c r="IF287" s="8"/>
      <c r="IH287" s="4"/>
      <c r="II287" s="4"/>
      <c r="IK287" s="8"/>
      <c r="IM287" s="4"/>
      <c r="IN287" s="4"/>
      <c r="IO287" s="15"/>
      <c r="IP287" s="39"/>
      <c r="IU287" s="39"/>
      <c r="IW287" s="14"/>
      <c r="IX287" s="14"/>
      <c r="IZ287" s="39"/>
      <c r="JB287" s="14"/>
      <c r="JC287" s="14"/>
      <c r="JD287" s="22"/>
      <c r="JE287" s="40"/>
      <c r="JJ287" s="40"/>
      <c r="JL287" s="21"/>
      <c r="JM287" s="21"/>
      <c r="JN287" s="26"/>
      <c r="JO287" s="41"/>
      <c r="JS287" s="7"/>
      <c r="JT287" s="8"/>
      <c r="JY287" s="8"/>
      <c r="KA287" s="4"/>
      <c r="KB287" s="4"/>
      <c r="KD287" s="8"/>
      <c r="KF287" s="4"/>
      <c r="KG287" s="4"/>
      <c r="KH287" s="15"/>
      <c r="KI287" s="39"/>
      <c r="KN287" s="39"/>
      <c r="KP287" s="14"/>
      <c r="KQ287" s="14"/>
      <c r="KR287" s="22"/>
      <c r="KS287" s="40"/>
      <c r="KX287" s="6"/>
      <c r="KZ287" s="5"/>
      <c r="LA287" s="5"/>
      <c r="LG287" s="15"/>
      <c r="LH287" s="39"/>
      <c r="LM287" s="6"/>
      <c r="LO287" s="5"/>
      <c r="LP287" s="5"/>
      <c r="LQ287" s="7"/>
      <c r="LR287" s="8"/>
      <c r="LW287" s="8"/>
      <c r="LY287" s="4"/>
      <c r="LZ287" s="4"/>
      <c r="MB287" s="8"/>
      <c r="MD287" s="4"/>
      <c r="ME287" s="4"/>
      <c r="MG287" s="8"/>
      <c r="MI287" s="4"/>
      <c r="MJ287" s="4"/>
      <c r="MK287" s="15"/>
      <c r="ML287" s="39"/>
      <c r="MQ287" s="39"/>
      <c r="MS287" s="14"/>
      <c r="MT287" s="14"/>
      <c r="MV287" s="39"/>
      <c r="MX287" s="14"/>
      <c r="MY287" s="14"/>
      <c r="MZ287" s="22"/>
      <c r="NA287" s="40"/>
      <c r="NF287" s="40"/>
      <c r="NH287" s="21"/>
      <c r="NI287" s="21"/>
      <c r="NJ287" s="26"/>
      <c r="NK287" s="41"/>
      <c r="NO287" s="7"/>
      <c r="NP287" s="8"/>
      <c r="NU287" s="8"/>
      <c r="NW287" s="4"/>
      <c r="NX287" s="4"/>
      <c r="NZ287" s="8"/>
      <c r="OB287" s="4"/>
      <c r="OC287" s="4"/>
      <c r="OD287" s="15"/>
      <c r="OE287" s="39"/>
      <c r="OJ287" s="39"/>
      <c r="OL287" s="14"/>
      <c r="OM287" s="14"/>
      <c r="ON287" s="22"/>
      <c r="OO287" s="40"/>
      <c r="OS287" s="7"/>
      <c r="OT287" s="8"/>
      <c r="OY287" s="8"/>
      <c r="PA287" s="4"/>
      <c r="PB287" s="4"/>
      <c r="PC287" s="15"/>
      <c r="PD287" s="39"/>
      <c r="PH287" s="7"/>
      <c r="PI287" s="8"/>
      <c r="PM287" s="7"/>
      <c r="PN287" s="8"/>
      <c r="PS287" s="8"/>
      <c r="PU287" s="4"/>
      <c r="PV287" s="4"/>
      <c r="PX287" s="8"/>
      <c r="PZ287" s="4"/>
      <c r="QA287" s="4"/>
      <c r="QB287" s="15"/>
      <c r="QC287" s="39"/>
      <c r="QH287" s="39"/>
      <c r="QJ287" s="14"/>
      <c r="QK287" s="14"/>
      <c r="QL287" s="22"/>
      <c r="QM287" s="40"/>
      <c r="QQ287" s="7"/>
      <c r="QR287" s="8"/>
      <c r="QW287" s="8"/>
      <c r="QY287" s="4"/>
      <c r="QZ287" s="4"/>
      <c r="RA287" s="15"/>
      <c r="RB287" s="39"/>
      <c r="RF287" s="7"/>
      <c r="RG287" s="8"/>
      <c r="RK287" s="7"/>
      <c r="RL287" s="8"/>
      <c r="RQ287" s="8"/>
      <c r="RS287" s="4"/>
      <c r="RT287" s="4"/>
      <c r="RU287" s="15"/>
      <c r="RV287" s="39"/>
      <c r="RZ287" s="7"/>
      <c r="SA287" s="8"/>
      <c r="SE287" s="7"/>
      <c r="SF287" s="8"/>
      <c r="SJ287" s="7"/>
      <c r="SK287" s="8"/>
      <c r="SP287" s="8"/>
      <c r="SR287" s="4"/>
      <c r="SS287" s="4"/>
      <c r="SU287" s="8"/>
      <c r="SW287" s="4"/>
      <c r="SX287" s="4"/>
      <c r="SY287" s="15"/>
      <c r="SZ287" s="39"/>
      <c r="TE287" s="39"/>
      <c r="TG287" s="14"/>
      <c r="TH287" s="14"/>
      <c r="TI287" s="22"/>
      <c r="TJ287" s="40"/>
      <c r="TN287" s="7"/>
      <c r="TO287" s="8"/>
      <c r="TT287" s="8"/>
      <c r="TV287" s="4"/>
      <c r="TW287" s="4"/>
      <c r="TX287" s="15"/>
      <c r="TY287" s="39"/>
      <c r="UC287" s="7"/>
      <c r="UD287" s="8"/>
      <c r="UH287" s="7"/>
      <c r="UI287" s="8"/>
      <c r="UN287" s="8"/>
      <c r="UP287" s="4"/>
      <c r="UQ287" s="4"/>
      <c r="UR287" s="15"/>
      <c r="US287" s="39"/>
      <c r="UW287" s="7"/>
      <c r="UX287" s="8"/>
      <c r="VB287" s="7"/>
      <c r="VC287" s="8"/>
      <c r="VG287" s="7"/>
      <c r="VH287" s="8"/>
      <c r="VM287" s="8"/>
      <c r="VO287" s="4"/>
      <c r="VP287" s="4"/>
      <c r="VQ287" s="15"/>
      <c r="VR287" s="39"/>
      <c r="VV287" s="7"/>
      <c r="VW287" s="8"/>
      <c r="WA287" s="7"/>
      <c r="WB287" s="8"/>
      <c r="WF287" s="7"/>
      <c r="WG287" s="8"/>
      <c r="WK287" s="7"/>
      <c r="WL287" s="8"/>
      <c r="WQ287" s="8"/>
      <c r="WS287" s="4"/>
      <c r="WT287" s="4"/>
      <c r="WU287" s="15"/>
      <c r="WV287" s="39"/>
      <c r="WZ287" s="7"/>
      <c r="XA287" s="8"/>
      <c r="XE287" s="7"/>
      <c r="XF287" s="8"/>
      <c r="XJ287" s="7"/>
      <c r="XK287" s="8"/>
      <c r="XO287" s="7"/>
      <c r="XP287" s="8"/>
      <c r="XT287" s="7"/>
      <c r="XU287" s="8"/>
      <c r="XY287" s="7"/>
      <c r="XZ287" s="8"/>
      <c r="YD287" s="7"/>
      <c r="YE287" s="8"/>
      <c r="YI287" s="7"/>
      <c r="YJ287" s="8"/>
    </row>
    <row r="288" spans="2:660" x14ac:dyDescent="0.2">
      <c r="B288" s="242"/>
      <c r="C288" s="163"/>
      <c r="D288"/>
      <c r="J288"/>
      <c r="K288"/>
      <c r="L288"/>
      <c r="M288"/>
      <c r="AI288" s="8"/>
      <c r="AK288" s="4"/>
      <c r="AL288" s="9"/>
      <c r="AN288" s="8"/>
      <c r="AP288" s="4"/>
      <c r="AQ288" s="9"/>
      <c r="AS288" s="8"/>
      <c r="AU288" s="4"/>
      <c r="AV288" s="9"/>
      <c r="AX288" s="17"/>
      <c r="AZ288" s="13"/>
      <c r="BA288" s="16"/>
      <c r="BM288" s="39"/>
      <c r="BO288" s="14"/>
      <c r="BP288" s="18"/>
      <c r="BR288" s="39"/>
      <c r="BT288" s="14"/>
      <c r="BU288" s="18"/>
      <c r="BW288" s="39"/>
      <c r="BY288" s="14"/>
      <c r="BZ288" s="18"/>
      <c r="CA288" s="22"/>
      <c r="CB288" s="40"/>
      <c r="CG288" s="40"/>
      <c r="CI288" s="21"/>
      <c r="CJ288" s="21"/>
      <c r="CL288" s="40"/>
      <c r="CN288" s="21"/>
      <c r="CO288" s="21"/>
      <c r="CQ288" s="40"/>
      <c r="CS288" s="21"/>
      <c r="CT288" s="21"/>
      <c r="CV288" s="40"/>
      <c r="CX288" s="21"/>
      <c r="CY288" s="21"/>
      <c r="CZ288" s="26"/>
      <c r="DA288" s="41"/>
      <c r="DF288" s="41"/>
      <c r="DH288" s="25"/>
      <c r="DI288" s="25"/>
      <c r="DK288" s="41"/>
      <c r="DM288" s="25"/>
      <c r="DN288" s="25"/>
      <c r="DP288" s="41"/>
      <c r="DR288" s="25"/>
      <c r="DS288" s="25"/>
      <c r="DT288" s="30"/>
      <c r="DU288" s="42"/>
      <c r="DZ288" s="42"/>
      <c r="EB288" s="29"/>
      <c r="EC288" s="29"/>
      <c r="EE288" s="42"/>
      <c r="EG288" s="29"/>
      <c r="EH288" s="29"/>
      <c r="EI288" s="34"/>
      <c r="EJ288" s="43"/>
      <c r="EO288" s="43"/>
      <c r="EQ288" s="33"/>
      <c r="ER288" s="33"/>
      <c r="ES288" s="38"/>
      <c r="ET288" s="44"/>
      <c r="EX288" s="7"/>
      <c r="EY288" s="8"/>
      <c r="FD288" s="8"/>
      <c r="FF288" s="4"/>
      <c r="FG288" s="4"/>
      <c r="FI288" s="8"/>
      <c r="FK288" s="4"/>
      <c r="FL288" s="4"/>
      <c r="FN288" s="8"/>
      <c r="FP288" s="4"/>
      <c r="FQ288" s="4"/>
      <c r="FS288" s="8"/>
      <c r="FU288" s="4"/>
      <c r="FV288" s="4"/>
      <c r="FW288" s="15"/>
      <c r="FX288" s="39"/>
      <c r="GC288" s="39"/>
      <c r="GE288" s="14"/>
      <c r="GF288" s="14"/>
      <c r="GH288" s="39"/>
      <c r="GJ288" s="14"/>
      <c r="GK288" s="14"/>
      <c r="GM288" s="39"/>
      <c r="GO288" s="14"/>
      <c r="GP288" s="14"/>
      <c r="GQ288" s="22"/>
      <c r="GR288" s="40"/>
      <c r="GW288" s="40"/>
      <c r="GY288" s="21"/>
      <c r="GZ288" s="21"/>
      <c r="HB288" s="40"/>
      <c r="HD288" s="21"/>
      <c r="HE288" s="21"/>
      <c r="HF288" s="26"/>
      <c r="HG288" s="41"/>
      <c r="HL288" s="41"/>
      <c r="HN288" s="25"/>
      <c r="HO288" s="25"/>
      <c r="HP288" s="30"/>
      <c r="HQ288" s="42"/>
      <c r="HU288" s="7"/>
      <c r="HV288" s="8"/>
      <c r="IA288" s="8"/>
      <c r="IC288" s="4"/>
      <c r="ID288" s="4"/>
      <c r="IF288" s="8"/>
      <c r="IH288" s="4"/>
      <c r="II288" s="4"/>
      <c r="IK288" s="8"/>
      <c r="IM288" s="4"/>
      <c r="IN288" s="4"/>
      <c r="IO288" s="15"/>
      <c r="IP288" s="39"/>
      <c r="IU288" s="39"/>
      <c r="IW288" s="14"/>
      <c r="IX288" s="14"/>
      <c r="IZ288" s="39"/>
      <c r="JB288" s="14"/>
      <c r="JC288" s="14"/>
      <c r="JD288" s="22"/>
      <c r="JE288" s="40"/>
      <c r="JJ288" s="40"/>
      <c r="JL288" s="21"/>
      <c r="JM288" s="21"/>
      <c r="JN288" s="26"/>
      <c r="JO288" s="41"/>
      <c r="JS288" s="7"/>
      <c r="JT288" s="8"/>
      <c r="JY288" s="8"/>
      <c r="KA288" s="4"/>
      <c r="KB288" s="4"/>
      <c r="KD288" s="8"/>
      <c r="KF288" s="4"/>
      <c r="KG288" s="4"/>
      <c r="KH288" s="15"/>
      <c r="KI288" s="39"/>
      <c r="KN288" s="39"/>
      <c r="KP288" s="14"/>
      <c r="KQ288" s="14"/>
      <c r="KR288" s="22"/>
      <c r="KS288" s="40"/>
      <c r="KX288" s="6"/>
      <c r="KZ288" s="5"/>
      <c r="LA288" s="5"/>
      <c r="LG288" s="15"/>
      <c r="LH288" s="39"/>
      <c r="LM288" s="6"/>
      <c r="LO288" s="5"/>
      <c r="LP288" s="5"/>
      <c r="LQ288" s="7"/>
      <c r="LR288" s="8"/>
      <c r="LW288" s="8"/>
      <c r="LY288" s="4"/>
      <c r="LZ288" s="4"/>
      <c r="MB288" s="8"/>
      <c r="MD288" s="4"/>
      <c r="ME288" s="4"/>
      <c r="MG288" s="8"/>
      <c r="MI288" s="4"/>
      <c r="MJ288" s="4"/>
      <c r="MK288" s="15"/>
      <c r="ML288" s="39"/>
      <c r="MQ288" s="39"/>
      <c r="MS288" s="14"/>
      <c r="MT288" s="14"/>
      <c r="MV288" s="39"/>
      <c r="MX288" s="14"/>
      <c r="MY288" s="14"/>
      <c r="MZ288" s="22"/>
      <c r="NA288" s="40"/>
      <c r="NF288" s="40"/>
      <c r="NH288" s="21"/>
      <c r="NI288" s="21"/>
      <c r="NJ288" s="26"/>
      <c r="NK288" s="41"/>
      <c r="NO288" s="7"/>
      <c r="NP288" s="8"/>
      <c r="NU288" s="8"/>
      <c r="NW288" s="4"/>
      <c r="NX288" s="4"/>
      <c r="NZ288" s="8"/>
      <c r="OB288" s="4"/>
      <c r="OC288" s="4"/>
      <c r="OD288" s="15"/>
      <c r="OE288" s="39"/>
      <c r="OJ288" s="39"/>
      <c r="OL288" s="14"/>
      <c r="OM288" s="14"/>
      <c r="ON288" s="22"/>
      <c r="OO288" s="40"/>
      <c r="OS288" s="7"/>
      <c r="OT288" s="8"/>
      <c r="OY288" s="8"/>
      <c r="PA288" s="4"/>
      <c r="PB288" s="4"/>
      <c r="PC288" s="15"/>
      <c r="PD288" s="39"/>
      <c r="PH288" s="7"/>
      <c r="PI288" s="8"/>
      <c r="PM288" s="7"/>
      <c r="PN288" s="8"/>
      <c r="PS288" s="8"/>
      <c r="PU288" s="4"/>
      <c r="PV288" s="4"/>
      <c r="PX288" s="8"/>
      <c r="PZ288" s="4"/>
      <c r="QA288" s="4"/>
      <c r="QB288" s="15"/>
      <c r="QC288" s="39"/>
      <c r="QH288" s="39"/>
      <c r="QJ288" s="14"/>
      <c r="QK288" s="14"/>
      <c r="QL288" s="22"/>
      <c r="QM288" s="40"/>
      <c r="QQ288" s="7"/>
      <c r="QR288" s="8"/>
      <c r="QW288" s="8"/>
      <c r="QY288" s="4"/>
      <c r="QZ288" s="4"/>
      <c r="RA288" s="15"/>
      <c r="RB288" s="39"/>
      <c r="RF288" s="7"/>
      <c r="RG288" s="8"/>
      <c r="RK288" s="7"/>
      <c r="RL288" s="8"/>
      <c r="RQ288" s="8"/>
      <c r="RS288" s="4"/>
      <c r="RT288" s="4"/>
      <c r="RU288" s="15"/>
      <c r="RV288" s="39"/>
      <c r="RZ288" s="7"/>
      <c r="SA288" s="8"/>
      <c r="SE288" s="7"/>
      <c r="SF288" s="8"/>
      <c r="SJ288" s="7"/>
      <c r="SK288" s="8"/>
      <c r="SP288" s="8"/>
      <c r="SR288" s="4"/>
      <c r="SS288" s="4"/>
      <c r="SU288" s="8"/>
      <c r="SW288" s="4"/>
      <c r="SX288" s="4"/>
      <c r="SY288" s="15"/>
      <c r="SZ288" s="39"/>
      <c r="TE288" s="39"/>
      <c r="TG288" s="14"/>
      <c r="TH288" s="14"/>
      <c r="TI288" s="22"/>
      <c r="TJ288" s="40"/>
      <c r="TN288" s="7"/>
      <c r="TO288" s="8"/>
      <c r="TT288" s="8"/>
      <c r="TV288" s="4"/>
      <c r="TW288" s="4"/>
      <c r="TX288" s="15"/>
      <c r="TY288" s="39"/>
      <c r="UC288" s="7"/>
      <c r="UD288" s="8"/>
      <c r="UH288" s="7"/>
      <c r="UI288" s="8"/>
      <c r="UN288" s="8"/>
      <c r="UP288" s="4"/>
      <c r="UQ288" s="4"/>
      <c r="UR288" s="15"/>
      <c r="US288" s="39"/>
      <c r="UW288" s="7"/>
      <c r="UX288" s="8"/>
      <c r="VB288" s="7"/>
      <c r="VC288" s="8"/>
      <c r="VG288" s="7"/>
      <c r="VH288" s="8"/>
      <c r="VM288" s="8"/>
      <c r="VO288" s="4"/>
      <c r="VP288" s="4"/>
      <c r="VQ288" s="15"/>
      <c r="VR288" s="39"/>
      <c r="VV288" s="7"/>
      <c r="VW288" s="8"/>
      <c r="WA288" s="7"/>
      <c r="WB288" s="8"/>
      <c r="WF288" s="7"/>
      <c r="WG288" s="8"/>
      <c r="WK288" s="7"/>
      <c r="WL288" s="8"/>
      <c r="WQ288" s="8"/>
      <c r="WS288" s="4"/>
      <c r="WT288" s="4"/>
      <c r="WU288" s="15"/>
      <c r="WV288" s="39"/>
      <c r="WZ288" s="7"/>
      <c r="XA288" s="8"/>
      <c r="XE288" s="7"/>
      <c r="XF288" s="8"/>
      <c r="XJ288" s="7"/>
      <c r="XK288" s="8"/>
      <c r="XO288" s="7"/>
      <c r="XP288" s="8"/>
      <c r="XT288" s="7"/>
      <c r="XU288" s="8"/>
      <c r="XY288" s="7"/>
      <c r="XZ288" s="8"/>
      <c r="YD288" s="7"/>
      <c r="YE288" s="8"/>
      <c r="YI288" s="7"/>
      <c r="YJ288" s="8"/>
    </row>
    <row r="289" spans="2:660" x14ac:dyDescent="0.2">
      <c r="B289" s="242"/>
      <c r="C289" s="163"/>
      <c r="D289"/>
      <c r="J289"/>
      <c r="K289"/>
      <c r="L289"/>
      <c r="M289"/>
      <c r="AI289" s="8"/>
      <c r="AK289" s="4"/>
      <c r="AL289" s="9"/>
      <c r="AN289" s="8"/>
      <c r="AP289" s="4"/>
      <c r="AQ289" s="9"/>
      <c r="AS289" s="8"/>
      <c r="AU289" s="4"/>
      <c r="AV289" s="9"/>
      <c r="AX289" s="17"/>
      <c r="AZ289" s="13"/>
      <c r="BA289" s="16"/>
      <c r="BM289" s="39"/>
      <c r="BO289" s="14"/>
      <c r="BP289" s="18"/>
      <c r="BR289" s="39"/>
      <c r="BT289" s="14"/>
      <c r="BU289" s="18"/>
      <c r="BW289" s="39"/>
      <c r="BY289" s="14"/>
      <c r="BZ289" s="18"/>
      <c r="CA289" s="22"/>
      <c r="CB289" s="40"/>
      <c r="CG289" s="40"/>
      <c r="CI289" s="21"/>
      <c r="CJ289" s="21"/>
      <c r="CL289" s="40"/>
      <c r="CN289" s="21"/>
      <c r="CO289" s="21"/>
      <c r="CQ289" s="40"/>
      <c r="CS289" s="21"/>
      <c r="CT289" s="21"/>
      <c r="CV289" s="40"/>
      <c r="CX289" s="21"/>
      <c r="CY289" s="21"/>
      <c r="CZ289" s="26"/>
      <c r="DA289" s="41"/>
      <c r="DF289" s="41"/>
      <c r="DH289" s="25"/>
      <c r="DI289" s="25"/>
      <c r="DK289" s="41"/>
      <c r="DM289" s="25"/>
      <c r="DN289" s="25"/>
      <c r="DP289" s="41"/>
      <c r="DR289" s="25"/>
      <c r="DS289" s="25"/>
      <c r="DT289" s="30"/>
      <c r="DU289" s="42"/>
      <c r="DZ289" s="42"/>
      <c r="EB289" s="29"/>
      <c r="EC289" s="29"/>
      <c r="EE289" s="42"/>
      <c r="EG289" s="29"/>
      <c r="EH289" s="29"/>
      <c r="EI289" s="34"/>
      <c r="EJ289" s="43"/>
      <c r="EO289" s="43"/>
      <c r="EQ289" s="33"/>
      <c r="ER289" s="33"/>
      <c r="ES289" s="38"/>
      <c r="ET289" s="44"/>
      <c r="EX289" s="7"/>
      <c r="EY289" s="8"/>
      <c r="FD289" s="8"/>
      <c r="FF289" s="4"/>
      <c r="FG289" s="4"/>
      <c r="FI289" s="8"/>
      <c r="FK289" s="4"/>
      <c r="FL289" s="4"/>
      <c r="FN289" s="8"/>
      <c r="FP289" s="4"/>
      <c r="FQ289" s="4"/>
      <c r="FS289" s="8"/>
      <c r="FU289" s="4"/>
      <c r="FV289" s="4"/>
      <c r="FW289" s="15"/>
      <c r="FX289" s="39"/>
      <c r="GC289" s="39"/>
      <c r="GE289" s="14"/>
      <c r="GF289" s="14"/>
      <c r="GH289" s="39"/>
      <c r="GJ289" s="14"/>
      <c r="GK289" s="14"/>
      <c r="GM289" s="39"/>
      <c r="GO289" s="14"/>
      <c r="GP289" s="14"/>
      <c r="GQ289" s="22"/>
      <c r="GR289" s="40"/>
      <c r="GW289" s="40"/>
      <c r="GY289" s="21"/>
      <c r="GZ289" s="21"/>
      <c r="HB289" s="40"/>
      <c r="HD289" s="21"/>
      <c r="HE289" s="21"/>
      <c r="HF289" s="26"/>
      <c r="HG289" s="41"/>
      <c r="HL289" s="41"/>
      <c r="HN289" s="25"/>
      <c r="HO289" s="25"/>
      <c r="HP289" s="30"/>
      <c r="HQ289" s="42"/>
      <c r="HU289" s="7"/>
      <c r="HV289" s="8"/>
      <c r="IA289" s="8"/>
      <c r="IC289" s="4"/>
      <c r="ID289" s="4"/>
      <c r="IF289" s="8"/>
      <c r="IH289" s="4"/>
      <c r="II289" s="4"/>
      <c r="IK289" s="8"/>
      <c r="IM289" s="4"/>
      <c r="IN289" s="4"/>
      <c r="IO289" s="15"/>
      <c r="IP289" s="39"/>
      <c r="IU289" s="39"/>
      <c r="IW289" s="14"/>
      <c r="IX289" s="14"/>
      <c r="IZ289" s="39"/>
      <c r="JB289" s="14"/>
      <c r="JC289" s="14"/>
      <c r="JD289" s="22"/>
      <c r="JE289" s="40"/>
      <c r="JJ289" s="40"/>
      <c r="JL289" s="21"/>
      <c r="JM289" s="21"/>
      <c r="JN289" s="26"/>
      <c r="JO289" s="41"/>
      <c r="JS289" s="7"/>
      <c r="JT289" s="8"/>
      <c r="JY289" s="8"/>
      <c r="KA289" s="4"/>
      <c r="KB289" s="4"/>
      <c r="KD289" s="8"/>
      <c r="KF289" s="4"/>
      <c r="KG289" s="4"/>
      <c r="KH289" s="15"/>
      <c r="KI289" s="39"/>
      <c r="KN289" s="39"/>
      <c r="KP289" s="14"/>
      <c r="KQ289" s="14"/>
      <c r="KR289" s="22"/>
      <c r="KS289" s="40"/>
      <c r="KX289" s="6"/>
      <c r="KZ289" s="5"/>
      <c r="LA289" s="5"/>
      <c r="LG289" s="15"/>
      <c r="LH289" s="39"/>
      <c r="LM289" s="6"/>
      <c r="LO289" s="5"/>
      <c r="LP289" s="5"/>
      <c r="LQ289" s="7"/>
      <c r="LR289" s="8"/>
      <c r="LW289" s="8"/>
      <c r="LY289" s="4"/>
      <c r="LZ289" s="4"/>
      <c r="MB289" s="8"/>
      <c r="MD289" s="4"/>
      <c r="ME289" s="4"/>
      <c r="MG289" s="8"/>
      <c r="MI289" s="4"/>
      <c r="MJ289" s="4"/>
      <c r="MK289" s="15"/>
      <c r="ML289" s="39"/>
      <c r="MQ289" s="39"/>
      <c r="MS289" s="14"/>
      <c r="MT289" s="14"/>
      <c r="MV289" s="39"/>
      <c r="MX289" s="14"/>
      <c r="MY289" s="14"/>
      <c r="MZ289" s="22"/>
      <c r="NA289" s="40"/>
      <c r="NF289" s="40"/>
      <c r="NH289" s="21"/>
      <c r="NI289" s="21"/>
      <c r="NJ289" s="26"/>
      <c r="NK289" s="41"/>
      <c r="NO289" s="7"/>
      <c r="NP289" s="8"/>
      <c r="NU289" s="8"/>
      <c r="NW289" s="4"/>
      <c r="NX289" s="4"/>
      <c r="NZ289" s="8"/>
      <c r="OB289" s="4"/>
      <c r="OC289" s="4"/>
      <c r="OD289" s="15"/>
      <c r="OE289" s="39"/>
      <c r="OJ289" s="39"/>
      <c r="OL289" s="14"/>
      <c r="OM289" s="14"/>
      <c r="ON289" s="22"/>
      <c r="OO289" s="40"/>
      <c r="OS289" s="7"/>
      <c r="OT289" s="8"/>
      <c r="OY289" s="8"/>
      <c r="PA289" s="4"/>
      <c r="PB289" s="4"/>
      <c r="PC289" s="15"/>
      <c r="PD289" s="39"/>
      <c r="PH289" s="7"/>
      <c r="PI289" s="8"/>
      <c r="PM289" s="7"/>
      <c r="PN289" s="8"/>
      <c r="PS289" s="8"/>
      <c r="PU289" s="4"/>
      <c r="PV289" s="4"/>
      <c r="PX289" s="8"/>
      <c r="PZ289" s="4"/>
      <c r="QA289" s="4"/>
      <c r="QB289" s="15"/>
      <c r="QC289" s="39"/>
      <c r="QH289" s="39"/>
      <c r="QJ289" s="14"/>
      <c r="QK289" s="14"/>
      <c r="QL289" s="22"/>
      <c r="QM289" s="40"/>
      <c r="QQ289" s="7"/>
      <c r="QR289" s="8"/>
      <c r="QW289" s="8"/>
      <c r="QY289" s="4"/>
      <c r="QZ289" s="4"/>
      <c r="RA289" s="15"/>
      <c r="RB289" s="39"/>
      <c r="RF289" s="7"/>
      <c r="RG289" s="8"/>
      <c r="RK289" s="7"/>
      <c r="RL289" s="8"/>
      <c r="RQ289" s="8"/>
      <c r="RS289" s="4"/>
      <c r="RT289" s="4"/>
      <c r="RU289" s="15"/>
      <c r="RV289" s="39"/>
      <c r="RZ289" s="7"/>
      <c r="SA289" s="8"/>
      <c r="SE289" s="7"/>
      <c r="SF289" s="8"/>
      <c r="SJ289" s="7"/>
      <c r="SK289" s="8"/>
      <c r="SP289" s="8"/>
      <c r="SR289" s="4"/>
      <c r="SS289" s="4"/>
      <c r="SU289" s="8"/>
      <c r="SW289" s="4"/>
      <c r="SX289" s="4"/>
      <c r="SY289" s="15"/>
      <c r="SZ289" s="39"/>
      <c r="TE289" s="39"/>
      <c r="TG289" s="14"/>
      <c r="TH289" s="14"/>
      <c r="TI289" s="22"/>
      <c r="TJ289" s="40"/>
      <c r="TN289" s="7"/>
      <c r="TO289" s="8"/>
      <c r="TT289" s="8"/>
      <c r="TV289" s="4"/>
      <c r="TW289" s="4"/>
      <c r="TX289" s="15"/>
      <c r="TY289" s="39"/>
      <c r="UC289" s="7"/>
      <c r="UD289" s="8"/>
      <c r="UH289" s="7"/>
      <c r="UI289" s="8"/>
      <c r="UN289" s="8"/>
      <c r="UP289" s="4"/>
      <c r="UQ289" s="4"/>
      <c r="UR289" s="15"/>
      <c r="US289" s="39"/>
      <c r="UW289" s="7"/>
      <c r="UX289" s="8"/>
      <c r="VB289" s="7"/>
      <c r="VC289" s="8"/>
      <c r="VG289" s="7"/>
      <c r="VH289" s="8"/>
      <c r="VM289" s="8"/>
      <c r="VO289" s="4"/>
      <c r="VP289" s="4"/>
      <c r="VQ289" s="15"/>
      <c r="VR289" s="39"/>
      <c r="VV289" s="7"/>
      <c r="VW289" s="8"/>
      <c r="WA289" s="7"/>
      <c r="WB289" s="8"/>
      <c r="WF289" s="7"/>
      <c r="WG289" s="8"/>
      <c r="WK289" s="7"/>
      <c r="WL289" s="8"/>
      <c r="WQ289" s="8"/>
      <c r="WS289" s="4"/>
      <c r="WT289" s="4"/>
      <c r="WU289" s="15"/>
      <c r="WV289" s="39"/>
      <c r="WZ289" s="7"/>
      <c r="XA289" s="8"/>
      <c r="XE289" s="7"/>
      <c r="XF289" s="8"/>
      <c r="XJ289" s="7"/>
      <c r="XK289" s="8"/>
      <c r="XO289" s="7"/>
      <c r="XP289" s="8"/>
      <c r="XT289" s="7"/>
      <c r="XU289" s="8"/>
      <c r="XY289" s="7"/>
      <c r="XZ289" s="8"/>
      <c r="YD289" s="7"/>
      <c r="YE289" s="8"/>
      <c r="YI289" s="7"/>
      <c r="YJ289" s="8"/>
    </row>
    <row r="290" spans="2:660" x14ac:dyDescent="0.2">
      <c r="B290" s="242"/>
      <c r="C290" s="163"/>
      <c r="D290"/>
      <c r="J290"/>
      <c r="K290"/>
      <c r="L290"/>
      <c r="M290"/>
      <c r="AI290" s="8"/>
      <c r="AK290" s="4"/>
      <c r="AL290" s="9"/>
      <c r="AN290" s="8"/>
      <c r="AP290" s="4"/>
      <c r="AQ290" s="9"/>
      <c r="AS290" s="8"/>
      <c r="AU290" s="4"/>
      <c r="AV290" s="9"/>
      <c r="AX290" s="17"/>
      <c r="AZ290" s="13"/>
      <c r="BA290" s="16"/>
      <c r="BM290" s="39"/>
      <c r="BO290" s="14"/>
      <c r="BP290" s="18"/>
      <c r="BR290" s="39"/>
      <c r="BT290" s="14"/>
      <c r="BU290" s="18"/>
      <c r="BW290" s="39"/>
      <c r="BY290" s="14"/>
      <c r="BZ290" s="18"/>
      <c r="CA290" s="22"/>
      <c r="CB290" s="40"/>
      <c r="CG290" s="40"/>
      <c r="CI290" s="21"/>
      <c r="CJ290" s="21"/>
      <c r="CL290" s="40"/>
      <c r="CN290" s="21"/>
      <c r="CO290" s="21"/>
      <c r="CQ290" s="40"/>
      <c r="CS290" s="21"/>
      <c r="CT290" s="21"/>
      <c r="CV290" s="40"/>
      <c r="CX290" s="21"/>
      <c r="CY290" s="21"/>
      <c r="CZ290" s="26"/>
      <c r="DA290" s="41"/>
      <c r="DF290" s="41"/>
      <c r="DH290" s="25"/>
      <c r="DI290" s="25"/>
      <c r="DK290" s="41"/>
      <c r="DM290" s="25"/>
      <c r="DN290" s="25"/>
      <c r="DP290" s="41"/>
      <c r="DR290" s="25"/>
      <c r="DS290" s="25"/>
      <c r="DT290" s="30"/>
      <c r="DU290" s="42"/>
      <c r="DZ290" s="42"/>
      <c r="EB290" s="29"/>
      <c r="EC290" s="29"/>
      <c r="EE290" s="42"/>
      <c r="EG290" s="29"/>
      <c r="EH290" s="29"/>
      <c r="EI290" s="34"/>
      <c r="EJ290" s="43"/>
      <c r="EO290" s="43"/>
      <c r="EQ290" s="33"/>
      <c r="ER290" s="33"/>
      <c r="ES290" s="38"/>
      <c r="ET290" s="44"/>
      <c r="EX290" s="7"/>
      <c r="EY290" s="8"/>
      <c r="FD290" s="8"/>
      <c r="FF290" s="4"/>
      <c r="FG290" s="4"/>
      <c r="FI290" s="8"/>
      <c r="FK290" s="4"/>
      <c r="FL290" s="4"/>
      <c r="FN290" s="8"/>
      <c r="FP290" s="4"/>
      <c r="FQ290" s="4"/>
      <c r="FS290" s="8"/>
      <c r="FU290" s="4"/>
      <c r="FV290" s="4"/>
      <c r="FW290" s="15"/>
      <c r="FX290" s="39"/>
      <c r="GC290" s="39"/>
      <c r="GE290" s="14"/>
      <c r="GF290" s="14"/>
      <c r="GH290" s="39"/>
      <c r="GJ290" s="14"/>
      <c r="GK290" s="14"/>
      <c r="GM290" s="39"/>
      <c r="GO290" s="14"/>
      <c r="GP290" s="14"/>
      <c r="GQ290" s="22"/>
      <c r="GR290" s="40"/>
      <c r="GW290" s="40"/>
      <c r="GY290" s="21"/>
      <c r="GZ290" s="21"/>
      <c r="HB290" s="40"/>
      <c r="HD290" s="21"/>
      <c r="HE290" s="21"/>
      <c r="HF290" s="26"/>
      <c r="HG290" s="41"/>
      <c r="HL290" s="41"/>
      <c r="HN290" s="25"/>
      <c r="HO290" s="25"/>
      <c r="HP290" s="30"/>
      <c r="HQ290" s="42"/>
      <c r="HU290" s="7"/>
      <c r="HV290" s="8"/>
      <c r="IA290" s="8"/>
      <c r="IC290" s="4"/>
      <c r="ID290" s="4"/>
      <c r="IF290" s="8"/>
      <c r="IH290" s="4"/>
      <c r="II290" s="4"/>
      <c r="IK290" s="8"/>
      <c r="IM290" s="4"/>
      <c r="IN290" s="4"/>
      <c r="IO290" s="15"/>
      <c r="IP290" s="39"/>
      <c r="IU290" s="39"/>
      <c r="IW290" s="14"/>
      <c r="IX290" s="14"/>
      <c r="IZ290" s="39"/>
      <c r="JB290" s="14"/>
      <c r="JC290" s="14"/>
      <c r="JD290" s="22"/>
      <c r="JE290" s="40"/>
      <c r="JJ290" s="40"/>
      <c r="JL290" s="21"/>
      <c r="JM290" s="21"/>
      <c r="JN290" s="26"/>
      <c r="JO290" s="41"/>
      <c r="JS290" s="7"/>
      <c r="JT290" s="8"/>
      <c r="JY290" s="8"/>
      <c r="KA290" s="4"/>
      <c r="KB290" s="4"/>
      <c r="KD290" s="8"/>
      <c r="KF290" s="4"/>
      <c r="KG290" s="4"/>
      <c r="KH290" s="15"/>
      <c r="KI290" s="39"/>
      <c r="KN290" s="39"/>
      <c r="KP290" s="14"/>
      <c r="KQ290" s="14"/>
      <c r="KR290" s="22"/>
      <c r="KS290" s="40"/>
      <c r="KX290" s="6"/>
      <c r="KZ290" s="5"/>
      <c r="LA290" s="5"/>
      <c r="LG290" s="15"/>
      <c r="LH290" s="39"/>
      <c r="LM290" s="6"/>
      <c r="LO290" s="5"/>
      <c r="LP290" s="5"/>
      <c r="LQ290" s="7"/>
      <c r="LR290" s="8"/>
      <c r="LW290" s="8"/>
      <c r="LY290" s="4"/>
      <c r="LZ290" s="4"/>
      <c r="MB290" s="8"/>
      <c r="MD290" s="4"/>
      <c r="ME290" s="4"/>
      <c r="MG290" s="8"/>
      <c r="MI290" s="4"/>
      <c r="MJ290" s="4"/>
      <c r="MK290" s="15"/>
      <c r="ML290" s="39"/>
      <c r="MQ290" s="39"/>
      <c r="MS290" s="14"/>
      <c r="MT290" s="14"/>
      <c r="MV290" s="39"/>
      <c r="MX290" s="14"/>
      <c r="MY290" s="14"/>
      <c r="MZ290" s="22"/>
      <c r="NA290" s="40"/>
      <c r="NF290" s="40"/>
      <c r="NH290" s="21"/>
      <c r="NI290" s="21"/>
      <c r="NJ290" s="26"/>
      <c r="NK290" s="41"/>
      <c r="NO290" s="7"/>
      <c r="NP290" s="8"/>
      <c r="NU290" s="8"/>
      <c r="NW290" s="4"/>
      <c r="NX290" s="4"/>
      <c r="NZ290" s="8"/>
      <c r="OB290" s="4"/>
      <c r="OC290" s="4"/>
      <c r="OD290" s="15"/>
      <c r="OE290" s="39"/>
      <c r="OJ290" s="39"/>
      <c r="OL290" s="14"/>
      <c r="OM290" s="14"/>
      <c r="ON290" s="22"/>
      <c r="OO290" s="40"/>
      <c r="OS290" s="7"/>
      <c r="OT290" s="8"/>
      <c r="OY290" s="8"/>
      <c r="PA290" s="4"/>
      <c r="PB290" s="4"/>
      <c r="PC290" s="15"/>
      <c r="PD290" s="39"/>
      <c r="PH290" s="7"/>
      <c r="PI290" s="8"/>
      <c r="PM290" s="7"/>
      <c r="PN290" s="8"/>
      <c r="PS290" s="8"/>
      <c r="PU290" s="4"/>
      <c r="PV290" s="4"/>
      <c r="PX290" s="8"/>
      <c r="PZ290" s="4"/>
      <c r="QA290" s="4"/>
      <c r="QB290" s="15"/>
      <c r="QC290" s="39"/>
      <c r="QH290" s="39"/>
      <c r="QJ290" s="14"/>
      <c r="QK290" s="14"/>
      <c r="QL290" s="22"/>
      <c r="QM290" s="40"/>
      <c r="QQ290" s="7"/>
      <c r="QR290" s="8"/>
      <c r="QW290" s="8"/>
      <c r="QY290" s="4"/>
      <c r="QZ290" s="4"/>
      <c r="RA290" s="15"/>
      <c r="RB290" s="39"/>
      <c r="RF290" s="7"/>
      <c r="RG290" s="8"/>
      <c r="RK290" s="7"/>
      <c r="RL290" s="8"/>
      <c r="RQ290" s="8"/>
      <c r="RS290" s="4"/>
      <c r="RT290" s="4"/>
      <c r="RU290" s="15"/>
      <c r="RV290" s="39"/>
      <c r="RZ290" s="7"/>
      <c r="SA290" s="8"/>
      <c r="SE290" s="7"/>
      <c r="SF290" s="8"/>
      <c r="SJ290" s="7"/>
      <c r="SK290" s="8"/>
      <c r="SP290" s="8"/>
      <c r="SR290" s="4"/>
      <c r="SS290" s="4"/>
      <c r="SU290" s="8"/>
      <c r="SW290" s="4"/>
      <c r="SX290" s="4"/>
      <c r="SY290" s="15"/>
      <c r="SZ290" s="39"/>
      <c r="TE290" s="39"/>
      <c r="TG290" s="14"/>
      <c r="TH290" s="14"/>
      <c r="TI290" s="22"/>
      <c r="TJ290" s="40"/>
      <c r="TN290" s="7"/>
      <c r="TO290" s="8"/>
      <c r="TT290" s="8"/>
      <c r="TV290" s="4"/>
      <c r="TW290" s="4"/>
      <c r="TX290" s="15"/>
      <c r="TY290" s="39"/>
      <c r="UC290" s="7"/>
      <c r="UD290" s="8"/>
      <c r="UH290" s="7"/>
      <c r="UI290" s="8"/>
      <c r="UN290" s="8"/>
      <c r="UP290" s="4"/>
      <c r="UQ290" s="4"/>
      <c r="UR290" s="15"/>
      <c r="US290" s="39"/>
      <c r="UW290" s="7"/>
      <c r="UX290" s="8"/>
      <c r="VB290" s="7"/>
      <c r="VC290" s="8"/>
      <c r="VG290" s="7"/>
      <c r="VH290" s="8"/>
      <c r="VM290" s="8"/>
      <c r="VO290" s="4"/>
      <c r="VP290" s="4"/>
      <c r="VQ290" s="15"/>
      <c r="VR290" s="39"/>
      <c r="VV290" s="7"/>
      <c r="VW290" s="8"/>
      <c r="WA290" s="7"/>
      <c r="WB290" s="8"/>
      <c r="WF290" s="7"/>
      <c r="WG290" s="8"/>
      <c r="WK290" s="7"/>
      <c r="WL290" s="8"/>
      <c r="WQ290" s="8"/>
      <c r="WS290" s="4"/>
      <c r="WT290" s="4"/>
      <c r="WU290" s="15"/>
      <c r="WV290" s="39"/>
      <c r="WZ290" s="7"/>
      <c r="XA290" s="8"/>
      <c r="XE290" s="7"/>
      <c r="XF290" s="8"/>
      <c r="XJ290" s="7"/>
      <c r="XK290" s="8"/>
      <c r="XO290" s="7"/>
      <c r="XP290" s="8"/>
      <c r="XT290" s="7"/>
      <c r="XU290" s="8"/>
      <c r="XY290" s="7"/>
      <c r="XZ290" s="8"/>
      <c r="YD290" s="7"/>
      <c r="YE290" s="8"/>
      <c r="YI290" s="7"/>
      <c r="YJ290" s="8"/>
    </row>
    <row r="291" spans="2:660" x14ac:dyDescent="0.2">
      <c r="B291" s="242"/>
      <c r="C291" s="163"/>
      <c r="D291"/>
      <c r="J291"/>
      <c r="K291"/>
      <c r="L291"/>
      <c r="M291"/>
      <c r="AI291" s="8"/>
      <c r="AK291" s="4"/>
      <c r="AL291" s="9"/>
      <c r="AN291" s="8"/>
      <c r="AP291" s="4"/>
      <c r="AQ291" s="9"/>
      <c r="AS291" s="8"/>
      <c r="AU291" s="4"/>
      <c r="AV291" s="9"/>
      <c r="AX291" s="17"/>
      <c r="AZ291" s="13"/>
      <c r="BA291" s="16"/>
      <c r="BM291" s="39"/>
      <c r="BO291" s="14"/>
      <c r="BP291" s="18"/>
      <c r="BR291" s="39"/>
      <c r="BT291" s="14"/>
      <c r="BU291" s="18"/>
      <c r="BW291" s="39"/>
      <c r="BY291" s="14"/>
      <c r="BZ291" s="18"/>
      <c r="CA291" s="22"/>
      <c r="CB291" s="40"/>
      <c r="CG291" s="40"/>
      <c r="CI291" s="21"/>
      <c r="CJ291" s="21"/>
      <c r="CL291" s="40"/>
      <c r="CN291" s="21"/>
      <c r="CO291" s="21"/>
      <c r="CQ291" s="40"/>
      <c r="CS291" s="21"/>
      <c r="CT291" s="21"/>
      <c r="CV291" s="40"/>
      <c r="CX291" s="21"/>
      <c r="CY291" s="21"/>
      <c r="CZ291" s="26"/>
      <c r="DA291" s="41"/>
      <c r="DF291" s="41"/>
      <c r="DH291" s="25"/>
      <c r="DI291" s="25"/>
      <c r="DK291" s="41"/>
      <c r="DM291" s="25"/>
      <c r="DN291" s="25"/>
      <c r="DP291" s="41"/>
      <c r="DR291" s="25"/>
      <c r="DS291" s="25"/>
      <c r="DT291" s="30"/>
      <c r="DU291" s="42"/>
      <c r="DZ291" s="42"/>
      <c r="EB291" s="29"/>
      <c r="EC291" s="29"/>
      <c r="EE291" s="42"/>
      <c r="EG291" s="29"/>
      <c r="EH291" s="29"/>
      <c r="EI291" s="34"/>
      <c r="EJ291" s="43"/>
      <c r="EO291" s="43"/>
      <c r="EQ291" s="33"/>
      <c r="ER291" s="33"/>
      <c r="ES291" s="38"/>
      <c r="ET291" s="44"/>
      <c r="EX291" s="7"/>
      <c r="EY291" s="8"/>
      <c r="FD291" s="8"/>
      <c r="FF291" s="4"/>
      <c r="FG291" s="4"/>
      <c r="FI291" s="8"/>
      <c r="FK291" s="4"/>
      <c r="FL291" s="4"/>
      <c r="FN291" s="8"/>
      <c r="FP291" s="4"/>
      <c r="FQ291" s="4"/>
      <c r="FS291" s="8"/>
      <c r="FU291" s="4"/>
      <c r="FV291" s="4"/>
      <c r="FW291" s="15"/>
      <c r="FX291" s="39"/>
      <c r="GC291" s="39"/>
      <c r="GE291" s="14"/>
      <c r="GF291" s="14"/>
      <c r="GH291" s="39"/>
      <c r="GJ291" s="14"/>
      <c r="GK291" s="14"/>
      <c r="GM291" s="39"/>
      <c r="GO291" s="14"/>
      <c r="GP291" s="14"/>
      <c r="GQ291" s="22"/>
      <c r="GR291" s="40"/>
      <c r="GW291" s="40"/>
      <c r="GY291" s="21"/>
      <c r="GZ291" s="21"/>
      <c r="HB291" s="40"/>
      <c r="HD291" s="21"/>
      <c r="HE291" s="21"/>
      <c r="HF291" s="26"/>
      <c r="HG291" s="41"/>
      <c r="HL291" s="41"/>
      <c r="HN291" s="25"/>
      <c r="HO291" s="25"/>
      <c r="HP291" s="30"/>
      <c r="HQ291" s="42"/>
      <c r="HU291" s="7"/>
      <c r="HV291" s="8"/>
      <c r="IA291" s="8"/>
      <c r="IC291" s="4"/>
      <c r="ID291" s="4"/>
      <c r="IF291" s="8"/>
      <c r="IH291" s="4"/>
      <c r="II291" s="4"/>
      <c r="IK291" s="8"/>
      <c r="IM291" s="4"/>
      <c r="IN291" s="4"/>
      <c r="IO291" s="15"/>
      <c r="IP291" s="39"/>
      <c r="IU291" s="39"/>
      <c r="IW291" s="14"/>
      <c r="IX291" s="14"/>
      <c r="IZ291" s="39"/>
      <c r="JB291" s="14"/>
      <c r="JC291" s="14"/>
      <c r="JD291" s="22"/>
      <c r="JE291" s="40"/>
      <c r="JJ291" s="40"/>
      <c r="JL291" s="21"/>
      <c r="JM291" s="21"/>
      <c r="JN291" s="26"/>
      <c r="JO291" s="41"/>
      <c r="JS291" s="7"/>
      <c r="JT291" s="8"/>
      <c r="JY291" s="8"/>
      <c r="KA291" s="4"/>
      <c r="KB291" s="4"/>
      <c r="KD291" s="8"/>
      <c r="KF291" s="4"/>
      <c r="KG291" s="4"/>
      <c r="KH291" s="15"/>
      <c r="KI291" s="39"/>
      <c r="KN291" s="39"/>
      <c r="KP291" s="14"/>
      <c r="KQ291" s="14"/>
      <c r="KR291" s="22"/>
      <c r="KS291" s="40"/>
      <c r="KX291" s="6"/>
      <c r="KZ291" s="5"/>
      <c r="LA291" s="5"/>
      <c r="LG291" s="15"/>
      <c r="LH291" s="39"/>
      <c r="LM291" s="6"/>
      <c r="LO291" s="5"/>
      <c r="LP291" s="5"/>
      <c r="LQ291" s="7"/>
      <c r="LR291" s="8"/>
      <c r="LW291" s="8"/>
      <c r="LY291" s="4"/>
      <c r="LZ291" s="4"/>
      <c r="MB291" s="8"/>
      <c r="MD291" s="4"/>
      <c r="ME291" s="4"/>
      <c r="MG291" s="8"/>
      <c r="MI291" s="4"/>
      <c r="MJ291" s="4"/>
      <c r="MK291" s="15"/>
      <c r="ML291" s="39"/>
      <c r="MQ291" s="39"/>
      <c r="MS291" s="14"/>
      <c r="MT291" s="14"/>
      <c r="MV291" s="39"/>
      <c r="MX291" s="14"/>
      <c r="MY291" s="14"/>
      <c r="MZ291" s="22"/>
      <c r="NA291" s="40"/>
      <c r="NF291" s="40"/>
      <c r="NH291" s="21"/>
      <c r="NI291" s="21"/>
      <c r="NJ291" s="26"/>
      <c r="NK291" s="41"/>
      <c r="NO291" s="7"/>
      <c r="NP291" s="8"/>
      <c r="NU291" s="8"/>
      <c r="NW291" s="4"/>
      <c r="NX291" s="4"/>
      <c r="NZ291" s="8"/>
      <c r="OB291" s="4"/>
      <c r="OC291" s="4"/>
      <c r="OD291" s="15"/>
      <c r="OE291" s="39"/>
      <c r="OJ291" s="39"/>
      <c r="OL291" s="14"/>
      <c r="OM291" s="14"/>
      <c r="ON291" s="22"/>
      <c r="OO291" s="40"/>
      <c r="OS291" s="7"/>
      <c r="OT291" s="8"/>
      <c r="OY291" s="8"/>
      <c r="PA291" s="4"/>
      <c r="PB291" s="4"/>
      <c r="PC291" s="15"/>
      <c r="PD291" s="39"/>
      <c r="PH291" s="7"/>
      <c r="PI291" s="8"/>
      <c r="PM291" s="7"/>
      <c r="PN291" s="8"/>
      <c r="PS291" s="8"/>
      <c r="PU291" s="4"/>
      <c r="PV291" s="4"/>
      <c r="PX291" s="8"/>
      <c r="PZ291" s="4"/>
      <c r="QA291" s="4"/>
      <c r="QB291" s="15"/>
      <c r="QC291" s="39"/>
      <c r="QH291" s="39"/>
      <c r="QJ291" s="14"/>
      <c r="QK291" s="14"/>
      <c r="QL291" s="22"/>
      <c r="QM291" s="40"/>
      <c r="QQ291" s="7"/>
      <c r="QR291" s="8"/>
      <c r="QW291" s="8"/>
      <c r="QY291" s="4"/>
      <c r="QZ291" s="4"/>
      <c r="RA291" s="15"/>
      <c r="RB291" s="39"/>
      <c r="RF291" s="7"/>
      <c r="RG291" s="8"/>
      <c r="RK291" s="7"/>
      <c r="RL291" s="8"/>
      <c r="RQ291" s="8"/>
      <c r="RS291" s="4"/>
      <c r="RT291" s="4"/>
      <c r="RU291" s="15"/>
      <c r="RV291" s="39"/>
      <c r="RZ291" s="7"/>
      <c r="SA291" s="8"/>
      <c r="SE291" s="7"/>
      <c r="SF291" s="8"/>
      <c r="SJ291" s="7"/>
      <c r="SK291" s="8"/>
      <c r="SP291" s="8"/>
      <c r="SR291" s="4"/>
      <c r="SS291" s="4"/>
      <c r="SU291" s="8"/>
      <c r="SW291" s="4"/>
      <c r="SX291" s="4"/>
      <c r="SY291" s="15"/>
      <c r="SZ291" s="39"/>
      <c r="TE291" s="39"/>
      <c r="TG291" s="14"/>
      <c r="TH291" s="14"/>
      <c r="TI291" s="22"/>
      <c r="TJ291" s="40"/>
      <c r="TN291" s="7"/>
      <c r="TO291" s="8"/>
      <c r="TT291" s="8"/>
      <c r="TV291" s="4"/>
      <c r="TW291" s="4"/>
      <c r="TX291" s="15"/>
      <c r="TY291" s="39"/>
      <c r="UC291" s="7"/>
      <c r="UD291" s="8"/>
      <c r="UH291" s="7"/>
      <c r="UI291" s="8"/>
      <c r="UN291" s="8"/>
      <c r="UP291" s="4"/>
      <c r="UQ291" s="4"/>
      <c r="UR291" s="15"/>
      <c r="US291" s="39"/>
      <c r="UW291" s="7"/>
      <c r="UX291" s="8"/>
      <c r="VB291" s="7"/>
      <c r="VC291" s="8"/>
      <c r="VG291" s="7"/>
      <c r="VH291" s="8"/>
      <c r="VM291" s="8"/>
      <c r="VO291" s="4"/>
      <c r="VP291" s="4"/>
      <c r="VQ291" s="15"/>
      <c r="VR291" s="39"/>
      <c r="VV291" s="7"/>
      <c r="VW291" s="8"/>
      <c r="WA291" s="7"/>
      <c r="WB291" s="8"/>
      <c r="WF291" s="7"/>
      <c r="WG291" s="8"/>
      <c r="WK291" s="7"/>
      <c r="WL291" s="8"/>
      <c r="WQ291" s="8"/>
      <c r="WS291" s="4"/>
      <c r="WT291" s="4"/>
      <c r="WU291" s="15"/>
      <c r="WV291" s="39"/>
      <c r="WZ291" s="7"/>
      <c r="XA291" s="8"/>
      <c r="XE291" s="7"/>
      <c r="XF291" s="8"/>
      <c r="XJ291" s="7"/>
      <c r="XK291" s="8"/>
      <c r="XO291" s="7"/>
      <c r="XP291" s="8"/>
      <c r="XT291" s="7"/>
      <c r="XU291" s="8"/>
      <c r="XY291" s="7"/>
      <c r="XZ291" s="8"/>
      <c r="YD291" s="7"/>
      <c r="YE291" s="8"/>
      <c r="YI291" s="7"/>
      <c r="YJ291" s="8"/>
    </row>
    <row r="292" spans="2:660" x14ac:dyDescent="0.2">
      <c r="B292" s="242"/>
      <c r="C292" s="163"/>
      <c r="D292"/>
      <c r="J292"/>
      <c r="K292"/>
      <c r="L292"/>
      <c r="M292"/>
      <c r="AI292" s="8"/>
      <c r="AK292" s="4"/>
      <c r="AL292" s="9"/>
      <c r="AN292" s="8"/>
      <c r="AP292" s="4"/>
      <c r="AQ292" s="9"/>
      <c r="AS292" s="8"/>
      <c r="AU292" s="4"/>
      <c r="AV292" s="9"/>
      <c r="AX292" s="17"/>
      <c r="AZ292" s="13"/>
      <c r="BA292" s="16"/>
      <c r="BM292" s="39"/>
      <c r="BO292" s="14"/>
      <c r="BP292" s="18"/>
      <c r="BR292" s="39"/>
      <c r="BT292" s="14"/>
      <c r="BU292" s="18"/>
      <c r="BW292" s="39"/>
      <c r="BY292" s="14"/>
      <c r="BZ292" s="18"/>
      <c r="CA292" s="22"/>
      <c r="CB292" s="40"/>
      <c r="CG292" s="40"/>
      <c r="CI292" s="21"/>
      <c r="CJ292" s="21"/>
      <c r="CL292" s="40"/>
      <c r="CN292" s="21"/>
      <c r="CO292" s="21"/>
      <c r="CQ292" s="40"/>
      <c r="CS292" s="21"/>
      <c r="CT292" s="21"/>
      <c r="CV292" s="40"/>
      <c r="CX292" s="21"/>
      <c r="CY292" s="21"/>
      <c r="CZ292" s="26"/>
      <c r="DA292" s="41"/>
      <c r="DF292" s="41"/>
      <c r="DH292" s="25"/>
      <c r="DI292" s="25"/>
      <c r="DK292" s="41"/>
      <c r="DM292" s="25"/>
      <c r="DN292" s="25"/>
      <c r="DP292" s="41"/>
      <c r="DR292" s="25"/>
      <c r="DS292" s="25"/>
      <c r="DT292" s="30"/>
      <c r="DU292" s="42"/>
      <c r="DZ292" s="42"/>
      <c r="EB292" s="29"/>
      <c r="EC292" s="29"/>
      <c r="EE292" s="42"/>
      <c r="EG292" s="29"/>
      <c r="EH292" s="29"/>
      <c r="EI292" s="34"/>
      <c r="EJ292" s="43"/>
      <c r="EO292" s="43"/>
      <c r="EQ292" s="33"/>
      <c r="ER292" s="33"/>
      <c r="ES292" s="38"/>
      <c r="ET292" s="44"/>
      <c r="EX292" s="7"/>
      <c r="EY292" s="8"/>
      <c r="FD292" s="8"/>
      <c r="FF292" s="4"/>
      <c r="FG292" s="4"/>
      <c r="FI292" s="8"/>
      <c r="FK292" s="4"/>
      <c r="FL292" s="4"/>
      <c r="FN292" s="8"/>
      <c r="FP292" s="4"/>
      <c r="FQ292" s="4"/>
      <c r="FS292" s="8"/>
      <c r="FU292" s="4"/>
      <c r="FV292" s="4"/>
      <c r="FW292" s="15"/>
      <c r="FX292" s="39"/>
      <c r="GC292" s="39"/>
      <c r="GE292" s="14"/>
      <c r="GF292" s="14"/>
      <c r="GH292" s="39"/>
      <c r="GJ292" s="14"/>
      <c r="GK292" s="14"/>
      <c r="GM292" s="39"/>
      <c r="GO292" s="14"/>
      <c r="GP292" s="14"/>
      <c r="GQ292" s="22"/>
      <c r="GR292" s="40"/>
      <c r="GW292" s="40"/>
      <c r="GY292" s="21"/>
      <c r="GZ292" s="21"/>
      <c r="HB292" s="40"/>
      <c r="HD292" s="21"/>
      <c r="HE292" s="21"/>
      <c r="HF292" s="26"/>
      <c r="HG292" s="41"/>
      <c r="HL292" s="41"/>
      <c r="HN292" s="25"/>
      <c r="HO292" s="25"/>
      <c r="HP292" s="30"/>
      <c r="HQ292" s="42"/>
      <c r="HU292" s="7"/>
      <c r="HV292" s="8"/>
      <c r="IA292" s="8"/>
      <c r="IC292" s="4"/>
      <c r="ID292" s="4"/>
      <c r="IF292" s="8"/>
      <c r="IH292" s="4"/>
      <c r="II292" s="4"/>
      <c r="IK292" s="8"/>
      <c r="IM292" s="4"/>
      <c r="IN292" s="4"/>
      <c r="IO292" s="15"/>
      <c r="IP292" s="39"/>
      <c r="IU292" s="39"/>
      <c r="IW292" s="14"/>
      <c r="IX292" s="14"/>
      <c r="IZ292" s="39"/>
      <c r="JB292" s="14"/>
      <c r="JC292" s="14"/>
      <c r="JD292" s="22"/>
      <c r="JE292" s="40"/>
      <c r="JJ292" s="40"/>
      <c r="JL292" s="21"/>
      <c r="JM292" s="21"/>
      <c r="JN292" s="26"/>
      <c r="JO292" s="41"/>
      <c r="JS292" s="7"/>
      <c r="JT292" s="8"/>
      <c r="JY292" s="8"/>
      <c r="KA292" s="4"/>
      <c r="KB292" s="4"/>
      <c r="KD292" s="8"/>
      <c r="KF292" s="4"/>
      <c r="KG292" s="4"/>
      <c r="KH292" s="15"/>
      <c r="KI292" s="39"/>
      <c r="KN292" s="39"/>
      <c r="KP292" s="14"/>
      <c r="KQ292" s="14"/>
      <c r="KR292" s="22"/>
      <c r="KS292" s="40"/>
      <c r="KX292" s="6"/>
      <c r="KZ292" s="5"/>
      <c r="LA292" s="5"/>
      <c r="LG292" s="15"/>
      <c r="LH292" s="39"/>
      <c r="LM292" s="6"/>
      <c r="LO292" s="5"/>
      <c r="LP292" s="5"/>
      <c r="LQ292" s="7"/>
      <c r="LR292" s="8"/>
      <c r="LW292" s="8"/>
      <c r="LY292" s="4"/>
      <c r="LZ292" s="4"/>
      <c r="MB292" s="8"/>
      <c r="MD292" s="4"/>
      <c r="ME292" s="4"/>
      <c r="MG292" s="8"/>
      <c r="MI292" s="4"/>
      <c r="MJ292" s="4"/>
      <c r="MK292" s="15"/>
      <c r="ML292" s="39"/>
      <c r="MQ292" s="39"/>
      <c r="MS292" s="14"/>
      <c r="MT292" s="14"/>
      <c r="MV292" s="39"/>
      <c r="MX292" s="14"/>
      <c r="MY292" s="14"/>
      <c r="MZ292" s="22"/>
      <c r="NA292" s="40"/>
      <c r="NF292" s="40"/>
      <c r="NH292" s="21"/>
      <c r="NI292" s="21"/>
      <c r="NJ292" s="26"/>
      <c r="NK292" s="41"/>
      <c r="NO292" s="7"/>
      <c r="NP292" s="8"/>
      <c r="NU292" s="8"/>
      <c r="NW292" s="4"/>
      <c r="NX292" s="4"/>
      <c r="NZ292" s="8"/>
      <c r="OB292" s="4"/>
      <c r="OC292" s="4"/>
      <c r="OD292" s="15"/>
      <c r="OE292" s="39"/>
      <c r="OJ292" s="39"/>
      <c r="OL292" s="14"/>
      <c r="OM292" s="14"/>
      <c r="ON292" s="22"/>
      <c r="OO292" s="40"/>
      <c r="OS292" s="7"/>
      <c r="OT292" s="8"/>
      <c r="OY292" s="8"/>
      <c r="PA292" s="4"/>
      <c r="PB292" s="4"/>
      <c r="PC292" s="15"/>
      <c r="PD292" s="39"/>
      <c r="PH292" s="7"/>
      <c r="PI292" s="8"/>
      <c r="PM292" s="7"/>
      <c r="PN292" s="8"/>
      <c r="PS292" s="8"/>
      <c r="PU292" s="4"/>
      <c r="PV292" s="4"/>
      <c r="PX292" s="8"/>
      <c r="PZ292" s="4"/>
      <c r="QA292" s="4"/>
      <c r="QB292" s="15"/>
      <c r="QC292" s="39"/>
      <c r="QH292" s="39"/>
      <c r="QJ292" s="14"/>
      <c r="QK292" s="14"/>
      <c r="QL292" s="22"/>
      <c r="QM292" s="40"/>
      <c r="QQ292" s="7"/>
      <c r="QR292" s="8"/>
      <c r="QW292" s="8"/>
      <c r="QY292" s="4"/>
      <c r="QZ292" s="4"/>
      <c r="RA292" s="15"/>
      <c r="RB292" s="39"/>
      <c r="RF292" s="7"/>
      <c r="RG292" s="8"/>
      <c r="RK292" s="7"/>
      <c r="RL292" s="8"/>
      <c r="RQ292" s="8"/>
      <c r="RS292" s="4"/>
      <c r="RT292" s="4"/>
      <c r="RU292" s="15"/>
      <c r="RV292" s="39"/>
      <c r="RZ292" s="7"/>
      <c r="SA292" s="8"/>
      <c r="SE292" s="7"/>
      <c r="SF292" s="8"/>
      <c r="SJ292" s="7"/>
      <c r="SK292" s="8"/>
      <c r="SP292" s="8"/>
      <c r="SR292" s="4"/>
      <c r="SS292" s="4"/>
      <c r="SU292" s="8"/>
      <c r="SW292" s="4"/>
      <c r="SX292" s="4"/>
      <c r="SY292" s="15"/>
      <c r="SZ292" s="39"/>
      <c r="TE292" s="39"/>
      <c r="TG292" s="14"/>
      <c r="TH292" s="14"/>
      <c r="TI292" s="22"/>
      <c r="TJ292" s="40"/>
      <c r="TN292" s="7"/>
      <c r="TO292" s="8"/>
      <c r="TT292" s="8"/>
      <c r="TV292" s="4"/>
      <c r="TW292" s="4"/>
      <c r="TX292" s="15"/>
      <c r="TY292" s="39"/>
      <c r="UC292" s="7"/>
      <c r="UD292" s="8"/>
      <c r="UH292" s="7"/>
      <c r="UI292" s="8"/>
      <c r="UN292" s="8"/>
      <c r="UP292" s="4"/>
      <c r="UQ292" s="4"/>
      <c r="UR292" s="15"/>
      <c r="US292" s="39"/>
      <c r="UW292" s="7"/>
      <c r="UX292" s="8"/>
      <c r="VB292" s="7"/>
      <c r="VC292" s="8"/>
      <c r="VG292" s="7"/>
      <c r="VH292" s="8"/>
      <c r="VM292" s="8"/>
      <c r="VO292" s="4"/>
      <c r="VP292" s="4"/>
      <c r="VQ292" s="15"/>
      <c r="VR292" s="39"/>
      <c r="VV292" s="7"/>
      <c r="VW292" s="8"/>
      <c r="WA292" s="7"/>
      <c r="WB292" s="8"/>
      <c r="WF292" s="7"/>
      <c r="WG292" s="8"/>
      <c r="WK292" s="7"/>
      <c r="WL292" s="8"/>
      <c r="WQ292" s="8"/>
      <c r="WS292" s="4"/>
      <c r="WT292" s="4"/>
      <c r="WU292" s="15"/>
      <c r="WV292" s="39"/>
      <c r="WZ292" s="7"/>
      <c r="XA292" s="8"/>
      <c r="XE292" s="7"/>
      <c r="XF292" s="8"/>
      <c r="XJ292" s="7"/>
      <c r="XK292" s="8"/>
      <c r="XO292" s="7"/>
      <c r="XP292" s="8"/>
      <c r="XT292" s="7"/>
      <c r="XU292" s="8"/>
      <c r="XY292" s="7"/>
      <c r="XZ292" s="8"/>
      <c r="YD292" s="7"/>
      <c r="YE292" s="8"/>
      <c r="YI292" s="7"/>
      <c r="YJ292" s="8"/>
    </row>
    <row r="293" spans="2:660" x14ac:dyDescent="0.2">
      <c r="B293" s="242"/>
      <c r="C293" s="163"/>
      <c r="D293"/>
      <c r="J293"/>
      <c r="K293"/>
      <c r="L293"/>
      <c r="M293"/>
      <c r="AI293" s="8"/>
      <c r="AK293" s="4"/>
      <c r="AL293" s="9"/>
      <c r="AN293" s="8"/>
      <c r="AP293" s="4"/>
      <c r="AQ293" s="9"/>
      <c r="AS293" s="8"/>
      <c r="AU293" s="4"/>
      <c r="AV293" s="9"/>
      <c r="AX293" s="17"/>
      <c r="AZ293" s="13"/>
      <c r="BA293" s="16"/>
      <c r="BM293" s="39"/>
      <c r="BO293" s="14"/>
      <c r="BP293" s="18"/>
      <c r="BR293" s="39"/>
      <c r="BT293" s="14"/>
      <c r="BU293" s="18"/>
      <c r="BW293" s="39"/>
      <c r="BY293" s="14"/>
      <c r="BZ293" s="18"/>
      <c r="CA293" s="22"/>
      <c r="CB293" s="40"/>
      <c r="CG293" s="40"/>
      <c r="CI293" s="21"/>
      <c r="CJ293" s="21"/>
      <c r="CL293" s="40"/>
      <c r="CN293" s="21"/>
      <c r="CO293" s="21"/>
      <c r="CQ293" s="40"/>
      <c r="CS293" s="21"/>
      <c r="CT293" s="21"/>
      <c r="CV293" s="40"/>
      <c r="CX293" s="21"/>
      <c r="CY293" s="21"/>
      <c r="CZ293" s="26"/>
      <c r="DA293" s="41"/>
      <c r="DF293" s="41"/>
      <c r="DH293" s="25"/>
      <c r="DI293" s="25"/>
      <c r="DK293" s="41"/>
      <c r="DM293" s="25"/>
      <c r="DN293" s="25"/>
      <c r="DP293" s="41"/>
      <c r="DR293" s="25"/>
      <c r="DS293" s="25"/>
      <c r="DT293" s="30"/>
      <c r="DU293" s="42"/>
      <c r="DZ293" s="42"/>
      <c r="EB293" s="29"/>
      <c r="EC293" s="29"/>
      <c r="EE293" s="42"/>
      <c r="EG293" s="29"/>
      <c r="EH293" s="29"/>
      <c r="EI293" s="34"/>
      <c r="EJ293" s="43"/>
      <c r="EO293" s="43"/>
      <c r="EQ293" s="33"/>
      <c r="ER293" s="33"/>
      <c r="ES293" s="38"/>
      <c r="ET293" s="44"/>
      <c r="EX293" s="7"/>
      <c r="EY293" s="8"/>
      <c r="FD293" s="8"/>
      <c r="FF293" s="4"/>
      <c r="FG293" s="4"/>
      <c r="FI293" s="8"/>
      <c r="FK293" s="4"/>
      <c r="FL293" s="4"/>
      <c r="FN293" s="8"/>
      <c r="FP293" s="4"/>
      <c r="FQ293" s="4"/>
      <c r="FS293" s="8"/>
      <c r="FU293" s="4"/>
      <c r="FV293" s="4"/>
      <c r="FW293" s="15"/>
      <c r="FX293" s="39"/>
      <c r="GC293" s="39"/>
      <c r="GE293" s="14"/>
      <c r="GF293" s="14"/>
      <c r="GH293" s="39"/>
      <c r="GJ293" s="14"/>
      <c r="GK293" s="14"/>
      <c r="GM293" s="39"/>
      <c r="GO293" s="14"/>
      <c r="GP293" s="14"/>
      <c r="GQ293" s="22"/>
      <c r="GR293" s="40"/>
      <c r="GW293" s="40"/>
      <c r="GY293" s="21"/>
      <c r="GZ293" s="21"/>
      <c r="HB293" s="40"/>
      <c r="HD293" s="21"/>
      <c r="HE293" s="21"/>
      <c r="HF293" s="26"/>
      <c r="HG293" s="41"/>
      <c r="HL293" s="41"/>
      <c r="HN293" s="25"/>
      <c r="HO293" s="25"/>
      <c r="HP293" s="30"/>
      <c r="HQ293" s="42"/>
      <c r="HU293" s="7"/>
      <c r="HV293" s="8"/>
      <c r="IA293" s="8"/>
      <c r="IC293" s="4"/>
      <c r="ID293" s="4"/>
      <c r="IF293" s="8"/>
      <c r="IH293" s="4"/>
      <c r="II293" s="4"/>
      <c r="IK293" s="8"/>
      <c r="IM293" s="4"/>
      <c r="IN293" s="4"/>
      <c r="IO293" s="15"/>
      <c r="IP293" s="39"/>
      <c r="IU293" s="39"/>
      <c r="IW293" s="14"/>
      <c r="IX293" s="14"/>
      <c r="IZ293" s="39"/>
      <c r="JB293" s="14"/>
      <c r="JC293" s="14"/>
      <c r="JD293" s="22"/>
      <c r="JE293" s="40"/>
      <c r="JJ293" s="40"/>
      <c r="JL293" s="21"/>
      <c r="JM293" s="21"/>
      <c r="JN293" s="26"/>
      <c r="JO293" s="41"/>
      <c r="JS293" s="7"/>
      <c r="JT293" s="8"/>
      <c r="JY293" s="8"/>
      <c r="KA293" s="4"/>
      <c r="KB293" s="4"/>
      <c r="KD293" s="8"/>
      <c r="KF293" s="4"/>
      <c r="KG293" s="4"/>
      <c r="KH293" s="15"/>
      <c r="KI293" s="39"/>
      <c r="KN293" s="39"/>
      <c r="KP293" s="14"/>
      <c r="KQ293" s="14"/>
      <c r="KR293" s="22"/>
      <c r="KS293" s="40"/>
      <c r="KX293" s="6"/>
      <c r="KZ293" s="5"/>
      <c r="LA293" s="5"/>
      <c r="LG293" s="15"/>
      <c r="LH293" s="39"/>
      <c r="LM293" s="6"/>
      <c r="LO293" s="5"/>
      <c r="LP293" s="5"/>
      <c r="LQ293" s="7"/>
      <c r="LR293" s="8"/>
      <c r="LW293" s="8"/>
      <c r="LY293" s="4"/>
      <c r="LZ293" s="4"/>
      <c r="MB293" s="8"/>
      <c r="MD293" s="4"/>
      <c r="ME293" s="4"/>
      <c r="MG293" s="8"/>
      <c r="MI293" s="4"/>
      <c r="MJ293" s="4"/>
      <c r="MK293" s="15"/>
      <c r="ML293" s="39"/>
      <c r="MQ293" s="39"/>
      <c r="MS293" s="14"/>
      <c r="MT293" s="14"/>
      <c r="MV293" s="39"/>
      <c r="MX293" s="14"/>
      <c r="MY293" s="14"/>
      <c r="MZ293" s="22"/>
      <c r="NA293" s="40"/>
      <c r="NF293" s="40"/>
      <c r="NH293" s="21"/>
      <c r="NI293" s="21"/>
      <c r="NJ293" s="26"/>
      <c r="NK293" s="41"/>
      <c r="NO293" s="7"/>
      <c r="NP293" s="8"/>
      <c r="NU293" s="8"/>
      <c r="NW293" s="4"/>
      <c r="NX293" s="4"/>
      <c r="NZ293" s="8"/>
      <c r="OB293" s="4"/>
      <c r="OC293" s="4"/>
      <c r="OD293" s="15"/>
      <c r="OE293" s="39"/>
      <c r="OJ293" s="39"/>
      <c r="OL293" s="14"/>
      <c r="OM293" s="14"/>
      <c r="ON293" s="22"/>
      <c r="OO293" s="40"/>
      <c r="OS293" s="7"/>
      <c r="OT293" s="8"/>
      <c r="OY293" s="8"/>
      <c r="PA293" s="4"/>
      <c r="PB293" s="4"/>
      <c r="PC293" s="15"/>
      <c r="PD293" s="39"/>
      <c r="PH293" s="7"/>
      <c r="PI293" s="8"/>
      <c r="PM293" s="7"/>
      <c r="PN293" s="8"/>
      <c r="PS293" s="8"/>
      <c r="PU293" s="4"/>
      <c r="PV293" s="4"/>
      <c r="PX293" s="8"/>
      <c r="PZ293" s="4"/>
      <c r="QA293" s="4"/>
      <c r="QB293" s="15"/>
      <c r="QC293" s="39"/>
      <c r="QH293" s="39"/>
      <c r="QJ293" s="14"/>
      <c r="QK293" s="14"/>
      <c r="QL293" s="22"/>
      <c r="QM293" s="40"/>
      <c r="QQ293" s="7"/>
      <c r="QR293" s="8"/>
      <c r="QW293" s="8"/>
      <c r="QY293" s="4"/>
      <c r="QZ293" s="4"/>
      <c r="RA293" s="15"/>
      <c r="RB293" s="39"/>
      <c r="RF293" s="7"/>
      <c r="RG293" s="8"/>
      <c r="RK293" s="7"/>
      <c r="RL293" s="8"/>
      <c r="RQ293" s="8"/>
      <c r="RS293" s="4"/>
      <c r="RT293" s="4"/>
      <c r="RU293" s="15"/>
      <c r="RV293" s="39"/>
      <c r="RZ293" s="7"/>
      <c r="SA293" s="8"/>
      <c r="SE293" s="7"/>
      <c r="SF293" s="8"/>
      <c r="SJ293" s="7"/>
      <c r="SK293" s="8"/>
      <c r="SP293" s="8"/>
      <c r="SR293" s="4"/>
      <c r="SS293" s="4"/>
      <c r="SU293" s="8"/>
      <c r="SW293" s="4"/>
      <c r="SX293" s="4"/>
      <c r="SY293" s="15"/>
      <c r="SZ293" s="39"/>
      <c r="TE293" s="39"/>
      <c r="TG293" s="14"/>
      <c r="TH293" s="14"/>
      <c r="TI293" s="22"/>
      <c r="TJ293" s="40"/>
      <c r="TN293" s="7"/>
      <c r="TO293" s="8"/>
      <c r="TT293" s="8"/>
      <c r="TV293" s="4"/>
      <c r="TW293" s="4"/>
      <c r="TX293" s="15"/>
      <c r="TY293" s="39"/>
      <c r="UC293" s="7"/>
      <c r="UD293" s="8"/>
      <c r="UH293" s="7"/>
      <c r="UI293" s="8"/>
      <c r="UN293" s="8"/>
      <c r="UP293" s="4"/>
      <c r="UQ293" s="4"/>
      <c r="UR293" s="15"/>
      <c r="US293" s="39"/>
      <c r="UW293" s="7"/>
      <c r="UX293" s="8"/>
      <c r="VB293" s="7"/>
      <c r="VC293" s="8"/>
      <c r="VG293" s="7"/>
      <c r="VH293" s="8"/>
      <c r="VM293" s="8"/>
      <c r="VO293" s="4"/>
      <c r="VP293" s="4"/>
      <c r="VQ293" s="15"/>
      <c r="VR293" s="39"/>
      <c r="VV293" s="7"/>
      <c r="VW293" s="8"/>
      <c r="WA293" s="7"/>
      <c r="WB293" s="8"/>
      <c r="WF293" s="7"/>
      <c r="WG293" s="8"/>
      <c r="WK293" s="7"/>
      <c r="WL293" s="8"/>
      <c r="WQ293" s="8"/>
      <c r="WS293" s="4"/>
      <c r="WT293" s="4"/>
      <c r="WU293" s="15"/>
      <c r="WV293" s="39"/>
      <c r="WZ293" s="7"/>
      <c r="XA293" s="8"/>
      <c r="XE293" s="7"/>
      <c r="XF293" s="8"/>
      <c r="XJ293" s="7"/>
      <c r="XK293" s="8"/>
      <c r="XO293" s="7"/>
      <c r="XP293" s="8"/>
      <c r="XT293" s="7"/>
      <c r="XU293" s="8"/>
      <c r="XY293" s="7"/>
      <c r="XZ293" s="8"/>
      <c r="YD293" s="7"/>
      <c r="YE293" s="8"/>
      <c r="YI293" s="7"/>
      <c r="YJ293" s="8"/>
    </row>
    <row r="294" spans="2:660" x14ac:dyDescent="0.2">
      <c r="B294" s="242"/>
      <c r="C294" s="163"/>
      <c r="D294"/>
      <c r="J294"/>
      <c r="K294"/>
      <c r="L294"/>
      <c r="M294"/>
      <c r="AI294" s="8"/>
      <c r="AK294" s="4"/>
      <c r="AL294" s="9"/>
      <c r="AN294" s="8"/>
      <c r="AP294" s="4"/>
      <c r="AQ294" s="9"/>
      <c r="AS294" s="8"/>
      <c r="AU294" s="4"/>
      <c r="AV294" s="9"/>
      <c r="AX294" s="17"/>
      <c r="AZ294" s="13"/>
      <c r="BA294" s="16"/>
      <c r="BM294" s="39"/>
      <c r="BO294" s="14"/>
      <c r="BP294" s="18"/>
      <c r="BR294" s="39"/>
      <c r="BT294" s="14"/>
      <c r="BU294" s="18"/>
      <c r="BW294" s="39"/>
      <c r="BY294" s="14"/>
      <c r="BZ294" s="18"/>
      <c r="CA294" s="22"/>
      <c r="CB294" s="40"/>
      <c r="CG294" s="40"/>
      <c r="CI294" s="21"/>
      <c r="CJ294" s="21"/>
      <c r="CL294" s="40"/>
      <c r="CN294" s="21"/>
      <c r="CO294" s="21"/>
      <c r="CQ294" s="40"/>
      <c r="CS294" s="21"/>
      <c r="CT294" s="21"/>
      <c r="CV294" s="40"/>
      <c r="CX294" s="21"/>
      <c r="CY294" s="21"/>
      <c r="CZ294" s="26"/>
      <c r="DA294" s="41"/>
      <c r="DF294" s="41"/>
      <c r="DH294" s="25"/>
      <c r="DI294" s="25"/>
      <c r="DK294" s="41"/>
      <c r="DM294" s="25"/>
      <c r="DN294" s="25"/>
      <c r="DP294" s="41"/>
      <c r="DR294" s="25"/>
      <c r="DS294" s="25"/>
      <c r="DT294" s="30"/>
      <c r="DU294" s="42"/>
      <c r="DZ294" s="42"/>
      <c r="EB294" s="29"/>
      <c r="EC294" s="29"/>
      <c r="EE294" s="42"/>
      <c r="EG294" s="29"/>
      <c r="EH294" s="29"/>
      <c r="EI294" s="34"/>
      <c r="EJ294" s="43"/>
      <c r="EO294" s="43"/>
      <c r="EQ294" s="33"/>
      <c r="ER294" s="33"/>
      <c r="ES294" s="38"/>
      <c r="ET294" s="44"/>
      <c r="EX294" s="7"/>
      <c r="EY294" s="8"/>
      <c r="FD294" s="8"/>
      <c r="FF294" s="4"/>
      <c r="FG294" s="4"/>
      <c r="FI294" s="8"/>
      <c r="FK294" s="4"/>
      <c r="FL294" s="4"/>
      <c r="FN294" s="8"/>
      <c r="FP294" s="4"/>
      <c r="FQ294" s="4"/>
      <c r="FS294" s="8"/>
      <c r="FU294" s="4"/>
      <c r="FV294" s="4"/>
      <c r="FW294" s="15"/>
      <c r="FX294" s="39"/>
      <c r="GC294" s="39"/>
      <c r="GE294" s="14"/>
      <c r="GF294" s="14"/>
      <c r="GH294" s="39"/>
      <c r="GJ294" s="14"/>
      <c r="GK294" s="14"/>
      <c r="GM294" s="39"/>
      <c r="GO294" s="14"/>
      <c r="GP294" s="14"/>
      <c r="GQ294" s="22"/>
      <c r="GR294" s="40"/>
      <c r="GW294" s="40"/>
      <c r="GY294" s="21"/>
      <c r="GZ294" s="21"/>
      <c r="HB294" s="40"/>
      <c r="HD294" s="21"/>
      <c r="HE294" s="21"/>
      <c r="HF294" s="26"/>
      <c r="HG294" s="41"/>
      <c r="HL294" s="41"/>
      <c r="HN294" s="25"/>
      <c r="HO294" s="25"/>
      <c r="HP294" s="30"/>
      <c r="HQ294" s="42"/>
      <c r="HU294" s="7"/>
      <c r="HV294" s="8"/>
      <c r="IA294" s="8"/>
      <c r="IC294" s="4"/>
      <c r="ID294" s="4"/>
      <c r="IF294" s="8"/>
      <c r="IH294" s="4"/>
      <c r="II294" s="4"/>
      <c r="IK294" s="8"/>
      <c r="IM294" s="4"/>
      <c r="IN294" s="4"/>
      <c r="IO294" s="15"/>
      <c r="IP294" s="39"/>
      <c r="IU294" s="39"/>
      <c r="IW294" s="14"/>
      <c r="IX294" s="14"/>
      <c r="IZ294" s="39"/>
      <c r="JB294" s="14"/>
      <c r="JC294" s="14"/>
      <c r="JD294" s="22"/>
      <c r="JE294" s="40"/>
      <c r="JJ294" s="40"/>
      <c r="JL294" s="21"/>
      <c r="JM294" s="21"/>
      <c r="JN294" s="26"/>
      <c r="JO294" s="41"/>
      <c r="JS294" s="7"/>
      <c r="JT294" s="8"/>
      <c r="JY294" s="8"/>
      <c r="KA294" s="4"/>
      <c r="KB294" s="4"/>
      <c r="KD294" s="8"/>
      <c r="KF294" s="4"/>
      <c r="KG294" s="4"/>
      <c r="KH294" s="15"/>
      <c r="KI294" s="39"/>
      <c r="KN294" s="39"/>
      <c r="KP294" s="14"/>
      <c r="KQ294" s="14"/>
      <c r="KR294" s="22"/>
      <c r="KS294" s="40"/>
      <c r="KX294" s="6"/>
      <c r="KZ294" s="5"/>
      <c r="LA294" s="5"/>
      <c r="LG294" s="15"/>
      <c r="LH294" s="39"/>
      <c r="LM294" s="6"/>
      <c r="LO294" s="5"/>
      <c r="LP294" s="5"/>
      <c r="LQ294" s="7"/>
      <c r="LR294" s="8"/>
      <c r="LW294" s="8"/>
      <c r="LY294" s="4"/>
      <c r="LZ294" s="4"/>
      <c r="MB294" s="8"/>
      <c r="MD294" s="4"/>
      <c r="ME294" s="4"/>
      <c r="MG294" s="8"/>
      <c r="MI294" s="4"/>
      <c r="MJ294" s="4"/>
      <c r="MK294" s="15"/>
      <c r="ML294" s="39"/>
      <c r="MQ294" s="39"/>
      <c r="MS294" s="14"/>
      <c r="MT294" s="14"/>
      <c r="MV294" s="39"/>
      <c r="MX294" s="14"/>
      <c r="MY294" s="14"/>
      <c r="MZ294" s="22"/>
      <c r="NA294" s="40"/>
      <c r="NF294" s="40"/>
      <c r="NH294" s="21"/>
      <c r="NI294" s="21"/>
      <c r="NJ294" s="26"/>
      <c r="NK294" s="41"/>
      <c r="NO294" s="7"/>
      <c r="NP294" s="8"/>
      <c r="NU294" s="8"/>
      <c r="NW294" s="4"/>
      <c r="NX294" s="4"/>
      <c r="NZ294" s="8"/>
      <c r="OB294" s="4"/>
      <c r="OC294" s="4"/>
      <c r="OD294" s="15"/>
      <c r="OE294" s="39"/>
      <c r="OJ294" s="39"/>
      <c r="OL294" s="14"/>
      <c r="OM294" s="14"/>
      <c r="ON294" s="22"/>
      <c r="OO294" s="40"/>
      <c r="OS294" s="7"/>
      <c r="OT294" s="8"/>
      <c r="OY294" s="8"/>
      <c r="PA294" s="4"/>
      <c r="PB294" s="4"/>
      <c r="PC294" s="15"/>
      <c r="PD294" s="39"/>
      <c r="PH294" s="7"/>
      <c r="PI294" s="8"/>
      <c r="PM294" s="7"/>
      <c r="PN294" s="8"/>
      <c r="PS294" s="8"/>
      <c r="PU294" s="4"/>
      <c r="PV294" s="4"/>
      <c r="PX294" s="8"/>
      <c r="PZ294" s="4"/>
      <c r="QA294" s="4"/>
      <c r="QB294" s="15"/>
      <c r="QC294" s="39"/>
      <c r="QH294" s="39"/>
      <c r="QJ294" s="14"/>
      <c r="QK294" s="14"/>
      <c r="QL294" s="22"/>
      <c r="QM294" s="40"/>
      <c r="QQ294" s="7"/>
      <c r="QR294" s="8"/>
      <c r="QW294" s="8"/>
      <c r="QY294" s="4"/>
      <c r="QZ294" s="4"/>
      <c r="RA294" s="15"/>
      <c r="RB294" s="39"/>
      <c r="RF294" s="7"/>
      <c r="RG294" s="8"/>
      <c r="RK294" s="7"/>
      <c r="RL294" s="8"/>
      <c r="RQ294" s="8"/>
      <c r="RS294" s="4"/>
      <c r="RT294" s="4"/>
      <c r="RU294" s="15"/>
      <c r="RV294" s="39"/>
      <c r="RZ294" s="7"/>
      <c r="SA294" s="8"/>
      <c r="SE294" s="7"/>
      <c r="SF294" s="8"/>
      <c r="SJ294" s="7"/>
      <c r="SK294" s="8"/>
      <c r="SP294" s="8"/>
      <c r="SR294" s="4"/>
      <c r="SS294" s="4"/>
      <c r="SU294" s="8"/>
      <c r="SW294" s="4"/>
      <c r="SX294" s="4"/>
      <c r="SY294" s="15"/>
      <c r="SZ294" s="39"/>
      <c r="TE294" s="39"/>
      <c r="TG294" s="14"/>
      <c r="TH294" s="14"/>
      <c r="TI294" s="22"/>
      <c r="TJ294" s="40"/>
      <c r="TN294" s="7"/>
      <c r="TO294" s="8"/>
      <c r="TT294" s="8"/>
      <c r="TV294" s="4"/>
      <c r="TW294" s="4"/>
      <c r="TX294" s="15"/>
      <c r="TY294" s="39"/>
      <c r="UC294" s="7"/>
      <c r="UD294" s="8"/>
      <c r="UH294" s="7"/>
      <c r="UI294" s="8"/>
      <c r="UN294" s="8"/>
      <c r="UP294" s="4"/>
      <c r="UQ294" s="4"/>
      <c r="UR294" s="15"/>
      <c r="US294" s="39"/>
      <c r="UW294" s="7"/>
      <c r="UX294" s="8"/>
      <c r="VB294" s="7"/>
      <c r="VC294" s="8"/>
      <c r="VG294" s="7"/>
      <c r="VH294" s="8"/>
      <c r="VM294" s="8"/>
      <c r="VO294" s="4"/>
      <c r="VP294" s="4"/>
      <c r="VQ294" s="15"/>
      <c r="VR294" s="39"/>
      <c r="VV294" s="7"/>
      <c r="VW294" s="8"/>
      <c r="WA294" s="7"/>
      <c r="WB294" s="8"/>
      <c r="WF294" s="7"/>
      <c r="WG294" s="8"/>
      <c r="WK294" s="7"/>
      <c r="WL294" s="8"/>
      <c r="WQ294" s="8"/>
      <c r="WS294" s="4"/>
      <c r="WT294" s="4"/>
      <c r="WU294" s="15"/>
      <c r="WV294" s="39"/>
      <c r="WZ294" s="7"/>
      <c r="XA294" s="8"/>
      <c r="XE294" s="7"/>
      <c r="XF294" s="8"/>
      <c r="XJ294" s="7"/>
      <c r="XK294" s="8"/>
      <c r="XO294" s="7"/>
      <c r="XP294" s="8"/>
      <c r="XT294" s="7"/>
      <c r="XU294" s="8"/>
      <c r="XY294" s="7"/>
      <c r="XZ294" s="8"/>
      <c r="YD294" s="7"/>
      <c r="YE294" s="8"/>
      <c r="YI294" s="7"/>
      <c r="YJ294" s="8"/>
    </row>
    <row r="295" spans="2:660" x14ac:dyDescent="0.2">
      <c r="B295" s="242"/>
      <c r="C295" s="163"/>
      <c r="D295"/>
      <c r="J295"/>
      <c r="K295"/>
      <c r="L295"/>
      <c r="M295"/>
      <c r="AI295" s="8"/>
      <c r="AK295" s="4"/>
      <c r="AL295" s="9"/>
      <c r="AN295" s="8"/>
      <c r="AP295" s="4"/>
      <c r="AQ295" s="9"/>
      <c r="AS295" s="8"/>
      <c r="AU295" s="4"/>
      <c r="AV295" s="9"/>
      <c r="AX295" s="17"/>
      <c r="AZ295" s="13"/>
      <c r="BA295" s="16"/>
      <c r="BM295" s="39"/>
      <c r="BO295" s="14"/>
      <c r="BP295" s="18"/>
      <c r="BR295" s="39"/>
      <c r="BT295" s="14"/>
      <c r="BU295" s="18"/>
      <c r="BW295" s="39"/>
      <c r="BY295" s="14"/>
      <c r="BZ295" s="18"/>
      <c r="CA295" s="22"/>
      <c r="CB295" s="40"/>
      <c r="CG295" s="40"/>
      <c r="CI295" s="21"/>
      <c r="CJ295" s="21"/>
      <c r="CL295" s="40"/>
      <c r="CN295" s="21"/>
      <c r="CO295" s="21"/>
      <c r="CQ295" s="40"/>
      <c r="CS295" s="21"/>
      <c r="CT295" s="21"/>
      <c r="CV295" s="40"/>
      <c r="CX295" s="21"/>
      <c r="CY295" s="21"/>
      <c r="CZ295" s="26"/>
      <c r="DA295" s="41"/>
      <c r="DF295" s="41"/>
      <c r="DH295" s="25"/>
      <c r="DI295" s="25"/>
      <c r="DK295" s="41"/>
      <c r="DM295" s="25"/>
      <c r="DN295" s="25"/>
      <c r="DP295" s="41"/>
      <c r="DR295" s="25"/>
      <c r="DS295" s="25"/>
      <c r="DT295" s="30"/>
      <c r="DU295" s="42"/>
      <c r="DZ295" s="42"/>
      <c r="EB295" s="29"/>
      <c r="EC295" s="29"/>
      <c r="EE295" s="42"/>
      <c r="EG295" s="29"/>
      <c r="EH295" s="29"/>
      <c r="EI295" s="34"/>
      <c r="EJ295" s="43"/>
      <c r="EO295" s="43"/>
      <c r="EQ295" s="33"/>
      <c r="ER295" s="33"/>
      <c r="ES295" s="38"/>
      <c r="ET295" s="44"/>
      <c r="EX295" s="7"/>
      <c r="EY295" s="8"/>
      <c r="FD295" s="8"/>
      <c r="FF295" s="4"/>
      <c r="FG295" s="4"/>
      <c r="FI295" s="8"/>
      <c r="FK295" s="4"/>
      <c r="FL295" s="4"/>
      <c r="FN295" s="8"/>
      <c r="FP295" s="4"/>
      <c r="FQ295" s="4"/>
      <c r="FS295" s="8"/>
      <c r="FU295" s="4"/>
      <c r="FV295" s="4"/>
      <c r="FW295" s="15"/>
      <c r="FX295" s="39"/>
      <c r="GC295" s="39"/>
      <c r="GE295" s="14"/>
      <c r="GF295" s="14"/>
      <c r="GH295" s="39"/>
      <c r="GJ295" s="14"/>
      <c r="GK295" s="14"/>
      <c r="GM295" s="39"/>
      <c r="GO295" s="14"/>
      <c r="GP295" s="14"/>
      <c r="GQ295" s="22"/>
      <c r="GR295" s="40"/>
      <c r="GW295" s="40"/>
      <c r="GY295" s="21"/>
      <c r="GZ295" s="21"/>
      <c r="HB295" s="40"/>
      <c r="HD295" s="21"/>
      <c r="HE295" s="21"/>
      <c r="HF295" s="26"/>
      <c r="HG295" s="41"/>
      <c r="HL295" s="41"/>
      <c r="HN295" s="25"/>
      <c r="HO295" s="25"/>
      <c r="HP295" s="30"/>
      <c r="HQ295" s="42"/>
      <c r="HU295" s="7"/>
      <c r="HV295" s="8"/>
      <c r="IA295" s="8"/>
      <c r="IC295" s="4"/>
      <c r="ID295" s="4"/>
      <c r="IF295" s="8"/>
      <c r="IH295" s="4"/>
      <c r="II295" s="4"/>
      <c r="IK295" s="8"/>
      <c r="IM295" s="4"/>
      <c r="IN295" s="4"/>
      <c r="IO295" s="15"/>
      <c r="IP295" s="39"/>
      <c r="IU295" s="39"/>
      <c r="IW295" s="14"/>
      <c r="IX295" s="14"/>
      <c r="IZ295" s="39"/>
      <c r="JB295" s="14"/>
      <c r="JC295" s="14"/>
      <c r="JD295" s="22"/>
      <c r="JE295" s="40"/>
      <c r="JJ295" s="40"/>
      <c r="JL295" s="21"/>
      <c r="JM295" s="21"/>
      <c r="JN295" s="26"/>
      <c r="JO295" s="41"/>
      <c r="JS295" s="7"/>
      <c r="JT295" s="8"/>
      <c r="JY295" s="8"/>
      <c r="KA295" s="4"/>
      <c r="KB295" s="4"/>
      <c r="KD295" s="8"/>
      <c r="KF295" s="4"/>
      <c r="KG295" s="4"/>
      <c r="KH295" s="15"/>
      <c r="KI295" s="39"/>
      <c r="KN295" s="39"/>
      <c r="KP295" s="14"/>
      <c r="KQ295" s="14"/>
      <c r="KR295" s="22"/>
      <c r="KS295" s="40"/>
      <c r="KX295" s="6"/>
      <c r="KZ295" s="5"/>
      <c r="LA295" s="5"/>
      <c r="LG295" s="15"/>
      <c r="LH295" s="39"/>
      <c r="LM295" s="6"/>
      <c r="LO295" s="5"/>
      <c r="LP295" s="5"/>
      <c r="LQ295" s="7"/>
      <c r="LR295" s="8"/>
      <c r="LW295" s="8"/>
      <c r="LY295" s="4"/>
      <c r="LZ295" s="4"/>
      <c r="MB295" s="8"/>
      <c r="MD295" s="4"/>
      <c r="ME295" s="4"/>
      <c r="MG295" s="8"/>
      <c r="MI295" s="4"/>
      <c r="MJ295" s="4"/>
      <c r="MK295" s="15"/>
      <c r="ML295" s="39"/>
      <c r="MQ295" s="39"/>
      <c r="MS295" s="14"/>
      <c r="MT295" s="14"/>
      <c r="MV295" s="39"/>
      <c r="MX295" s="14"/>
      <c r="MY295" s="14"/>
      <c r="MZ295" s="22"/>
      <c r="NA295" s="40"/>
      <c r="NF295" s="40"/>
      <c r="NH295" s="21"/>
      <c r="NI295" s="21"/>
      <c r="NJ295" s="26"/>
      <c r="NK295" s="41"/>
      <c r="NO295" s="7"/>
      <c r="NP295" s="8"/>
      <c r="NU295" s="8"/>
      <c r="NW295" s="4"/>
      <c r="NX295" s="4"/>
      <c r="NZ295" s="8"/>
      <c r="OB295" s="4"/>
      <c r="OC295" s="4"/>
      <c r="OD295" s="15"/>
      <c r="OE295" s="39"/>
      <c r="OJ295" s="39"/>
      <c r="OL295" s="14"/>
      <c r="OM295" s="14"/>
      <c r="ON295" s="22"/>
      <c r="OO295" s="40"/>
      <c r="OS295" s="7"/>
      <c r="OT295" s="8"/>
      <c r="OY295" s="8"/>
      <c r="PA295" s="4"/>
      <c r="PB295" s="4"/>
      <c r="PC295" s="15"/>
      <c r="PD295" s="39"/>
      <c r="PH295" s="7"/>
      <c r="PI295" s="8"/>
      <c r="PM295" s="7"/>
      <c r="PN295" s="8"/>
      <c r="PS295" s="8"/>
      <c r="PU295" s="4"/>
      <c r="PV295" s="4"/>
      <c r="PX295" s="8"/>
      <c r="PZ295" s="4"/>
      <c r="QA295" s="4"/>
      <c r="QB295" s="15"/>
      <c r="QC295" s="39"/>
      <c r="QH295" s="39"/>
      <c r="QJ295" s="14"/>
      <c r="QK295" s="14"/>
      <c r="QL295" s="22"/>
      <c r="QM295" s="40"/>
      <c r="QQ295" s="7"/>
      <c r="QR295" s="8"/>
      <c r="QW295" s="8"/>
      <c r="QY295" s="4"/>
      <c r="QZ295" s="4"/>
      <c r="RA295" s="15"/>
      <c r="RB295" s="39"/>
      <c r="RF295" s="7"/>
      <c r="RG295" s="8"/>
      <c r="RK295" s="7"/>
      <c r="RL295" s="8"/>
      <c r="RQ295" s="8"/>
      <c r="RS295" s="4"/>
      <c r="RT295" s="4"/>
      <c r="RU295" s="15"/>
      <c r="RV295" s="39"/>
      <c r="RZ295" s="7"/>
      <c r="SA295" s="8"/>
      <c r="SE295" s="7"/>
      <c r="SF295" s="8"/>
      <c r="SJ295" s="7"/>
      <c r="SK295" s="8"/>
      <c r="SP295" s="8"/>
      <c r="SR295" s="4"/>
      <c r="SS295" s="4"/>
      <c r="SU295" s="8"/>
      <c r="SW295" s="4"/>
      <c r="SX295" s="4"/>
      <c r="SY295" s="15"/>
      <c r="SZ295" s="39"/>
      <c r="TE295" s="39"/>
      <c r="TG295" s="14"/>
      <c r="TH295" s="14"/>
      <c r="TI295" s="22"/>
      <c r="TJ295" s="40"/>
      <c r="TN295" s="7"/>
      <c r="TO295" s="8"/>
      <c r="TT295" s="8"/>
      <c r="TV295" s="4"/>
      <c r="TW295" s="4"/>
      <c r="TX295" s="15"/>
      <c r="TY295" s="39"/>
      <c r="UC295" s="7"/>
      <c r="UD295" s="8"/>
      <c r="UH295" s="7"/>
      <c r="UI295" s="8"/>
      <c r="UN295" s="8"/>
      <c r="UP295" s="4"/>
      <c r="UQ295" s="4"/>
      <c r="UR295" s="15"/>
      <c r="US295" s="39"/>
      <c r="UW295" s="7"/>
      <c r="UX295" s="8"/>
      <c r="VB295" s="7"/>
      <c r="VC295" s="8"/>
      <c r="VG295" s="7"/>
      <c r="VH295" s="8"/>
      <c r="VM295" s="8"/>
      <c r="VO295" s="4"/>
      <c r="VP295" s="4"/>
      <c r="VQ295" s="15"/>
      <c r="VR295" s="39"/>
      <c r="VV295" s="7"/>
      <c r="VW295" s="8"/>
      <c r="WA295" s="7"/>
      <c r="WB295" s="8"/>
      <c r="WF295" s="7"/>
      <c r="WG295" s="8"/>
      <c r="WK295" s="7"/>
      <c r="WL295" s="8"/>
      <c r="WQ295" s="8"/>
      <c r="WS295" s="4"/>
      <c r="WT295" s="4"/>
      <c r="WU295" s="15"/>
      <c r="WV295" s="39"/>
      <c r="WZ295" s="7"/>
      <c r="XA295" s="8"/>
      <c r="XE295" s="7"/>
      <c r="XF295" s="8"/>
      <c r="XJ295" s="7"/>
      <c r="XK295" s="8"/>
      <c r="XO295" s="7"/>
      <c r="XP295" s="8"/>
      <c r="XT295" s="7"/>
      <c r="XU295" s="8"/>
      <c r="XY295" s="7"/>
      <c r="XZ295" s="8"/>
      <c r="YD295" s="7"/>
      <c r="YE295" s="8"/>
      <c r="YI295" s="7"/>
      <c r="YJ295" s="8"/>
    </row>
    <row r="296" spans="2:660" x14ac:dyDescent="0.2">
      <c r="B296" s="242"/>
      <c r="C296" s="163"/>
      <c r="D296"/>
      <c r="J296"/>
      <c r="K296"/>
      <c r="L296"/>
      <c r="M296"/>
      <c r="AI296" s="8"/>
      <c r="AK296" s="4"/>
      <c r="AL296" s="9"/>
      <c r="AN296" s="8"/>
      <c r="AP296" s="4"/>
      <c r="AQ296" s="9"/>
      <c r="AS296" s="8"/>
      <c r="AU296" s="4"/>
      <c r="AV296" s="9"/>
      <c r="AX296" s="17"/>
      <c r="AZ296" s="13"/>
      <c r="BA296" s="16"/>
      <c r="BM296" s="39"/>
      <c r="BO296" s="14"/>
      <c r="BP296" s="18"/>
      <c r="BR296" s="39"/>
      <c r="BT296" s="14"/>
      <c r="BU296" s="18"/>
      <c r="BW296" s="39"/>
      <c r="BY296" s="14"/>
      <c r="BZ296" s="18"/>
      <c r="CA296" s="22"/>
      <c r="CB296" s="40"/>
      <c r="CG296" s="40"/>
      <c r="CI296" s="21"/>
      <c r="CJ296" s="21"/>
      <c r="CL296" s="40"/>
      <c r="CN296" s="21"/>
      <c r="CO296" s="21"/>
      <c r="CQ296" s="40"/>
      <c r="CS296" s="21"/>
      <c r="CT296" s="21"/>
      <c r="CV296" s="40"/>
      <c r="CX296" s="21"/>
      <c r="CY296" s="21"/>
      <c r="CZ296" s="26"/>
      <c r="DA296" s="41"/>
      <c r="DF296" s="41"/>
      <c r="DH296" s="25"/>
      <c r="DI296" s="25"/>
      <c r="DK296" s="41"/>
      <c r="DM296" s="25"/>
      <c r="DN296" s="25"/>
      <c r="DP296" s="41"/>
      <c r="DR296" s="25"/>
      <c r="DS296" s="25"/>
      <c r="DT296" s="30"/>
      <c r="DU296" s="42"/>
      <c r="DZ296" s="42"/>
      <c r="EB296" s="29"/>
      <c r="EC296" s="29"/>
      <c r="EE296" s="42"/>
      <c r="EG296" s="29"/>
      <c r="EH296" s="29"/>
      <c r="EI296" s="34"/>
      <c r="EJ296" s="43"/>
      <c r="EO296" s="43"/>
      <c r="EQ296" s="33"/>
      <c r="ER296" s="33"/>
      <c r="ES296" s="38"/>
      <c r="ET296" s="44"/>
      <c r="EX296" s="7"/>
      <c r="EY296" s="8"/>
      <c r="FD296" s="8"/>
      <c r="FF296" s="4"/>
      <c r="FG296" s="4"/>
      <c r="FI296" s="8"/>
      <c r="FK296" s="4"/>
      <c r="FL296" s="4"/>
      <c r="FN296" s="8"/>
      <c r="FP296" s="4"/>
      <c r="FQ296" s="4"/>
      <c r="FS296" s="8"/>
      <c r="FU296" s="4"/>
      <c r="FV296" s="4"/>
      <c r="FW296" s="15"/>
      <c r="FX296" s="39"/>
      <c r="GC296" s="39"/>
      <c r="GE296" s="14"/>
      <c r="GF296" s="14"/>
      <c r="GH296" s="39"/>
      <c r="GJ296" s="14"/>
      <c r="GK296" s="14"/>
      <c r="GM296" s="39"/>
      <c r="GO296" s="14"/>
      <c r="GP296" s="14"/>
      <c r="GQ296" s="22"/>
      <c r="GR296" s="40"/>
      <c r="GW296" s="40"/>
      <c r="GY296" s="21"/>
      <c r="GZ296" s="21"/>
      <c r="HB296" s="40"/>
      <c r="HD296" s="21"/>
      <c r="HE296" s="21"/>
      <c r="HF296" s="26"/>
      <c r="HG296" s="41"/>
      <c r="HL296" s="41"/>
      <c r="HN296" s="25"/>
      <c r="HO296" s="25"/>
      <c r="HP296" s="30"/>
      <c r="HQ296" s="42"/>
      <c r="HU296" s="7"/>
      <c r="HV296" s="8"/>
      <c r="IA296" s="8"/>
      <c r="IC296" s="4"/>
      <c r="ID296" s="4"/>
      <c r="IF296" s="8"/>
      <c r="IH296" s="4"/>
      <c r="II296" s="4"/>
      <c r="IK296" s="8"/>
      <c r="IM296" s="4"/>
      <c r="IN296" s="4"/>
      <c r="IO296" s="15"/>
      <c r="IP296" s="39"/>
      <c r="IU296" s="39"/>
      <c r="IW296" s="14"/>
      <c r="IX296" s="14"/>
      <c r="IZ296" s="39"/>
      <c r="JB296" s="14"/>
      <c r="JC296" s="14"/>
      <c r="JD296" s="22"/>
      <c r="JE296" s="40"/>
      <c r="JJ296" s="40"/>
      <c r="JL296" s="21"/>
      <c r="JM296" s="21"/>
      <c r="JN296" s="26"/>
      <c r="JO296" s="41"/>
      <c r="JS296" s="7"/>
      <c r="JT296" s="8"/>
      <c r="JY296" s="8"/>
      <c r="KA296" s="4"/>
      <c r="KB296" s="4"/>
      <c r="KD296" s="8"/>
      <c r="KF296" s="4"/>
      <c r="KG296" s="4"/>
      <c r="KH296" s="15"/>
      <c r="KI296" s="39"/>
      <c r="KN296" s="39"/>
      <c r="KP296" s="14"/>
      <c r="KQ296" s="14"/>
      <c r="KR296" s="22"/>
      <c r="KS296" s="40"/>
      <c r="KX296" s="6"/>
      <c r="KZ296" s="5"/>
      <c r="LA296" s="5"/>
      <c r="LG296" s="15"/>
      <c r="LH296" s="39"/>
      <c r="LM296" s="6"/>
      <c r="LO296" s="5"/>
      <c r="LP296" s="5"/>
      <c r="LQ296" s="7"/>
      <c r="LR296" s="8"/>
      <c r="LW296" s="8"/>
      <c r="LY296" s="4"/>
      <c r="LZ296" s="4"/>
      <c r="MB296" s="8"/>
      <c r="MD296" s="4"/>
      <c r="ME296" s="4"/>
      <c r="MG296" s="8"/>
      <c r="MI296" s="4"/>
      <c r="MJ296" s="4"/>
      <c r="MK296" s="15"/>
      <c r="ML296" s="39"/>
      <c r="MQ296" s="39"/>
      <c r="MS296" s="14"/>
      <c r="MT296" s="14"/>
      <c r="MV296" s="39"/>
      <c r="MX296" s="14"/>
      <c r="MY296" s="14"/>
      <c r="MZ296" s="22"/>
      <c r="NA296" s="40"/>
      <c r="NF296" s="40"/>
      <c r="NH296" s="21"/>
      <c r="NI296" s="21"/>
      <c r="NJ296" s="26"/>
      <c r="NK296" s="41"/>
      <c r="NO296" s="7"/>
      <c r="NP296" s="8"/>
      <c r="NU296" s="8"/>
      <c r="NW296" s="4"/>
      <c r="NX296" s="4"/>
      <c r="NZ296" s="8"/>
      <c r="OB296" s="4"/>
      <c r="OC296" s="4"/>
      <c r="OD296" s="15"/>
      <c r="OE296" s="39"/>
      <c r="OJ296" s="39"/>
      <c r="OL296" s="14"/>
      <c r="OM296" s="14"/>
      <c r="ON296" s="22"/>
      <c r="OO296" s="40"/>
      <c r="OS296" s="7"/>
      <c r="OT296" s="8"/>
      <c r="OY296" s="8"/>
      <c r="PA296" s="4"/>
      <c r="PB296" s="4"/>
      <c r="PC296" s="15"/>
      <c r="PD296" s="39"/>
      <c r="PH296" s="7"/>
      <c r="PI296" s="8"/>
      <c r="PM296" s="7"/>
      <c r="PN296" s="8"/>
      <c r="PS296" s="8"/>
      <c r="PU296" s="4"/>
      <c r="PV296" s="4"/>
      <c r="PX296" s="8"/>
      <c r="PZ296" s="4"/>
      <c r="QA296" s="4"/>
      <c r="QB296" s="15"/>
      <c r="QC296" s="39"/>
      <c r="QH296" s="39"/>
      <c r="QJ296" s="14"/>
      <c r="QK296" s="14"/>
      <c r="QL296" s="22"/>
      <c r="QM296" s="40"/>
      <c r="QQ296" s="7"/>
      <c r="QR296" s="8"/>
      <c r="QW296" s="8"/>
      <c r="QY296" s="4"/>
      <c r="QZ296" s="4"/>
      <c r="RA296" s="15"/>
      <c r="RB296" s="39"/>
      <c r="RF296" s="7"/>
      <c r="RG296" s="8"/>
      <c r="RK296" s="7"/>
      <c r="RL296" s="8"/>
      <c r="RQ296" s="8"/>
      <c r="RS296" s="4"/>
      <c r="RT296" s="4"/>
      <c r="RU296" s="15"/>
      <c r="RV296" s="39"/>
      <c r="RZ296" s="7"/>
      <c r="SA296" s="8"/>
      <c r="SE296" s="7"/>
      <c r="SF296" s="8"/>
      <c r="SJ296" s="7"/>
      <c r="SK296" s="8"/>
      <c r="SP296" s="8"/>
      <c r="SR296" s="4"/>
      <c r="SS296" s="4"/>
      <c r="SU296" s="8"/>
      <c r="SW296" s="4"/>
      <c r="SX296" s="4"/>
      <c r="SY296" s="15"/>
      <c r="SZ296" s="39"/>
      <c r="TE296" s="39"/>
      <c r="TG296" s="14"/>
      <c r="TH296" s="14"/>
      <c r="TI296" s="22"/>
      <c r="TJ296" s="40"/>
      <c r="TN296" s="7"/>
      <c r="TO296" s="8"/>
      <c r="TT296" s="8"/>
      <c r="TV296" s="4"/>
      <c r="TW296" s="4"/>
      <c r="TX296" s="15"/>
      <c r="TY296" s="39"/>
      <c r="UC296" s="7"/>
      <c r="UD296" s="8"/>
      <c r="UH296" s="7"/>
      <c r="UI296" s="8"/>
      <c r="UN296" s="8"/>
      <c r="UP296" s="4"/>
      <c r="UQ296" s="4"/>
      <c r="UR296" s="15"/>
      <c r="US296" s="39"/>
      <c r="UW296" s="7"/>
      <c r="UX296" s="8"/>
      <c r="VB296" s="7"/>
      <c r="VC296" s="8"/>
      <c r="VG296" s="7"/>
      <c r="VH296" s="8"/>
      <c r="VM296" s="8"/>
      <c r="VO296" s="4"/>
      <c r="VP296" s="4"/>
      <c r="VQ296" s="15"/>
      <c r="VR296" s="39"/>
      <c r="VV296" s="7"/>
      <c r="VW296" s="8"/>
      <c r="WA296" s="7"/>
      <c r="WB296" s="8"/>
      <c r="WF296" s="7"/>
      <c r="WG296" s="8"/>
      <c r="WK296" s="7"/>
      <c r="WL296" s="8"/>
      <c r="WQ296" s="8"/>
      <c r="WS296" s="4"/>
      <c r="WT296" s="4"/>
      <c r="WU296" s="15"/>
      <c r="WV296" s="39"/>
      <c r="WZ296" s="7"/>
      <c r="XA296" s="8"/>
      <c r="XE296" s="7"/>
      <c r="XF296" s="8"/>
      <c r="XJ296" s="7"/>
      <c r="XK296" s="8"/>
      <c r="XO296" s="7"/>
      <c r="XP296" s="8"/>
      <c r="XT296" s="7"/>
      <c r="XU296" s="8"/>
      <c r="XY296" s="7"/>
      <c r="XZ296" s="8"/>
      <c r="YD296" s="7"/>
      <c r="YE296" s="8"/>
      <c r="YI296" s="7"/>
      <c r="YJ296" s="8"/>
    </row>
    <row r="297" spans="2:660" x14ac:dyDescent="0.2">
      <c r="B297" s="242"/>
      <c r="C297" s="163"/>
      <c r="D297"/>
      <c r="J297"/>
      <c r="K297"/>
      <c r="L297"/>
      <c r="M297"/>
      <c r="AI297" s="8"/>
      <c r="AK297" s="4"/>
      <c r="AL297" s="9"/>
      <c r="AN297" s="8"/>
      <c r="AP297" s="4"/>
      <c r="AQ297" s="9"/>
      <c r="AS297" s="8"/>
      <c r="AU297" s="4"/>
      <c r="AV297" s="9"/>
      <c r="AX297" s="17"/>
      <c r="AZ297" s="13"/>
      <c r="BA297" s="16"/>
      <c r="BM297" s="39"/>
      <c r="BO297" s="14"/>
      <c r="BP297" s="18"/>
      <c r="BR297" s="39"/>
      <c r="BT297" s="14"/>
      <c r="BU297" s="18"/>
      <c r="BW297" s="39"/>
      <c r="BY297" s="14"/>
      <c r="BZ297" s="18"/>
      <c r="CA297" s="22"/>
      <c r="CB297" s="40"/>
      <c r="CG297" s="40"/>
      <c r="CI297" s="21"/>
      <c r="CJ297" s="21"/>
      <c r="CL297" s="40"/>
      <c r="CN297" s="21"/>
      <c r="CO297" s="21"/>
      <c r="CQ297" s="40"/>
      <c r="CS297" s="21"/>
      <c r="CT297" s="21"/>
      <c r="CV297" s="40"/>
      <c r="CX297" s="21"/>
      <c r="CY297" s="21"/>
      <c r="CZ297" s="26"/>
      <c r="DA297" s="41"/>
      <c r="DF297" s="41"/>
      <c r="DH297" s="25"/>
      <c r="DI297" s="25"/>
      <c r="DK297" s="41"/>
      <c r="DM297" s="25"/>
      <c r="DN297" s="25"/>
      <c r="DP297" s="41"/>
      <c r="DR297" s="25"/>
      <c r="DS297" s="25"/>
      <c r="DT297" s="30"/>
      <c r="DU297" s="42"/>
      <c r="DZ297" s="42"/>
      <c r="EB297" s="29"/>
      <c r="EC297" s="29"/>
      <c r="EE297" s="42"/>
      <c r="EG297" s="29"/>
      <c r="EH297" s="29"/>
      <c r="EI297" s="34"/>
      <c r="EJ297" s="43"/>
      <c r="EO297" s="43"/>
      <c r="EQ297" s="33"/>
      <c r="ER297" s="33"/>
      <c r="ES297" s="38"/>
      <c r="ET297" s="44"/>
      <c r="EX297" s="7"/>
      <c r="EY297" s="8"/>
      <c r="FD297" s="8"/>
      <c r="FF297" s="4"/>
      <c r="FG297" s="4"/>
      <c r="FI297" s="8"/>
      <c r="FK297" s="4"/>
      <c r="FL297" s="4"/>
      <c r="FN297" s="8"/>
      <c r="FP297" s="4"/>
      <c r="FQ297" s="4"/>
      <c r="FS297" s="8"/>
      <c r="FU297" s="4"/>
      <c r="FV297" s="4"/>
      <c r="FW297" s="15"/>
      <c r="FX297" s="39"/>
      <c r="GC297" s="39"/>
      <c r="GE297" s="14"/>
      <c r="GF297" s="14"/>
      <c r="GH297" s="39"/>
      <c r="GJ297" s="14"/>
      <c r="GK297" s="14"/>
      <c r="GM297" s="39"/>
      <c r="GO297" s="14"/>
      <c r="GP297" s="14"/>
      <c r="GQ297" s="22"/>
      <c r="GR297" s="40"/>
      <c r="GW297" s="40"/>
      <c r="GY297" s="21"/>
      <c r="GZ297" s="21"/>
      <c r="HB297" s="40"/>
      <c r="HD297" s="21"/>
      <c r="HE297" s="21"/>
      <c r="HF297" s="26"/>
      <c r="HG297" s="41"/>
      <c r="HL297" s="41"/>
      <c r="HN297" s="25"/>
      <c r="HO297" s="25"/>
      <c r="HP297" s="30"/>
      <c r="HQ297" s="42"/>
      <c r="HU297" s="7"/>
      <c r="HV297" s="8"/>
      <c r="IA297" s="8"/>
      <c r="IC297" s="4"/>
      <c r="ID297" s="4"/>
      <c r="IF297" s="8"/>
      <c r="IH297" s="4"/>
      <c r="II297" s="4"/>
      <c r="IK297" s="8"/>
      <c r="IM297" s="4"/>
      <c r="IN297" s="4"/>
      <c r="IO297" s="15"/>
      <c r="IP297" s="39"/>
      <c r="IU297" s="39"/>
      <c r="IW297" s="14"/>
      <c r="IX297" s="14"/>
      <c r="IZ297" s="39"/>
      <c r="JB297" s="14"/>
      <c r="JC297" s="14"/>
      <c r="JD297" s="22"/>
      <c r="JE297" s="40"/>
      <c r="JJ297" s="40"/>
      <c r="JL297" s="21"/>
      <c r="JM297" s="21"/>
      <c r="JN297" s="26"/>
      <c r="JO297" s="41"/>
      <c r="JS297" s="7"/>
      <c r="JT297" s="8"/>
      <c r="JY297" s="8"/>
      <c r="KA297" s="4"/>
      <c r="KB297" s="4"/>
      <c r="KD297" s="8"/>
      <c r="KF297" s="4"/>
      <c r="KG297" s="4"/>
      <c r="KH297" s="15"/>
      <c r="KI297" s="39"/>
      <c r="KN297" s="39"/>
      <c r="KP297" s="14"/>
      <c r="KQ297" s="14"/>
      <c r="KR297" s="22"/>
      <c r="KS297" s="40"/>
      <c r="KX297" s="6"/>
      <c r="KZ297" s="5"/>
      <c r="LA297" s="5"/>
      <c r="LG297" s="15"/>
      <c r="LH297" s="39"/>
      <c r="LM297" s="6"/>
      <c r="LO297" s="5"/>
      <c r="LP297" s="5"/>
      <c r="LQ297" s="7"/>
      <c r="LR297" s="8"/>
      <c r="LW297" s="8"/>
      <c r="LY297" s="4"/>
      <c r="LZ297" s="4"/>
      <c r="MB297" s="8"/>
      <c r="MD297" s="4"/>
      <c r="ME297" s="4"/>
      <c r="MG297" s="8"/>
      <c r="MI297" s="4"/>
      <c r="MJ297" s="4"/>
      <c r="MK297" s="15"/>
      <c r="ML297" s="39"/>
      <c r="MQ297" s="39"/>
      <c r="MS297" s="14"/>
      <c r="MT297" s="14"/>
      <c r="MV297" s="39"/>
      <c r="MX297" s="14"/>
      <c r="MY297" s="14"/>
      <c r="MZ297" s="22"/>
      <c r="NA297" s="40"/>
      <c r="NF297" s="40"/>
      <c r="NH297" s="21"/>
      <c r="NI297" s="21"/>
      <c r="NJ297" s="26"/>
      <c r="NK297" s="41"/>
      <c r="NO297" s="7"/>
      <c r="NP297" s="8"/>
      <c r="NU297" s="8"/>
      <c r="NW297" s="4"/>
      <c r="NX297" s="4"/>
      <c r="NZ297" s="8"/>
      <c r="OB297" s="4"/>
      <c r="OC297" s="4"/>
      <c r="OD297" s="15"/>
      <c r="OE297" s="39"/>
      <c r="OJ297" s="39"/>
      <c r="OL297" s="14"/>
      <c r="OM297" s="14"/>
      <c r="ON297" s="22"/>
      <c r="OO297" s="40"/>
      <c r="OS297" s="7"/>
      <c r="OT297" s="8"/>
      <c r="OY297" s="8"/>
      <c r="PA297" s="4"/>
      <c r="PB297" s="4"/>
      <c r="PC297" s="15"/>
      <c r="PD297" s="39"/>
      <c r="PH297" s="7"/>
      <c r="PI297" s="8"/>
      <c r="PM297" s="7"/>
      <c r="PN297" s="8"/>
      <c r="PS297" s="8"/>
      <c r="PU297" s="4"/>
      <c r="PV297" s="4"/>
      <c r="PX297" s="8"/>
      <c r="PZ297" s="4"/>
      <c r="QA297" s="4"/>
      <c r="QB297" s="15"/>
      <c r="QC297" s="39"/>
      <c r="QH297" s="39"/>
      <c r="QJ297" s="14"/>
      <c r="QK297" s="14"/>
      <c r="QL297" s="22"/>
      <c r="QM297" s="40"/>
      <c r="QQ297" s="7"/>
      <c r="QR297" s="8"/>
      <c r="QW297" s="8"/>
      <c r="QY297" s="4"/>
      <c r="QZ297" s="4"/>
      <c r="RA297" s="15"/>
      <c r="RB297" s="39"/>
      <c r="RF297" s="7"/>
      <c r="RG297" s="8"/>
      <c r="RK297" s="7"/>
      <c r="RL297" s="8"/>
      <c r="RQ297" s="8"/>
      <c r="RS297" s="4"/>
      <c r="RT297" s="4"/>
      <c r="RU297" s="15"/>
      <c r="RV297" s="39"/>
      <c r="RZ297" s="7"/>
      <c r="SA297" s="8"/>
      <c r="SE297" s="7"/>
      <c r="SF297" s="8"/>
      <c r="SJ297" s="7"/>
      <c r="SK297" s="8"/>
      <c r="SP297" s="8"/>
      <c r="SR297" s="4"/>
      <c r="SS297" s="4"/>
      <c r="SU297" s="8"/>
      <c r="SW297" s="4"/>
      <c r="SX297" s="4"/>
      <c r="SY297" s="15"/>
      <c r="SZ297" s="39"/>
      <c r="TE297" s="39"/>
      <c r="TG297" s="14"/>
      <c r="TH297" s="14"/>
      <c r="TI297" s="22"/>
      <c r="TJ297" s="40"/>
      <c r="TN297" s="7"/>
      <c r="TO297" s="8"/>
      <c r="TT297" s="8"/>
      <c r="TV297" s="4"/>
      <c r="TW297" s="4"/>
      <c r="TX297" s="15"/>
      <c r="TY297" s="39"/>
      <c r="UC297" s="7"/>
      <c r="UD297" s="8"/>
      <c r="UH297" s="7"/>
      <c r="UI297" s="8"/>
      <c r="UN297" s="8"/>
      <c r="UP297" s="4"/>
      <c r="UQ297" s="4"/>
      <c r="UR297" s="15"/>
      <c r="US297" s="39"/>
      <c r="UW297" s="7"/>
      <c r="UX297" s="8"/>
      <c r="VB297" s="7"/>
      <c r="VC297" s="8"/>
      <c r="VG297" s="7"/>
      <c r="VH297" s="8"/>
      <c r="VM297" s="8"/>
      <c r="VO297" s="4"/>
      <c r="VP297" s="4"/>
      <c r="VQ297" s="15"/>
      <c r="VR297" s="39"/>
      <c r="VV297" s="7"/>
      <c r="VW297" s="8"/>
      <c r="WA297" s="7"/>
      <c r="WB297" s="8"/>
      <c r="WF297" s="7"/>
      <c r="WG297" s="8"/>
      <c r="WK297" s="7"/>
      <c r="WL297" s="8"/>
      <c r="WQ297" s="8"/>
      <c r="WS297" s="4"/>
      <c r="WT297" s="4"/>
      <c r="WU297" s="15"/>
      <c r="WV297" s="39"/>
      <c r="WZ297" s="7"/>
      <c r="XA297" s="8"/>
      <c r="XE297" s="7"/>
      <c r="XF297" s="8"/>
      <c r="XJ297" s="7"/>
      <c r="XK297" s="8"/>
      <c r="XO297" s="7"/>
      <c r="XP297" s="8"/>
      <c r="XT297" s="7"/>
      <c r="XU297" s="8"/>
      <c r="XY297" s="7"/>
      <c r="XZ297" s="8"/>
      <c r="YD297" s="7"/>
      <c r="YE297" s="8"/>
      <c r="YI297" s="7"/>
      <c r="YJ297" s="8"/>
    </row>
    <row r="298" spans="2:660" x14ac:dyDescent="0.2">
      <c r="B298" s="242"/>
      <c r="C298" s="163"/>
      <c r="D298"/>
      <c r="J298"/>
      <c r="K298"/>
      <c r="L298"/>
      <c r="M298"/>
      <c r="AI298" s="8"/>
      <c r="AK298" s="4"/>
      <c r="AL298" s="9"/>
      <c r="AN298" s="8"/>
      <c r="AP298" s="4"/>
      <c r="AQ298" s="9"/>
      <c r="AS298" s="8"/>
      <c r="AU298" s="4"/>
      <c r="AV298" s="9"/>
      <c r="AX298" s="17"/>
      <c r="AZ298" s="13"/>
      <c r="BA298" s="16"/>
      <c r="BM298" s="39"/>
      <c r="BO298" s="14"/>
      <c r="BP298" s="18"/>
      <c r="BR298" s="39"/>
      <c r="BT298" s="14"/>
      <c r="BU298" s="18"/>
      <c r="BW298" s="39"/>
      <c r="BY298" s="14"/>
      <c r="BZ298" s="18"/>
      <c r="CA298" s="22"/>
      <c r="CB298" s="40"/>
      <c r="CG298" s="40"/>
      <c r="CI298" s="21"/>
      <c r="CJ298" s="21"/>
      <c r="CL298" s="40"/>
      <c r="CN298" s="21"/>
      <c r="CO298" s="21"/>
      <c r="CQ298" s="40"/>
      <c r="CS298" s="21"/>
      <c r="CT298" s="21"/>
      <c r="CV298" s="40"/>
      <c r="CX298" s="21"/>
      <c r="CY298" s="21"/>
      <c r="CZ298" s="26"/>
      <c r="DA298" s="41"/>
      <c r="DF298" s="41"/>
      <c r="DH298" s="25"/>
      <c r="DI298" s="25"/>
      <c r="DK298" s="41"/>
      <c r="DM298" s="25"/>
      <c r="DN298" s="25"/>
      <c r="DP298" s="41"/>
      <c r="DR298" s="25"/>
      <c r="DS298" s="25"/>
      <c r="DT298" s="30"/>
      <c r="DU298" s="42"/>
      <c r="DZ298" s="42"/>
      <c r="EB298" s="29"/>
      <c r="EC298" s="29"/>
      <c r="EE298" s="42"/>
      <c r="EG298" s="29"/>
      <c r="EH298" s="29"/>
      <c r="EI298" s="34"/>
      <c r="EJ298" s="43"/>
      <c r="EO298" s="43"/>
      <c r="EQ298" s="33"/>
      <c r="ER298" s="33"/>
      <c r="ES298" s="38"/>
      <c r="ET298" s="44"/>
      <c r="EX298" s="7"/>
      <c r="EY298" s="8"/>
      <c r="FD298" s="8"/>
      <c r="FF298" s="4"/>
      <c r="FG298" s="4"/>
      <c r="FI298" s="8"/>
      <c r="FK298" s="4"/>
      <c r="FL298" s="4"/>
      <c r="FN298" s="8"/>
      <c r="FP298" s="4"/>
      <c r="FQ298" s="4"/>
      <c r="FS298" s="8"/>
      <c r="FU298" s="4"/>
      <c r="FV298" s="4"/>
      <c r="FW298" s="15"/>
      <c r="FX298" s="39"/>
      <c r="GC298" s="39"/>
      <c r="GE298" s="14"/>
      <c r="GF298" s="14"/>
      <c r="GH298" s="39"/>
      <c r="GJ298" s="14"/>
      <c r="GK298" s="14"/>
      <c r="GM298" s="39"/>
      <c r="GO298" s="14"/>
      <c r="GP298" s="14"/>
      <c r="GQ298" s="22"/>
      <c r="GR298" s="40"/>
      <c r="GW298" s="40"/>
      <c r="GY298" s="21"/>
      <c r="GZ298" s="21"/>
      <c r="HB298" s="40"/>
      <c r="HD298" s="21"/>
      <c r="HE298" s="21"/>
      <c r="HF298" s="26"/>
      <c r="HG298" s="41"/>
      <c r="HL298" s="41"/>
      <c r="HN298" s="25"/>
      <c r="HO298" s="25"/>
      <c r="HP298" s="30"/>
      <c r="HQ298" s="42"/>
      <c r="HU298" s="7"/>
      <c r="HV298" s="8"/>
      <c r="IA298" s="8"/>
      <c r="IC298" s="4"/>
      <c r="ID298" s="4"/>
      <c r="IF298" s="8"/>
      <c r="IH298" s="4"/>
      <c r="II298" s="4"/>
      <c r="IK298" s="8"/>
      <c r="IM298" s="4"/>
      <c r="IN298" s="4"/>
      <c r="IO298" s="15"/>
      <c r="IP298" s="39"/>
      <c r="IU298" s="39"/>
      <c r="IW298" s="14"/>
      <c r="IX298" s="14"/>
      <c r="IZ298" s="39"/>
      <c r="JB298" s="14"/>
      <c r="JC298" s="14"/>
      <c r="JD298" s="22"/>
      <c r="JE298" s="40"/>
      <c r="JJ298" s="40"/>
      <c r="JL298" s="21"/>
      <c r="JM298" s="21"/>
      <c r="JN298" s="26"/>
      <c r="JO298" s="41"/>
      <c r="JS298" s="7"/>
      <c r="JT298" s="8"/>
      <c r="JY298" s="8"/>
      <c r="KA298" s="4"/>
      <c r="KB298" s="4"/>
      <c r="KD298" s="8"/>
      <c r="KF298" s="4"/>
      <c r="KG298" s="4"/>
      <c r="KH298" s="15"/>
      <c r="KI298" s="39"/>
      <c r="KN298" s="39"/>
      <c r="KP298" s="14"/>
      <c r="KQ298" s="14"/>
      <c r="KR298" s="22"/>
      <c r="KS298" s="40"/>
      <c r="KX298" s="6"/>
      <c r="KZ298" s="5"/>
      <c r="LA298" s="5"/>
      <c r="LG298" s="15"/>
      <c r="LH298" s="39"/>
      <c r="LM298" s="6"/>
      <c r="LO298" s="5"/>
      <c r="LP298" s="5"/>
      <c r="LQ298" s="7"/>
      <c r="LR298" s="8"/>
      <c r="LW298" s="8"/>
      <c r="LY298" s="4"/>
      <c r="LZ298" s="4"/>
      <c r="MB298" s="8"/>
      <c r="MD298" s="4"/>
      <c r="ME298" s="4"/>
      <c r="MG298" s="8"/>
      <c r="MI298" s="4"/>
      <c r="MJ298" s="4"/>
      <c r="MK298" s="15"/>
      <c r="ML298" s="39"/>
      <c r="MQ298" s="39"/>
      <c r="MS298" s="14"/>
      <c r="MT298" s="14"/>
      <c r="MV298" s="39"/>
      <c r="MX298" s="14"/>
      <c r="MY298" s="14"/>
      <c r="MZ298" s="22"/>
      <c r="NA298" s="40"/>
      <c r="NF298" s="40"/>
      <c r="NH298" s="21"/>
      <c r="NI298" s="21"/>
      <c r="NJ298" s="26"/>
      <c r="NK298" s="41"/>
      <c r="NO298" s="7"/>
      <c r="NP298" s="8"/>
      <c r="NU298" s="8"/>
      <c r="NW298" s="4"/>
      <c r="NX298" s="4"/>
      <c r="NZ298" s="8"/>
      <c r="OB298" s="4"/>
      <c r="OC298" s="4"/>
      <c r="OD298" s="15"/>
      <c r="OE298" s="39"/>
      <c r="OJ298" s="39"/>
      <c r="OL298" s="14"/>
      <c r="OM298" s="14"/>
      <c r="ON298" s="22"/>
      <c r="OO298" s="40"/>
      <c r="OS298" s="7"/>
      <c r="OT298" s="8"/>
      <c r="OY298" s="8"/>
      <c r="PA298" s="4"/>
      <c r="PB298" s="4"/>
      <c r="PC298" s="15"/>
      <c r="PD298" s="39"/>
      <c r="PH298" s="7"/>
      <c r="PI298" s="8"/>
      <c r="PM298" s="7"/>
      <c r="PN298" s="8"/>
      <c r="PS298" s="8"/>
      <c r="PU298" s="4"/>
      <c r="PV298" s="4"/>
      <c r="PX298" s="8"/>
      <c r="PZ298" s="4"/>
      <c r="QA298" s="4"/>
      <c r="QB298" s="15"/>
      <c r="QC298" s="39"/>
      <c r="QH298" s="39"/>
      <c r="QJ298" s="14"/>
      <c r="QK298" s="14"/>
      <c r="QL298" s="22"/>
      <c r="QM298" s="40"/>
      <c r="QQ298" s="7"/>
      <c r="QR298" s="8"/>
      <c r="QW298" s="8"/>
      <c r="QY298" s="4"/>
      <c r="QZ298" s="4"/>
      <c r="RA298" s="15"/>
      <c r="RB298" s="39"/>
      <c r="RF298" s="7"/>
      <c r="RG298" s="8"/>
      <c r="RK298" s="7"/>
      <c r="RL298" s="8"/>
      <c r="RQ298" s="8"/>
      <c r="RS298" s="4"/>
      <c r="RT298" s="4"/>
      <c r="RU298" s="15"/>
      <c r="RV298" s="39"/>
      <c r="RZ298" s="7"/>
      <c r="SA298" s="8"/>
      <c r="SE298" s="7"/>
      <c r="SF298" s="8"/>
      <c r="SJ298" s="7"/>
      <c r="SK298" s="8"/>
      <c r="SP298" s="8"/>
      <c r="SR298" s="4"/>
      <c r="SS298" s="4"/>
      <c r="SU298" s="8"/>
      <c r="SW298" s="4"/>
      <c r="SX298" s="4"/>
      <c r="SY298" s="15"/>
      <c r="SZ298" s="39"/>
      <c r="TE298" s="39"/>
      <c r="TG298" s="14"/>
      <c r="TH298" s="14"/>
      <c r="TI298" s="22"/>
      <c r="TJ298" s="40"/>
      <c r="TN298" s="7"/>
      <c r="TO298" s="8"/>
      <c r="TT298" s="8"/>
      <c r="TV298" s="4"/>
      <c r="TW298" s="4"/>
      <c r="TX298" s="15"/>
      <c r="TY298" s="39"/>
      <c r="UC298" s="7"/>
      <c r="UD298" s="8"/>
      <c r="UH298" s="7"/>
      <c r="UI298" s="8"/>
      <c r="UN298" s="8"/>
      <c r="UP298" s="4"/>
      <c r="UQ298" s="4"/>
      <c r="UR298" s="15"/>
      <c r="US298" s="39"/>
      <c r="UW298" s="7"/>
      <c r="UX298" s="8"/>
      <c r="VB298" s="7"/>
      <c r="VC298" s="8"/>
      <c r="VG298" s="7"/>
      <c r="VH298" s="8"/>
      <c r="VM298" s="8"/>
      <c r="VO298" s="4"/>
      <c r="VP298" s="4"/>
      <c r="VQ298" s="15"/>
      <c r="VR298" s="39"/>
      <c r="VV298" s="7"/>
      <c r="VW298" s="8"/>
      <c r="WA298" s="7"/>
      <c r="WB298" s="8"/>
      <c r="WF298" s="7"/>
      <c r="WG298" s="8"/>
      <c r="WK298" s="7"/>
      <c r="WL298" s="8"/>
      <c r="WQ298" s="8"/>
      <c r="WS298" s="4"/>
      <c r="WT298" s="4"/>
      <c r="WU298" s="15"/>
      <c r="WV298" s="39"/>
      <c r="WZ298" s="7"/>
      <c r="XA298" s="8"/>
      <c r="XE298" s="7"/>
      <c r="XF298" s="8"/>
      <c r="XJ298" s="7"/>
      <c r="XK298" s="8"/>
      <c r="XO298" s="7"/>
      <c r="XP298" s="8"/>
      <c r="XT298" s="7"/>
      <c r="XU298" s="8"/>
      <c r="XY298" s="7"/>
      <c r="XZ298" s="8"/>
      <c r="YD298" s="7"/>
      <c r="YE298" s="8"/>
      <c r="YI298" s="7"/>
      <c r="YJ298" s="8"/>
    </row>
    <row r="299" spans="2:660" x14ac:dyDescent="0.2">
      <c r="B299" s="242"/>
      <c r="C299" s="163"/>
      <c r="D299"/>
      <c r="J299"/>
      <c r="K299"/>
      <c r="L299"/>
      <c r="M299"/>
      <c r="AI299" s="8"/>
      <c r="AK299" s="4"/>
      <c r="AL299" s="9"/>
      <c r="AN299" s="8"/>
      <c r="AP299" s="4"/>
      <c r="AQ299" s="9"/>
      <c r="AS299" s="8"/>
      <c r="AU299" s="4"/>
      <c r="AV299" s="9"/>
      <c r="AX299" s="17"/>
      <c r="AZ299" s="13"/>
      <c r="BA299" s="16"/>
      <c r="BM299" s="39"/>
      <c r="BO299" s="14"/>
      <c r="BP299" s="18"/>
      <c r="BR299" s="39"/>
      <c r="BT299" s="14"/>
      <c r="BU299" s="18"/>
      <c r="BW299" s="39"/>
      <c r="BY299" s="14"/>
      <c r="BZ299" s="18"/>
      <c r="CA299" s="22"/>
      <c r="CB299" s="40"/>
      <c r="CG299" s="40"/>
      <c r="CI299" s="21"/>
      <c r="CJ299" s="21"/>
      <c r="CL299" s="40"/>
      <c r="CN299" s="21"/>
      <c r="CO299" s="21"/>
      <c r="CQ299" s="40"/>
      <c r="CS299" s="21"/>
      <c r="CT299" s="21"/>
      <c r="CV299" s="40"/>
      <c r="CX299" s="21"/>
      <c r="CY299" s="21"/>
      <c r="CZ299" s="26"/>
      <c r="DA299" s="41"/>
      <c r="DF299" s="41"/>
      <c r="DH299" s="25"/>
      <c r="DI299" s="25"/>
      <c r="DK299" s="41"/>
      <c r="DM299" s="25"/>
      <c r="DN299" s="25"/>
      <c r="DP299" s="41"/>
      <c r="DR299" s="25"/>
      <c r="DS299" s="25"/>
      <c r="DT299" s="30"/>
      <c r="DU299" s="42"/>
      <c r="DZ299" s="42"/>
      <c r="EB299" s="29"/>
      <c r="EC299" s="29"/>
      <c r="EE299" s="42"/>
      <c r="EG299" s="29"/>
      <c r="EH299" s="29"/>
      <c r="EI299" s="34"/>
      <c r="EJ299" s="43"/>
      <c r="EO299" s="43"/>
      <c r="EQ299" s="33"/>
      <c r="ER299" s="33"/>
      <c r="ES299" s="38"/>
      <c r="ET299" s="44"/>
      <c r="EX299" s="7"/>
      <c r="EY299" s="8"/>
      <c r="FD299" s="8"/>
      <c r="FF299" s="4"/>
      <c r="FG299" s="4"/>
      <c r="FI299" s="8"/>
      <c r="FK299" s="4"/>
      <c r="FL299" s="4"/>
      <c r="FN299" s="8"/>
      <c r="FP299" s="4"/>
      <c r="FQ299" s="4"/>
      <c r="FS299" s="8"/>
      <c r="FU299" s="4"/>
      <c r="FV299" s="4"/>
      <c r="FW299" s="15"/>
      <c r="FX299" s="39"/>
      <c r="GC299" s="39"/>
      <c r="GE299" s="14"/>
      <c r="GF299" s="14"/>
      <c r="GH299" s="39"/>
      <c r="GJ299" s="14"/>
      <c r="GK299" s="14"/>
      <c r="GM299" s="39"/>
      <c r="GO299" s="14"/>
      <c r="GP299" s="14"/>
      <c r="GQ299" s="22"/>
      <c r="GR299" s="40"/>
      <c r="GW299" s="40"/>
      <c r="GY299" s="21"/>
      <c r="GZ299" s="21"/>
      <c r="HB299" s="40"/>
      <c r="HD299" s="21"/>
      <c r="HE299" s="21"/>
      <c r="HF299" s="26"/>
      <c r="HG299" s="41"/>
      <c r="HL299" s="41"/>
      <c r="HN299" s="25"/>
      <c r="HO299" s="25"/>
      <c r="HP299" s="30"/>
      <c r="HQ299" s="42"/>
      <c r="HU299" s="7"/>
      <c r="HV299" s="8"/>
      <c r="IA299" s="8"/>
      <c r="IC299" s="4"/>
      <c r="ID299" s="4"/>
      <c r="IF299" s="8"/>
      <c r="IH299" s="4"/>
      <c r="II299" s="4"/>
      <c r="IK299" s="8"/>
      <c r="IM299" s="4"/>
      <c r="IN299" s="4"/>
      <c r="IO299" s="15"/>
      <c r="IP299" s="39"/>
      <c r="IU299" s="39"/>
      <c r="IW299" s="14"/>
      <c r="IX299" s="14"/>
      <c r="IZ299" s="39"/>
      <c r="JB299" s="14"/>
      <c r="JC299" s="14"/>
      <c r="JD299" s="22"/>
      <c r="JE299" s="40"/>
      <c r="JJ299" s="40"/>
      <c r="JL299" s="21"/>
      <c r="JM299" s="21"/>
      <c r="JN299" s="26"/>
      <c r="JO299" s="41"/>
      <c r="JS299" s="7"/>
      <c r="JT299" s="8"/>
      <c r="JY299" s="8"/>
      <c r="KA299" s="4"/>
      <c r="KB299" s="4"/>
      <c r="KD299" s="8"/>
      <c r="KF299" s="4"/>
      <c r="KG299" s="4"/>
      <c r="KH299" s="15"/>
      <c r="KI299" s="39"/>
      <c r="KN299" s="39"/>
      <c r="KP299" s="14"/>
      <c r="KQ299" s="14"/>
      <c r="KR299" s="22"/>
      <c r="KS299" s="40"/>
      <c r="KX299" s="6"/>
      <c r="KZ299" s="5"/>
      <c r="LA299" s="5"/>
      <c r="LG299" s="15"/>
      <c r="LH299" s="39"/>
      <c r="LM299" s="6"/>
      <c r="LO299" s="5"/>
      <c r="LP299" s="5"/>
      <c r="LQ299" s="7"/>
      <c r="LR299" s="8"/>
      <c r="LW299" s="8"/>
      <c r="LY299" s="4"/>
      <c r="LZ299" s="4"/>
      <c r="MB299" s="8"/>
      <c r="MD299" s="4"/>
      <c r="ME299" s="4"/>
      <c r="MG299" s="8"/>
      <c r="MI299" s="4"/>
      <c r="MJ299" s="4"/>
      <c r="MK299" s="15"/>
      <c r="ML299" s="39"/>
      <c r="MQ299" s="39"/>
      <c r="MS299" s="14"/>
      <c r="MT299" s="14"/>
      <c r="MV299" s="39"/>
      <c r="MX299" s="14"/>
      <c r="MY299" s="14"/>
      <c r="MZ299" s="22"/>
      <c r="NA299" s="40"/>
      <c r="NF299" s="40"/>
      <c r="NH299" s="21"/>
      <c r="NI299" s="21"/>
      <c r="NJ299" s="26"/>
      <c r="NK299" s="41"/>
      <c r="NO299" s="7"/>
      <c r="NP299" s="8"/>
      <c r="NU299" s="8"/>
      <c r="NW299" s="4"/>
      <c r="NX299" s="4"/>
      <c r="NZ299" s="8"/>
      <c r="OB299" s="4"/>
      <c r="OC299" s="4"/>
      <c r="OD299" s="15"/>
      <c r="OE299" s="39"/>
      <c r="OJ299" s="39"/>
      <c r="OL299" s="14"/>
      <c r="OM299" s="14"/>
      <c r="ON299" s="22"/>
      <c r="OO299" s="40"/>
      <c r="OS299" s="7"/>
      <c r="OT299" s="8"/>
      <c r="OY299" s="8"/>
      <c r="PA299" s="4"/>
      <c r="PB299" s="4"/>
      <c r="PC299" s="15"/>
      <c r="PD299" s="39"/>
      <c r="PH299" s="7"/>
      <c r="PI299" s="8"/>
      <c r="PM299" s="7"/>
      <c r="PN299" s="8"/>
      <c r="PS299" s="8"/>
      <c r="PU299" s="4"/>
      <c r="PV299" s="4"/>
      <c r="PX299" s="8"/>
      <c r="PZ299" s="4"/>
      <c r="QA299" s="4"/>
      <c r="QB299" s="15"/>
      <c r="QC299" s="39"/>
      <c r="QH299" s="39"/>
      <c r="QJ299" s="14"/>
      <c r="QK299" s="14"/>
      <c r="QL299" s="22"/>
      <c r="QM299" s="40"/>
      <c r="QQ299" s="7"/>
      <c r="QR299" s="8"/>
      <c r="QW299" s="8"/>
      <c r="QY299" s="4"/>
      <c r="QZ299" s="4"/>
      <c r="RA299" s="15"/>
      <c r="RB299" s="39"/>
      <c r="RF299" s="7"/>
      <c r="RG299" s="8"/>
      <c r="RK299" s="7"/>
      <c r="RL299" s="8"/>
      <c r="RQ299" s="8"/>
      <c r="RS299" s="4"/>
      <c r="RT299" s="4"/>
      <c r="RU299" s="15"/>
      <c r="RV299" s="39"/>
      <c r="RZ299" s="7"/>
      <c r="SA299" s="8"/>
      <c r="SE299" s="7"/>
      <c r="SF299" s="8"/>
      <c r="SJ299" s="7"/>
      <c r="SK299" s="8"/>
      <c r="SP299" s="8"/>
      <c r="SR299" s="4"/>
      <c r="SS299" s="4"/>
      <c r="SU299" s="8"/>
      <c r="SW299" s="4"/>
      <c r="SX299" s="4"/>
      <c r="SY299" s="15"/>
      <c r="SZ299" s="39"/>
      <c r="TE299" s="39"/>
      <c r="TG299" s="14"/>
      <c r="TH299" s="14"/>
      <c r="TI299" s="22"/>
      <c r="TJ299" s="40"/>
      <c r="TN299" s="7"/>
      <c r="TO299" s="8"/>
      <c r="TT299" s="8"/>
      <c r="TV299" s="4"/>
      <c r="TW299" s="4"/>
      <c r="TX299" s="15"/>
      <c r="TY299" s="39"/>
      <c r="UC299" s="7"/>
      <c r="UD299" s="8"/>
      <c r="UH299" s="7"/>
      <c r="UI299" s="8"/>
      <c r="UN299" s="8"/>
      <c r="UP299" s="4"/>
      <c r="UQ299" s="4"/>
      <c r="UR299" s="15"/>
      <c r="US299" s="39"/>
      <c r="UW299" s="7"/>
      <c r="UX299" s="8"/>
      <c r="VB299" s="7"/>
      <c r="VC299" s="8"/>
      <c r="VG299" s="7"/>
      <c r="VH299" s="8"/>
      <c r="VM299" s="8"/>
      <c r="VO299" s="4"/>
      <c r="VP299" s="4"/>
      <c r="VQ299" s="15"/>
      <c r="VR299" s="39"/>
      <c r="VV299" s="7"/>
      <c r="VW299" s="8"/>
      <c r="WA299" s="7"/>
      <c r="WB299" s="8"/>
      <c r="WF299" s="7"/>
      <c r="WG299" s="8"/>
      <c r="WK299" s="7"/>
      <c r="WL299" s="8"/>
      <c r="WQ299" s="8"/>
      <c r="WS299" s="4"/>
      <c r="WT299" s="4"/>
      <c r="WU299" s="15"/>
      <c r="WV299" s="39"/>
      <c r="WZ299" s="7"/>
      <c r="XA299" s="8"/>
      <c r="XE299" s="7"/>
      <c r="XF299" s="8"/>
      <c r="XJ299" s="7"/>
      <c r="XK299" s="8"/>
      <c r="XO299" s="7"/>
      <c r="XP299" s="8"/>
      <c r="XT299" s="7"/>
      <c r="XU299" s="8"/>
      <c r="XY299" s="7"/>
      <c r="XZ299" s="8"/>
      <c r="YD299" s="7"/>
      <c r="YE299" s="8"/>
      <c r="YI299" s="7"/>
      <c r="YJ299" s="8"/>
    </row>
    <row r="300" spans="2:660" x14ac:dyDescent="0.2">
      <c r="B300" s="242"/>
      <c r="C300" s="163"/>
      <c r="D300"/>
      <c r="J300"/>
      <c r="K300"/>
      <c r="L300"/>
      <c r="M300"/>
      <c r="AI300" s="8"/>
      <c r="AK300" s="4"/>
      <c r="AL300" s="9"/>
      <c r="AN300" s="8"/>
      <c r="AP300" s="4"/>
      <c r="AQ300" s="9"/>
      <c r="AS300" s="8"/>
      <c r="AU300" s="4"/>
      <c r="AV300" s="9"/>
      <c r="AX300" s="17"/>
      <c r="AZ300" s="13"/>
      <c r="BA300" s="16"/>
      <c r="BM300" s="39"/>
      <c r="BO300" s="14"/>
      <c r="BP300" s="18"/>
      <c r="BR300" s="39"/>
      <c r="BT300" s="14"/>
      <c r="BU300" s="18"/>
      <c r="BW300" s="39"/>
      <c r="BY300" s="14"/>
      <c r="BZ300" s="18"/>
      <c r="CA300" s="22"/>
      <c r="CB300" s="40"/>
      <c r="CG300" s="40"/>
      <c r="CI300" s="21"/>
      <c r="CJ300" s="21"/>
      <c r="CL300" s="40"/>
      <c r="CN300" s="21"/>
      <c r="CO300" s="21"/>
      <c r="CQ300" s="40"/>
      <c r="CS300" s="21"/>
      <c r="CT300" s="21"/>
      <c r="CV300" s="40"/>
      <c r="CX300" s="21"/>
      <c r="CY300" s="21"/>
      <c r="CZ300" s="26"/>
      <c r="DA300" s="41"/>
      <c r="DF300" s="41"/>
      <c r="DH300" s="25"/>
      <c r="DI300" s="25"/>
      <c r="DK300" s="41"/>
      <c r="DM300" s="25"/>
      <c r="DN300" s="25"/>
      <c r="DP300" s="41"/>
      <c r="DR300" s="25"/>
      <c r="DS300" s="25"/>
      <c r="DT300" s="30"/>
      <c r="DU300" s="42"/>
      <c r="DZ300" s="42"/>
      <c r="EB300" s="29"/>
      <c r="EC300" s="29"/>
      <c r="EE300" s="42"/>
      <c r="EG300" s="29"/>
      <c r="EH300" s="29"/>
      <c r="EI300" s="34"/>
      <c r="EJ300" s="43"/>
      <c r="EO300" s="43"/>
      <c r="EQ300" s="33"/>
      <c r="ER300" s="33"/>
      <c r="ES300" s="38"/>
      <c r="ET300" s="44"/>
      <c r="EX300" s="7"/>
      <c r="EY300" s="8"/>
      <c r="FD300" s="8"/>
      <c r="FF300" s="4"/>
      <c r="FG300" s="4"/>
      <c r="FI300" s="8"/>
      <c r="FK300" s="4"/>
      <c r="FL300" s="4"/>
      <c r="FN300" s="8"/>
      <c r="FP300" s="4"/>
      <c r="FQ300" s="4"/>
      <c r="FS300" s="8"/>
      <c r="FU300" s="4"/>
      <c r="FV300" s="4"/>
      <c r="FW300" s="15"/>
      <c r="FX300" s="39"/>
      <c r="GC300" s="39"/>
      <c r="GE300" s="14"/>
      <c r="GF300" s="14"/>
      <c r="GH300" s="39"/>
      <c r="GJ300" s="14"/>
      <c r="GK300" s="14"/>
      <c r="GM300" s="39"/>
      <c r="GO300" s="14"/>
      <c r="GP300" s="14"/>
      <c r="GQ300" s="22"/>
      <c r="GR300" s="40"/>
      <c r="GW300" s="40"/>
      <c r="GY300" s="21"/>
      <c r="GZ300" s="21"/>
      <c r="HB300" s="40"/>
      <c r="HD300" s="21"/>
      <c r="HE300" s="21"/>
      <c r="HF300" s="26"/>
      <c r="HG300" s="41"/>
      <c r="HL300" s="41"/>
      <c r="HN300" s="25"/>
      <c r="HO300" s="25"/>
      <c r="HP300" s="30"/>
      <c r="HQ300" s="42"/>
      <c r="HU300" s="7"/>
      <c r="HV300" s="8"/>
      <c r="IA300" s="8"/>
      <c r="IC300" s="4"/>
      <c r="ID300" s="4"/>
      <c r="IF300" s="8"/>
      <c r="IH300" s="4"/>
      <c r="II300" s="4"/>
      <c r="IK300" s="8"/>
      <c r="IM300" s="4"/>
      <c r="IN300" s="4"/>
      <c r="IO300" s="15"/>
      <c r="IP300" s="39"/>
      <c r="IU300" s="39"/>
      <c r="IW300" s="14"/>
      <c r="IX300" s="14"/>
      <c r="IZ300" s="39"/>
      <c r="JB300" s="14"/>
      <c r="JC300" s="14"/>
      <c r="JD300" s="22"/>
      <c r="JE300" s="40"/>
      <c r="JJ300" s="40"/>
      <c r="JL300" s="21"/>
      <c r="JM300" s="21"/>
      <c r="JN300" s="26"/>
      <c r="JO300" s="41"/>
      <c r="JS300" s="7"/>
      <c r="JT300" s="8"/>
      <c r="JY300" s="8"/>
      <c r="KA300" s="4"/>
      <c r="KB300" s="4"/>
      <c r="KD300" s="8"/>
      <c r="KF300" s="4"/>
      <c r="KG300" s="4"/>
      <c r="KH300" s="15"/>
      <c r="KI300" s="39"/>
      <c r="KN300" s="39"/>
      <c r="KP300" s="14"/>
      <c r="KQ300" s="14"/>
      <c r="KR300" s="22"/>
      <c r="KS300" s="40"/>
      <c r="KX300" s="6"/>
      <c r="KZ300" s="5"/>
      <c r="LA300" s="5"/>
      <c r="LG300" s="15"/>
      <c r="LH300" s="39"/>
      <c r="LM300" s="6"/>
      <c r="LO300" s="5"/>
      <c r="LP300" s="5"/>
      <c r="LQ300" s="7"/>
      <c r="LR300" s="8"/>
      <c r="LW300" s="8"/>
      <c r="LY300" s="4"/>
      <c r="LZ300" s="4"/>
      <c r="MB300" s="8"/>
      <c r="MD300" s="4"/>
      <c r="ME300" s="4"/>
      <c r="MG300" s="8"/>
      <c r="MI300" s="4"/>
      <c r="MJ300" s="4"/>
      <c r="MK300" s="15"/>
      <c r="ML300" s="39"/>
      <c r="MQ300" s="39"/>
      <c r="MS300" s="14"/>
      <c r="MT300" s="14"/>
      <c r="MV300" s="39"/>
      <c r="MX300" s="14"/>
      <c r="MY300" s="14"/>
      <c r="MZ300" s="22"/>
      <c r="NA300" s="40"/>
      <c r="NF300" s="40"/>
      <c r="NH300" s="21"/>
      <c r="NI300" s="21"/>
      <c r="NJ300" s="26"/>
      <c r="NK300" s="41"/>
      <c r="NO300" s="7"/>
      <c r="NP300" s="8"/>
      <c r="NU300" s="8"/>
      <c r="NW300" s="4"/>
      <c r="NX300" s="4"/>
      <c r="NZ300" s="8"/>
      <c r="OB300" s="4"/>
      <c r="OC300" s="4"/>
      <c r="OD300" s="15"/>
      <c r="OE300" s="39"/>
      <c r="OJ300" s="39"/>
      <c r="OL300" s="14"/>
      <c r="OM300" s="14"/>
      <c r="ON300" s="22"/>
      <c r="OO300" s="40"/>
      <c r="OS300" s="7"/>
      <c r="OT300" s="8"/>
      <c r="OY300" s="8"/>
      <c r="PA300" s="4"/>
      <c r="PB300" s="4"/>
      <c r="PC300" s="15"/>
      <c r="PD300" s="39"/>
      <c r="PH300" s="7"/>
      <c r="PI300" s="8"/>
      <c r="PM300" s="7"/>
      <c r="PN300" s="8"/>
      <c r="PS300" s="8"/>
      <c r="PU300" s="4"/>
      <c r="PV300" s="4"/>
      <c r="PX300" s="8"/>
      <c r="PZ300" s="4"/>
      <c r="QA300" s="4"/>
      <c r="QB300" s="15"/>
      <c r="QC300" s="39"/>
      <c r="QH300" s="39"/>
      <c r="QJ300" s="14"/>
      <c r="QK300" s="14"/>
      <c r="QL300" s="22"/>
      <c r="QM300" s="40"/>
      <c r="QQ300" s="7"/>
      <c r="QR300" s="8"/>
      <c r="QW300" s="8"/>
      <c r="QY300" s="4"/>
      <c r="QZ300" s="4"/>
      <c r="RA300" s="15"/>
      <c r="RB300" s="39"/>
      <c r="RF300" s="7"/>
      <c r="RG300" s="8"/>
      <c r="RK300" s="7"/>
      <c r="RL300" s="8"/>
      <c r="RQ300" s="8"/>
      <c r="RS300" s="4"/>
      <c r="RT300" s="4"/>
      <c r="RU300" s="15"/>
      <c r="RV300" s="39"/>
      <c r="RZ300" s="7"/>
      <c r="SA300" s="8"/>
      <c r="SE300" s="7"/>
      <c r="SF300" s="8"/>
      <c r="SJ300" s="7"/>
      <c r="SK300" s="8"/>
      <c r="SP300" s="8"/>
      <c r="SR300" s="4"/>
      <c r="SS300" s="4"/>
      <c r="SU300" s="8"/>
      <c r="SW300" s="4"/>
      <c r="SX300" s="4"/>
      <c r="SY300" s="15"/>
      <c r="SZ300" s="39"/>
      <c r="TE300" s="39"/>
      <c r="TG300" s="14"/>
      <c r="TH300" s="14"/>
      <c r="TI300" s="22"/>
      <c r="TJ300" s="40"/>
      <c r="TN300" s="7"/>
      <c r="TO300" s="8"/>
      <c r="TT300" s="8"/>
      <c r="TV300" s="4"/>
      <c r="TW300" s="4"/>
      <c r="TX300" s="15"/>
      <c r="TY300" s="39"/>
      <c r="UC300" s="7"/>
      <c r="UD300" s="8"/>
      <c r="UH300" s="7"/>
      <c r="UI300" s="8"/>
      <c r="UN300" s="8"/>
      <c r="UP300" s="4"/>
      <c r="UQ300" s="4"/>
      <c r="UR300" s="15"/>
      <c r="US300" s="39"/>
      <c r="UW300" s="7"/>
      <c r="UX300" s="8"/>
      <c r="VB300" s="7"/>
      <c r="VC300" s="8"/>
      <c r="VG300" s="7"/>
      <c r="VH300" s="8"/>
      <c r="VM300" s="8"/>
      <c r="VO300" s="4"/>
      <c r="VP300" s="4"/>
      <c r="VQ300" s="15"/>
      <c r="VR300" s="39"/>
      <c r="VV300" s="7"/>
      <c r="VW300" s="8"/>
      <c r="WA300" s="7"/>
      <c r="WB300" s="8"/>
      <c r="WF300" s="7"/>
      <c r="WG300" s="8"/>
      <c r="WK300" s="7"/>
      <c r="WL300" s="8"/>
      <c r="WQ300" s="8"/>
      <c r="WS300" s="4"/>
      <c r="WT300" s="4"/>
      <c r="WU300" s="15"/>
      <c r="WV300" s="39"/>
      <c r="WZ300" s="7"/>
      <c r="XA300" s="8"/>
      <c r="XE300" s="7"/>
      <c r="XF300" s="8"/>
      <c r="XJ300" s="7"/>
      <c r="XK300" s="8"/>
      <c r="XO300" s="7"/>
      <c r="XP300" s="8"/>
      <c r="XT300" s="7"/>
      <c r="XU300" s="8"/>
      <c r="XY300" s="7"/>
      <c r="XZ300" s="8"/>
      <c r="YD300" s="7"/>
      <c r="YE300" s="8"/>
      <c r="YI300" s="7"/>
      <c r="YJ300" s="8"/>
    </row>
    <row r="301" spans="2:660" x14ac:dyDescent="0.2">
      <c r="B301" s="242"/>
      <c r="C301" s="163"/>
      <c r="D301"/>
      <c r="J301"/>
      <c r="K301"/>
      <c r="L301"/>
      <c r="M301"/>
      <c r="AI301" s="8"/>
      <c r="AK301" s="4"/>
      <c r="AL301" s="9"/>
      <c r="AN301" s="8"/>
      <c r="AP301" s="4"/>
      <c r="AQ301" s="9"/>
      <c r="AS301" s="8"/>
      <c r="AU301" s="4"/>
      <c r="AV301" s="9"/>
      <c r="AX301" s="17"/>
      <c r="AZ301" s="13"/>
      <c r="BA301" s="16"/>
      <c r="BM301" s="39"/>
      <c r="BO301" s="14"/>
      <c r="BP301" s="18"/>
      <c r="BR301" s="39"/>
      <c r="BT301" s="14"/>
      <c r="BU301" s="18"/>
      <c r="BW301" s="39"/>
      <c r="BY301" s="14"/>
      <c r="BZ301" s="18"/>
      <c r="CA301" s="22"/>
      <c r="CB301" s="40"/>
      <c r="CG301" s="40"/>
      <c r="CI301" s="21"/>
      <c r="CJ301" s="21"/>
      <c r="CL301" s="40"/>
      <c r="CN301" s="21"/>
      <c r="CO301" s="21"/>
      <c r="CQ301" s="40"/>
      <c r="CS301" s="21"/>
      <c r="CT301" s="21"/>
      <c r="CV301" s="40"/>
      <c r="CX301" s="21"/>
      <c r="CY301" s="21"/>
      <c r="CZ301" s="26"/>
      <c r="DA301" s="41"/>
      <c r="DF301" s="41"/>
      <c r="DH301" s="25"/>
      <c r="DI301" s="25"/>
      <c r="DK301" s="41"/>
      <c r="DM301" s="25"/>
      <c r="DN301" s="25"/>
      <c r="DP301" s="41"/>
      <c r="DR301" s="25"/>
      <c r="DS301" s="25"/>
      <c r="DT301" s="30"/>
      <c r="DU301" s="42"/>
      <c r="DZ301" s="42"/>
      <c r="EB301" s="29"/>
      <c r="EC301" s="29"/>
      <c r="EE301" s="42"/>
      <c r="EG301" s="29"/>
      <c r="EH301" s="29"/>
      <c r="EI301" s="34"/>
      <c r="EJ301" s="43"/>
      <c r="EO301" s="43"/>
      <c r="EQ301" s="33"/>
      <c r="ER301" s="33"/>
      <c r="ES301" s="38"/>
      <c r="ET301" s="44"/>
      <c r="EX301" s="7"/>
      <c r="EY301" s="8"/>
      <c r="FD301" s="8"/>
      <c r="FF301" s="4"/>
      <c r="FG301" s="4"/>
      <c r="FI301" s="8"/>
      <c r="FK301" s="4"/>
      <c r="FL301" s="4"/>
      <c r="FN301" s="8"/>
      <c r="FP301" s="4"/>
      <c r="FQ301" s="4"/>
      <c r="FS301" s="8"/>
      <c r="FU301" s="4"/>
      <c r="FV301" s="4"/>
      <c r="FW301" s="15"/>
      <c r="FX301" s="39"/>
      <c r="GC301" s="39"/>
      <c r="GE301" s="14"/>
      <c r="GF301" s="14"/>
      <c r="GH301" s="39"/>
      <c r="GJ301" s="14"/>
      <c r="GK301" s="14"/>
      <c r="GM301" s="39"/>
      <c r="GO301" s="14"/>
      <c r="GP301" s="14"/>
      <c r="GQ301" s="22"/>
      <c r="GR301" s="40"/>
      <c r="GW301" s="40"/>
      <c r="GY301" s="21"/>
      <c r="GZ301" s="21"/>
      <c r="HB301" s="40"/>
      <c r="HD301" s="21"/>
      <c r="HE301" s="21"/>
      <c r="HF301" s="26"/>
      <c r="HG301" s="41"/>
      <c r="HL301" s="41"/>
      <c r="HN301" s="25"/>
      <c r="HO301" s="25"/>
      <c r="HP301" s="30"/>
      <c r="HQ301" s="42"/>
      <c r="HU301" s="7"/>
      <c r="HV301" s="8"/>
      <c r="IA301" s="8"/>
      <c r="IC301" s="4"/>
      <c r="ID301" s="4"/>
      <c r="IF301" s="8"/>
      <c r="IH301" s="4"/>
      <c r="II301" s="4"/>
      <c r="IK301" s="8"/>
      <c r="IM301" s="4"/>
      <c r="IN301" s="4"/>
      <c r="IO301" s="15"/>
      <c r="IP301" s="39"/>
      <c r="IU301" s="39"/>
      <c r="IW301" s="14"/>
      <c r="IX301" s="14"/>
      <c r="IZ301" s="39"/>
      <c r="JB301" s="14"/>
      <c r="JC301" s="14"/>
      <c r="JD301" s="22"/>
      <c r="JE301" s="40"/>
      <c r="JJ301" s="40"/>
      <c r="JL301" s="21"/>
      <c r="JM301" s="21"/>
      <c r="JN301" s="26"/>
      <c r="JO301" s="41"/>
      <c r="JS301" s="7"/>
      <c r="JT301" s="8"/>
      <c r="JY301" s="8"/>
      <c r="KA301" s="4"/>
      <c r="KB301" s="4"/>
      <c r="KD301" s="8"/>
      <c r="KF301" s="4"/>
      <c r="KG301" s="4"/>
      <c r="KH301" s="15"/>
      <c r="KI301" s="39"/>
      <c r="KN301" s="39"/>
      <c r="KP301" s="14"/>
      <c r="KQ301" s="14"/>
      <c r="KR301" s="22"/>
      <c r="KS301" s="40"/>
      <c r="KX301" s="6"/>
      <c r="KZ301" s="5"/>
      <c r="LA301" s="5"/>
      <c r="LG301" s="15"/>
      <c r="LH301" s="39"/>
      <c r="LM301" s="6"/>
      <c r="LO301" s="5"/>
      <c r="LP301" s="5"/>
      <c r="LQ301" s="7"/>
      <c r="LR301" s="8"/>
      <c r="LW301" s="8"/>
      <c r="LY301" s="4"/>
      <c r="LZ301" s="4"/>
      <c r="MB301" s="8"/>
      <c r="MD301" s="4"/>
      <c r="ME301" s="4"/>
      <c r="MG301" s="8"/>
      <c r="MI301" s="4"/>
      <c r="MJ301" s="4"/>
      <c r="MK301" s="15"/>
      <c r="ML301" s="39"/>
      <c r="MQ301" s="39"/>
      <c r="MS301" s="14"/>
      <c r="MT301" s="14"/>
      <c r="MV301" s="39"/>
      <c r="MX301" s="14"/>
      <c r="MY301" s="14"/>
      <c r="MZ301" s="22"/>
      <c r="NA301" s="40"/>
      <c r="NF301" s="40"/>
      <c r="NH301" s="21"/>
      <c r="NI301" s="21"/>
      <c r="NJ301" s="26"/>
      <c r="NK301" s="41"/>
      <c r="NO301" s="7"/>
      <c r="NP301" s="8"/>
      <c r="NU301" s="8"/>
      <c r="NW301" s="4"/>
      <c r="NX301" s="4"/>
      <c r="NZ301" s="8"/>
      <c r="OB301" s="4"/>
      <c r="OC301" s="4"/>
      <c r="OD301" s="15"/>
      <c r="OE301" s="39"/>
      <c r="OJ301" s="39"/>
      <c r="OL301" s="14"/>
      <c r="OM301" s="14"/>
      <c r="ON301" s="22"/>
      <c r="OO301" s="40"/>
      <c r="OS301" s="7"/>
      <c r="OT301" s="8"/>
      <c r="OY301" s="8"/>
      <c r="PA301" s="4"/>
      <c r="PB301" s="4"/>
      <c r="PC301" s="15"/>
      <c r="PD301" s="39"/>
      <c r="PH301" s="7"/>
      <c r="PI301" s="8"/>
      <c r="PM301" s="7"/>
      <c r="PN301" s="8"/>
      <c r="PS301" s="8"/>
      <c r="PU301" s="4"/>
      <c r="PV301" s="4"/>
      <c r="PX301" s="8"/>
      <c r="PZ301" s="4"/>
      <c r="QA301" s="4"/>
      <c r="QB301" s="15"/>
      <c r="QC301" s="39"/>
      <c r="QH301" s="39"/>
      <c r="QJ301" s="14"/>
      <c r="QK301" s="14"/>
      <c r="QL301" s="22"/>
      <c r="QM301" s="40"/>
      <c r="QQ301" s="7"/>
      <c r="QR301" s="8"/>
      <c r="QW301" s="8"/>
      <c r="QY301" s="4"/>
      <c r="QZ301" s="4"/>
      <c r="RA301" s="15"/>
      <c r="RB301" s="39"/>
      <c r="RF301" s="7"/>
      <c r="RG301" s="8"/>
      <c r="RK301" s="7"/>
      <c r="RL301" s="8"/>
      <c r="RQ301" s="8"/>
      <c r="RS301" s="4"/>
      <c r="RT301" s="4"/>
      <c r="RU301" s="15"/>
      <c r="RV301" s="39"/>
      <c r="RZ301" s="7"/>
      <c r="SA301" s="8"/>
      <c r="SE301" s="7"/>
      <c r="SF301" s="8"/>
      <c r="SJ301" s="7"/>
      <c r="SK301" s="8"/>
      <c r="SP301" s="8"/>
      <c r="SR301" s="4"/>
      <c r="SS301" s="4"/>
      <c r="SU301" s="8"/>
      <c r="SW301" s="4"/>
      <c r="SX301" s="4"/>
      <c r="SY301" s="15"/>
      <c r="SZ301" s="39"/>
      <c r="TE301" s="39"/>
      <c r="TG301" s="14"/>
      <c r="TH301" s="14"/>
      <c r="TI301" s="22"/>
      <c r="TJ301" s="40"/>
      <c r="TN301" s="7"/>
      <c r="TO301" s="8"/>
      <c r="TT301" s="8"/>
      <c r="TV301" s="4"/>
      <c r="TW301" s="4"/>
      <c r="TX301" s="15"/>
      <c r="TY301" s="39"/>
      <c r="UC301" s="7"/>
      <c r="UD301" s="8"/>
      <c r="UH301" s="7"/>
      <c r="UI301" s="8"/>
      <c r="UN301" s="8"/>
      <c r="UP301" s="4"/>
      <c r="UQ301" s="4"/>
      <c r="UR301" s="15"/>
      <c r="US301" s="39"/>
      <c r="UW301" s="7"/>
      <c r="UX301" s="8"/>
      <c r="VB301" s="7"/>
      <c r="VC301" s="8"/>
      <c r="VG301" s="7"/>
      <c r="VH301" s="8"/>
      <c r="VM301" s="8"/>
      <c r="VO301" s="4"/>
      <c r="VP301" s="4"/>
      <c r="VQ301" s="15"/>
      <c r="VR301" s="39"/>
      <c r="VV301" s="7"/>
      <c r="VW301" s="8"/>
      <c r="WA301" s="7"/>
      <c r="WB301" s="8"/>
      <c r="WF301" s="7"/>
      <c r="WG301" s="8"/>
      <c r="WK301" s="7"/>
      <c r="WL301" s="8"/>
      <c r="WQ301" s="8"/>
      <c r="WS301" s="4"/>
      <c r="WT301" s="4"/>
      <c r="WU301" s="15"/>
      <c r="WV301" s="39"/>
      <c r="WZ301" s="7"/>
      <c r="XA301" s="8"/>
      <c r="XE301" s="7"/>
      <c r="XF301" s="8"/>
      <c r="XJ301" s="7"/>
      <c r="XK301" s="8"/>
      <c r="XO301" s="7"/>
      <c r="XP301" s="8"/>
      <c r="XT301" s="7"/>
      <c r="XU301" s="8"/>
      <c r="XY301" s="7"/>
      <c r="XZ301" s="8"/>
      <c r="YD301" s="7"/>
      <c r="YE301" s="8"/>
      <c r="YI301" s="7"/>
      <c r="YJ301" s="8"/>
    </row>
    <row r="302" spans="2:660" x14ac:dyDescent="0.2">
      <c r="B302" s="242"/>
      <c r="C302" s="163"/>
      <c r="D302"/>
      <c r="J302"/>
      <c r="K302"/>
      <c r="L302"/>
      <c r="M302"/>
      <c r="AI302" s="8"/>
      <c r="AK302" s="4"/>
      <c r="AL302" s="9"/>
      <c r="AN302" s="8"/>
      <c r="AP302" s="4"/>
      <c r="AQ302" s="9"/>
      <c r="AS302" s="8"/>
      <c r="AU302" s="4"/>
      <c r="AV302" s="9"/>
      <c r="AX302" s="17"/>
      <c r="AZ302" s="13"/>
      <c r="BA302" s="16"/>
      <c r="BM302" s="39"/>
      <c r="BO302" s="14"/>
      <c r="BP302" s="18"/>
      <c r="BR302" s="39"/>
      <c r="BT302" s="14"/>
      <c r="BU302" s="18"/>
      <c r="BW302" s="39"/>
      <c r="BY302" s="14"/>
      <c r="BZ302" s="18"/>
      <c r="CA302" s="22"/>
      <c r="CB302" s="40"/>
      <c r="CG302" s="40"/>
      <c r="CI302" s="21"/>
      <c r="CJ302" s="21"/>
      <c r="CL302" s="40"/>
      <c r="CN302" s="21"/>
      <c r="CO302" s="21"/>
      <c r="CQ302" s="40"/>
      <c r="CS302" s="21"/>
      <c r="CT302" s="21"/>
      <c r="CV302" s="40"/>
      <c r="CX302" s="21"/>
      <c r="CY302" s="21"/>
      <c r="CZ302" s="26"/>
      <c r="DA302" s="41"/>
      <c r="DF302" s="41"/>
      <c r="DH302" s="25"/>
      <c r="DI302" s="25"/>
      <c r="DK302" s="41"/>
      <c r="DM302" s="25"/>
      <c r="DN302" s="25"/>
      <c r="DP302" s="41"/>
      <c r="DR302" s="25"/>
      <c r="DS302" s="25"/>
      <c r="DT302" s="30"/>
      <c r="DU302" s="42"/>
      <c r="DZ302" s="42"/>
      <c r="EB302" s="29"/>
      <c r="EC302" s="29"/>
      <c r="EE302" s="42"/>
      <c r="EG302" s="29"/>
      <c r="EH302" s="29"/>
      <c r="EI302" s="34"/>
      <c r="EJ302" s="43"/>
      <c r="EO302" s="43"/>
      <c r="EQ302" s="33"/>
      <c r="ER302" s="33"/>
      <c r="ES302" s="38"/>
      <c r="ET302" s="44"/>
      <c r="EX302" s="7"/>
      <c r="EY302" s="8"/>
      <c r="FD302" s="8"/>
      <c r="FF302" s="4"/>
      <c r="FG302" s="4"/>
      <c r="FI302" s="8"/>
      <c r="FK302" s="4"/>
      <c r="FL302" s="4"/>
      <c r="FN302" s="8"/>
      <c r="FP302" s="4"/>
      <c r="FQ302" s="4"/>
      <c r="FS302" s="8"/>
      <c r="FU302" s="4"/>
      <c r="FV302" s="4"/>
      <c r="FW302" s="15"/>
      <c r="FX302" s="39"/>
      <c r="GC302" s="39"/>
      <c r="GE302" s="14"/>
      <c r="GF302" s="14"/>
      <c r="GH302" s="39"/>
      <c r="GJ302" s="14"/>
      <c r="GK302" s="14"/>
      <c r="GM302" s="39"/>
      <c r="GO302" s="14"/>
      <c r="GP302" s="14"/>
      <c r="GQ302" s="22"/>
      <c r="GR302" s="40"/>
      <c r="GW302" s="40"/>
      <c r="GY302" s="21"/>
      <c r="GZ302" s="21"/>
      <c r="HB302" s="40"/>
      <c r="HD302" s="21"/>
      <c r="HE302" s="21"/>
      <c r="HF302" s="26"/>
      <c r="HG302" s="41"/>
      <c r="HL302" s="41"/>
      <c r="HN302" s="25"/>
      <c r="HO302" s="25"/>
      <c r="HP302" s="30"/>
      <c r="HQ302" s="42"/>
      <c r="HU302" s="7"/>
      <c r="HV302" s="8"/>
      <c r="IA302" s="8"/>
      <c r="IC302" s="4"/>
      <c r="ID302" s="4"/>
      <c r="IF302" s="8"/>
      <c r="IH302" s="4"/>
      <c r="II302" s="4"/>
      <c r="IK302" s="8"/>
      <c r="IM302" s="4"/>
      <c r="IN302" s="4"/>
      <c r="IO302" s="15"/>
      <c r="IP302" s="39"/>
      <c r="IU302" s="39"/>
      <c r="IW302" s="14"/>
      <c r="IX302" s="14"/>
      <c r="IZ302" s="39"/>
      <c r="JB302" s="14"/>
      <c r="JC302" s="14"/>
      <c r="JD302" s="22"/>
      <c r="JE302" s="40"/>
      <c r="JJ302" s="40"/>
      <c r="JL302" s="21"/>
      <c r="JM302" s="21"/>
      <c r="JN302" s="26"/>
      <c r="JO302" s="41"/>
      <c r="JS302" s="7"/>
      <c r="JT302" s="8"/>
      <c r="JY302" s="8"/>
      <c r="KA302" s="4"/>
      <c r="KB302" s="4"/>
      <c r="KD302" s="8"/>
      <c r="KF302" s="4"/>
      <c r="KG302" s="4"/>
      <c r="KH302" s="15"/>
      <c r="KI302" s="39"/>
      <c r="KN302" s="39"/>
      <c r="KP302" s="14"/>
      <c r="KQ302" s="14"/>
      <c r="KR302" s="22"/>
      <c r="KS302" s="40"/>
      <c r="KX302" s="6"/>
      <c r="KZ302" s="5"/>
      <c r="LA302" s="5"/>
      <c r="LG302" s="15"/>
      <c r="LH302" s="39"/>
      <c r="LM302" s="6"/>
      <c r="LO302" s="5"/>
      <c r="LP302" s="5"/>
      <c r="LQ302" s="7"/>
      <c r="LR302" s="8"/>
      <c r="LW302" s="8"/>
      <c r="LY302" s="4"/>
      <c r="LZ302" s="4"/>
      <c r="MB302" s="8"/>
      <c r="MD302" s="4"/>
      <c r="ME302" s="4"/>
      <c r="MG302" s="8"/>
      <c r="MI302" s="4"/>
      <c r="MJ302" s="4"/>
      <c r="MK302" s="15"/>
      <c r="ML302" s="39"/>
      <c r="MQ302" s="39"/>
      <c r="MS302" s="14"/>
      <c r="MT302" s="14"/>
      <c r="MV302" s="39"/>
      <c r="MX302" s="14"/>
      <c r="MY302" s="14"/>
      <c r="MZ302" s="22"/>
      <c r="NA302" s="40"/>
      <c r="NF302" s="40"/>
      <c r="NH302" s="21"/>
      <c r="NI302" s="21"/>
      <c r="NJ302" s="26"/>
      <c r="NK302" s="41"/>
      <c r="NO302" s="7"/>
      <c r="NP302" s="8"/>
      <c r="NU302" s="8"/>
      <c r="NW302" s="4"/>
      <c r="NX302" s="4"/>
      <c r="NZ302" s="8"/>
      <c r="OB302" s="4"/>
      <c r="OC302" s="4"/>
      <c r="OD302" s="15"/>
      <c r="OE302" s="39"/>
      <c r="OJ302" s="39"/>
      <c r="OL302" s="14"/>
      <c r="OM302" s="14"/>
      <c r="ON302" s="22"/>
      <c r="OO302" s="40"/>
      <c r="OS302" s="7"/>
      <c r="OT302" s="8"/>
      <c r="OY302" s="8"/>
      <c r="PA302" s="4"/>
      <c r="PB302" s="4"/>
      <c r="PC302" s="15"/>
      <c r="PD302" s="39"/>
      <c r="PH302" s="7"/>
      <c r="PI302" s="8"/>
      <c r="PM302" s="7"/>
      <c r="PN302" s="8"/>
      <c r="PS302" s="8"/>
      <c r="PU302" s="4"/>
      <c r="PV302" s="4"/>
      <c r="PX302" s="8"/>
      <c r="PZ302" s="4"/>
      <c r="QA302" s="4"/>
      <c r="QB302" s="15"/>
      <c r="QC302" s="39"/>
      <c r="QH302" s="39"/>
      <c r="QJ302" s="14"/>
      <c r="QK302" s="14"/>
      <c r="QL302" s="22"/>
      <c r="QM302" s="40"/>
      <c r="QQ302" s="7"/>
      <c r="QR302" s="8"/>
      <c r="QW302" s="8"/>
      <c r="QY302" s="4"/>
      <c r="QZ302" s="4"/>
      <c r="RA302" s="15"/>
      <c r="RB302" s="39"/>
      <c r="RF302" s="7"/>
      <c r="RG302" s="8"/>
      <c r="RK302" s="7"/>
      <c r="RL302" s="8"/>
      <c r="RQ302" s="8"/>
      <c r="RS302" s="4"/>
      <c r="RT302" s="4"/>
      <c r="RU302" s="15"/>
      <c r="RV302" s="39"/>
      <c r="RZ302" s="7"/>
      <c r="SA302" s="8"/>
      <c r="SE302" s="7"/>
      <c r="SF302" s="8"/>
      <c r="SJ302" s="7"/>
      <c r="SK302" s="8"/>
      <c r="SP302" s="8"/>
      <c r="SR302" s="4"/>
      <c r="SS302" s="4"/>
      <c r="SU302" s="8"/>
      <c r="SW302" s="4"/>
      <c r="SX302" s="4"/>
      <c r="SY302" s="15"/>
      <c r="SZ302" s="39"/>
      <c r="TE302" s="39"/>
      <c r="TG302" s="14"/>
      <c r="TH302" s="14"/>
      <c r="TI302" s="22"/>
      <c r="TJ302" s="40"/>
      <c r="TN302" s="7"/>
      <c r="TO302" s="8"/>
      <c r="TT302" s="8"/>
      <c r="TV302" s="4"/>
      <c r="TW302" s="4"/>
      <c r="TX302" s="15"/>
      <c r="TY302" s="39"/>
      <c r="UC302" s="7"/>
      <c r="UD302" s="8"/>
      <c r="UH302" s="7"/>
      <c r="UI302" s="8"/>
      <c r="UN302" s="8"/>
      <c r="UP302" s="4"/>
      <c r="UQ302" s="4"/>
      <c r="UR302" s="15"/>
      <c r="US302" s="39"/>
      <c r="UW302" s="7"/>
      <c r="UX302" s="8"/>
      <c r="VB302" s="7"/>
      <c r="VC302" s="8"/>
      <c r="VG302" s="7"/>
      <c r="VH302" s="8"/>
      <c r="VM302" s="8"/>
      <c r="VO302" s="4"/>
      <c r="VP302" s="4"/>
      <c r="VQ302" s="15"/>
      <c r="VR302" s="39"/>
      <c r="VV302" s="7"/>
      <c r="VW302" s="8"/>
      <c r="WA302" s="7"/>
      <c r="WB302" s="8"/>
      <c r="WF302" s="7"/>
      <c r="WG302" s="8"/>
      <c r="WK302" s="7"/>
      <c r="WL302" s="8"/>
      <c r="WQ302" s="8"/>
      <c r="WS302" s="4"/>
      <c r="WT302" s="4"/>
      <c r="WU302" s="15"/>
      <c r="WV302" s="39"/>
      <c r="WZ302" s="7"/>
      <c r="XA302" s="8"/>
      <c r="XE302" s="7"/>
      <c r="XF302" s="8"/>
      <c r="XJ302" s="7"/>
      <c r="XK302" s="8"/>
      <c r="XO302" s="7"/>
      <c r="XP302" s="8"/>
      <c r="XT302" s="7"/>
      <c r="XU302" s="8"/>
      <c r="XY302" s="7"/>
      <c r="XZ302" s="8"/>
      <c r="YD302" s="7"/>
      <c r="YE302" s="8"/>
      <c r="YI302" s="7"/>
      <c r="YJ302" s="8"/>
    </row>
    <row r="303" spans="2:660" x14ac:dyDescent="0.2">
      <c r="B303" s="242"/>
      <c r="C303" s="163"/>
      <c r="D303"/>
      <c r="J303"/>
      <c r="K303"/>
      <c r="L303"/>
      <c r="M303"/>
      <c r="AI303" s="8"/>
      <c r="AK303" s="4"/>
      <c r="AL303" s="9"/>
      <c r="AN303" s="8"/>
      <c r="AP303" s="4"/>
      <c r="AQ303" s="9"/>
      <c r="AS303" s="8"/>
      <c r="AU303" s="4"/>
      <c r="AV303" s="9"/>
      <c r="AX303" s="17"/>
      <c r="AZ303" s="13"/>
      <c r="BA303" s="16"/>
      <c r="BM303" s="39"/>
      <c r="BO303" s="14"/>
      <c r="BP303" s="18"/>
      <c r="BR303" s="39"/>
      <c r="BT303" s="14"/>
      <c r="BU303" s="18"/>
      <c r="BW303" s="39"/>
      <c r="BY303" s="14"/>
      <c r="BZ303" s="18"/>
      <c r="CA303" s="22"/>
      <c r="CB303" s="40"/>
      <c r="CG303" s="40"/>
      <c r="CI303" s="21"/>
      <c r="CJ303" s="21"/>
      <c r="CL303" s="40"/>
      <c r="CN303" s="21"/>
      <c r="CO303" s="21"/>
      <c r="CQ303" s="40"/>
      <c r="CS303" s="21"/>
      <c r="CT303" s="21"/>
      <c r="CV303" s="40"/>
      <c r="CX303" s="21"/>
      <c r="CY303" s="21"/>
      <c r="CZ303" s="26"/>
      <c r="DA303" s="41"/>
      <c r="DF303" s="41"/>
      <c r="DH303" s="25"/>
      <c r="DI303" s="25"/>
      <c r="DK303" s="41"/>
      <c r="DM303" s="25"/>
      <c r="DN303" s="25"/>
      <c r="DP303" s="41"/>
      <c r="DR303" s="25"/>
      <c r="DS303" s="25"/>
      <c r="DT303" s="30"/>
      <c r="DU303" s="42"/>
      <c r="DZ303" s="42"/>
      <c r="EB303" s="29"/>
      <c r="EC303" s="29"/>
      <c r="EE303" s="42"/>
      <c r="EG303" s="29"/>
      <c r="EH303" s="29"/>
      <c r="EI303" s="34"/>
      <c r="EJ303" s="43"/>
      <c r="EO303" s="43"/>
      <c r="EQ303" s="33"/>
      <c r="ER303" s="33"/>
      <c r="ES303" s="38"/>
      <c r="ET303" s="44"/>
      <c r="EX303" s="7"/>
      <c r="EY303" s="8"/>
      <c r="FD303" s="8"/>
      <c r="FF303" s="4"/>
      <c r="FG303" s="4"/>
      <c r="FI303" s="8"/>
      <c r="FK303" s="4"/>
      <c r="FL303" s="4"/>
      <c r="FN303" s="8"/>
      <c r="FP303" s="4"/>
      <c r="FQ303" s="4"/>
      <c r="FS303" s="8"/>
      <c r="FU303" s="4"/>
      <c r="FV303" s="4"/>
      <c r="FW303" s="15"/>
      <c r="FX303" s="39"/>
      <c r="GC303" s="39"/>
      <c r="GE303" s="14"/>
      <c r="GF303" s="14"/>
      <c r="GH303" s="39"/>
      <c r="GJ303" s="14"/>
      <c r="GK303" s="14"/>
      <c r="GM303" s="39"/>
      <c r="GO303" s="14"/>
      <c r="GP303" s="14"/>
      <c r="GQ303" s="22"/>
      <c r="GR303" s="40"/>
      <c r="GW303" s="40"/>
      <c r="GY303" s="21"/>
      <c r="GZ303" s="21"/>
      <c r="HB303" s="40"/>
      <c r="HD303" s="21"/>
      <c r="HE303" s="21"/>
      <c r="HF303" s="26"/>
      <c r="HG303" s="41"/>
      <c r="HL303" s="41"/>
      <c r="HN303" s="25"/>
      <c r="HO303" s="25"/>
      <c r="HP303" s="30"/>
      <c r="HQ303" s="42"/>
      <c r="HU303" s="7"/>
      <c r="HV303" s="8"/>
      <c r="IA303" s="8"/>
      <c r="IC303" s="4"/>
      <c r="ID303" s="4"/>
      <c r="IF303" s="8"/>
      <c r="IH303" s="4"/>
      <c r="II303" s="4"/>
      <c r="IK303" s="8"/>
      <c r="IM303" s="4"/>
      <c r="IN303" s="4"/>
      <c r="IO303" s="15"/>
      <c r="IP303" s="39"/>
      <c r="IU303" s="39"/>
      <c r="IW303" s="14"/>
      <c r="IX303" s="14"/>
      <c r="IZ303" s="39"/>
      <c r="JB303" s="14"/>
      <c r="JC303" s="14"/>
      <c r="JD303" s="22"/>
      <c r="JE303" s="40"/>
      <c r="JJ303" s="40"/>
      <c r="JL303" s="21"/>
      <c r="JM303" s="21"/>
      <c r="JN303" s="26"/>
      <c r="JO303" s="41"/>
      <c r="JS303" s="7"/>
      <c r="JT303" s="8"/>
      <c r="JY303" s="8"/>
      <c r="KA303" s="4"/>
      <c r="KB303" s="4"/>
      <c r="KD303" s="8"/>
      <c r="KF303" s="4"/>
      <c r="KG303" s="4"/>
      <c r="KH303" s="15"/>
      <c r="KI303" s="39"/>
      <c r="KN303" s="39"/>
      <c r="KP303" s="14"/>
      <c r="KQ303" s="14"/>
      <c r="KR303" s="22"/>
      <c r="KS303" s="40"/>
      <c r="KX303" s="6"/>
      <c r="KZ303" s="5"/>
      <c r="LA303" s="5"/>
      <c r="LG303" s="15"/>
      <c r="LH303" s="39"/>
      <c r="LM303" s="6"/>
      <c r="LO303" s="5"/>
      <c r="LP303" s="5"/>
      <c r="LQ303" s="7"/>
      <c r="LR303" s="8"/>
      <c r="LW303" s="8"/>
      <c r="LY303" s="4"/>
      <c r="LZ303" s="4"/>
      <c r="MB303" s="8"/>
      <c r="MD303" s="4"/>
      <c r="ME303" s="4"/>
      <c r="MG303" s="8"/>
      <c r="MI303" s="4"/>
      <c r="MJ303" s="4"/>
      <c r="MK303" s="15"/>
      <c r="ML303" s="39"/>
      <c r="MQ303" s="39"/>
      <c r="MS303" s="14"/>
      <c r="MT303" s="14"/>
      <c r="MV303" s="39"/>
      <c r="MX303" s="14"/>
      <c r="MY303" s="14"/>
      <c r="MZ303" s="22"/>
      <c r="NA303" s="40"/>
      <c r="NF303" s="40"/>
      <c r="NH303" s="21"/>
      <c r="NI303" s="21"/>
      <c r="NJ303" s="26"/>
      <c r="NK303" s="41"/>
      <c r="NO303" s="7"/>
      <c r="NP303" s="8"/>
      <c r="NU303" s="8"/>
      <c r="NW303" s="4"/>
      <c r="NX303" s="4"/>
      <c r="NZ303" s="8"/>
      <c r="OB303" s="4"/>
      <c r="OC303" s="4"/>
      <c r="OD303" s="15"/>
      <c r="OE303" s="39"/>
      <c r="OJ303" s="39"/>
      <c r="OL303" s="14"/>
      <c r="OM303" s="14"/>
      <c r="ON303" s="22"/>
      <c r="OO303" s="40"/>
      <c r="OS303" s="7"/>
      <c r="OT303" s="8"/>
      <c r="OY303" s="8"/>
      <c r="PA303" s="4"/>
      <c r="PB303" s="4"/>
      <c r="PC303" s="15"/>
      <c r="PD303" s="39"/>
      <c r="PH303" s="7"/>
      <c r="PI303" s="8"/>
      <c r="PM303" s="7"/>
      <c r="PN303" s="8"/>
      <c r="PS303" s="8"/>
      <c r="PU303" s="4"/>
      <c r="PV303" s="4"/>
      <c r="PX303" s="8"/>
      <c r="PZ303" s="4"/>
      <c r="QA303" s="4"/>
      <c r="QB303" s="15"/>
      <c r="QC303" s="39"/>
      <c r="QH303" s="39"/>
      <c r="QJ303" s="14"/>
      <c r="QK303" s="14"/>
      <c r="QL303" s="22"/>
      <c r="QM303" s="40"/>
      <c r="QQ303" s="7"/>
      <c r="QR303" s="8"/>
      <c r="QW303" s="8"/>
      <c r="QY303" s="4"/>
      <c r="QZ303" s="4"/>
      <c r="RA303" s="15"/>
      <c r="RB303" s="39"/>
      <c r="RF303" s="7"/>
      <c r="RG303" s="8"/>
      <c r="RK303" s="7"/>
      <c r="RL303" s="8"/>
      <c r="RQ303" s="8"/>
      <c r="RS303" s="4"/>
      <c r="RT303" s="4"/>
      <c r="RU303" s="15"/>
      <c r="RV303" s="39"/>
      <c r="RZ303" s="7"/>
      <c r="SA303" s="8"/>
      <c r="SE303" s="7"/>
      <c r="SF303" s="8"/>
      <c r="SJ303" s="7"/>
      <c r="SK303" s="8"/>
      <c r="SP303" s="8"/>
      <c r="SR303" s="4"/>
      <c r="SS303" s="4"/>
      <c r="SU303" s="8"/>
      <c r="SW303" s="4"/>
      <c r="SX303" s="4"/>
      <c r="SY303" s="15"/>
      <c r="SZ303" s="39"/>
      <c r="TE303" s="39"/>
      <c r="TG303" s="14"/>
      <c r="TH303" s="14"/>
      <c r="TI303" s="22"/>
      <c r="TJ303" s="40"/>
      <c r="TN303" s="7"/>
      <c r="TO303" s="8"/>
      <c r="TT303" s="8"/>
      <c r="TV303" s="4"/>
      <c r="TW303" s="4"/>
      <c r="TX303" s="15"/>
      <c r="TY303" s="39"/>
      <c r="UC303" s="7"/>
      <c r="UD303" s="8"/>
      <c r="UH303" s="7"/>
      <c r="UI303" s="8"/>
      <c r="UN303" s="8"/>
      <c r="UP303" s="4"/>
      <c r="UQ303" s="4"/>
      <c r="UR303" s="15"/>
      <c r="US303" s="39"/>
      <c r="UW303" s="7"/>
      <c r="UX303" s="8"/>
      <c r="VB303" s="7"/>
      <c r="VC303" s="8"/>
      <c r="VG303" s="7"/>
      <c r="VH303" s="8"/>
      <c r="VM303" s="8"/>
      <c r="VO303" s="4"/>
      <c r="VP303" s="4"/>
      <c r="VQ303" s="15"/>
      <c r="VR303" s="39"/>
      <c r="VV303" s="7"/>
      <c r="VW303" s="8"/>
      <c r="WA303" s="7"/>
      <c r="WB303" s="8"/>
      <c r="WF303" s="7"/>
      <c r="WG303" s="8"/>
      <c r="WK303" s="7"/>
      <c r="WL303" s="8"/>
      <c r="WQ303" s="8"/>
      <c r="WS303" s="4"/>
      <c r="WT303" s="4"/>
      <c r="WU303" s="15"/>
      <c r="WV303" s="39"/>
      <c r="WZ303" s="7"/>
      <c r="XA303" s="8"/>
      <c r="XE303" s="7"/>
      <c r="XF303" s="8"/>
      <c r="XJ303" s="7"/>
      <c r="XK303" s="8"/>
      <c r="XO303" s="7"/>
      <c r="XP303" s="8"/>
      <c r="XT303" s="7"/>
      <c r="XU303" s="8"/>
      <c r="XY303" s="7"/>
      <c r="XZ303" s="8"/>
      <c r="YD303" s="7"/>
      <c r="YE303" s="8"/>
      <c r="YI303" s="7"/>
      <c r="YJ303" s="8"/>
    </row>
    <row r="304" spans="2:660" x14ac:dyDescent="0.2">
      <c r="B304" s="242"/>
      <c r="C304" s="163"/>
      <c r="D304"/>
      <c r="J304"/>
      <c r="K304"/>
      <c r="L304"/>
      <c r="M304"/>
      <c r="AI304" s="8"/>
      <c r="AK304" s="4"/>
      <c r="AL304" s="9"/>
      <c r="AN304" s="8"/>
      <c r="AP304" s="4"/>
      <c r="AQ304" s="9"/>
      <c r="AS304" s="8"/>
      <c r="AU304" s="4"/>
      <c r="AV304" s="9"/>
      <c r="AX304" s="17"/>
      <c r="AZ304" s="13"/>
      <c r="BA304" s="16"/>
      <c r="BM304" s="39"/>
      <c r="BO304" s="14"/>
      <c r="BP304" s="18"/>
      <c r="BR304" s="39"/>
      <c r="BT304" s="14"/>
      <c r="BU304" s="18"/>
      <c r="BW304" s="39"/>
      <c r="BY304" s="14"/>
      <c r="BZ304" s="18"/>
      <c r="CA304" s="22"/>
      <c r="CB304" s="40"/>
      <c r="CG304" s="40"/>
      <c r="CI304" s="21"/>
      <c r="CJ304" s="21"/>
      <c r="CL304" s="40"/>
      <c r="CN304" s="21"/>
      <c r="CO304" s="21"/>
      <c r="CQ304" s="40"/>
      <c r="CS304" s="21"/>
      <c r="CT304" s="21"/>
      <c r="CV304" s="40"/>
      <c r="CX304" s="21"/>
      <c r="CY304" s="21"/>
      <c r="CZ304" s="26"/>
      <c r="DA304" s="41"/>
      <c r="DF304" s="41"/>
      <c r="DH304" s="25"/>
      <c r="DI304" s="25"/>
      <c r="DK304" s="41"/>
      <c r="DM304" s="25"/>
      <c r="DN304" s="25"/>
      <c r="DP304" s="41"/>
      <c r="DR304" s="25"/>
      <c r="DS304" s="25"/>
      <c r="DT304" s="30"/>
      <c r="DU304" s="42"/>
      <c r="DZ304" s="42"/>
      <c r="EB304" s="29"/>
      <c r="EC304" s="29"/>
      <c r="EE304" s="42"/>
      <c r="EG304" s="29"/>
      <c r="EH304" s="29"/>
      <c r="EI304" s="34"/>
      <c r="EJ304" s="43"/>
      <c r="EO304" s="43"/>
      <c r="EQ304" s="33"/>
      <c r="ER304" s="33"/>
      <c r="ES304" s="38"/>
      <c r="ET304" s="44"/>
      <c r="EX304" s="7"/>
      <c r="EY304" s="8"/>
      <c r="FD304" s="8"/>
      <c r="FF304" s="4"/>
      <c r="FG304" s="4"/>
      <c r="FI304" s="8"/>
      <c r="FK304" s="4"/>
      <c r="FL304" s="4"/>
      <c r="FN304" s="8"/>
      <c r="FP304" s="4"/>
      <c r="FQ304" s="4"/>
      <c r="FS304" s="8"/>
      <c r="FU304" s="4"/>
      <c r="FV304" s="4"/>
      <c r="FW304" s="15"/>
      <c r="FX304" s="39"/>
      <c r="GC304" s="39"/>
      <c r="GE304" s="14"/>
      <c r="GF304" s="14"/>
      <c r="GH304" s="39"/>
      <c r="GJ304" s="14"/>
      <c r="GK304" s="14"/>
      <c r="GM304" s="39"/>
      <c r="GO304" s="14"/>
      <c r="GP304" s="14"/>
      <c r="GQ304" s="22"/>
      <c r="GR304" s="40"/>
      <c r="GW304" s="40"/>
      <c r="GY304" s="21"/>
      <c r="GZ304" s="21"/>
      <c r="HB304" s="40"/>
      <c r="HD304" s="21"/>
      <c r="HE304" s="21"/>
      <c r="HF304" s="26"/>
      <c r="HG304" s="41"/>
      <c r="HL304" s="41"/>
      <c r="HN304" s="25"/>
      <c r="HO304" s="25"/>
      <c r="HP304" s="30"/>
      <c r="HQ304" s="42"/>
      <c r="HU304" s="7"/>
      <c r="HV304" s="8"/>
      <c r="IA304" s="8"/>
      <c r="IC304" s="4"/>
      <c r="ID304" s="4"/>
      <c r="IF304" s="8"/>
      <c r="IH304" s="4"/>
      <c r="II304" s="4"/>
      <c r="IK304" s="8"/>
      <c r="IM304" s="4"/>
      <c r="IN304" s="4"/>
      <c r="IO304" s="15"/>
      <c r="IP304" s="39"/>
      <c r="IU304" s="39"/>
      <c r="IW304" s="14"/>
      <c r="IX304" s="14"/>
      <c r="IZ304" s="39"/>
      <c r="JB304" s="14"/>
      <c r="JC304" s="14"/>
      <c r="JD304" s="22"/>
      <c r="JE304" s="40"/>
      <c r="JJ304" s="40"/>
      <c r="JL304" s="21"/>
      <c r="JM304" s="21"/>
      <c r="JN304" s="26"/>
      <c r="JO304" s="41"/>
      <c r="JS304" s="7"/>
      <c r="JT304" s="8"/>
      <c r="JY304" s="8"/>
      <c r="KA304" s="4"/>
      <c r="KB304" s="4"/>
      <c r="KD304" s="8"/>
      <c r="KF304" s="4"/>
      <c r="KG304" s="4"/>
      <c r="KH304" s="15"/>
      <c r="KI304" s="39"/>
      <c r="KN304" s="39"/>
      <c r="KP304" s="14"/>
      <c r="KQ304" s="14"/>
      <c r="KR304" s="22"/>
      <c r="KS304" s="40"/>
      <c r="KX304" s="6"/>
      <c r="KZ304" s="5"/>
      <c r="LA304" s="5"/>
      <c r="LG304" s="15"/>
      <c r="LH304" s="39"/>
      <c r="LM304" s="6"/>
      <c r="LO304" s="5"/>
      <c r="LP304" s="5"/>
      <c r="LQ304" s="7"/>
      <c r="LR304" s="8"/>
      <c r="LW304" s="8"/>
      <c r="LY304" s="4"/>
      <c r="LZ304" s="4"/>
      <c r="MB304" s="8"/>
      <c r="MD304" s="4"/>
      <c r="ME304" s="4"/>
      <c r="MG304" s="8"/>
      <c r="MI304" s="4"/>
      <c r="MJ304" s="4"/>
      <c r="MK304" s="15"/>
      <c r="ML304" s="39"/>
      <c r="MQ304" s="39"/>
      <c r="MS304" s="14"/>
      <c r="MT304" s="14"/>
      <c r="MV304" s="39"/>
      <c r="MX304" s="14"/>
      <c r="MY304" s="14"/>
      <c r="MZ304" s="22"/>
      <c r="NA304" s="40"/>
      <c r="NF304" s="40"/>
      <c r="NH304" s="21"/>
      <c r="NI304" s="21"/>
      <c r="NJ304" s="26"/>
      <c r="NK304" s="41"/>
      <c r="NO304" s="7"/>
      <c r="NP304" s="8"/>
      <c r="NU304" s="8"/>
      <c r="NW304" s="4"/>
      <c r="NX304" s="4"/>
      <c r="NZ304" s="8"/>
      <c r="OB304" s="4"/>
      <c r="OC304" s="4"/>
      <c r="OD304" s="15"/>
      <c r="OE304" s="39"/>
      <c r="OJ304" s="39"/>
      <c r="OL304" s="14"/>
      <c r="OM304" s="14"/>
      <c r="ON304" s="22"/>
      <c r="OO304" s="40"/>
      <c r="OS304" s="7"/>
      <c r="OT304" s="8"/>
      <c r="OY304" s="8"/>
      <c r="PA304" s="4"/>
      <c r="PB304" s="4"/>
      <c r="PC304" s="15"/>
      <c r="PD304" s="39"/>
      <c r="PH304" s="7"/>
      <c r="PI304" s="8"/>
      <c r="PM304" s="7"/>
      <c r="PN304" s="8"/>
      <c r="PS304" s="8"/>
      <c r="PU304" s="4"/>
      <c r="PV304" s="4"/>
      <c r="PX304" s="8"/>
      <c r="PZ304" s="4"/>
      <c r="QA304" s="4"/>
      <c r="QB304" s="15"/>
      <c r="QC304" s="39"/>
      <c r="QH304" s="39"/>
      <c r="QJ304" s="14"/>
      <c r="QK304" s="14"/>
      <c r="QL304" s="22"/>
      <c r="QM304" s="40"/>
      <c r="QQ304" s="7"/>
      <c r="QR304" s="8"/>
      <c r="QW304" s="8"/>
      <c r="QY304" s="4"/>
      <c r="QZ304" s="4"/>
      <c r="RA304" s="15"/>
      <c r="RB304" s="39"/>
      <c r="RF304" s="7"/>
      <c r="RG304" s="8"/>
      <c r="RK304" s="7"/>
      <c r="RL304" s="8"/>
      <c r="RQ304" s="8"/>
      <c r="RS304" s="4"/>
      <c r="RT304" s="4"/>
      <c r="RU304" s="15"/>
      <c r="RV304" s="39"/>
      <c r="RZ304" s="7"/>
      <c r="SA304" s="8"/>
      <c r="SE304" s="7"/>
      <c r="SF304" s="8"/>
      <c r="SJ304" s="7"/>
      <c r="SK304" s="8"/>
      <c r="SP304" s="8"/>
      <c r="SR304" s="4"/>
      <c r="SS304" s="4"/>
      <c r="SU304" s="8"/>
      <c r="SW304" s="4"/>
      <c r="SX304" s="4"/>
      <c r="SY304" s="15"/>
      <c r="SZ304" s="39"/>
      <c r="TE304" s="39"/>
      <c r="TG304" s="14"/>
      <c r="TH304" s="14"/>
      <c r="TI304" s="22"/>
      <c r="TJ304" s="40"/>
      <c r="TN304" s="7"/>
      <c r="TO304" s="8"/>
      <c r="TT304" s="8"/>
      <c r="TV304" s="4"/>
      <c r="TW304" s="4"/>
      <c r="TX304" s="15"/>
      <c r="TY304" s="39"/>
      <c r="UC304" s="7"/>
      <c r="UD304" s="8"/>
      <c r="UH304" s="7"/>
      <c r="UI304" s="8"/>
      <c r="UN304" s="8"/>
      <c r="UP304" s="4"/>
      <c r="UQ304" s="4"/>
      <c r="UR304" s="15"/>
      <c r="US304" s="39"/>
      <c r="UW304" s="7"/>
      <c r="UX304" s="8"/>
      <c r="VB304" s="7"/>
      <c r="VC304" s="8"/>
      <c r="VG304" s="7"/>
      <c r="VH304" s="8"/>
      <c r="VM304" s="8"/>
      <c r="VO304" s="4"/>
      <c r="VP304" s="4"/>
      <c r="VQ304" s="15"/>
      <c r="VR304" s="39"/>
      <c r="VV304" s="7"/>
      <c r="VW304" s="8"/>
      <c r="WA304" s="7"/>
      <c r="WB304" s="8"/>
      <c r="WF304" s="7"/>
      <c r="WG304" s="8"/>
      <c r="WK304" s="7"/>
      <c r="WL304" s="8"/>
      <c r="WQ304" s="8"/>
      <c r="WS304" s="4"/>
      <c r="WT304" s="4"/>
      <c r="WU304" s="15"/>
      <c r="WV304" s="39"/>
      <c r="WZ304" s="7"/>
      <c r="XA304" s="8"/>
      <c r="XE304" s="7"/>
      <c r="XF304" s="8"/>
      <c r="XJ304" s="7"/>
      <c r="XK304" s="8"/>
      <c r="XO304" s="7"/>
      <c r="XP304" s="8"/>
      <c r="XT304" s="7"/>
      <c r="XU304" s="8"/>
      <c r="XY304" s="7"/>
      <c r="XZ304" s="8"/>
      <c r="YD304" s="7"/>
      <c r="YE304" s="8"/>
      <c r="YI304" s="7"/>
      <c r="YJ304" s="8"/>
    </row>
    <row r="305" spans="2:660" x14ac:dyDescent="0.2">
      <c r="B305" s="242"/>
      <c r="C305" s="163"/>
      <c r="D305"/>
      <c r="J305"/>
      <c r="K305"/>
      <c r="L305"/>
      <c r="M305"/>
      <c r="AI305" s="8"/>
      <c r="AK305" s="4"/>
      <c r="AL305" s="9"/>
      <c r="AN305" s="8"/>
      <c r="AP305" s="4"/>
      <c r="AQ305" s="9"/>
      <c r="AS305" s="8"/>
      <c r="AU305" s="4"/>
      <c r="AV305" s="9"/>
      <c r="AX305" s="17"/>
      <c r="AZ305" s="13"/>
      <c r="BA305" s="16"/>
      <c r="BM305" s="39"/>
      <c r="BO305" s="14"/>
      <c r="BP305" s="18"/>
      <c r="BR305" s="39"/>
      <c r="BT305" s="14"/>
      <c r="BU305" s="18"/>
      <c r="BW305" s="39"/>
      <c r="BY305" s="14"/>
      <c r="BZ305" s="18"/>
      <c r="CA305" s="22"/>
      <c r="CB305" s="40"/>
      <c r="CG305" s="40"/>
      <c r="CI305" s="21"/>
      <c r="CJ305" s="21"/>
      <c r="CL305" s="40"/>
      <c r="CN305" s="21"/>
      <c r="CO305" s="21"/>
      <c r="CQ305" s="40"/>
      <c r="CS305" s="21"/>
      <c r="CT305" s="21"/>
      <c r="CV305" s="40"/>
      <c r="CX305" s="21"/>
      <c r="CY305" s="21"/>
      <c r="CZ305" s="26"/>
      <c r="DA305" s="41"/>
      <c r="DF305" s="41"/>
      <c r="DH305" s="25"/>
      <c r="DI305" s="25"/>
      <c r="DK305" s="41"/>
      <c r="DM305" s="25"/>
      <c r="DN305" s="25"/>
      <c r="DP305" s="41"/>
      <c r="DR305" s="25"/>
      <c r="DS305" s="25"/>
      <c r="DT305" s="30"/>
      <c r="DU305" s="42"/>
      <c r="DZ305" s="42"/>
      <c r="EB305" s="29"/>
      <c r="EC305" s="29"/>
      <c r="EE305" s="42"/>
      <c r="EG305" s="29"/>
      <c r="EH305" s="29"/>
      <c r="EI305" s="34"/>
      <c r="EJ305" s="43"/>
      <c r="EO305" s="43"/>
      <c r="EQ305" s="33"/>
      <c r="ER305" s="33"/>
      <c r="ES305" s="38"/>
      <c r="ET305" s="44"/>
      <c r="EX305" s="7"/>
      <c r="EY305" s="8"/>
      <c r="FD305" s="8"/>
      <c r="FF305" s="4"/>
      <c r="FG305" s="4"/>
      <c r="FI305" s="8"/>
      <c r="FK305" s="4"/>
      <c r="FL305" s="4"/>
      <c r="FN305" s="8"/>
      <c r="FP305" s="4"/>
      <c r="FQ305" s="4"/>
      <c r="FS305" s="8"/>
      <c r="FU305" s="4"/>
      <c r="FV305" s="4"/>
      <c r="FW305" s="15"/>
      <c r="FX305" s="39"/>
      <c r="GC305" s="39"/>
      <c r="GE305" s="14"/>
      <c r="GF305" s="14"/>
      <c r="GH305" s="39"/>
      <c r="GJ305" s="14"/>
      <c r="GK305" s="14"/>
      <c r="GM305" s="39"/>
      <c r="GO305" s="14"/>
      <c r="GP305" s="14"/>
      <c r="GQ305" s="22"/>
      <c r="GR305" s="40"/>
      <c r="GW305" s="40"/>
      <c r="GY305" s="21"/>
      <c r="GZ305" s="21"/>
      <c r="HB305" s="40"/>
      <c r="HD305" s="21"/>
      <c r="HE305" s="21"/>
      <c r="HF305" s="26"/>
      <c r="HG305" s="41"/>
      <c r="HL305" s="41"/>
      <c r="HN305" s="25"/>
      <c r="HO305" s="25"/>
      <c r="HP305" s="30"/>
      <c r="HQ305" s="42"/>
      <c r="HU305" s="7"/>
      <c r="HV305" s="8"/>
      <c r="IA305" s="8"/>
      <c r="IC305" s="4"/>
      <c r="ID305" s="4"/>
      <c r="IF305" s="8"/>
      <c r="IH305" s="4"/>
      <c r="II305" s="4"/>
      <c r="IK305" s="8"/>
      <c r="IM305" s="4"/>
      <c r="IN305" s="4"/>
      <c r="IO305" s="15"/>
      <c r="IP305" s="39"/>
      <c r="IU305" s="39"/>
      <c r="IW305" s="14"/>
      <c r="IX305" s="14"/>
      <c r="IZ305" s="39"/>
      <c r="JB305" s="14"/>
      <c r="JC305" s="14"/>
      <c r="JD305" s="22"/>
      <c r="JE305" s="40"/>
      <c r="JJ305" s="40"/>
      <c r="JL305" s="21"/>
      <c r="JM305" s="21"/>
      <c r="JN305" s="26"/>
      <c r="JO305" s="41"/>
      <c r="JS305" s="7"/>
      <c r="JT305" s="8"/>
      <c r="JY305" s="8"/>
      <c r="KA305" s="4"/>
      <c r="KB305" s="4"/>
      <c r="KD305" s="8"/>
      <c r="KF305" s="4"/>
      <c r="KG305" s="4"/>
      <c r="KH305" s="15"/>
      <c r="KI305" s="39"/>
      <c r="KN305" s="39"/>
      <c r="KP305" s="14"/>
      <c r="KQ305" s="14"/>
      <c r="KR305" s="22"/>
      <c r="KS305" s="40"/>
      <c r="KX305" s="6"/>
      <c r="KZ305" s="5"/>
      <c r="LA305" s="5"/>
      <c r="LG305" s="15"/>
      <c r="LH305" s="39"/>
      <c r="LM305" s="6"/>
      <c r="LO305" s="5"/>
      <c r="LP305" s="5"/>
      <c r="LQ305" s="7"/>
      <c r="LR305" s="8"/>
      <c r="LW305" s="8"/>
      <c r="LY305" s="4"/>
      <c r="LZ305" s="4"/>
      <c r="MB305" s="8"/>
      <c r="MD305" s="4"/>
      <c r="ME305" s="4"/>
      <c r="MG305" s="8"/>
      <c r="MI305" s="4"/>
      <c r="MJ305" s="4"/>
      <c r="MK305" s="15"/>
      <c r="ML305" s="39"/>
      <c r="MQ305" s="39"/>
      <c r="MS305" s="14"/>
      <c r="MT305" s="14"/>
      <c r="MV305" s="39"/>
      <c r="MX305" s="14"/>
      <c r="MY305" s="14"/>
      <c r="MZ305" s="22"/>
      <c r="NA305" s="40"/>
      <c r="NF305" s="40"/>
      <c r="NH305" s="21"/>
      <c r="NI305" s="21"/>
      <c r="NJ305" s="26"/>
      <c r="NK305" s="41"/>
      <c r="NO305" s="7"/>
      <c r="NP305" s="8"/>
      <c r="NU305" s="8"/>
      <c r="NW305" s="4"/>
      <c r="NX305" s="4"/>
      <c r="NZ305" s="8"/>
      <c r="OB305" s="4"/>
      <c r="OC305" s="4"/>
      <c r="OD305" s="15"/>
      <c r="OE305" s="39"/>
      <c r="OJ305" s="39"/>
      <c r="OL305" s="14"/>
      <c r="OM305" s="14"/>
      <c r="ON305" s="22"/>
      <c r="OO305" s="40"/>
      <c r="OS305" s="7"/>
      <c r="OT305" s="8"/>
      <c r="OY305" s="8"/>
      <c r="PA305" s="4"/>
      <c r="PB305" s="4"/>
      <c r="PC305" s="15"/>
      <c r="PD305" s="39"/>
      <c r="PH305" s="7"/>
      <c r="PI305" s="8"/>
      <c r="PM305" s="7"/>
      <c r="PN305" s="8"/>
      <c r="PS305" s="8"/>
      <c r="PU305" s="4"/>
      <c r="PV305" s="4"/>
      <c r="PX305" s="8"/>
      <c r="PZ305" s="4"/>
      <c r="QA305" s="4"/>
      <c r="QB305" s="15"/>
      <c r="QC305" s="39"/>
      <c r="QH305" s="39"/>
      <c r="QJ305" s="14"/>
      <c r="QK305" s="14"/>
      <c r="QL305" s="22"/>
      <c r="QM305" s="40"/>
      <c r="QQ305" s="7"/>
      <c r="QR305" s="8"/>
      <c r="QW305" s="8"/>
      <c r="QY305" s="4"/>
      <c r="QZ305" s="4"/>
      <c r="RA305" s="15"/>
      <c r="RB305" s="39"/>
      <c r="RF305" s="7"/>
      <c r="RG305" s="8"/>
      <c r="RK305" s="7"/>
      <c r="RL305" s="8"/>
      <c r="RQ305" s="8"/>
      <c r="RS305" s="4"/>
      <c r="RT305" s="4"/>
      <c r="RU305" s="15"/>
      <c r="RV305" s="39"/>
      <c r="RZ305" s="7"/>
      <c r="SA305" s="8"/>
      <c r="SE305" s="7"/>
      <c r="SF305" s="8"/>
      <c r="SJ305" s="7"/>
      <c r="SK305" s="8"/>
      <c r="SP305" s="8"/>
      <c r="SR305" s="4"/>
      <c r="SS305" s="4"/>
      <c r="SU305" s="8"/>
      <c r="SW305" s="4"/>
      <c r="SX305" s="4"/>
      <c r="SY305" s="15"/>
      <c r="SZ305" s="39"/>
      <c r="TE305" s="39"/>
      <c r="TG305" s="14"/>
      <c r="TH305" s="14"/>
      <c r="TI305" s="22"/>
      <c r="TJ305" s="40"/>
      <c r="TN305" s="7"/>
      <c r="TO305" s="8"/>
      <c r="TT305" s="8"/>
      <c r="TV305" s="4"/>
      <c r="TW305" s="4"/>
      <c r="TX305" s="15"/>
      <c r="TY305" s="39"/>
      <c r="UC305" s="7"/>
      <c r="UD305" s="8"/>
      <c r="UH305" s="7"/>
      <c r="UI305" s="8"/>
      <c r="UN305" s="8"/>
      <c r="UP305" s="4"/>
      <c r="UQ305" s="4"/>
      <c r="UR305" s="15"/>
      <c r="US305" s="39"/>
      <c r="UW305" s="7"/>
      <c r="UX305" s="8"/>
      <c r="VB305" s="7"/>
      <c r="VC305" s="8"/>
      <c r="VG305" s="7"/>
      <c r="VH305" s="8"/>
      <c r="VM305" s="8"/>
      <c r="VO305" s="4"/>
      <c r="VP305" s="4"/>
      <c r="VQ305" s="15"/>
      <c r="VR305" s="39"/>
      <c r="VV305" s="7"/>
      <c r="VW305" s="8"/>
      <c r="WA305" s="7"/>
      <c r="WB305" s="8"/>
      <c r="WF305" s="7"/>
      <c r="WG305" s="8"/>
      <c r="WK305" s="7"/>
      <c r="WL305" s="8"/>
      <c r="WQ305" s="8"/>
      <c r="WS305" s="4"/>
      <c r="WT305" s="4"/>
      <c r="WU305" s="15"/>
      <c r="WV305" s="39"/>
      <c r="WZ305" s="7"/>
      <c r="XA305" s="8"/>
      <c r="XE305" s="7"/>
      <c r="XF305" s="8"/>
      <c r="XJ305" s="7"/>
      <c r="XK305" s="8"/>
      <c r="XO305" s="7"/>
      <c r="XP305" s="8"/>
      <c r="XT305" s="7"/>
      <c r="XU305" s="8"/>
      <c r="XY305" s="7"/>
      <c r="XZ305" s="8"/>
      <c r="YD305" s="7"/>
      <c r="YE305" s="8"/>
      <c r="YI305" s="7"/>
      <c r="YJ305" s="8"/>
    </row>
    <row r="306" spans="2:660" x14ac:dyDescent="0.2">
      <c r="B306" s="242"/>
      <c r="C306" s="163"/>
      <c r="D306"/>
      <c r="J306"/>
      <c r="K306"/>
      <c r="L306"/>
      <c r="M306"/>
      <c r="AI306" s="8"/>
      <c r="AK306" s="4"/>
      <c r="AL306" s="9"/>
      <c r="AN306" s="8"/>
      <c r="AP306" s="4"/>
      <c r="AQ306" s="9"/>
      <c r="AS306" s="8"/>
      <c r="AU306" s="4"/>
      <c r="AV306" s="9"/>
      <c r="AX306" s="17"/>
      <c r="AZ306" s="13"/>
      <c r="BA306" s="16"/>
      <c r="BM306" s="39"/>
      <c r="BO306" s="14"/>
      <c r="BP306" s="18"/>
      <c r="BR306" s="39"/>
      <c r="BT306" s="14"/>
      <c r="BU306" s="18"/>
      <c r="BW306" s="39"/>
      <c r="BY306" s="14"/>
      <c r="BZ306" s="18"/>
      <c r="CA306" s="22"/>
      <c r="CB306" s="40"/>
      <c r="CG306" s="40"/>
      <c r="CI306" s="21"/>
      <c r="CJ306" s="21"/>
      <c r="CL306" s="40"/>
      <c r="CN306" s="21"/>
      <c r="CO306" s="21"/>
      <c r="CQ306" s="40"/>
      <c r="CS306" s="21"/>
      <c r="CT306" s="21"/>
      <c r="CV306" s="40"/>
      <c r="CX306" s="21"/>
      <c r="CY306" s="21"/>
      <c r="CZ306" s="26"/>
      <c r="DA306" s="41"/>
      <c r="DF306" s="41"/>
      <c r="DH306" s="25"/>
      <c r="DI306" s="25"/>
      <c r="DK306" s="41"/>
      <c r="DM306" s="25"/>
      <c r="DN306" s="25"/>
      <c r="DP306" s="41"/>
      <c r="DR306" s="25"/>
      <c r="DS306" s="25"/>
      <c r="DT306" s="30"/>
      <c r="DU306" s="42"/>
      <c r="DZ306" s="42"/>
      <c r="EB306" s="29"/>
      <c r="EC306" s="29"/>
      <c r="EE306" s="42"/>
      <c r="EG306" s="29"/>
      <c r="EH306" s="29"/>
      <c r="EI306" s="34"/>
      <c r="EJ306" s="43"/>
      <c r="EO306" s="43"/>
      <c r="EQ306" s="33"/>
      <c r="ER306" s="33"/>
      <c r="ES306" s="38"/>
      <c r="ET306" s="44"/>
      <c r="EX306" s="7"/>
      <c r="EY306" s="8"/>
      <c r="FD306" s="8"/>
      <c r="FF306" s="4"/>
      <c r="FG306" s="4"/>
      <c r="FI306" s="8"/>
      <c r="FK306" s="4"/>
      <c r="FL306" s="4"/>
      <c r="FN306" s="8"/>
      <c r="FP306" s="4"/>
      <c r="FQ306" s="4"/>
      <c r="FS306" s="8"/>
      <c r="FU306" s="4"/>
      <c r="FV306" s="4"/>
      <c r="FW306" s="15"/>
      <c r="FX306" s="39"/>
      <c r="GC306" s="39"/>
      <c r="GE306" s="14"/>
      <c r="GF306" s="14"/>
      <c r="GH306" s="39"/>
      <c r="GJ306" s="14"/>
      <c r="GK306" s="14"/>
      <c r="GM306" s="39"/>
      <c r="GO306" s="14"/>
      <c r="GP306" s="14"/>
      <c r="GQ306" s="22"/>
      <c r="GR306" s="40"/>
      <c r="GW306" s="40"/>
      <c r="GY306" s="21"/>
      <c r="GZ306" s="21"/>
      <c r="HB306" s="40"/>
      <c r="HD306" s="21"/>
      <c r="HE306" s="21"/>
      <c r="HF306" s="26"/>
      <c r="HG306" s="41"/>
      <c r="HL306" s="41"/>
      <c r="HN306" s="25"/>
      <c r="HO306" s="25"/>
      <c r="HP306" s="30"/>
      <c r="HQ306" s="42"/>
      <c r="HU306" s="7"/>
      <c r="HV306" s="8"/>
      <c r="IA306" s="8"/>
      <c r="IC306" s="4"/>
      <c r="ID306" s="4"/>
      <c r="IF306" s="8"/>
      <c r="IH306" s="4"/>
      <c r="II306" s="4"/>
      <c r="IK306" s="8"/>
      <c r="IM306" s="4"/>
      <c r="IN306" s="4"/>
      <c r="IO306" s="15"/>
      <c r="IP306" s="39"/>
      <c r="IU306" s="39"/>
      <c r="IW306" s="14"/>
      <c r="IX306" s="14"/>
      <c r="IZ306" s="39"/>
      <c r="JB306" s="14"/>
      <c r="JC306" s="14"/>
      <c r="JD306" s="22"/>
      <c r="JE306" s="40"/>
      <c r="JJ306" s="40"/>
      <c r="JL306" s="21"/>
      <c r="JM306" s="21"/>
      <c r="JN306" s="26"/>
      <c r="JO306" s="41"/>
      <c r="JS306" s="7"/>
      <c r="JT306" s="8"/>
      <c r="JY306" s="8"/>
      <c r="KA306" s="4"/>
      <c r="KB306" s="4"/>
      <c r="KD306" s="8"/>
      <c r="KF306" s="4"/>
      <c r="KG306" s="4"/>
      <c r="KH306" s="15"/>
      <c r="KI306" s="39"/>
      <c r="KN306" s="39"/>
      <c r="KP306" s="14"/>
      <c r="KQ306" s="14"/>
      <c r="KR306" s="22"/>
      <c r="KS306" s="40"/>
      <c r="KX306" s="6"/>
      <c r="KZ306" s="5"/>
      <c r="LA306" s="5"/>
      <c r="LG306" s="15"/>
      <c r="LH306" s="39"/>
      <c r="LM306" s="6"/>
      <c r="LO306" s="5"/>
      <c r="LP306" s="5"/>
      <c r="LQ306" s="7"/>
      <c r="LR306" s="8"/>
      <c r="LW306" s="8"/>
      <c r="LY306" s="4"/>
      <c r="LZ306" s="4"/>
      <c r="MB306" s="8"/>
      <c r="MD306" s="4"/>
      <c r="ME306" s="4"/>
      <c r="MG306" s="8"/>
      <c r="MI306" s="4"/>
      <c r="MJ306" s="4"/>
      <c r="MK306" s="15"/>
      <c r="ML306" s="39"/>
      <c r="MQ306" s="39"/>
      <c r="MS306" s="14"/>
      <c r="MT306" s="14"/>
      <c r="MV306" s="39"/>
      <c r="MX306" s="14"/>
      <c r="MY306" s="14"/>
      <c r="MZ306" s="22"/>
      <c r="NA306" s="40"/>
      <c r="NF306" s="40"/>
      <c r="NH306" s="21"/>
      <c r="NI306" s="21"/>
      <c r="NJ306" s="26"/>
      <c r="NK306" s="41"/>
      <c r="NO306" s="7"/>
      <c r="NP306" s="8"/>
      <c r="NU306" s="8"/>
      <c r="NW306" s="4"/>
      <c r="NX306" s="4"/>
      <c r="NZ306" s="8"/>
      <c r="OB306" s="4"/>
      <c r="OC306" s="4"/>
      <c r="OD306" s="15"/>
      <c r="OE306" s="39"/>
      <c r="OJ306" s="39"/>
      <c r="OL306" s="14"/>
      <c r="OM306" s="14"/>
      <c r="ON306" s="22"/>
      <c r="OO306" s="40"/>
      <c r="OS306" s="7"/>
      <c r="OT306" s="8"/>
      <c r="OY306" s="8"/>
      <c r="PA306" s="4"/>
      <c r="PB306" s="4"/>
      <c r="PC306" s="15"/>
      <c r="PD306" s="39"/>
      <c r="PH306" s="7"/>
      <c r="PI306" s="8"/>
      <c r="PM306" s="7"/>
      <c r="PN306" s="8"/>
      <c r="PS306" s="8"/>
      <c r="PU306" s="4"/>
      <c r="PV306" s="4"/>
      <c r="PX306" s="8"/>
      <c r="PZ306" s="4"/>
      <c r="QA306" s="4"/>
      <c r="QB306" s="15"/>
      <c r="QC306" s="39"/>
      <c r="QH306" s="39"/>
      <c r="QJ306" s="14"/>
      <c r="QK306" s="14"/>
      <c r="QL306" s="22"/>
      <c r="QM306" s="40"/>
      <c r="QQ306" s="7"/>
      <c r="QR306" s="8"/>
      <c r="QW306" s="8"/>
      <c r="QY306" s="4"/>
      <c r="QZ306" s="4"/>
      <c r="RA306" s="15"/>
      <c r="RB306" s="39"/>
      <c r="RF306" s="7"/>
      <c r="RG306" s="8"/>
      <c r="RK306" s="7"/>
      <c r="RL306" s="8"/>
      <c r="RQ306" s="8"/>
      <c r="RS306" s="4"/>
      <c r="RT306" s="4"/>
      <c r="RU306" s="15"/>
      <c r="RV306" s="39"/>
      <c r="RZ306" s="7"/>
      <c r="SA306" s="8"/>
      <c r="SE306" s="7"/>
      <c r="SF306" s="8"/>
      <c r="SJ306" s="7"/>
      <c r="SK306" s="8"/>
      <c r="SP306" s="8"/>
      <c r="SR306" s="4"/>
      <c r="SS306" s="4"/>
      <c r="SU306" s="8"/>
      <c r="SW306" s="4"/>
      <c r="SX306" s="4"/>
      <c r="SY306" s="15"/>
      <c r="SZ306" s="39"/>
      <c r="TE306" s="39"/>
      <c r="TG306" s="14"/>
      <c r="TH306" s="14"/>
      <c r="TI306" s="22"/>
      <c r="TJ306" s="40"/>
      <c r="TN306" s="7"/>
      <c r="TO306" s="8"/>
      <c r="TT306" s="8"/>
      <c r="TV306" s="4"/>
      <c r="TW306" s="4"/>
      <c r="TX306" s="15"/>
      <c r="TY306" s="39"/>
      <c r="UC306" s="7"/>
      <c r="UD306" s="8"/>
      <c r="UH306" s="7"/>
      <c r="UI306" s="8"/>
      <c r="UN306" s="8"/>
      <c r="UP306" s="4"/>
      <c r="UQ306" s="4"/>
      <c r="UR306" s="15"/>
      <c r="US306" s="39"/>
      <c r="UW306" s="7"/>
      <c r="UX306" s="8"/>
      <c r="VB306" s="7"/>
      <c r="VC306" s="8"/>
      <c r="VG306" s="7"/>
      <c r="VH306" s="8"/>
      <c r="VM306" s="8"/>
      <c r="VO306" s="4"/>
      <c r="VP306" s="4"/>
      <c r="VQ306" s="15"/>
      <c r="VR306" s="39"/>
      <c r="VV306" s="7"/>
      <c r="VW306" s="8"/>
      <c r="WA306" s="7"/>
      <c r="WB306" s="8"/>
      <c r="WF306" s="7"/>
      <c r="WG306" s="8"/>
      <c r="WK306" s="7"/>
      <c r="WL306" s="8"/>
      <c r="WQ306" s="8"/>
      <c r="WS306" s="4"/>
      <c r="WT306" s="4"/>
      <c r="WU306" s="15"/>
      <c r="WV306" s="39"/>
      <c r="WZ306" s="7"/>
      <c r="XA306" s="8"/>
      <c r="XE306" s="7"/>
      <c r="XF306" s="8"/>
      <c r="XJ306" s="7"/>
      <c r="XK306" s="8"/>
      <c r="XO306" s="7"/>
      <c r="XP306" s="8"/>
      <c r="XT306" s="7"/>
      <c r="XU306" s="8"/>
      <c r="XY306" s="7"/>
      <c r="XZ306" s="8"/>
      <c r="YD306" s="7"/>
      <c r="YE306" s="8"/>
      <c r="YI306" s="7"/>
      <c r="YJ306" s="8"/>
    </row>
    <row r="307" spans="2:660" x14ac:dyDescent="0.2">
      <c r="B307" s="242"/>
      <c r="C307" s="163"/>
      <c r="D307"/>
      <c r="J307"/>
      <c r="K307"/>
      <c r="L307"/>
      <c r="M307"/>
      <c r="AI307" s="8"/>
      <c r="AK307" s="4"/>
      <c r="AL307" s="9"/>
      <c r="AN307" s="8"/>
      <c r="AP307" s="4"/>
      <c r="AQ307" s="9"/>
      <c r="AS307" s="8"/>
      <c r="AU307" s="4"/>
      <c r="AV307" s="9"/>
      <c r="AX307" s="17"/>
      <c r="AZ307" s="13"/>
      <c r="BA307" s="16"/>
      <c r="BM307" s="39"/>
      <c r="BO307" s="14"/>
      <c r="BP307" s="18"/>
      <c r="BR307" s="39"/>
      <c r="BT307" s="14"/>
      <c r="BU307" s="18"/>
      <c r="BW307" s="39"/>
      <c r="BY307" s="14"/>
      <c r="BZ307" s="18"/>
      <c r="CA307" s="22"/>
      <c r="CB307" s="40"/>
      <c r="CG307" s="40"/>
      <c r="CI307" s="21"/>
      <c r="CJ307" s="21"/>
      <c r="CL307" s="40"/>
      <c r="CN307" s="21"/>
      <c r="CO307" s="21"/>
      <c r="CQ307" s="40"/>
      <c r="CS307" s="21"/>
      <c r="CT307" s="21"/>
      <c r="CV307" s="40"/>
      <c r="CX307" s="21"/>
      <c r="CY307" s="21"/>
      <c r="CZ307" s="26"/>
      <c r="DA307" s="41"/>
      <c r="DF307" s="41"/>
      <c r="DH307" s="25"/>
      <c r="DI307" s="25"/>
      <c r="DK307" s="41"/>
      <c r="DM307" s="25"/>
      <c r="DN307" s="25"/>
      <c r="DP307" s="41"/>
      <c r="DR307" s="25"/>
      <c r="DS307" s="25"/>
      <c r="DT307" s="30"/>
      <c r="DU307" s="42"/>
      <c r="DZ307" s="42"/>
      <c r="EB307" s="29"/>
      <c r="EC307" s="29"/>
      <c r="EE307" s="42"/>
      <c r="EG307" s="29"/>
      <c r="EH307" s="29"/>
      <c r="EI307" s="34"/>
      <c r="EJ307" s="43"/>
      <c r="EO307" s="43"/>
      <c r="EQ307" s="33"/>
      <c r="ER307" s="33"/>
      <c r="ES307" s="38"/>
      <c r="ET307" s="44"/>
      <c r="EX307" s="7"/>
      <c r="EY307" s="8"/>
      <c r="FD307" s="8"/>
      <c r="FF307" s="4"/>
      <c r="FG307" s="4"/>
      <c r="FI307" s="8"/>
      <c r="FK307" s="4"/>
      <c r="FL307" s="4"/>
      <c r="FN307" s="8"/>
      <c r="FP307" s="4"/>
      <c r="FQ307" s="4"/>
      <c r="FS307" s="8"/>
      <c r="FU307" s="4"/>
      <c r="FV307" s="4"/>
      <c r="FW307" s="15"/>
      <c r="FX307" s="39"/>
      <c r="GC307" s="39"/>
      <c r="GE307" s="14"/>
      <c r="GF307" s="14"/>
      <c r="GH307" s="39"/>
      <c r="GJ307" s="14"/>
      <c r="GK307" s="14"/>
      <c r="GM307" s="39"/>
      <c r="GO307" s="14"/>
      <c r="GP307" s="14"/>
      <c r="GQ307" s="22"/>
      <c r="GR307" s="40"/>
      <c r="GW307" s="40"/>
      <c r="GY307" s="21"/>
      <c r="GZ307" s="21"/>
      <c r="HB307" s="40"/>
      <c r="HD307" s="21"/>
      <c r="HE307" s="21"/>
      <c r="HF307" s="26"/>
      <c r="HG307" s="41"/>
      <c r="HL307" s="41"/>
      <c r="HN307" s="25"/>
      <c r="HO307" s="25"/>
      <c r="HP307" s="30"/>
      <c r="HQ307" s="42"/>
      <c r="HU307" s="7"/>
      <c r="HV307" s="8"/>
      <c r="IA307" s="8"/>
      <c r="IC307" s="4"/>
      <c r="ID307" s="4"/>
      <c r="IF307" s="8"/>
      <c r="IH307" s="4"/>
      <c r="II307" s="4"/>
      <c r="IK307" s="8"/>
      <c r="IM307" s="4"/>
      <c r="IN307" s="4"/>
      <c r="IO307" s="15"/>
      <c r="IP307" s="39"/>
      <c r="IU307" s="39"/>
      <c r="IW307" s="14"/>
      <c r="IX307" s="14"/>
      <c r="IZ307" s="39"/>
      <c r="JB307" s="14"/>
      <c r="JC307" s="14"/>
      <c r="JD307" s="22"/>
      <c r="JE307" s="40"/>
      <c r="JJ307" s="40"/>
      <c r="JL307" s="21"/>
      <c r="JM307" s="21"/>
      <c r="JN307" s="26"/>
      <c r="JO307" s="41"/>
      <c r="JS307" s="7"/>
      <c r="JT307" s="8"/>
      <c r="JY307" s="8"/>
      <c r="KA307" s="4"/>
      <c r="KB307" s="4"/>
      <c r="KD307" s="8"/>
      <c r="KF307" s="4"/>
      <c r="KG307" s="4"/>
      <c r="KH307" s="15"/>
      <c r="KI307" s="39"/>
      <c r="KN307" s="39"/>
      <c r="KP307" s="14"/>
      <c r="KQ307" s="14"/>
      <c r="KR307" s="22"/>
      <c r="KS307" s="40"/>
      <c r="KX307" s="6"/>
      <c r="KZ307" s="5"/>
      <c r="LA307" s="5"/>
      <c r="LG307" s="15"/>
      <c r="LH307" s="39"/>
      <c r="LM307" s="6"/>
      <c r="LO307" s="5"/>
      <c r="LP307" s="5"/>
      <c r="LQ307" s="7"/>
      <c r="LR307" s="8"/>
      <c r="LW307" s="8"/>
      <c r="LY307" s="4"/>
      <c r="LZ307" s="4"/>
      <c r="MB307" s="8"/>
      <c r="MD307" s="4"/>
      <c r="ME307" s="4"/>
      <c r="MG307" s="8"/>
      <c r="MI307" s="4"/>
      <c r="MJ307" s="4"/>
      <c r="MK307" s="15"/>
      <c r="ML307" s="39"/>
      <c r="MQ307" s="39"/>
      <c r="MS307" s="14"/>
      <c r="MT307" s="14"/>
      <c r="MV307" s="39"/>
      <c r="MX307" s="14"/>
      <c r="MY307" s="14"/>
      <c r="MZ307" s="22"/>
      <c r="NA307" s="40"/>
      <c r="NF307" s="40"/>
      <c r="NH307" s="21"/>
      <c r="NI307" s="21"/>
      <c r="NJ307" s="26"/>
      <c r="NK307" s="41"/>
      <c r="NO307" s="7"/>
      <c r="NP307" s="8"/>
      <c r="NU307" s="8"/>
      <c r="NW307" s="4"/>
      <c r="NX307" s="4"/>
      <c r="NZ307" s="8"/>
      <c r="OB307" s="4"/>
      <c r="OC307" s="4"/>
      <c r="OD307" s="15"/>
      <c r="OE307" s="39"/>
      <c r="OJ307" s="39"/>
      <c r="OL307" s="14"/>
      <c r="OM307" s="14"/>
      <c r="ON307" s="22"/>
      <c r="OO307" s="40"/>
      <c r="OS307" s="7"/>
      <c r="OT307" s="8"/>
      <c r="OY307" s="8"/>
      <c r="PA307" s="4"/>
      <c r="PB307" s="4"/>
      <c r="PC307" s="15"/>
      <c r="PD307" s="39"/>
      <c r="PH307" s="7"/>
      <c r="PI307" s="8"/>
      <c r="PM307" s="7"/>
      <c r="PN307" s="8"/>
      <c r="PS307" s="8"/>
      <c r="PU307" s="4"/>
      <c r="PV307" s="4"/>
      <c r="PX307" s="8"/>
      <c r="PZ307" s="4"/>
      <c r="QA307" s="4"/>
      <c r="QB307" s="15"/>
      <c r="QC307" s="39"/>
      <c r="QH307" s="39"/>
      <c r="QJ307" s="14"/>
      <c r="QK307" s="14"/>
      <c r="QL307" s="22"/>
      <c r="QM307" s="40"/>
      <c r="QQ307" s="7"/>
      <c r="QR307" s="8"/>
      <c r="QW307" s="8"/>
      <c r="QY307" s="4"/>
      <c r="QZ307" s="4"/>
      <c r="RA307" s="15"/>
      <c r="RB307" s="39"/>
      <c r="RF307" s="7"/>
      <c r="RG307" s="8"/>
      <c r="RK307" s="7"/>
      <c r="RL307" s="8"/>
      <c r="RQ307" s="8"/>
      <c r="RS307" s="4"/>
      <c r="RT307" s="4"/>
      <c r="RU307" s="15"/>
      <c r="RV307" s="39"/>
      <c r="RZ307" s="7"/>
      <c r="SA307" s="8"/>
      <c r="SE307" s="7"/>
      <c r="SF307" s="8"/>
      <c r="SJ307" s="7"/>
      <c r="SK307" s="8"/>
      <c r="SP307" s="8"/>
      <c r="SR307" s="4"/>
      <c r="SS307" s="4"/>
      <c r="SU307" s="8"/>
      <c r="SW307" s="4"/>
      <c r="SX307" s="4"/>
      <c r="SY307" s="15"/>
      <c r="SZ307" s="39"/>
      <c r="TE307" s="39"/>
      <c r="TG307" s="14"/>
      <c r="TH307" s="14"/>
      <c r="TI307" s="22"/>
      <c r="TJ307" s="40"/>
      <c r="TN307" s="7"/>
      <c r="TO307" s="8"/>
      <c r="TT307" s="8"/>
      <c r="TV307" s="4"/>
      <c r="TW307" s="4"/>
      <c r="TX307" s="15"/>
      <c r="TY307" s="39"/>
      <c r="UC307" s="7"/>
      <c r="UD307" s="8"/>
      <c r="UH307" s="7"/>
      <c r="UI307" s="8"/>
      <c r="UN307" s="8"/>
      <c r="UP307" s="4"/>
      <c r="UQ307" s="4"/>
      <c r="UR307" s="15"/>
      <c r="US307" s="39"/>
      <c r="UW307" s="7"/>
      <c r="UX307" s="8"/>
      <c r="VB307" s="7"/>
      <c r="VC307" s="8"/>
      <c r="VG307" s="7"/>
      <c r="VH307" s="8"/>
      <c r="VM307" s="8"/>
      <c r="VO307" s="4"/>
      <c r="VP307" s="4"/>
      <c r="VQ307" s="15"/>
      <c r="VR307" s="39"/>
      <c r="VV307" s="7"/>
      <c r="VW307" s="8"/>
      <c r="WA307" s="7"/>
      <c r="WB307" s="8"/>
      <c r="WF307" s="7"/>
      <c r="WG307" s="8"/>
      <c r="WK307" s="7"/>
      <c r="WL307" s="8"/>
      <c r="WQ307" s="8"/>
      <c r="WS307" s="4"/>
      <c r="WT307" s="4"/>
      <c r="WU307" s="15"/>
      <c r="WV307" s="39"/>
      <c r="WZ307" s="7"/>
      <c r="XA307" s="8"/>
      <c r="XE307" s="7"/>
      <c r="XF307" s="8"/>
      <c r="XJ307" s="7"/>
      <c r="XK307" s="8"/>
      <c r="XO307" s="7"/>
      <c r="XP307" s="8"/>
      <c r="XT307" s="7"/>
      <c r="XU307" s="8"/>
      <c r="XY307" s="7"/>
      <c r="XZ307" s="8"/>
      <c r="YD307" s="7"/>
      <c r="YE307" s="8"/>
      <c r="YI307" s="7"/>
      <c r="YJ307" s="8"/>
    </row>
    <row r="308" spans="2:660" x14ac:dyDescent="0.2">
      <c r="B308" s="242"/>
      <c r="C308" s="163"/>
      <c r="D308"/>
      <c r="J308"/>
      <c r="K308"/>
      <c r="L308"/>
      <c r="M308"/>
      <c r="AI308" s="8"/>
      <c r="AK308" s="4"/>
      <c r="AL308" s="9"/>
      <c r="AN308" s="8"/>
      <c r="AP308" s="4"/>
      <c r="AQ308" s="9"/>
      <c r="AS308" s="8"/>
      <c r="AU308" s="4"/>
      <c r="AV308" s="9"/>
      <c r="AX308" s="17"/>
      <c r="AZ308" s="13"/>
      <c r="BA308" s="16"/>
      <c r="BM308" s="39"/>
      <c r="BO308" s="14"/>
      <c r="BP308" s="18"/>
      <c r="BR308" s="39"/>
      <c r="BT308" s="14"/>
      <c r="BU308" s="18"/>
      <c r="BW308" s="39"/>
      <c r="BY308" s="14"/>
      <c r="BZ308" s="18"/>
      <c r="CA308" s="22"/>
      <c r="CB308" s="40"/>
      <c r="CG308" s="40"/>
      <c r="CI308" s="21"/>
      <c r="CJ308" s="21"/>
      <c r="CL308" s="40"/>
      <c r="CN308" s="21"/>
      <c r="CO308" s="21"/>
      <c r="CQ308" s="40"/>
      <c r="CS308" s="21"/>
      <c r="CT308" s="21"/>
      <c r="CV308" s="40"/>
      <c r="CX308" s="21"/>
      <c r="CY308" s="21"/>
      <c r="CZ308" s="26"/>
      <c r="DA308" s="41"/>
      <c r="DF308" s="41"/>
      <c r="DH308" s="25"/>
      <c r="DI308" s="25"/>
      <c r="DK308" s="41"/>
      <c r="DM308" s="25"/>
      <c r="DN308" s="25"/>
      <c r="DP308" s="41"/>
      <c r="DR308" s="25"/>
      <c r="DS308" s="25"/>
      <c r="DT308" s="30"/>
      <c r="DU308" s="42"/>
      <c r="DZ308" s="42"/>
      <c r="EB308" s="29"/>
      <c r="EC308" s="29"/>
      <c r="EE308" s="42"/>
      <c r="EG308" s="29"/>
      <c r="EH308" s="29"/>
      <c r="EI308" s="34"/>
      <c r="EJ308" s="43"/>
      <c r="EO308" s="43"/>
      <c r="EQ308" s="33"/>
      <c r="ER308" s="33"/>
      <c r="ES308" s="38"/>
      <c r="ET308" s="44"/>
      <c r="EX308" s="7"/>
      <c r="EY308" s="8"/>
      <c r="FD308" s="8"/>
      <c r="FF308" s="4"/>
      <c r="FG308" s="4"/>
      <c r="FI308" s="8"/>
      <c r="FK308" s="4"/>
      <c r="FL308" s="4"/>
      <c r="FN308" s="8"/>
      <c r="FP308" s="4"/>
      <c r="FQ308" s="4"/>
      <c r="FS308" s="8"/>
      <c r="FU308" s="4"/>
      <c r="FV308" s="4"/>
      <c r="FW308" s="15"/>
      <c r="FX308" s="39"/>
      <c r="GC308" s="39"/>
      <c r="GE308" s="14"/>
      <c r="GF308" s="14"/>
      <c r="GH308" s="39"/>
      <c r="GJ308" s="14"/>
      <c r="GK308" s="14"/>
      <c r="GM308" s="39"/>
      <c r="GO308" s="14"/>
      <c r="GP308" s="14"/>
      <c r="GQ308" s="22"/>
      <c r="GR308" s="40"/>
      <c r="GW308" s="40"/>
      <c r="GY308" s="21"/>
      <c r="GZ308" s="21"/>
      <c r="HB308" s="40"/>
      <c r="HD308" s="21"/>
      <c r="HE308" s="21"/>
      <c r="HF308" s="26"/>
      <c r="HG308" s="41"/>
      <c r="HL308" s="41"/>
      <c r="HN308" s="25"/>
      <c r="HO308" s="25"/>
      <c r="HP308" s="30"/>
      <c r="HQ308" s="42"/>
      <c r="HU308" s="7"/>
      <c r="HV308" s="8"/>
      <c r="IA308" s="8"/>
      <c r="IC308" s="4"/>
      <c r="ID308" s="4"/>
      <c r="IF308" s="8"/>
      <c r="IH308" s="4"/>
      <c r="II308" s="4"/>
      <c r="IK308" s="8"/>
      <c r="IM308" s="4"/>
      <c r="IN308" s="4"/>
      <c r="IO308" s="15"/>
      <c r="IP308" s="39"/>
      <c r="IU308" s="39"/>
      <c r="IW308" s="14"/>
      <c r="IX308" s="14"/>
      <c r="IZ308" s="39"/>
      <c r="JB308" s="14"/>
      <c r="JC308" s="14"/>
      <c r="JD308" s="22"/>
      <c r="JE308" s="40"/>
      <c r="JJ308" s="40"/>
      <c r="JL308" s="21"/>
      <c r="JM308" s="21"/>
      <c r="JN308" s="26"/>
      <c r="JO308" s="41"/>
      <c r="JS308" s="7"/>
      <c r="JT308" s="8"/>
      <c r="JY308" s="8"/>
      <c r="KA308" s="4"/>
      <c r="KB308" s="4"/>
      <c r="KD308" s="8"/>
      <c r="KF308" s="4"/>
      <c r="KG308" s="4"/>
      <c r="KH308" s="15"/>
      <c r="KI308" s="39"/>
      <c r="KN308" s="39"/>
      <c r="KP308" s="14"/>
      <c r="KQ308" s="14"/>
      <c r="KR308" s="22"/>
      <c r="KS308" s="40"/>
      <c r="KX308" s="6"/>
      <c r="KZ308" s="5"/>
      <c r="LA308" s="5"/>
      <c r="LG308" s="15"/>
      <c r="LH308" s="39"/>
      <c r="LM308" s="6"/>
      <c r="LO308" s="5"/>
      <c r="LP308" s="5"/>
      <c r="LQ308" s="7"/>
      <c r="LR308" s="8"/>
      <c r="LW308" s="8"/>
      <c r="LY308" s="4"/>
      <c r="LZ308" s="4"/>
      <c r="MB308" s="8"/>
      <c r="MD308" s="4"/>
      <c r="ME308" s="4"/>
      <c r="MG308" s="8"/>
      <c r="MI308" s="4"/>
      <c r="MJ308" s="4"/>
      <c r="MK308" s="15"/>
      <c r="ML308" s="39"/>
      <c r="MQ308" s="39"/>
      <c r="MS308" s="14"/>
      <c r="MT308" s="14"/>
      <c r="MV308" s="39"/>
      <c r="MX308" s="14"/>
      <c r="MY308" s="14"/>
      <c r="MZ308" s="22"/>
      <c r="NA308" s="40"/>
      <c r="NF308" s="40"/>
      <c r="NH308" s="21"/>
      <c r="NI308" s="21"/>
      <c r="NJ308" s="26"/>
      <c r="NK308" s="41"/>
      <c r="NO308" s="7"/>
      <c r="NP308" s="8"/>
      <c r="NU308" s="8"/>
      <c r="NW308" s="4"/>
      <c r="NX308" s="4"/>
      <c r="NZ308" s="8"/>
      <c r="OB308" s="4"/>
      <c r="OC308" s="4"/>
      <c r="OD308" s="15"/>
      <c r="OE308" s="39"/>
      <c r="OJ308" s="39"/>
      <c r="OL308" s="14"/>
      <c r="OM308" s="14"/>
      <c r="ON308" s="22"/>
      <c r="OO308" s="40"/>
      <c r="OS308" s="7"/>
      <c r="OT308" s="8"/>
      <c r="OY308" s="8"/>
      <c r="PA308" s="4"/>
      <c r="PB308" s="4"/>
      <c r="PC308" s="15"/>
      <c r="PD308" s="39"/>
      <c r="PH308" s="7"/>
      <c r="PI308" s="8"/>
      <c r="PM308" s="7"/>
      <c r="PN308" s="8"/>
      <c r="PS308" s="8"/>
      <c r="PU308" s="4"/>
      <c r="PV308" s="4"/>
      <c r="PX308" s="8"/>
      <c r="PZ308" s="4"/>
      <c r="QA308" s="4"/>
      <c r="QB308" s="15"/>
      <c r="QC308" s="39"/>
      <c r="QH308" s="39"/>
      <c r="QJ308" s="14"/>
      <c r="QK308" s="14"/>
      <c r="QL308" s="22"/>
      <c r="QM308" s="40"/>
      <c r="QQ308" s="7"/>
      <c r="QR308" s="8"/>
      <c r="QW308" s="8"/>
      <c r="QY308" s="4"/>
      <c r="QZ308" s="4"/>
      <c r="RA308" s="15"/>
      <c r="RB308" s="39"/>
      <c r="RF308" s="7"/>
      <c r="RG308" s="8"/>
      <c r="RK308" s="7"/>
      <c r="RL308" s="8"/>
      <c r="RQ308" s="8"/>
      <c r="RS308" s="4"/>
      <c r="RT308" s="4"/>
      <c r="RU308" s="15"/>
      <c r="RV308" s="39"/>
      <c r="RZ308" s="7"/>
      <c r="SA308" s="8"/>
      <c r="SE308" s="7"/>
      <c r="SF308" s="8"/>
      <c r="SJ308" s="7"/>
      <c r="SK308" s="8"/>
      <c r="SP308" s="8"/>
      <c r="SR308" s="4"/>
      <c r="SS308" s="4"/>
      <c r="SU308" s="8"/>
      <c r="SW308" s="4"/>
      <c r="SX308" s="4"/>
      <c r="SY308" s="15"/>
      <c r="SZ308" s="39"/>
      <c r="TE308" s="39"/>
      <c r="TG308" s="14"/>
      <c r="TH308" s="14"/>
      <c r="TI308" s="22"/>
      <c r="TJ308" s="40"/>
      <c r="TN308" s="7"/>
      <c r="TO308" s="8"/>
      <c r="TT308" s="8"/>
      <c r="TV308" s="4"/>
      <c r="TW308" s="4"/>
      <c r="TX308" s="15"/>
      <c r="TY308" s="39"/>
      <c r="UC308" s="7"/>
      <c r="UD308" s="8"/>
      <c r="UH308" s="7"/>
      <c r="UI308" s="8"/>
      <c r="UN308" s="8"/>
      <c r="UP308" s="4"/>
      <c r="UQ308" s="4"/>
      <c r="UR308" s="15"/>
      <c r="US308" s="39"/>
      <c r="UW308" s="7"/>
      <c r="UX308" s="8"/>
      <c r="VB308" s="7"/>
      <c r="VC308" s="8"/>
      <c r="VG308" s="7"/>
      <c r="VH308" s="8"/>
      <c r="VM308" s="8"/>
      <c r="VO308" s="4"/>
      <c r="VP308" s="4"/>
      <c r="VQ308" s="15"/>
      <c r="VR308" s="39"/>
      <c r="VV308" s="7"/>
      <c r="VW308" s="8"/>
      <c r="WA308" s="7"/>
      <c r="WB308" s="8"/>
      <c r="WF308" s="7"/>
      <c r="WG308" s="8"/>
      <c r="WK308" s="7"/>
      <c r="WL308" s="8"/>
      <c r="WQ308" s="8"/>
      <c r="WS308" s="4"/>
      <c r="WT308" s="4"/>
      <c r="WU308" s="15"/>
      <c r="WV308" s="39"/>
      <c r="WZ308" s="7"/>
      <c r="XA308" s="8"/>
      <c r="XE308" s="7"/>
      <c r="XF308" s="8"/>
      <c r="XJ308" s="7"/>
      <c r="XK308" s="8"/>
      <c r="XO308" s="7"/>
      <c r="XP308" s="8"/>
      <c r="XT308" s="7"/>
      <c r="XU308" s="8"/>
      <c r="XY308" s="7"/>
      <c r="XZ308" s="8"/>
      <c r="YD308" s="7"/>
      <c r="YE308" s="8"/>
      <c r="YI308" s="7"/>
      <c r="YJ308" s="8"/>
    </row>
    <row r="309" spans="2:660" x14ac:dyDescent="0.2">
      <c r="B309" s="242"/>
      <c r="C309" s="163"/>
      <c r="D309"/>
      <c r="J309"/>
      <c r="K309"/>
      <c r="L309"/>
      <c r="M309"/>
      <c r="AI309" s="8"/>
      <c r="AK309" s="4"/>
      <c r="AL309" s="9"/>
      <c r="AN309" s="8"/>
      <c r="AP309" s="4"/>
      <c r="AQ309" s="9"/>
      <c r="AS309" s="8"/>
      <c r="AU309" s="4"/>
      <c r="AV309" s="9"/>
      <c r="AX309" s="17"/>
      <c r="AZ309" s="13"/>
      <c r="BA309" s="16"/>
      <c r="BM309" s="39"/>
      <c r="BO309" s="14"/>
      <c r="BP309" s="18"/>
      <c r="BR309" s="39"/>
      <c r="BT309" s="14"/>
      <c r="BU309" s="18"/>
      <c r="BW309" s="39"/>
      <c r="BY309" s="14"/>
      <c r="BZ309" s="18"/>
      <c r="CA309" s="22"/>
      <c r="CB309" s="40"/>
      <c r="CG309" s="40"/>
      <c r="CI309" s="21"/>
      <c r="CJ309" s="21"/>
      <c r="CL309" s="40"/>
      <c r="CN309" s="21"/>
      <c r="CO309" s="21"/>
      <c r="CQ309" s="40"/>
      <c r="CS309" s="21"/>
      <c r="CT309" s="21"/>
      <c r="CV309" s="40"/>
      <c r="CX309" s="21"/>
      <c r="CY309" s="21"/>
      <c r="CZ309" s="26"/>
      <c r="DA309" s="41"/>
      <c r="DF309" s="41"/>
      <c r="DH309" s="25"/>
      <c r="DI309" s="25"/>
      <c r="DK309" s="41"/>
      <c r="DM309" s="25"/>
      <c r="DN309" s="25"/>
      <c r="DP309" s="41"/>
      <c r="DR309" s="25"/>
      <c r="DS309" s="25"/>
      <c r="DT309" s="30"/>
      <c r="DU309" s="42"/>
      <c r="DZ309" s="42"/>
      <c r="EB309" s="29"/>
      <c r="EC309" s="29"/>
      <c r="EE309" s="42"/>
      <c r="EG309" s="29"/>
      <c r="EH309" s="29"/>
      <c r="EI309" s="34"/>
      <c r="EJ309" s="43"/>
      <c r="EO309" s="43"/>
      <c r="EQ309" s="33"/>
      <c r="ER309" s="33"/>
      <c r="ES309" s="38"/>
      <c r="ET309" s="44"/>
      <c r="EX309" s="7"/>
      <c r="EY309" s="8"/>
      <c r="FD309" s="8"/>
      <c r="FF309" s="4"/>
      <c r="FG309" s="4"/>
      <c r="FI309" s="8"/>
      <c r="FK309" s="4"/>
      <c r="FL309" s="4"/>
      <c r="FN309" s="8"/>
      <c r="FP309" s="4"/>
      <c r="FQ309" s="4"/>
      <c r="FS309" s="8"/>
      <c r="FU309" s="4"/>
      <c r="FV309" s="4"/>
      <c r="FW309" s="15"/>
      <c r="FX309" s="39"/>
      <c r="GC309" s="39"/>
      <c r="GE309" s="14"/>
      <c r="GF309" s="14"/>
      <c r="GH309" s="39"/>
      <c r="GJ309" s="14"/>
      <c r="GK309" s="14"/>
      <c r="GM309" s="39"/>
      <c r="GO309" s="14"/>
      <c r="GP309" s="14"/>
      <c r="GQ309" s="22"/>
      <c r="GR309" s="40"/>
      <c r="GW309" s="40"/>
      <c r="GY309" s="21"/>
      <c r="GZ309" s="21"/>
      <c r="HB309" s="40"/>
      <c r="HD309" s="21"/>
      <c r="HE309" s="21"/>
      <c r="HF309" s="26"/>
      <c r="HG309" s="41"/>
      <c r="HL309" s="41"/>
      <c r="HN309" s="25"/>
      <c r="HO309" s="25"/>
      <c r="HP309" s="30"/>
      <c r="HQ309" s="42"/>
      <c r="HU309" s="7"/>
      <c r="HV309" s="8"/>
      <c r="IA309" s="8"/>
      <c r="IC309" s="4"/>
      <c r="ID309" s="4"/>
      <c r="IF309" s="8"/>
      <c r="IH309" s="4"/>
      <c r="II309" s="4"/>
      <c r="IK309" s="8"/>
      <c r="IM309" s="4"/>
      <c r="IN309" s="4"/>
      <c r="IO309" s="15"/>
      <c r="IP309" s="39"/>
      <c r="IU309" s="39"/>
      <c r="IW309" s="14"/>
      <c r="IX309" s="14"/>
      <c r="IZ309" s="39"/>
      <c r="JB309" s="14"/>
      <c r="JC309" s="14"/>
      <c r="JD309" s="22"/>
      <c r="JE309" s="40"/>
      <c r="JJ309" s="40"/>
      <c r="JL309" s="21"/>
      <c r="JM309" s="21"/>
      <c r="JN309" s="26"/>
      <c r="JO309" s="41"/>
      <c r="JS309" s="7"/>
      <c r="JT309" s="8"/>
      <c r="JY309" s="8"/>
      <c r="KA309" s="4"/>
      <c r="KB309" s="4"/>
      <c r="KD309" s="8"/>
      <c r="KF309" s="4"/>
      <c r="KG309" s="4"/>
      <c r="KH309" s="15"/>
      <c r="KI309" s="39"/>
      <c r="KN309" s="39"/>
      <c r="KP309" s="14"/>
      <c r="KQ309" s="14"/>
      <c r="KR309" s="22"/>
      <c r="KS309" s="40"/>
      <c r="KX309" s="6"/>
      <c r="KZ309" s="5"/>
      <c r="LA309" s="5"/>
      <c r="LG309" s="15"/>
      <c r="LH309" s="39"/>
      <c r="LM309" s="6"/>
      <c r="LO309" s="5"/>
      <c r="LP309" s="5"/>
      <c r="LQ309" s="7"/>
      <c r="LR309" s="8"/>
      <c r="LW309" s="8"/>
      <c r="LY309" s="4"/>
      <c r="LZ309" s="4"/>
      <c r="MB309" s="8"/>
      <c r="MD309" s="4"/>
      <c r="ME309" s="4"/>
      <c r="MG309" s="8"/>
      <c r="MI309" s="4"/>
      <c r="MJ309" s="4"/>
      <c r="MK309" s="15"/>
      <c r="ML309" s="39"/>
      <c r="MQ309" s="39"/>
      <c r="MS309" s="14"/>
      <c r="MT309" s="14"/>
      <c r="MV309" s="39"/>
      <c r="MX309" s="14"/>
      <c r="MY309" s="14"/>
      <c r="MZ309" s="22"/>
      <c r="NA309" s="40"/>
      <c r="NF309" s="40"/>
      <c r="NH309" s="21"/>
      <c r="NI309" s="21"/>
      <c r="NJ309" s="26"/>
      <c r="NK309" s="41"/>
      <c r="NO309" s="7"/>
      <c r="NP309" s="8"/>
      <c r="NU309" s="8"/>
      <c r="NW309" s="4"/>
      <c r="NX309" s="4"/>
      <c r="NZ309" s="8"/>
      <c r="OB309" s="4"/>
      <c r="OC309" s="4"/>
      <c r="OD309" s="15"/>
      <c r="OE309" s="39"/>
      <c r="OJ309" s="39"/>
      <c r="OL309" s="14"/>
      <c r="OM309" s="14"/>
      <c r="ON309" s="22"/>
      <c r="OO309" s="40"/>
      <c r="OS309" s="7"/>
      <c r="OT309" s="8"/>
      <c r="OY309" s="8"/>
      <c r="PA309" s="4"/>
      <c r="PB309" s="4"/>
      <c r="PC309" s="15"/>
      <c r="PD309" s="39"/>
      <c r="PH309" s="7"/>
      <c r="PI309" s="8"/>
      <c r="PM309" s="7"/>
      <c r="PN309" s="8"/>
      <c r="PS309" s="8"/>
      <c r="PU309" s="4"/>
      <c r="PV309" s="4"/>
      <c r="PX309" s="8"/>
      <c r="PZ309" s="4"/>
      <c r="QA309" s="4"/>
      <c r="QB309" s="15"/>
      <c r="QC309" s="39"/>
      <c r="QH309" s="39"/>
      <c r="QJ309" s="14"/>
      <c r="QK309" s="14"/>
      <c r="QL309" s="22"/>
      <c r="QM309" s="40"/>
      <c r="QQ309" s="7"/>
      <c r="QR309" s="8"/>
      <c r="QW309" s="8"/>
      <c r="QY309" s="4"/>
      <c r="QZ309" s="4"/>
      <c r="RA309" s="15"/>
      <c r="RB309" s="39"/>
      <c r="RF309" s="7"/>
      <c r="RG309" s="8"/>
      <c r="RK309" s="7"/>
      <c r="RL309" s="8"/>
      <c r="RQ309" s="8"/>
      <c r="RS309" s="4"/>
      <c r="RT309" s="4"/>
      <c r="RU309" s="15"/>
      <c r="RV309" s="39"/>
      <c r="RZ309" s="7"/>
      <c r="SA309" s="8"/>
      <c r="SE309" s="7"/>
      <c r="SF309" s="8"/>
      <c r="SJ309" s="7"/>
      <c r="SK309" s="8"/>
      <c r="SP309" s="8"/>
      <c r="SR309" s="4"/>
      <c r="SS309" s="4"/>
      <c r="SU309" s="8"/>
      <c r="SW309" s="4"/>
      <c r="SX309" s="4"/>
      <c r="SY309" s="15"/>
      <c r="SZ309" s="39"/>
      <c r="TE309" s="39"/>
      <c r="TG309" s="14"/>
      <c r="TH309" s="14"/>
      <c r="TI309" s="22"/>
      <c r="TJ309" s="40"/>
      <c r="TN309" s="7"/>
      <c r="TO309" s="8"/>
      <c r="TT309" s="8"/>
      <c r="TV309" s="4"/>
      <c r="TW309" s="4"/>
      <c r="TX309" s="15"/>
      <c r="TY309" s="39"/>
      <c r="UC309" s="7"/>
      <c r="UD309" s="8"/>
      <c r="UH309" s="7"/>
      <c r="UI309" s="8"/>
      <c r="UN309" s="8"/>
      <c r="UP309" s="4"/>
      <c r="UQ309" s="4"/>
      <c r="UR309" s="15"/>
      <c r="US309" s="39"/>
      <c r="UW309" s="7"/>
      <c r="UX309" s="8"/>
      <c r="VB309" s="7"/>
      <c r="VC309" s="8"/>
      <c r="VG309" s="7"/>
      <c r="VH309" s="8"/>
      <c r="VM309" s="8"/>
      <c r="VO309" s="4"/>
      <c r="VP309" s="4"/>
      <c r="VQ309" s="15"/>
      <c r="VR309" s="39"/>
      <c r="VV309" s="7"/>
      <c r="VW309" s="8"/>
      <c r="WA309" s="7"/>
      <c r="WB309" s="8"/>
      <c r="WF309" s="7"/>
      <c r="WG309" s="8"/>
      <c r="WK309" s="7"/>
      <c r="WL309" s="8"/>
      <c r="WQ309" s="8"/>
      <c r="WS309" s="4"/>
      <c r="WT309" s="4"/>
      <c r="WU309" s="15"/>
      <c r="WV309" s="39"/>
      <c r="WZ309" s="7"/>
      <c r="XA309" s="8"/>
      <c r="XE309" s="7"/>
      <c r="XF309" s="8"/>
      <c r="XJ309" s="7"/>
      <c r="XK309" s="8"/>
      <c r="XO309" s="7"/>
      <c r="XP309" s="8"/>
      <c r="XT309" s="7"/>
      <c r="XU309" s="8"/>
      <c r="XY309" s="7"/>
      <c r="XZ309" s="8"/>
      <c r="YD309" s="7"/>
      <c r="YE309" s="8"/>
      <c r="YI309" s="7"/>
      <c r="YJ309" s="8"/>
    </row>
    <row r="310" spans="2:660" x14ac:dyDescent="0.2">
      <c r="B310" s="242"/>
      <c r="C310" s="163"/>
      <c r="D310"/>
      <c r="J310"/>
      <c r="K310"/>
      <c r="L310"/>
      <c r="M310"/>
      <c r="AI310" s="8"/>
      <c r="AK310" s="4"/>
      <c r="AL310" s="9"/>
      <c r="AN310" s="8"/>
      <c r="AP310" s="4"/>
      <c r="AQ310" s="9"/>
      <c r="AS310" s="8"/>
      <c r="AU310" s="4"/>
      <c r="AV310" s="9"/>
      <c r="AX310" s="17"/>
      <c r="AZ310" s="13"/>
      <c r="BA310" s="16"/>
      <c r="BM310" s="39"/>
      <c r="BO310" s="14"/>
      <c r="BP310" s="18"/>
      <c r="BR310" s="39"/>
      <c r="BT310" s="14"/>
      <c r="BU310" s="18"/>
      <c r="BW310" s="39"/>
      <c r="BY310" s="14"/>
      <c r="BZ310" s="18"/>
      <c r="CA310" s="22"/>
      <c r="CB310" s="40"/>
      <c r="CG310" s="40"/>
      <c r="CI310" s="21"/>
      <c r="CJ310" s="21"/>
      <c r="CL310" s="40"/>
      <c r="CN310" s="21"/>
      <c r="CO310" s="21"/>
      <c r="CQ310" s="40"/>
      <c r="CS310" s="21"/>
      <c r="CT310" s="21"/>
      <c r="CV310" s="40"/>
      <c r="CX310" s="21"/>
      <c r="CY310" s="21"/>
      <c r="CZ310" s="26"/>
      <c r="DA310" s="41"/>
      <c r="DF310" s="41"/>
      <c r="DH310" s="25"/>
      <c r="DI310" s="25"/>
      <c r="DK310" s="41"/>
      <c r="DM310" s="25"/>
      <c r="DN310" s="25"/>
      <c r="DP310" s="41"/>
      <c r="DR310" s="25"/>
      <c r="DS310" s="25"/>
      <c r="DT310" s="30"/>
      <c r="DU310" s="42"/>
      <c r="DZ310" s="42"/>
      <c r="EB310" s="29"/>
      <c r="EC310" s="29"/>
      <c r="EE310" s="42"/>
      <c r="EG310" s="29"/>
      <c r="EH310" s="29"/>
      <c r="EI310" s="34"/>
      <c r="EJ310" s="43"/>
      <c r="EO310" s="43"/>
      <c r="EQ310" s="33"/>
      <c r="ER310" s="33"/>
      <c r="ES310" s="38"/>
      <c r="ET310" s="44"/>
      <c r="EX310" s="7"/>
      <c r="EY310" s="8"/>
      <c r="FD310" s="8"/>
      <c r="FF310" s="4"/>
      <c r="FG310" s="4"/>
      <c r="FI310" s="8"/>
      <c r="FK310" s="4"/>
      <c r="FL310" s="4"/>
      <c r="FN310" s="8"/>
      <c r="FP310" s="4"/>
      <c r="FQ310" s="4"/>
      <c r="FS310" s="8"/>
      <c r="FU310" s="4"/>
      <c r="FV310" s="4"/>
      <c r="FW310" s="15"/>
      <c r="FX310" s="39"/>
      <c r="GC310" s="39"/>
      <c r="GE310" s="14"/>
      <c r="GF310" s="14"/>
      <c r="GH310" s="39"/>
      <c r="GJ310" s="14"/>
      <c r="GK310" s="14"/>
      <c r="GM310" s="39"/>
      <c r="GO310" s="14"/>
      <c r="GP310" s="14"/>
      <c r="GQ310" s="22"/>
      <c r="GR310" s="40"/>
      <c r="GW310" s="40"/>
      <c r="GY310" s="21"/>
      <c r="GZ310" s="21"/>
      <c r="HB310" s="40"/>
      <c r="HD310" s="21"/>
      <c r="HE310" s="21"/>
      <c r="HF310" s="26"/>
      <c r="HG310" s="41"/>
      <c r="HL310" s="41"/>
      <c r="HN310" s="25"/>
      <c r="HO310" s="25"/>
      <c r="HP310" s="30"/>
      <c r="HQ310" s="42"/>
      <c r="HU310" s="7"/>
      <c r="HV310" s="8"/>
      <c r="IA310" s="8"/>
      <c r="IC310" s="4"/>
      <c r="ID310" s="4"/>
      <c r="IF310" s="8"/>
      <c r="IH310" s="4"/>
      <c r="II310" s="4"/>
      <c r="IK310" s="8"/>
      <c r="IM310" s="4"/>
      <c r="IN310" s="4"/>
      <c r="IO310" s="15"/>
      <c r="IP310" s="39"/>
      <c r="IU310" s="39"/>
      <c r="IW310" s="14"/>
      <c r="IX310" s="14"/>
      <c r="IZ310" s="39"/>
      <c r="JB310" s="14"/>
      <c r="JC310" s="14"/>
      <c r="JD310" s="22"/>
      <c r="JE310" s="40"/>
      <c r="JJ310" s="40"/>
      <c r="JL310" s="21"/>
      <c r="JM310" s="21"/>
      <c r="JN310" s="26"/>
      <c r="JO310" s="41"/>
      <c r="JS310" s="7"/>
      <c r="JT310" s="8"/>
      <c r="JY310" s="8"/>
      <c r="KA310" s="4"/>
      <c r="KB310" s="4"/>
      <c r="KD310" s="8"/>
      <c r="KF310" s="4"/>
      <c r="KG310" s="4"/>
      <c r="KH310" s="15"/>
      <c r="KI310" s="39"/>
      <c r="KN310" s="39"/>
      <c r="KP310" s="14"/>
      <c r="KQ310" s="14"/>
      <c r="KR310" s="22"/>
      <c r="KS310" s="40"/>
      <c r="KX310" s="6"/>
      <c r="KZ310" s="5"/>
      <c r="LA310" s="5"/>
      <c r="LG310" s="15"/>
      <c r="LH310" s="39"/>
      <c r="LM310" s="6"/>
      <c r="LO310" s="5"/>
      <c r="LP310" s="5"/>
      <c r="LQ310" s="7"/>
      <c r="LR310" s="8"/>
      <c r="LW310" s="8"/>
      <c r="LY310" s="4"/>
      <c r="LZ310" s="4"/>
      <c r="MB310" s="8"/>
      <c r="MD310" s="4"/>
      <c r="ME310" s="4"/>
      <c r="MG310" s="8"/>
      <c r="MI310" s="4"/>
      <c r="MJ310" s="4"/>
      <c r="MK310" s="15"/>
      <c r="ML310" s="39"/>
      <c r="MQ310" s="39"/>
      <c r="MS310" s="14"/>
      <c r="MT310" s="14"/>
      <c r="MV310" s="39"/>
      <c r="MX310" s="14"/>
      <c r="MY310" s="14"/>
      <c r="MZ310" s="22"/>
      <c r="NA310" s="40"/>
      <c r="NF310" s="40"/>
      <c r="NH310" s="21"/>
      <c r="NI310" s="21"/>
      <c r="NJ310" s="26"/>
      <c r="NK310" s="41"/>
      <c r="NO310" s="7"/>
      <c r="NP310" s="8"/>
      <c r="NU310" s="8"/>
      <c r="NW310" s="4"/>
      <c r="NX310" s="4"/>
      <c r="NZ310" s="8"/>
      <c r="OB310" s="4"/>
      <c r="OC310" s="4"/>
      <c r="OD310" s="15"/>
      <c r="OE310" s="39"/>
      <c r="OJ310" s="39"/>
      <c r="OL310" s="14"/>
      <c r="OM310" s="14"/>
      <c r="ON310" s="22"/>
      <c r="OO310" s="40"/>
      <c r="OS310" s="7"/>
      <c r="OT310" s="8"/>
      <c r="OY310" s="8"/>
      <c r="PA310" s="4"/>
      <c r="PB310" s="4"/>
      <c r="PC310" s="15"/>
      <c r="PD310" s="39"/>
      <c r="PH310" s="7"/>
      <c r="PI310" s="8"/>
      <c r="PM310" s="7"/>
      <c r="PN310" s="8"/>
      <c r="PS310" s="8"/>
      <c r="PU310" s="4"/>
      <c r="PV310" s="4"/>
      <c r="PX310" s="8"/>
      <c r="PZ310" s="4"/>
      <c r="QA310" s="4"/>
      <c r="QB310" s="15"/>
      <c r="QC310" s="39"/>
      <c r="QH310" s="39"/>
      <c r="QJ310" s="14"/>
      <c r="QK310" s="14"/>
      <c r="QL310" s="22"/>
      <c r="QM310" s="40"/>
      <c r="QQ310" s="7"/>
      <c r="QR310" s="8"/>
      <c r="QW310" s="8"/>
      <c r="QY310" s="4"/>
      <c r="QZ310" s="4"/>
      <c r="RA310" s="15"/>
      <c r="RB310" s="39"/>
      <c r="RF310" s="7"/>
      <c r="RG310" s="8"/>
      <c r="RK310" s="7"/>
      <c r="RL310" s="8"/>
      <c r="RQ310" s="8"/>
      <c r="RS310" s="4"/>
      <c r="RT310" s="4"/>
      <c r="RU310" s="15"/>
      <c r="RV310" s="39"/>
      <c r="RZ310" s="7"/>
      <c r="SA310" s="8"/>
      <c r="SE310" s="7"/>
      <c r="SF310" s="8"/>
      <c r="SJ310" s="7"/>
      <c r="SK310" s="8"/>
      <c r="SP310" s="8"/>
      <c r="SR310" s="4"/>
      <c r="SS310" s="4"/>
      <c r="SU310" s="8"/>
      <c r="SW310" s="4"/>
      <c r="SX310" s="4"/>
      <c r="SY310" s="15"/>
      <c r="SZ310" s="39"/>
      <c r="TE310" s="39"/>
      <c r="TG310" s="14"/>
      <c r="TH310" s="14"/>
      <c r="TI310" s="22"/>
      <c r="TJ310" s="40"/>
      <c r="TN310" s="7"/>
      <c r="TO310" s="8"/>
      <c r="TT310" s="8"/>
      <c r="TV310" s="4"/>
      <c r="TW310" s="4"/>
      <c r="TX310" s="15"/>
      <c r="TY310" s="39"/>
      <c r="UC310" s="7"/>
      <c r="UD310" s="8"/>
      <c r="UH310" s="7"/>
      <c r="UI310" s="8"/>
      <c r="UN310" s="8"/>
      <c r="UP310" s="4"/>
      <c r="UQ310" s="4"/>
      <c r="UR310" s="15"/>
      <c r="US310" s="39"/>
      <c r="UW310" s="7"/>
      <c r="UX310" s="8"/>
      <c r="VB310" s="7"/>
      <c r="VC310" s="8"/>
      <c r="VG310" s="7"/>
      <c r="VH310" s="8"/>
      <c r="VM310" s="8"/>
      <c r="VO310" s="4"/>
      <c r="VP310" s="4"/>
      <c r="VQ310" s="15"/>
      <c r="VR310" s="39"/>
      <c r="VV310" s="7"/>
      <c r="VW310" s="8"/>
      <c r="WA310" s="7"/>
      <c r="WB310" s="8"/>
      <c r="WF310" s="7"/>
      <c r="WG310" s="8"/>
      <c r="WK310" s="7"/>
      <c r="WL310" s="8"/>
      <c r="WQ310" s="8"/>
      <c r="WS310" s="4"/>
      <c r="WT310" s="4"/>
      <c r="WU310" s="15"/>
      <c r="WV310" s="39"/>
      <c r="WZ310" s="7"/>
      <c r="XA310" s="8"/>
      <c r="XE310" s="7"/>
      <c r="XF310" s="8"/>
      <c r="XJ310" s="7"/>
      <c r="XK310" s="8"/>
      <c r="XO310" s="7"/>
      <c r="XP310" s="8"/>
      <c r="XT310" s="7"/>
      <c r="XU310" s="8"/>
      <c r="XY310" s="7"/>
      <c r="XZ310" s="8"/>
      <c r="YD310" s="7"/>
      <c r="YE310" s="8"/>
      <c r="YI310" s="7"/>
      <c r="YJ310" s="8"/>
    </row>
    <row r="311" spans="2:660" x14ac:dyDescent="0.2">
      <c r="B311" s="242"/>
      <c r="C311" s="163"/>
      <c r="D311"/>
      <c r="J311"/>
      <c r="K311"/>
      <c r="L311"/>
      <c r="M311"/>
      <c r="AI311" s="8"/>
      <c r="AK311" s="4"/>
      <c r="AL311" s="9"/>
      <c r="AN311" s="8"/>
      <c r="AP311" s="4"/>
      <c r="AQ311" s="9"/>
      <c r="AS311" s="8"/>
      <c r="AU311" s="4"/>
      <c r="AV311" s="9"/>
      <c r="AX311" s="17"/>
      <c r="AZ311" s="13"/>
      <c r="BA311" s="16"/>
      <c r="BM311" s="39"/>
      <c r="BO311" s="14"/>
      <c r="BP311" s="18"/>
      <c r="BR311" s="39"/>
      <c r="BT311" s="14"/>
      <c r="BU311" s="18"/>
      <c r="BW311" s="39"/>
      <c r="BY311" s="14"/>
      <c r="BZ311" s="18"/>
      <c r="CA311" s="22"/>
      <c r="CB311" s="40"/>
      <c r="CG311" s="40"/>
      <c r="CI311" s="21"/>
      <c r="CJ311" s="21"/>
      <c r="CL311" s="40"/>
      <c r="CN311" s="21"/>
      <c r="CO311" s="21"/>
      <c r="CQ311" s="40"/>
      <c r="CS311" s="21"/>
      <c r="CT311" s="21"/>
      <c r="CV311" s="40"/>
      <c r="CX311" s="21"/>
      <c r="CY311" s="21"/>
      <c r="CZ311" s="26"/>
      <c r="DA311" s="41"/>
      <c r="DF311" s="41"/>
      <c r="DH311" s="25"/>
      <c r="DI311" s="25"/>
      <c r="DK311" s="41"/>
      <c r="DM311" s="25"/>
      <c r="DN311" s="25"/>
      <c r="DP311" s="41"/>
      <c r="DR311" s="25"/>
      <c r="DS311" s="25"/>
      <c r="DT311" s="30"/>
      <c r="DU311" s="42"/>
      <c r="DZ311" s="42"/>
      <c r="EB311" s="29"/>
      <c r="EC311" s="29"/>
      <c r="EE311" s="42"/>
      <c r="EG311" s="29"/>
      <c r="EH311" s="29"/>
      <c r="EI311" s="34"/>
      <c r="EJ311" s="43"/>
      <c r="EO311" s="43"/>
      <c r="EQ311" s="33"/>
      <c r="ER311" s="33"/>
      <c r="ES311" s="38"/>
      <c r="ET311" s="44"/>
      <c r="EX311" s="7"/>
      <c r="EY311" s="8"/>
      <c r="FD311" s="8"/>
      <c r="FF311" s="4"/>
      <c r="FG311" s="4"/>
      <c r="FI311" s="8"/>
      <c r="FK311" s="4"/>
      <c r="FL311" s="4"/>
      <c r="FN311" s="8"/>
      <c r="FP311" s="4"/>
      <c r="FQ311" s="4"/>
      <c r="FS311" s="8"/>
      <c r="FU311" s="4"/>
      <c r="FV311" s="4"/>
      <c r="FW311" s="15"/>
      <c r="FX311" s="39"/>
      <c r="GC311" s="39"/>
      <c r="GE311" s="14"/>
      <c r="GF311" s="14"/>
      <c r="GH311" s="39"/>
      <c r="GJ311" s="14"/>
      <c r="GK311" s="14"/>
      <c r="GM311" s="39"/>
      <c r="GO311" s="14"/>
      <c r="GP311" s="14"/>
      <c r="GQ311" s="22"/>
      <c r="GR311" s="40"/>
      <c r="GW311" s="40"/>
      <c r="GY311" s="21"/>
      <c r="GZ311" s="21"/>
      <c r="HB311" s="40"/>
      <c r="HD311" s="21"/>
      <c r="HE311" s="21"/>
      <c r="HF311" s="26"/>
      <c r="HG311" s="41"/>
      <c r="HL311" s="41"/>
      <c r="HN311" s="25"/>
      <c r="HO311" s="25"/>
      <c r="HP311" s="30"/>
      <c r="HQ311" s="42"/>
      <c r="HU311" s="7"/>
      <c r="HV311" s="8"/>
      <c r="IA311" s="8"/>
      <c r="IC311" s="4"/>
      <c r="ID311" s="4"/>
      <c r="IF311" s="8"/>
      <c r="IH311" s="4"/>
      <c r="II311" s="4"/>
      <c r="IK311" s="8"/>
      <c r="IM311" s="4"/>
      <c r="IN311" s="4"/>
      <c r="IO311" s="15"/>
      <c r="IP311" s="39"/>
      <c r="IU311" s="39"/>
      <c r="IW311" s="14"/>
      <c r="IX311" s="14"/>
      <c r="IZ311" s="39"/>
      <c r="JB311" s="14"/>
      <c r="JC311" s="14"/>
      <c r="JD311" s="22"/>
      <c r="JE311" s="40"/>
      <c r="JJ311" s="40"/>
      <c r="JL311" s="21"/>
      <c r="JM311" s="21"/>
      <c r="JN311" s="26"/>
      <c r="JO311" s="41"/>
      <c r="JS311" s="7"/>
      <c r="JT311" s="8"/>
      <c r="JY311" s="8"/>
      <c r="KA311" s="4"/>
      <c r="KB311" s="4"/>
      <c r="KD311" s="8"/>
      <c r="KF311" s="4"/>
      <c r="KG311" s="4"/>
      <c r="KH311" s="15"/>
      <c r="KI311" s="39"/>
      <c r="KN311" s="39"/>
      <c r="KP311" s="14"/>
      <c r="KQ311" s="14"/>
      <c r="KR311" s="22"/>
      <c r="KS311" s="40"/>
      <c r="KX311" s="6"/>
      <c r="KZ311" s="5"/>
      <c r="LA311" s="5"/>
      <c r="LG311" s="15"/>
      <c r="LH311" s="39"/>
      <c r="LM311" s="6"/>
      <c r="LO311" s="5"/>
      <c r="LP311" s="5"/>
      <c r="LQ311" s="7"/>
      <c r="LR311" s="8"/>
      <c r="LW311" s="8"/>
      <c r="LY311" s="4"/>
      <c r="LZ311" s="4"/>
      <c r="MB311" s="8"/>
      <c r="MD311" s="4"/>
      <c r="ME311" s="4"/>
      <c r="MG311" s="8"/>
      <c r="MI311" s="4"/>
      <c r="MJ311" s="4"/>
      <c r="MK311" s="15"/>
      <c r="ML311" s="39"/>
      <c r="MQ311" s="39"/>
      <c r="MS311" s="14"/>
      <c r="MT311" s="14"/>
      <c r="MV311" s="39"/>
      <c r="MX311" s="14"/>
      <c r="MY311" s="14"/>
      <c r="MZ311" s="22"/>
      <c r="NA311" s="40"/>
      <c r="NF311" s="40"/>
      <c r="NH311" s="21"/>
      <c r="NI311" s="21"/>
      <c r="NJ311" s="26"/>
      <c r="NK311" s="41"/>
      <c r="NO311" s="7"/>
      <c r="NP311" s="8"/>
      <c r="NU311" s="8"/>
      <c r="NW311" s="4"/>
      <c r="NX311" s="4"/>
      <c r="NZ311" s="8"/>
      <c r="OB311" s="4"/>
      <c r="OC311" s="4"/>
      <c r="OD311" s="15"/>
      <c r="OE311" s="39"/>
      <c r="OJ311" s="39"/>
      <c r="OL311" s="14"/>
      <c r="OM311" s="14"/>
      <c r="ON311" s="22"/>
      <c r="OO311" s="40"/>
      <c r="OS311" s="7"/>
      <c r="OT311" s="8"/>
      <c r="OY311" s="8"/>
      <c r="PA311" s="4"/>
      <c r="PB311" s="4"/>
      <c r="PC311" s="15"/>
      <c r="PD311" s="39"/>
      <c r="PH311" s="7"/>
      <c r="PI311" s="8"/>
      <c r="PM311" s="7"/>
      <c r="PN311" s="8"/>
      <c r="PS311" s="8"/>
      <c r="PU311" s="4"/>
      <c r="PV311" s="4"/>
      <c r="PX311" s="8"/>
      <c r="PZ311" s="4"/>
      <c r="QA311" s="4"/>
      <c r="QB311" s="15"/>
      <c r="QC311" s="39"/>
      <c r="QH311" s="39"/>
      <c r="QJ311" s="14"/>
      <c r="QK311" s="14"/>
      <c r="QL311" s="22"/>
      <c r="QM311" s="40"/>
      <c r="QQ311" s="7"/>
      <c r="QR311" s="8"/>
      <c r="QW311" s="8"/>
      <c r="QY311" s="4"/>
      <c r="QZ311" s="4"/>
      <c r="RA311" s="15"/>
      <c r="RB311" s="39"/>
      <c r="RF311" s="7"/>
      <c r="RG311" s="8"/>
      <c r="RK311" s="7"/>
      <c r="RL311" s="8"/>
      <c r="RQ311" s="8"/>
      <c r="RS311" s="4"/>
      <c r="RT311" s="4"/>
      <c r="RU311" s="15"/>
      <c r="RV311" s="39"/>
      <c r="RZ311" s="7"/>
      <c r="SA311" s="8"/>
      <c r="SE311" s="7"/>
      <c r="SF311" s="8"/>
      <c r="SJ311" s="7"/>
      <c r="SK311" s="8"/>
      <c r="SP311" s="8"/>
      <c r="SR311" s="4"/>
      <c r="SS311" s="4"/>
      <c r="SU311" s="8"/>
      <c r="SW311" s="4"/>
      <c r="SX311" s="4"/>
      <c r="SY311" s="15"/>
      <c r="SZ311" s="39"/>
      <c r="TE311" s="39"/>
      <c r="TG311" s="14"/>
      <c r="TH311" s="14"/>
      <c r="TI311" s="22"/>
      <c r="TJ311" s="40"/>
      <c r="TN311" s="7"/>
      <c r="TO311" s="8"/>
      <c r="TT311" s="8"/>
      <c r="TV311" s="4"/>
      <c r="TW311" s="4"/>
      <c r="TX311" s="15"/>
      <c r="TY311" s="39"/>
      <c r="UC311" s="7"/>
      <c r="UD311" s="8"/>
      <c r="UH311" s="7"/>
      <c r="UI311" s="8"/>
      <c r="UN311" s="8"/>
      <c r="UP311" s="4"/>
      <c r="UQ311" s="4"/>
      <c r="UR311" s="15"/>
      <c r="US311" s="39"/>
      <c r="UW311" s="7"/>
      <c r="UX311" s="8"/>
      <c r="VB311" s="7"/>
      <c r="VC311" s="8"/>
      <c r="VG311" s="7"/>
      <c r="VH311" s="8"/>
      <c r="VM311" s="8"/>
      <c r="VO311" s="4"/>
      <c r="VP311" s="4"/>
      <c r="VQ311" s="15"/>
      <c r="VR311" s="39"/>
      <c r="VV311" s="7"/>
      <c r="VW311" s="8"/>
      <c r="WA311" s="7"/>
      <c r="WB311" s="8"/>
      <c r="WF311" s="7"/>
      <c r="WG311" s="8"/>
      <c r="WK311" s="7"/>
      <c r="WL311" s="8"/>
      <c r="WQ311" s="8"/>
      <c r="WS311" s="4"/>
      <c r="WT311" s="4"/>
      <c r="WU311" s="15"/>
      <c r="WV311" s="39"/>
      <c r="WZ311" s="7"/>
      <c r="XA311" s="8"/>
      <c r="XE311" s="7"/>
      <c r="XF311" s="8"/>
      <c r="XJ311" s="7"/>
      <c r="XK311" s="8"/>
      <c r="XO311" s="7"/>
      <c r="XP311" s="8"/>
      <c r="XT311" s="7"/>
      <c r="XU311" s="8"/>
      <c r="XY311" s="7"/>
      <c r="XZ311" s="8"/>
      <c r="YD311" s="7"/>
      <c r="YE311" s="8"/>
      <c r="YI311" s="7"/>
      <c r="YJ311" s="8"/>
    </row>
    <row r="312" spans="2:660" x14ac:dyDescent="0.2">
      <c r="B312" s="242"/>
      <c r="C312" s="163"/>
      <c r="D312"/>
      <c r="J312"/>
      <c r="K312"/>
      <c r="L312"/>
      <c r="M312"/>
      <c r="AI312" s="8"/>
      <c r="AK312" s="4"/>
      <c r="AL312" s="9"/>
      <c r="AN312" s="8"/>
      <c r="AP312" s="4"/>
      <c r="AQ312" s="9"/>
      <c r="AS312" s="8"/>
      <c r="AU312" s="4"/>
      <c r="AV312" s="9"/>
      <c r="AX312" s="17"/>
      <c r="AZ312" s="13"/>
      <c r="BA312" s="16"/>
      <c r="BM312" s="39"/>
      <c r="BO312" s="14"/>
      <c r="BP312" s="18"/>
      <c r="BR312" s="39"/>
      <c r="BT312" s="14"/>
      <c r="BU312" s="18"/>
      <c r="BW312" s="39"/>
      <c r="BY312" s="14"/>
      <c r="BZ312" s="18"/>
      <c r="CA312" s="22"/>
      <c r="CB312" s="40"/>
      <c r="CG312" s="40"/>
      <c r="CI312" s="21"/>
      <c r="CJ312" s="21"/>
      <c r="CL312" s="40"/>
      <c r="CN312" s="21"/>
      <c r="CO312" s="21"/>
      <c r="CQ312" s="40"/>
      <c r="CS312" s="21"/>
      <c r="CT312" s="21"/>
      <c r="CV312" s="40"/>
      <c r="CX312" s="21"/>
      <c r="CY312" s="21"/>
      <c r="CZ312" s="26"/>
      <c r="DA312" s="41"/>
      <c r="DF312" s="41"/>
      <c r="DH312" s="25"/>
      <c r="DI312" s="25"/>
      <c r="DK312" s="41"/>
      <c r="DM312" s="25"/>
      <c r="DN312" s="25"/>
      <c r="DP312" s="41"/>
      <c r="DR312" s="25"/>
      <c r="DS312" s="25"/>
      <c r="DT312" s="30"/>
      <c r="DU312" s="42"/>
      <c r="DZ312" s="42"/>
      <c r="EB312" s="29"/>
      <c r="EC312" s="29"/>
      <c r="EE312" s="42"/>
      <c r="EG312" s="29"/>
      <c r="EH312" s="29"/>
      <c r="EI312" s="34"/>
      <c r="EJ312" s="43"/>
      <c r="EO312" s="43"/>
      <c r="EQ312" s="33"/>
      <c r="ER312" s="33"/>
      <c r="ES312" s="38"/>
      <c r="ET312" s="44"/>
      <c r="EX312" s="7"/>
      <c r="EY312" s="8"/>
      <c r="FD312" s="8"/>
      <c r="FF312" s="4"/>
      <c r="FG312" s="4"/>
      <c r="FI312" s="8"/>
      <c r="FK312" s="4"/>
      <c r="FL312" s="4"/>
      <c r="FN312" s="8"/>
      <c r="FP312" s="4"/>
      <c r="FQ312" s="4"/>
      <c r="FS312" s="8"/>
      <c r="FU312" s="4"/>
      <c r="FV312" s="4"/>
      <c r="FW312" s="15"/>
      <c r="FX312" s="39"/>
      <c r="GC312" s="39"/>
      <c r="GE312" s="14"/>
      <c r="GF312" s="14"/>
      <c r="GH312" s="39"/>
      <c r="GJ312" s="14"/>
      <c r="GK312" s="14"/>
      <c r="GM312" s="39"/>
      <c r="GO312" s="14"/>
      <c r="GP312" s="14"/>
      <c r="GQ312" s="22"/>
      <c r="GR312" s="40"/>
      <c r="GW312" s="40"/>
      <c r="GY312" s="21"/>
      <c r="GZ312" s="21"/>
      <c r="HB312" s="40"/>
      <c r="HD312" s="21"/>
      <c r="HE312" s="21"/>
      <c r="HF312" s="26"/>
      <c r="HG312" s="41"/>
      <c r="HL312" s="41"/>
      <c r="HN312" s="25"/>
      <c r="HO312" s="25"/>
      <c r="HP312" s="30"/>
      <c r="HQ312" s="42"/>
      <c r="HU312" s="7"/>
      <c r="HV312" s="8"/>
      <c r="IA312" s="8"/>
      <c r="IC312" s="4"/>
      <c r="ID312" s="4"/>
      <c r="IF312" s="8"/>
      <c r="IH312" s="4"/>
      <c r="II312" s="4"/>
      <c r="IK312" s="8"/>
      <c r="IM312" s="4"/>
      <c r="IN312" s="4"/>
      <c r="IO312" s="15"/>
      <c r="IP312" s="39"/>
      <c r="IU312" s="39"/>
      <c r="IW312" s="14"/>
      <c r="IX312" s="14"/>
      <c r="IZ312" s="39"/>
      <c r="JB312" s="14"/>
      <c r="JC312" s="14"/>
      <c r="JD312" s="22"/>
      <c r="JE312" s="40"/>
      <c r="JJ312" s="40"/>
      <c r="JL312" s="21"/>
      <c r="JM312" s="21"/>
      <c r="JN312" s="26"/>
      <c r="JO312" s="41"/>
      <c r="JS312" s="7"/>
      <c r="JT312" s="8"/>
      <c r="JY312" s="8"/>
      <c r="KA312" s="4"/>
      <c r="KB312" s="4"/>
      <c r="KD312" s="8"/>
      <c r="KF312" s="4"/>
      <c r="KG312" s="4"/>
      <c r="KH312" s="15"/>
      <c r="KI312" s="39"/>
      <c r="KN312" s="39"/>
      <c r="KP312" s="14"/>
      <c r="KQ312" s="14"/>
      <c r="KR312" s="22"/>
      <c r="KS312" s="40"/>
      <c r="KX312" s="6"/>
      <c r="KZ312" s="5"/>
      <c r="LA312" s="5"/>
      <c r="LG312" s="15"/>
      <c r="LH312" s="39"/>
      <c r="LM312" s="6"/>
      <c r="LO312" s="5"/>
      <c r="LP312" s="5"/>
      <c r="LQ312" s="7"/>
      <c r="LR312" s="8"/>
      <c r="LW312" s="8"/>
      <c r="LY312" s="4"/>
      <c r="LZ312" s="4"/>
      <c r="MB312" s="8"/>
      <c r="MD312" s="4"/>
      <c r="ME312" s="4"/>
      <c r="MG312" s="8"/>
      <c r="MI312" s="4"/>
      <c r="MJ312" s="4"/>
      <c r="MK312" s="15"/>
      <c r="ML312" s="39"/>
      <c r="MQ312" s="39"/>
      <c r="MS312" s="14"/>
      <c r="MT312" s="14"/>
      <c r="MV312" s="39"/>
      <c r="MX312" s="14"/>
      <c r="MY312" s="14"/>
      <c r="MZ312" s="22"/>
      <c r="NA312" s="40"/>
      <c r="NF312" s="40"/>
      <c r="NH312" s="21"/>
      <c r="NI312" s="21"/>
      <c r="NJ312" s="26"/>
      <c r="NK312" s="41"/>
      <c r="NO312" s="7"/>
      <c r="NP312" s="8"/>
      <c r="NU312" s="8"/>
      <c r="NW312" s="4"/>
      <c r="NX312" s="4"/>
      <c r="NZ312" s="8"/>
      <c r="OB312" s="4"/>
      <c r="OC312" s="4"/>
      <c r="OD312" s="15"/>
      <c r="OE312" s="39"/>
      <c r="OJ312" s="39"/>
      <c r="OL312" s="14"/>
      <c r="OM312" s="14"/>
      <c r="ON312" s="22"/>
      <c r="OO312" s="40"/>
      <c r="OS312" s="7"/>
      <c r="OT312" s="8"/>
      <c r="OY312" s="8"/>
      <c r="PA312" s="4"/>
      <c r="PB312" s="4"/>
      <c r="PC312" s="15"/>
      <c r="PD312" s="39"/>
      <c r="PH312" s="7"/>
      <c r="PI312" s="8"/>
      <c r="PM312" s="7"/>
      <c r="PN312" s="8"/>
      <c r="PS312" s="8"/>
      <c r="PU312" s="4"/>
      <c r="PV312" s="4"/>
      <c r="PX312" s="8"/>
      <c r="PZ312" s="4"/>
      <c r="QA312" s="4"/>
      <c r="QB312" s="15"/>
      <c r="QC312" s="39"/>
      <c r="QH312" s="39"/>
      <c r="QJ312" s="14"/>
      <c r="QK312" s="14"/>
      <c r="QL312" s="22"/>
      <c r="QM312" s="40"/>
      <c r="QQ312" s="7"/>
      <c r="QR312" s="8"/>
      <c r="QW312" s="8"/>
      <c r="QY312" s="4"/>
      <c r="QZ312" s="4"/>
      <c r="RA312" s="15"/>
      <c r="RB312" s="39"/>
      <c r="RF312" s="7"/>
      <c r="RG312" s="8"/>
      <c r="RK312" s="7"/>
      <c r="RL312" s="8"/>
      <c r="RQ312" s="8"/>
      <c r="RS312" s="4"/>
      <c r="RT312" s="4"/>
      <c r="RU312" s="15"/>
      <c r="RV312" s="39"/>
      <c r="RZ312" s="7"/>
      <c r="SA312" s="8"/>
      <c r="SE312" s="7"/>
      <c r="SF312" s="8"/>
      <c r="SJ312" s="7"/>
      <c r="SK312" s="8"/>
      <c r="SP312" s="8"/>
      <c r="SR312" s="4"/>
      <c r="SS312" s="4"/>
      <c r="SU312" s="8"/>
      <c r="SW312" s="4"/>
      <c r="SX312" s="4"/>
      <c r="SY312" s="15"/>
      <c r="SZ312" s="39"/>
      <c r="TE312" s="39"/>
      <c r="TG312" s="14"/>
      <c r="TH312" s="14"/>
      <c r="TI312" s="22"/>
      <c r="TJ312" s="40"/>
      <c r="TN312" s="7"/>
      <c r="TO312" s="8"/>
      <c r="TT312" s="8"/>
      <c r="TV312" s="4"/>
      <c r="TW312" s="4"/>
      <c r="TX312" s="15"/>
      <c r="TY312" s="39"/>
      <c r="UC312" s="7"/>
      <c r="UD312" s="8"/>
      <c r="UH312" s="7"/>
      <c r="UI312" s="8"/>
      <c r="UN312" s="8"/>
      <c r="UP312" s="4"/>
      <c r="UQ312" s="4"/>
      <c r="UR312" s="15"/>
      <c r="US312" s="39"/>
      <c r="UW312" s="7"/>
      <c r="UX312" s="8"/>
      <c r="VB312" s="7"/>
      <c r="VC312" s="8"/>
      <c r="VG312" s="7"/>
      <c r="VH312" s="8"/>
      <c r="VM312" s="8"/>
      <c r="VO312" s="4"/>
      <c r="VP312" s="4"/>
      <c r="VQ312" s="15"/>
      <c r="VR312" s="39"/>
      <c r="VV312" s="7"/>
      <c r="VW312" s="8"/>
      <c r="WA312" s="7"/>
      <c r="WB312" s="8"/>
      <c r="WF312" s="7"/>
      <c r="WG312" s="8"/>
      <c r="WK312" s="7"/>
      <c r="WL312" s="8"/>
      <c r="WQ312" s="8"/>
      <c r="WS312" s="4"/>
      <c r="WT312" s="4"/>
      <c r="WU312" s="15"/>
      <c r="WV312" s="39"/>
      <c r="WZ312" s="7"/>
      <c r="XA312" s="8"/>
      <c r="XE312" s="7"/>
      <c r="XF312" s="8"/>
      <c r="XJ312" s="7"/>
      <c r="XK312" s="8"/>
      <c r="XO312" s="7"/>
      <c r="XP312" s="8"/>
      <c r="XT312" s="7"/>
      <c r="XU312" s="8"/>
      <c r="XY312" s="7"/>
      <c r="XZ312" s="8"/>
      <c r="YD312" s="7"/>
      <c r="YE312" s="8"/>
      <c r="YI312" s="7"/>
      <c r="YJ312" s="8"/>
    </row>
    <row r="313" spans="2:660" x14ac:dyDescent="0.2">
      <c r="B313" s="242"/>
      <c r="C313" s="163"/>
      <c r="D313"/>
      <c r="J313"/>
      <c r="K313"/>
      <c r="L313"/>
      <c r="M313"/>
      <c r="AI313" s="8"/>
      <c r="AK313" s="4"/>
      <c r="AL313" s="9"/>
      <c r="AN313" s="8"/>
      <c r="AP313" s="4"/>
      <c r="AQ313" s="9"/>
      <c r="AS313" s="8"/>
      <c r="AU313" s="4"/>
      <c r="AV313" s="9"/>
      <c r="AX313" s="17"/>
      <c r="AZ313" s="13"/>
      <c r="BA313" s="16"/>
      <c r="BM313" s="39"/>
      <c r="BO313" s="14"/>
      <c r="BP313" s="18"/>
      <c r="BR313" s="39"/>
      <c r="BT313" s="14"/>
      <c r="BU313" s="18"/>
      <c r="BW313" s="39"/>
      <c r="BY313" s="14"/>
      <c r="BZ313" s="18"/>
      <c r="CA313" s="22"/>
      <c r="CB313" s="40"/>
      <c r="CG313" s="40"/>
      <c r="CI313" s="21"/>
      <c r="CJ313" s="21"/>
      <c r="CL313" s="40"/>
      <c r="CN313" s="21"/>
      <c r="CO313" s="21"/>
      <c r="CQ313" s="40"/>
      <c r="CS313" s="21"/>
      <c r="CT313" s="21"/>
      <c r="CV313" s="40"/>
      <c r="CX313" s="21"/>
      <c r="CY313" s="21"/>
      <c r="CZ313" s="26"/>
      <c r="DA313" s="41"/>
      <c r="DF313" s="41"/>
      <c r="DH313" s="25"/>
      <c r="DI313" s="25"/>
      <c r="DK313" s="41"/>
      <c r="DM313" s="25"/>
      <c r="DN313" s="25"/>
      <c r="DP313" s="41"/>
      <c r="DR313" s="25"/>
      <c r="DS313" s="25"/>
      <c r="DT313" s="30"/>
      <c r="DU313" s="42"/>
      <c r="DZ313" s="42"/>
      <c r="EB313" s="29"/>
      <c r="EC313" s="29"/>
      <c r="EE313" s="42"/>
      <c r="EG313" s="29"/>
      <c r="EH313" s="29"/>
      <c r="EI313" s="34"/>
      <c r="EJ313" s="43"/>
      <c r="EO313" s="43"/>
      <c r="EQ313" s="33"/>
      <c r="ER313" s="33"/>
      <c r="ES313" s="38"/>
      <c r="ET313" s="44"/>
      <c r="EX313" s="7"/>
      <c r="EY313" s="8"/>
      <c r="FD313" s="8"/>
      <c r="FF313" s="4"/>
      <c r="FG313" s="4"/>
      <c r="FI313" s="8"/>
      <c r="FK313" s="4"/>
      <c r="FL313" s="4"/>
      <c r="FN313" s="8"/>
      <c r="FP313" s="4"/>
      <c r="FQ313" s="4"/>
      <c r="FS313" s="8"/>
      <c r="FU313" s="4"/>
      <c r="FV313" s="4"/>
      <c r="FW313" s="15"/>
      <c r="FX313" s="39"/>
      <c r="GC313" s="39"/>
      <c r="GE313" s="14"/>
      <c r="GF313" s="14"/>
      <c r="GH313" s="39"/>
      <c r="GJ313" s="14"/>
      <c r="GK313" s="14"/>
      <c r="GM313" s="39"/>
      <c r="GO313" s="14"/>
      <c r="GP313" s="14"/>
      <c r="GQ313" s="22"/>
      <c r="GR313" s="40"/>
      <c r="GW313" s="40"/>
      <c r="GY313" s="21"/>
      <c r="GZ313" s="21"/>
      <c r="HB313" s="40"/>
      <c r="HD313" s="21"/>
      <c r="HE313" s="21"/>
      <c r="HF313" s="26"/>
      <c r="HG313" s="41"/>
      <c r="HL313" s="41"/>
      <c r="HN313" s="25"/>
      <c r="HO313" s="25"/>
      <c r="HP313" s="30"/>
      <c r="HQ313" s="42"/>
      <c r="HU313" s="7"/>
      <c r="HV313" s="8"/>
      <c r="IA313" s="8"/>
      <c r="IC313" s="4"/>
      <c r="ID313" s="4"/>
      <c r="IF313" s="8"/>
      <c r="IH313" s="4"/>
      <c r="II313" s="4"/>
      <c r="IK313" s="8"/>
      <c r="IM313" s="4"/>
      <c r="IN313" s="4"/>
      <c r="IO313" s="15"/>
      <c r="IP313" s="39"/>
      <c r="IU313" s="39"/>
      <c r="IW313" s="14"/>
      <c r="IX313" s="14"/>
      <c r="IZ313" s="39"/>
      <c r="JB313" s="14"/>
      <c r="JC313" s="14"/>
      <c r="JD313" s="22"/>
      <c r="JE313" s="40"/>
      <c r="JJ313" s="40"/>
      <c r="JL313" s="21"/>
      <c r="JM313" s="21"/>
      <c r="JN313" s="26"/>
      <c r="JO313" s="41"/>
      <c r="JS313" s="7"/>
      <c r="JT313" s="8"/>
      <c r="JY313" s="8"/>
      <c r="KA313" s="4"/>
      <c r="KB313" s="4"/>
      <c r="KD313" s="8"/>
      <c r="KF313" s="4"/>
      <c r="KG313" s="4"/>
      <c r="KH313" s="15"/>
      <c r="KI313" s="39"/>
      <c r="KN313" s="39"/>
      <c r="KP313" s="14"/>
      <c r="KQ313" s="14"/>
      <c r="KR313" s="22"/>
      <c r="KS313" s="40"/>
      <c r="KX313" s="6"/>
      <c r="KZ313" s="5"/>
      <c r="LA313" s="5"/>
      <c r="LG313" s="15"/>
      <c r="LH313" s="39"/>
      <c r="LM313" s="6"/>
      <c r="LO313" s="5"/>
      <c r="LP313" s="5"/>
      <c r="LQ313" s="7"/>
      <c r="LR313" s="8"/>
      <c r="LW313" s="8"/>
      <c r="LY313" s="4"/>
      <c r="LZ313" s="4"/>
      <c r="MB313" s="8"/>
      <c r="MD313" s="4"/>
      <c r="ME313" s="4"/>
      <c r="MG313" s="8"/>
      <c r="MI313" s="4"/>
      <c r="MJ313" s="4"/>
      <c r="MK313" s="15"/>
      <c r="ML313" s="39"/>
      <c r="MQ313" s="39"/>
      <c r="MS313" s="14"/>
      <c r="MT313" s="14"/>
      <c r="MV313" s="39"/>
      <c r="MX313" s="14"/>
      <c r="MY313" s="14"/>
      <c r="MZ313" s="22"/>
      <c r="NA313" s="40"/>
      <c r="NF313" s="40"/>
      <c r="NH313" s="21"/>
      <c r="NI313" s="21"/>
      <c r="NJ313" s="26"/>
      <c r="NK313" s="41"/>
      <c r="NO313" s="7"/>
      <c r="NP313" s="8"/>
      <c r="NU313" s="8"/>
      <c r="NW313" s="4"/>
      <c r="NX313" s="4"/>
      <c r="NZ313" s="8"/>
      <c r="OB313" s="4"/>
      <c r="OC313" s="4"/>
      <c r="OD313" s="15"/>
      <c r="OE313" s="39"/>
      <c r="OJ313" s="39"/>
      <c r="OL313" s="14"/>
      <c r="OM313" s="14"/>
      <c r="ON313" s="22"/>
      <c r="OO313" s="40"/>
      <c r="OS313" s="7"/>
      <c r="OT313" s="8"/>
      <c r="OY313" s="8"/>
      <c r="PA313" s="4"/>
      <c r="PB313" s="4"/>
      <c r="PC313" s="15"/>
      <c r="PD313" s="39"/>
      <c r="PH313" s="7"/>
      <c r="PI313" s="8"/>
      <c r="PM313" s="7"/>
      <c r="PN313" s="8"/>
      <c r="PS313" s="8"/>
      <c r="PU313" s="4"/>
      <c r="PV313" s="4"/>
      <c r="PX313" s="8"/>
      <c r="PZ313" s="4"/>
      <c r="QA313" s="4"/>
      <c r="QB313" s="15"/>
      <c r="QC313" s="39"/>
      <c r="QH313" s="39"/>
      <c r="QJ313" s="14"/>
      <c r="QK313" s="14"/>
      <c r="QL313" s="22"/>
      <c r="QM313" s="40"/>
      <c r="QQ313" s="7"/>
      <c r="QR313" s="8"/>
      <c r="QW313" s="8"/>
      <c r="QY313" s="4"/>
      <c r="QZ313" s="4"/>
      <c r="RA313" s="15"/>
      <c r="RB313" s="39"/>
      <c r="RF313" s="7"/>
      <c r="RG313" s="8"/>
      <c r="RK313" s="7"/>
      <c r="RL313" s="8"/>
      <c r="RQ313" s="8"/>
      <c r="RS313" s="4"/>
      <c r="RT313" s="4"/>
      <c r="RU313" s="15"/>
      <c r="RV313" s="39"/>
      <c r="RZ313" s="7"/>
      <c r="SA313" s="8"/>
      <c r="SE313" s="7"/>
      <c r="SF313" s="8"/>
      <c r="SJ313" s="7"/>
      <c r="SK313" s="8"/>
      <c r="SP313" s="8"/>
      <c r="SR313" s="4"/>
      <c r="SS313" s="4"/>
      <c r="SU313" s="8"/>
      <c r="SW313" s="4"/>
      <c r="SX313" s="4"/>
      <c r="SY313" s="15"/>
      <c r="SZ313" s="39"/>
      <c r="TE313" s="39"/>
      <c r="TG313" s="14"/>
      <c r="TH313" s="14"/>
      <c r="TI313" s="22"/>
      <c r="TJ313" s="40"/>
      <c r="TN313" s="7"/>
      <c r="TO313" s="8"/>
      <c r="TT313" s="8"/>
      <c r="TV313" s="4"/>
      <c r="TW313" s="4"/>
      <c r="TX313" s="15"/>
      <c r="TY313" s="39"/>
      <c r="UC313" s="7"/>
      <c r="UD313" s="8"/>
      <c r="UH313" s="7"/>
      <c r="UI313" s="8"/>
      <c r="UN313" s="8"/>
      <c r="UP313" s="4"/>
      <c r="UQ313" s="4"/>
      <c r="UR313" s="15"/>
      <c r="US313" s="39"/>
      <c r="UW313" s="7"/>
      <c r="UX313" s="8"/>
      <c r="VB313" s="7"/>
      <c r="VC313" s="8"/>
      <c r="VG313" s="7"/>
      <c r="VH313" s="8"/>
      <c r="VM313" s="8"/>
      <c r="VO313" s="4"/>
      <c r="VP313" s="4"/>
      <c r="VQ313" s="15"/>
      <c r="VR313" s="39"/>
      <c r="VV313" s="7"/>
      <c r="VW313" s="8"/>
      <c r="WA313" s="7"/>
      <c r="WB313" s="8"/>
      <c r="WF313" s="7"/>
      <c r="WG313" s="8"/>
      <c r="WK313" s="7"/>
      <c r="WL313" s="8"/>
      <c r="WQ313" s="8"/>
      <c r="WS313" s="4"/>
      <c r="WT313" s="4"/>
      <c r="WU313" s="15"/>
      <c r="WV313" s="39"/>
      <c r="WZ313" s="7"/>
      <c r="XA313" s="8"/>
      <c r="XE313" s="7"/>
      <c r="XF313" s="8"/>
      <c r="XJ313" s="7"/>
      <c r="XK313" s="8"/>
      <c r="XO313" s="7"/>
      <c r="XP313" s="8"/>
      <c r="XT313" s="7"/>
      <c r="XU313" s="8"/>
      <c r="XY313" s="7"/>
      <c r="XZ313" s="8"/>
      <c r="YD313" s="7"/>
      <c r="YE313" s="8"/>
      <c r="YI313" s="7"/>
      <c r="YJ313" s="8"/>
    </row>
    <row r="314" spans="2:660" x14ac:dyDescent="0.2">
      <c r="B314" s="242"/>
      <c r="C314" s="163"/>
      <c r="D314"/>
      <c r="J314"/>
      <c r="K314"/>
      <c r="L314"/>
      <c r="M314"/>
      <c r="AI314" s="8"/>
      <c r="AK314" s="4"/>
      <c r="AL314" s="9"/>
      <c r="AN314" s="8"/>
      <c r="AP314" s="4"/>
      <c r="AQ314" s="9"/>
      <c r="AS314" s="8"/>
      <c r="AU314" s="4"/>
      <c r="AV314" s="9"/>
      <c r="AX314" s="17"/>
      <c r="AZ314" s="13"/>
      <c r="BA314" s="16"/>
      <c r="BM314" s="39"/>
      <c r="BO314" s="14"/>
      <c r="BP314" s="18"/>
      <c r="BR314" s="39"/>
      <c r="BT314" s="14"/>
      <c r="BU314" s="18"/>
      <c r="BW314" s="39"/>
      <c r="BY314" s="14"/>
      <c r="BZ314" s="18"/>
      <c r="CA314" s="22"/>
      <c r="CB314" s="40"/>
      <c r="CG314" s="40"/>
      <c r="CI314" s="21"/>
      <c r="CJ314" s="21"/>
      <c r="CL314" s="40"/>
      <c r="CN314" s="21"/>
      <c r="CO314" s="21"/>
      <c r="CQ314" s="40"/>
      <c r="CS314" s="21"/>
      <c r="CT314" s="21"/>
      <c r="CV314" s="40"/>
      <c r="CX314" s="21"/>
      <c r="CY314" s="21"/>
      <c r="CZ314" s="26"/>
      <c r="DA314" s="41"/>
      <c r="DF314" s="41"/>
      <c r="DH314" s="25"/>
      <c r="DI314" s="25"/>
      <c r="DK314" s="41"/>
      <c r="DM314" s="25"/>
      <c r="DN314" s="25"/>
      <c r="DP314" s="41"/>
      <c r="DR314" s="25"/>
      <c r="DS314" s="25"/>
      <c r="DT314" s="30"/>
      <c r="DU314" s="42"/>
      <c r="DZ314" s="42"/>
      <c r="EB314" s="29"/>
      <c r="EC314" s="29"/>
      <c r="EE314" s="42"/>
      <c r="EG314" s="29"/>
      <c r="EH314" s="29"/>
      <c r="EI314" s="34"/>
      <c r="EJ314" s="43"/>
      <c r="EO314" s="43"/>
      <c r="EQ314" s="33"/>
      <c r="ER314" s="33"/>
      <c r="ES314" s="38"/>
      <c r="ET314" s="44"/>
      <c r="EX314" s="7"/>
      <c r="EY314" s="8"/>
      <c r="FD314" s="8"/>
      <c r="FF314" s="4"/>
      <c r="FG314" s="4"/>
      <c r="FI314" s="8"/>
      <c r="FK314" s="4"/>
      <c r="FL314" s="4"/>
      <c r="FN314" s="8"/>
      <c r="FP314" s="4"/>
      <c r="FQ314" s="4"/>
      <c r="FS314" s="8"/>
      <c r="FU314" s="4"/>
      <c r="FV314" s="4"/>
      <c r="FW314" s="15"/>
      <c r="FX314" s="39"/>
      <c r="GC314" s="39"/>
      <c r="GE314" s="14"/>
      <c r="GF314" s="14"/>
      <c r="GH314" s="39"/>
      <c r="GJ314" s="14"/>
      <c r="GK314" s="14"/>
      <c r="GM314" s="39"/>
      <c r="GO314" s="14"/>
      <c r="GP314" s="14"/>
      <c r="GQ314" s="22"/>
      <c r="GR314" s="40"/>
      <c r="GW314" s="40"/>
      <c r="GY314" s="21"/>
      <c r="GZ314" s="21"/>
      <c r="HB314" s="40"/>
      <c r="HD314" s="21"/>
      <c r="HE314" s="21"/>
      <c r="HF314" s="26"/>
      <c r="HG314" s="41"/>
      <c r="HL314" s="41"/>
      <c r="HN314" s="25"/>
      <c r="HO314" s="25"/>
      <c r="HP314" s="30"/>
      <c r="HQ314" s="42"/>
      <c r="HU314" s="7"/>
      <c r="HV314" s="8"/>
      <c r="IA314" s="8"/>
      <c r="IC314" s="4"/>
      <c r="ID314" s="4"/>
      <c r="IF314" s="8"/>
      <c r="IH314" s="4"/>
      <c r="II314" s="4"/>
      <c r="IK314" s="8"/>
      <c r="IM314" s="4"/>
      <c r="IN314" s="4"/>
      <c r="IO314" s="15"/>
      <c r="IP314" s="39"/>
      <c r="IU314" s="39"/>
      <c r="IW314" s="14"/>
      <c r="IX314" s="14"/>
      <c r="IZ314" s="39"/>
      <c r="JB314" s="14"/>
      <c r="JC314" s="14"/>
      <c r="JD314" s="22"/>
      <c r="JE314" s="40"/>
      <c r="JJ314" s="40"/>
      <c r="JL314" s="21"/>
      <c r="JM314" s="21"/>
      <c r="JN314" s="26"/>
      <c r="JO314" s="41"/>
      <c r="JS314" s="7"/>
      <c r="JT314" s="8"/>
      <c r="JY314" s="8"/>
      <c r="KA314" s="4"/>
      <c r="KB314" s="4"/>
      <c r="KD314" s="8"/>
      <c r="KF314" s="4"/>
      <c r="KG314" s="4"/>
      <c r="KH314" s="15"/>
      <c r="KI314" s="39"/>
      <c r="KN314" s="39"/>
      <c r="KP314" s="14"/>
      <c r="KQ314" s="14"/>
      <c r="KR314" s="22"/>
      <c r="KS314" s="40"/>
      <c r="KX314" s="6"/>
      <c r="KZ314" s="5"/>
      <c r="LA314" s="5"/>
      <c r="LG314" s="15"/>
      <c r="LH314" s="39"/>
      <c r="LM314" s="6"/>
      <c r="LO314" s="5"/>
      <c r="LP314" s="5"/>
      <c r="LQ314" s="7"/>
      <c r="LR314" s="8"/>
      <c r="LW314" s="8"/>
      <c r="LY314" s="4"/>
      <c r="LZ314" s="4"/>
      <c r="MB314" s="8"/>
      <c r="MD314" s="4"/>
      <c r="ME314" s="4"/>
      <c r="MG314" s="8"/>
      <c r="MI314" s="4"/>
      <c r="MJ314" s="4"/>
      <c r="MK314" s="15"/>
      <c r="ML314" s="39"/>
      <c r="MQ314" s="39"/>
      <c r="MS314" s="14"/>
      <c r="MT314" s="14"/>
      <c r="MV314" s="39"/>
      <c r="MX314" s="14"/>
      <c r="MY314" s="14"/>
      <c r="MZ314" s="22"/>
      <c r="NA314" s="40"/>
      <c r="NF314" s="40"/>
      <c r="NH314" s="21"/>
      <c r="NI314" s="21"/>
      <c r="NJ314" s="26"/>
      <c r="NK314" s="41"/>
      <c r="NO314" s="7"/>
      <c r="NP314" s="8"/>
      <c r="NU314" s="8"/>
      <c r="NW314" s="4"/>
      <c r="NX314" s="4"/>
      <c r="NZ314" s="8"/>
      <c r="OB314" s="4"/>
      <c r="OC314" s="4"/>
      <c r="OD314" s="15"/>
      <c r="OE314" s="39"/>
      <c r="OJ314" s="39"/>
      <c r="OL314" s="14"/>
      <c r="OM314" s="14"/>
      <c r="ON314" s="22"/>
      <c r="OO314" s="40"/>
      <c r="OS314" s="7"/>
      <c r="OT314" s="8"/>
      <c r="OY314" s="8"/>
      <c r="PA314" s="4"/>
      <c r="PB314" s="4"/>
      <c r="PC314" s="15"/>
      <c r="PD314" s="39"/>
      <c r="PH314" s="7"/>
      <c r="PI314" s="8"/>
      <c r="PM314" s="7"/>
      <c r="PN314" s="8"/>
      <c r="PS314" s="8"/>
      <c r="PU314" s="4"/>
      <c r="PV314" s="4"/>
      <c r="PX314" s="8"/>
      <c r="PZ314" s="4"/>
      <c r="QA314" s="4"/>
      <c r="QB314" s="15"/>
      <c r="QC314" s="39"/>
      <c r="QH314" s="39"/>
      <c r="QJ314" s="14"/>
      <c r="QK314" s="14"/>
      <c r="QL314" s="22"/>
      <c r="QM314" s="40"/>
      <c r="QQ314" s="7"/>
      <c r="QR314" s="8"/>
      <c r="QW314" s="8"/>
      <c r="QY314" s="4"/>
      <c r="QZ314" s="4"/>
      <c r="RA314" s="15"/>
      <c r="RB314" s="39"/>
      <c r="RF314" s="7"/>
      <c r="RG314" s="8"/>
      <c r="RK314" s="7"/>
      <c r="RL314" s="8"/>
      <c r="RQ314" s="8"/>
      <c r="RS314" s="4"/>
      <c r="RT314" s="4"/>
      <c r="RU314" s="15"/>
      <c r="RV314" s="39"/>
      <c r="RZ314" s="7"/>
      <c r="SA314" s="8"/>
      <c r="SE314" s="7"/>
      <c r="SF314" s="8"/>
      <c r="SJ314" s="7"/>
      <c r="SK314" s="8"/>
      <c r="SP314" s="8"/>
      <c r="SR314" s="4"/>
      <c r="SS314" s="4"/>
      <c r="SU314" s="8"/>
      <c r="SW314" s="4"/>
      <c r="SX314" s="4"/>
      <c r="SY314" s="15"/>
      <c r="SZ314" s="39"/>
      <c r="TE314" s="39"/>
      <c r="TG314" s="14"/>
      <c r="TH314" s="14"/>
      <c r="TI314" s="22"/>
      <c r="TJ314" s="40"/>
      <c r="TN314" s="7"/>
      <c r="TO314" s="8"/>
      <c r="TT314" s="8"/>
      <c r="TV314" s="4"/>
      <c r="TW314" s="4"/>
      <c r="TX314" s="15"/>
      <c r="TY314" s="39"/>
      <c r="UC314" s="7"/>
      <c r="UD314" s="8"/>
      <c r="UH314" s="7"/>
      <c r="UI314" s="8"/>
      <c r="UN314" s="8"/>
      <c r="UP314" s="4"/>
      <c r="UQ314" s="4"/>
      <c r="UR314" s="15"/>
      <c r="US314" s="39"/>
      <c r="UW314" s="7"/>
      <c r="UX314" s="8"/>
      <c r="VB314" s="7"/>
      <c r="VC314" s="8"/>
      <c r="VG314" s="7"/>
      <c r="VH314" s="8"/>
      <c r="VM314" s="8"/>
      <c r="VO314" s="4"/>
      <c r="VP314" s="4"/>
      <c r="VQ314" s="15"/>
      <c r="VR314" s="39"/>
      <c r="VV314" s="7"/>
      <c r="VW314" s="8"/>
      <c r="WA314" s="7"/>
      <c r="WB314" s="8"/>
      <c r="WF314" s="7"/>
      <c r="WG314" s="8"/>
      <c r="WK314" s="7"/>
      <c r="WL314" s="8"/>
      <c r="WQ314" s="8"/>
      <c r="WS314" s="4"/>
      <c r="WT314" s="4"/>
      <c r="WU314" s="15"/>
      <c r="WV314" s="39"/>
      <c r="WZ314" s="7"/>
      <c r="XA314" s="8"/>
      <c r="XE314" s="7"/>
      <c r="XF314" s="8"/>
      <c r="XJ314" s="7"/>
      <c r="XK314" s="8"/>
      <c r="XO314" s="7"/>
      <c r="XP314" s="8"/>
      <c r="XT314" s="7"/>
      <c r="XU314" s="8"/>
      <c r="XY314" s="7"/>
      <c r="XZ314" s="8"/>
      <c r="YD314" s="7"/>
      <c r="YE314" s="8"/>
      <c r="YI314" s="7"/>
      <c r="YJ314" s="8"/>
    </row>
    <row r="315" spans="2:660" x14ac:dyDescent="0.2">
      <c r="B315" s="242"/>
      <c r="C315" s="163"/>
      <c r="D315"/>
      <c r="J315"/>
      <c r="K315"/>
      <c r="L315"/>
      <c r="M315"/>
      <c r="AI315" s="8"/>
      <c r="AK315" s="4"/>
      <c r="AL315" s="9"/>
      <c r="AN315" s="8"/>
      <c r="AP315" s="4"/>
      <c r="AQ315" s="9"/>
      <c r="AS315" s="8"/>
      <c r="AU315" s="4"/>
      <c r="AV315" s="9"/>
      <c r="AX315" s="17"/>
      <c r="AZ315" s="13"/>
      <c r="BA315" s="16"/>
      <c r="BM315" s="39"/>
      <c r="BO315" s="14"/>
      <c r="BP315" s="18"/>
      <c r="BR315" s="39"/>
      <c r="BT315" s="14"/>
      <c r="BU315" s="18"/>
      <c r="BW315" s="39"/>
      <c r="BY315" s="14"/>
      <c r="BZ315" s="18"/>
      <c r="CA315" s="22"/>
      <c r="CB315" s="40"/>
      <c r="CG315" s="40"/>
      <c r="CI315" s="21"/>
      <c r="CJ315" s="21"/>
      <c r="CL315" s="40"/>
      <c r="CN315" s="21"/>
      <c r="CO315" s="21"/>
      <c r="CQ315" s="40"/>
      <c r="CS315" s="21"/>
      <c r="CT315" s="21"/>
      <c r="CV315" s="40"/>
      <c r="CX315" s="21"/>
      <c r="CY315" s="21"/>
      <c r="CZ315" s="26"/>
      <c r="DA315" s="41"/>
      <c r="DF315" s="41"/>
      <c r="DH315" s="25"/>
      <c r="DI315" s="25"/>
      <c r="DK315" s="41"/>
      <c r="DM315" s="25"/>
      <c r="DN315" s="25"/>
      <c r="DP315" s="41"/>
      <c r="DR315" s="25"/>
      <c r="DS315" s="25"/>
      <c r="DT315" s="30"/>
      <c r="DU315" s="42"/>
      <c r="DZ315" s="42"/>
      <c r="EB315" s="29"/>
      <c r="EC315" s="29"/>
      <c r="EE315" s="42"/>
      <c r="EG315" s="29"/>
      <c r="EH315" s="29"/>
      <c r="EI315" s="34"/>
      <c r="EJ315" s="43"/>
      <c r="EO315" s="43"/>
      <c r="EQ315" s="33"/>
      <c r="ER315" s="33"/>
      <c r="ES315" s="38"/>
      <c r="ET315" s="44"/>
      <c r="EX315" s="7"/>
      <c r="EY315" s="8"/>
      <c r="FD315" s="8"/>
      <c r="FF315" s="4"/>
      <c r="FG315" s="4"/>
      <c r="FI315" s="8"/>
      <c r="FK315" s="4"/>
      <c r="FL315" s="4"/>
      <c r="FN315" s="8"/>
      <c r="FP315" s="4"/>
      <c r="FQ315" s="4"/>
      <c r="FS315" s="8"/>
      <c r="FU315" s="4"/>
      <c r="FV315" s="4"/>
      <c r="FW315" s="15"/>
      <c r="FX315" s="39"/>
      <c r="GC315" s="39"/>
      <c r="GE315" s="14"/>
      <c r="GF315" s="14"/>
      <c r="GH315" s="39"/>
      <c r="GJ315" s="14"/>
      <c r="GK315" s="14"/>
      <c r="GM315" s="39"/>
      <c r="GO315" s="14"/>
      <c r="GP315" s="14"/>
      <c r="GQ315" s="22"/>
      <c r="GR315" s="40"/>
      <c r="GW315" s="40"/>
      <c r="GY315" s="21"/>
      <c r="GZ315" s="21"/>
      <c r="HB315" s="40"/>
      <c r="HD315" s="21"/>
      <c r="HE315" s="21"/>
      <c r="HF315" s="26"/>
      <c r="HG315" s="41"/>
      <c r="HL315" s="41"/>
      <c r="HN315" s="25"/>
      <c r="HO315" s="25"/>
      <c r="HP315" s="30"/>
      <c r="HQ315" s="42"/>
      <c r="HU315" s="7"/>
      <c r="HV315" s="8"/>
      <c r="IA315" s="8"/>
      <c r="IC315" s="4"/>
      <c r="ID315" s="4"/>
      <c r="IF315" s="8"/>
      <c r="IH315" s="4"/>
      <c r="II315" s="4"/>
      <c r="IK315" s="8"/>
      <c r="IM315" s="4"/>
      <c r="IN315" s="4"/>
      <c r="IO315" s="15"/>
      <c r="IP315" s="39"/>
      <c r="IU315" s="39"/>
      <c r="IW315" s="14"/>
      <c r="IX315" s="14"/>
      <c r="IZ315" s="39"/>
      <c r="JB315" s="14"/>
      <c r="JC315" s="14"/>
      <c r="JD315" s="22"/>
      <c r="JE315" s="40"/>
      <c r="JJ315" s="40"/>
      <c r="JL315" s="21"/>
      <c r="JM315" s="21"/>
      <c r="JN315" s="26"/>
      <c r="JO315" s="41"/>
      <c r="JS315" s="7"/>
      <c r="JT315" s="8"/>
      <c r="JY315" s="8"/>
      <c r="KA315" s="4"/>
      <c r="KB315" s="4"/>
      <c r="KD315" s="8"/>
      <c r="KF315" s="4"/>
      <c r="KG315" s="4"/>
      <c r="KH315" s="15"/>
      <c r="KI315" s="39"/>
      <c r="KN315" s="39"/>
      <c r="KP315" s="14"/>
      <c r="KQ315" s="14"/>
      <c r="KR315" s="22"/>
      <c r="KS315" s="40"/>
      <c r="KX315" s="6"/>
      <c r="KZ315" s="5"/>
      <c r="LA315" s="5"/>
      <c r="LG315" s="15"/>
      <c r="LH315" s="39"/>
      <c r="LM315" s="6"/>
      <c r="LO315" s="5"/>
      <c r="LP315" s="5"/>
      <c r="LQ315" s="7"/>
      <c r="LR315" s="8"/>
      <c r="LW315" s="8"/>
      <c r="LY315" s="4"/>
      <c r="LZ315" s="4"/>
      <c r="MB315" s="8"/>
      <c r="MD315" s="4"/>
      <c r="ME315" s="4"/>
      <c r="MG315" s="8"/>
      <c r="MI315" s="4"/>
      <c r="MJ315" s="4"/>
      <c r="MK315" s="15"/>
      <c r="ML315" s="39"/>
      <c r="MQ315" s="39"/>
      <c r="MS315" s="14"/>
      <c r="MT315" s="14"/>
      <c r="MV315" s="39"/>
      <c r="MX315" s="14"/>
      <c r="MY315" s="14"/>
      <c r="MZ315" s="22"/>
      <c r="NA315" s="40"/>
      <c r="NF315" s="40"/>
      <c r="NH315" s="21"/>
      <c r="NI315" s="21"/>
      <c r="NJ315" s="26"/>
      <c r="NK315" s="41"/>
      <c r="NO315" s="7"/>
      <c r="NP315" s="8"/>
      <c r="NU315" s="8"/>
      <c r="NW315" s="4"/>
      <c r="NX315" s="4"/>
      <c r="NZ315" s="8"/>
      <c r="OB315" s="4"/>
      <c r="OC315" s="4"/>
      <c r="OD315" s="15"/>
      <c r="OE315" s="39"/>
      <c r="OJ315" s="39"/>
      <c r="OL315" s="14"/>
      <c r="OM315" s="14"/>
      <c r="ON315" s="22"/>
      <c r="OO315" s="40"/>
      <c r="OS315" s="7"/>
      <c r="OT315" s="8"/>
      <c r="OY315" s="8"/>
      <c r="PA315" s="4"/>
      <c r="PB315" s="4"/>
      <c r="PC315" s="15"/>
      <c r="PD315" s="39"/>
      <c r="PH315" s="7"/>
      <c r="PI315" s="8"/>
      <c r="PM315" s="7"/>
      <c r="PN315" s="8"/>
      <c r="PS315" s="8"/>
      <c r="PU315" s="4"/>
      <c r="PV315" s="4"/>
      <c r="PX315" s="8"/>
      <c r="PZ315" s="4"/>
      <c r="QA315" s="4"/>
      <c r="QB315" s="15"/>
      <c r="QC315" s="39"/>
      <c r="QH315" s="39"/>
      <c r="QJ315" s="14"/>
      <c r="QK315" s="14"/>
      <c r="QL315" s="22"/>
      <c r="QM315" s="40"/>
      <c r="QQ315" s="7"/>
      <c r="QR315" s="8"/>
      <c r="QW315" s="8"/>
      <c r="QY315" s="4"/>
      <c r="QZ315" s="4"/>
      <c r="RA315" s="15"/>
      <c r="RB315" s="39"/>
      <c r="RF315" s="7"/>
      <c r="RG315" s="8"/>
      <c r="RK315" s="7"/>
      <c r="RL315" s="8"/>
      <c r="RQ315" s="8"/>
      <c r="RS315" s="4"/>
      <c r="RT315" s="4"/>
      <c r="RU315" s="15"/>
      <c r="RV315" s="39"/>
      <c r="RZ315" s="7"/>
      <c r="SA315" s="8"/>
      <c r="SE315" s="7"/>
      <c r="SF315" s="8"/>
      <c r="SJ315" s="7"/>
      <c r="SK315" s="8"/>
      <c r="SP315" s="8"/>
      <c r="SR315" s="4"/>
      <c r="SS315" s="4"/>
      <c r="SU315" s="8"/>
      <c r="SW315" s="4"/>
      <c r="SX315" s="4"/>
      <c r="SY315" s="15"/>
      <c r="SZ315" s="39"/>
      <c r="TE315" s="39"/>
      <c r="TG315" s="14"/>
      <c r="TH315" s="14"/>
      <c r="TI315" s="22"/>
      <c r="TJ315" s="40"/>
      <c r="TN315" s="7"/>
      <c r="TO315" s="8"/>
      <c r="TT315" s="8"/>
      <c r="TV315" s="4"/>
      <c r="TW315" s="4"/>
      <c r="TX315" s="15"/>
      <c r="TY315" s="39"/>
      <c r="UC315" s="7"/>
      <c r="UD315" s="8"/>
      <c r="UH315" s="7"/>
      <c r="UI315" s="8"/>
      <c r="UN315" s="8"/>
      <c r="UP315" s="4"/>
      <c r="UQ315" s="4"/>
      <c r="UR315" s="15"/>
      <c r="US315" s="39"/>
      <c r="UW315" s="7"/>
      <c r="UX315" s="8"/>
      <c r="VB315" s="7"/>
      <c r="VC315" s="8"/>
      <c r="VG315" s="7"/>
      <c r="VH315" s="8"/>
      <c r="VM315" s="8"/>
      <c r="VO315" s="4"/>
      <c r="VP315" s="4"/>
      <c r="VQ315" s="15"/>
      <c r="VR315" s="39"/>
      <c r="VV315" s="7"/>
      <c r="VW315" s="8"/>
      <c r="WA315" s="7"/>
      <c r="WB315" s="8"/>
      <c r="WF315" s="7"/>
      <c r="WG315" s="8"/>
      <c r="WK315" s="7"/>
      <c r="WL315" s="8"/>
      <c r="WQ315" s="8"/>
      <c r="WS315" s="4"/>
      <c r="WT315" s="4"/>
      <c r="WU315" s="15"/>
      <c r="WV315" s="39"/>
      <c r="WZ315" s="7"/>
      <c r="XA315" s="8"/>
      <c r="XE315" s="7"/>
      <c r="XF315" s="8"/>
      <c r="XJ315" s="7"/>
      <c r="XK315" s="8"/>
      <c r="XO315" s="7"/>
      <c r="XP315" s="8"/>
      <c r="XT315" s="7"/>
      <c r="XU315" s="8"/>
      <c r="XY315" s="7"/>
      <c r="XZ315" s="8"/>
      <c r="YD315" s="7"/>
      <c r="YE315" s="8"/>
      <c r="YI315" s="7"/>
      <c r="YJ315" s="8"/>
    </row>
    <row r="316" spans="2:660" x14ac:dyDescent="0.2">
      <c r="B316" s="242"/>
      <c r="C316" s="163"/>
      <c r="D316"/>
      <c r="J316"/>
      <c r="K316"/>
      <c r="L316"/>
      <c r="M316"/>
      <c r="AI316" s="8"/>
      <c r="AK316" s="4"/>
      <c r="AL316" s="9"/>
      <c r="AN316" s="8"/>
      <c r="AP316" s="4"/>
      <c r="AQ316" s="9"/>
      <c r="AS316" s="8"/>
      <c r="AU316" s="4"/>
      <c r="AV316" s="9"/>
      <c r="AX316" s="17"/>
      <c r="AZ316" s="13"/>
      <c r="BA316" s="16"/>
      <c r="BM316" s="39"/>
      <c r="BO316" s="14"/>
      <c r="BP316" s="18"/>
      <c r="BR316" s="39"/>
      <c r="BT316" s="14"/>
      <c r="BU316" s="18"/>
      <c r="BW316" s="39"/>
      <c r="BY316" s="14"/>
      <c r="BZ316" s="18"/>
      <c r="CA316" s="22"/>
      <c r="CB316" s="40"/>
      <c r="CG316" s="40"/>
      <c r="CI316" s="21"/>
      <c r="CJ316" s="21"/>
      <c r="CL316" s="40"/>
      <c r="CN316" s="21"/>
      <c r="CO316" s="21"/>
      <c r="CQ316" s="40"/>
      <c r="CS316" s="21"/>
      <c r="CT316" s="21"/>
      <c r="CV316" s="40"/>
      <c r="CX316" s="21"/>
      <c r="CY316" s="21"/>
      <c r="CZ316" s="26"/>
      <c r="DA316" s="41"/>
      <c r="DF316" s="41"/>
      <c r="DH316" s="25"/>
      <c r="DI316" s="25"/>
      <c r="DK316" s="41"/>
      <c r="DM316" s="25"/>
      <c r="DN316" s="25"/>
      <c r="DP316" s="41"/>
      <c r="DR316" s="25"/>
      <c r="DS316" s="25"/>
      <c r="DT316" s="30"/>
      <c r="DU316" s="42"/>
      <c r="DZ316" s="42"/>
      <c r="EB316" s="29"/>
      <c r="EC316" s="29"/>
      <c r="EE316" s="42"/>
      <c r="EG316" s="29"/>
      <c r="EH316" s="29"/>
      <c r="EI316" s="34"/>
      <c r="EJ316" s="43"/>
      <c r="EO316" s="43"/>
      <c r="EQ316" s="33"/>
      <c r="ER316" s="33"/>
      <c r="ES316" s="38"/>
      <c r="ET316" s="44"/>
      <c r="EX316" s="7"/>
      <c r="EY316" s="8"/>
      <c r="FD316" s="8"/>
      <c r="FF316" s="4"/>
      <c r="FG316" s="4"/>
      <c r="FI316" s="8"/>
      <c r="FK316" s="4"/>
      <c r="FL316" s="4"/>
      <c r="FN316" s="8"/>
      <c r="FP316" s="4"/>
      <c r="FQ316" s="4"/>
      <c r="FS316" s="8"/>
      <c r="FU316" s="4"/>
      <c r="FV316" s="4"/>
      <c r="FW316" s="15"/>
      <c r="FX316" s="39"/>
      <c r="GC316" s="39"/>
      <c r="GE316" s="14"/>
      <c r="GF316" s="14"/>
      <c r="GH316" s="39"/>
      <c r="GJ316" s="14"/>
      <c r="GK316" s="14"/>
      <c r="GM316" s="39"/>
      <c r="GO316" s="14"/>
      <c r="GP316" s="14"/>
      <c r="GQ316" s="22"/>
      <c r="GR316" s="40"/>
      <c r="GW316" s="40"/>
      <c r="GY316" s="21"/>
      <c r="GZ316" s="21"/>
      <c r="HB316" s="40"/>
      <c r="HD316" s="21"/>
      <c r="HE316" s="21"/>
      <c r="HF316" s="26"/>
      <c r="HG316" s="41"/>
      <c r="HL316" s="41"/>
      <c r="HN316" s="25"/>
      <c r="HO316" s="25"/>
      <c r="HP316" s="30"/>
      <c r="HQ316" s="42"/>
      <c r="HU316" s="7"/>
      <c r="HV316" s="8"/>
      <c r="IA316" s="8"/>
      <c r="IC316" s="4"/>
      <c r="ID316" s="4"/>
      <c r="IF316" s="8"/>
      <c r="IH316" s="4"/>
      <c r="II316" s="4"/>
      <c r="IK316" s="8"/>
      <c r="IM316" s="4"/>
      <c r="IN316" s="4"/>
      <c r="IO316" s="15"/>
      <c r="IP316" s="39"/>
      <c r="IU316" s="39"/>
      <c r="IW316" s="14"/>
      <c r="IX316" s="14"/>
      <c r="IZ316" s="39"/>
      <c r="JB316" s="14"/>
      <c r="JC316" s="14"/>
      <c r="JD316" s="22"/>
      <c r="JE316" s="40"/>
      <c r="JJ316" s="40"/>
      <c r="JL316" s="21"/>
      <c r="JM316" s="21"/>
      <c r="JN316" s="26"/>
      <c r="JO316" s="41"/>
      <c r="JS316" s="7"/>
      <c r="JT316" s="8"/>
      <c r="JY316" s="8"/>
      <c r="KA316" s="4"/>
      <c r="KB316" s="4"/>
      <c r="KD316" s="8"/>
      <c r="KF316" s="4"/>
      <c r="KG316" s="4"/>
      <c r="KH316" s="15"/>
      <c r="KI316" s="39"/>
      <c r="KN316" s="39"/>
      <c r="KP316" s="14"/>
      <c r="KQ316" s="14"/>
      <c r="KR316" s="22"/>
      <c r="KS316" s="40"/>
      <c r="KX316" s="6"/>
      <c r="KZ316" s="5"/>
      <c r="LA316" s="5"/>
      <c r="LG316" s="15"/>
      <c r="LH316" s="39"/>
      <c r="LM316" s="6"/>
      <c r="LO316" s="5"/>
      <c r="LP316" s="5"/>
      <c r="LQ316" s="7"/>
      <c r="LR316" s="8"/>
      <c r="LW316" s="8"/>
      <c r="LY316" s="4"/>
      <c r="LZ316" s="4"/>
      <c r="MB316" s="8"/>
      <c r="MD316" s="4"/>
      <c r="ME316" s="4"/>
      <c r="MG316" s="8"/>
      <c r="MI316" s="4"/>
      <c r="MJ316" s="4"/>
      <c r="MK316" s="15"/>
      <c r="ML316" s="39"/>
      <c r="MQ316" s="39"/>
      <c r="MS316" s="14"/>
      <c r="MT316" s="14"/>
      <c r="MV316" s="39"/>
      <c r="MX316" s="14"/>
      <c r="MY316" s="14"/>
      <c r="MZ316" s="22"/>
      <c r="NA316" s="40"/>
      <c r="NF316" s="40"/>
      <c r="NH316" s="21"/>
      <c r="NI316" s="21"/>
      <c r="NJ316" s="26"/>
      <c r="NK316" s="41"/>
      <c r="NO316" s="7"/>
      <c r="NP316" s="8"/>
      <c r="NU316" s="8"/>
      <c r="NW316" s="4"/>
      <c r="NX316" s="4"/>
      <c r="NZ316" s="8"/>
      <c r="OB316" s="4"/>
      <c r="OC316" s="4"/>
      <c r="OD316" s="15"/>
      <c r="OE316" s="39"/>
      <c r="OJ316" s="39"/>
      <c r="OL316" s="14"/>
      <c r="OM316" s="14"/>
      <c r="ON316" s="22"/>
      <c r="OO316" s="40"/>
      <c r="OS316" s="7"/>
      <c r="OT316" s="8"/>
      <c r="OY316" s="8"/>
      <c r="PA316" s="4"/>
      <c r="PB316" s="4"/>
      <c r="PC316" s="15"/>
      <c r="PD316" s="39"/>
      <c r="PH316" s="7"/>
      <c r="PI316" s="8"/>
      <c r="PM316" s="7"/>
      <c r="PN316" s="8"/>
      <c r="PS316" s="8"/>
      <c r="PU316" s="4"/>
      <c r="PV316" s="4"/>
      <c r="PX316" s="8"/>
      <c r="PZ316" s="4"/>
      <c r="QA316" s="4"/>
      <c r="QB316" s="15"/>
      <c r="QC316" s="39"/>
      <c r="QH316" s="39"/>
      <c r="QJ316" s="14"/>
      <c r="QK316" s="14"/>
      <c r="QL316" s="22"/>
      <c r="QM316" s="40"/>
      <c r="QQ316" s="7"/>
      <c r="QR316" s="8"/>
      <c r="QW316" s="8"/>
      <c r="QY316" s="4"/>
      <c r="QZ316" s="4"/>
      <c r="RA316" s="15"/>
      <c r="RB316" s="39"/>
      <c r="RF316" s="7"/>
      <c r="RG316" s="8"/>
      <c r="RK316" s="7"/>
      <c r="RL316" s="8"/>
      <c r="RQ316" s="8"/>
      <c r="RS316" s="4"/>
      <c r="RT316" s="4"/>
      <c r="RU316" s="15"/>
      <c r="RV316" s="39"/>
      <c r="RZ316" s="7"/>
      <c r="SA316" s="8"/>
      <c r="SE316" s="7"/>
      <c r="SF316" s="8"/>
      <c r="SJ316" s="7"/>
      <c r="SK316" s="8"/>
      <c r="SP316" s="8"/>
      <c r="SR316" s="4"/>
      <c r="SS316" s="4"/>
      <c r="SU316" s="8"/>
      <c r="SW316" s="4"/>
      <c r="SX316" s="4"/>
      <c r="SY316" s="15"/>
      <c r="SZ316" s="39"/>
      <c r="TE316" s="39"/>
      <c r="TG316" s="14"/>
      <c r="TH316" s="14"/>
      <c r="TI316" s="22"/>
      <c r="TJ316" s="40"/>
      <c r="TN316" s="7"/>
      <c r="TO316" s="8"/>
      <c r="TT316" s="8"/>
      <c r="TV316" s="4"/>
      <c r="TW316" s="4"/>
      <c r="TX316" s="15"/>
      <c r="TY316" s="39"/>
      <c r="UC316" s="7"/>
      <c r="UD316" s="8"/>
      <c r="UH316" s="7"/>
      <c r="UI316" s="8"/>
      <c r="UN316" s="8"/>
      <c r="UP316" s="4"/>
      <c r="UQ316" s="4"/>
      <c r="UR316" s="15"/>
      <c r="US316" s="39"/>
      <c r="UW316" s="7"/>
      <c r="UX316" s="8"/>
      <c r="VB316" s="7"/>
      <c r="VC316" s="8"/>
      <c r="VG316" s="7"/>
      <c r="VH316" s="8"/>
      <c r="VM316" s="8"/>
      <c r="VO316" s="4"/>
      <c r="VP316" s="4"/>
      <c r="VQ316" s="15"/>
      <c r="VR316" s="39"/>
      <c r="VV316" s="7"/>
      <c r="VW316" s="8"/>
      <c r="WA316" s="7"/>
      <c r="WB316" s="8"/>
      <c r="WF316" s="7"/>
      <c r="WG316" s="8"/>
      <c r="WK316" s="7"/>
      <c r="WL316" s="8"/>
      <c r="WQ316" s="8"/>
      <c r="WS316" s="4"/>
      <c r="WT316" s="4"/>
      <c r="WU316" s="15"/>
      <c r="WV316" s="39"/>
      <c r="WZ316" s="7"/>
      <c r="XA316" s="8"/>
      <c r="XE316" s="7"/>
      <c r="XF316" s="8"/>
      <c r="XJ316" s="7"/>
      <c r="XK316" s="8"/>
      <c r="XO316" s="7"/>
      <c r="XP316" s="8"/>
      <c r="XT316" s="7"/>
      <c r="XU316" s="8"/>
      <c r="XY316" s="7"/>
      <c r="XZ316" s="8"/>
      <c r="YD316" s="7"/>
      <c r="YE316" s="8"/>
      <c r="YI316" s="7"/>
      <c r="YJ316" s="8"/>
    </row>
    <row r="317" spans="2:660" x14ac:dyDescent="0.2">
      <c r="B317" s="242"/>
      <c r="C317" s="163"/>
      <c r="D317"/>
      <c r="J317"/>
      <c r="K317"/>
      <c r="L317"/>
      <c r="M317"/>
      <c r="AI317" s="8"/>
      <c r="AK317" s="4"/>
      <c r="AL317" s="9"/>
      <c r="AN317" s="8"/>
      <c r="AP317" s="4"/>
      <c r="AQ317" s="9"/>
      <c r="AS317" s="8"/>
      <c r="AU317" s="4"/>
      <c r="AV317" s="9"/>
      <c r="AX317" s="17"/>
      <c r="AZ317" s="13"/>
      <c r="BA317" s="16"/>
      <c r="BM317" s="39"/>
      <c r="BO317" s="14"/>
      <c r="BP317" s="18"/>
      <c r="BR317" s="39"/>
      <c r="BT317" s="14"/>
      <c r="BU317" s="18"/>
      <c r="BW317" s="39"/>
      <c r="BY317" s="14"/>
      <c r="BZ317" s="18"/>
      <c r="CA317" s="22"/>
      <c r="CB317" s="40"/>
      <c r="CG317" s="40"/>
      <c r="CI317" s="21"/>
      <c r="CJ317" s="21"/>
      <c r="CL317" s="40"/>
      <c r="CN317" s="21"/>
      <c r="CO317" s="21"/>
      <c r="CQ317" s="40"/>
      <c r="CS317" s="21"/>
      <c r="CT317" s="21"/>
      <c r="CV317" s="40"/>
      <c r="CX317" s="21"/>
      <c r="CY317" s="21"/>
      <c r="CZ317" s="26"/>
      <c r="DA317" s="41"/>
      <c r="DF317" s="41"/>
      <c r="DH317" s="25"/>
      <c r="DI317" s="25"/>
      <c r="DK317" s="41"/>
      <c r="DM317" s="25"/>
      <c r="DN317" s="25"/>
      <c r="DP317" s="41"/>
      <c r="DR317" s="25"/>
      <c r="DS317" s="25"/>
      <c r="DT317" s="30"/>
      <c r="DU317" s="42"/>
      <c r="DZ317" s="42"/>
      <c r="EB317" s="29"/>
      <c r="EC317" s="29"/>
      <c r="EE317" s="42"/>
      <c r="EG317" s="29"/>
      <c r="EH317" s="29"/>
      <c r="EI317" s="34"/>
      <c r="EJ317" s="43"/>
      <c r="EO317" s="43"/>
      <c r="EQ317" s="33"/>
      <c r="ER317" s="33"/>
      <c r="ES317" s="38"/>
      <c r="ET317" s="44"/>
      <c r="EX317" s="7"/>
      <c r="EY317" s="8"/>
      <c r="FD317" s="8"/>
      <c r="FF317" s="4"/>
      <c r="FG317" s="4"/>
      <c r="FI317" s="8"/>
      <c r="FK317" s="4"/>
      <c r="FL317" s="4"/>
      <c r="FN317" s="8"/>
      <c r="FP317" s="4"/>
      <c r="FQ317" s="4"/>
      <c r="FS317" s="8"/>
      <c r="FU317" s="4"/>
      <c r="FV317" s="4"/>
      <c r="FW317" s="15"/>
      <c r="FX317" s="39"/>
      <c r="GC317" s="39"/>
      <c r="GE317" s="14"/>
      <c r="GF317" s="14"/>
      <c r="GH317" s="39"/>
      <c r="GJ317" s="14"/>
      <c r="GK317" s="14"/>
      <c r="GM317" s="39"/>
      <c r="GO317" s="14"/>
      <c r="GP317" s="14"/>
      <c r="GQ317" s="22"/>
      <c r="GR317" s="40"/>
      <c r="GW317" s="40"/>
      <c r="GY317" s="21"/>
      <c r="GZ317" s="21"/>
      <c r="HB317" s="40"/>
      <c r="HD317" s="21"/>
      <c r="HE317" s="21"/>
      <c r="HF317" s="26"/>
      <c r="HG317" s="41"/>
      <c r="HL317" s="41"/>
      <c r="HN317" s="25"/>
      <c r="HO317" s="25"/>
      <c r="HP317" s="30"/>
      <c r="HQ317" s="42"/>
      <c r="HU317" s="7"/>
      <c r="HV317" s="8"/>
      <c r="IA317" s="8"/>
      <c r="IC317" s="4"/>
      <c r="ID317" s="4"/>
      <c r="IF317" s="8"/>
      <c r="IH317" s="4"/>
      <c r="II317" s="4"/>
      <c r="IK317" s="8"/>
      <c r="IM317" s="4"/>
      <c r="IN317" s="4"/>
      <c r="IO317" s="15"/>
      <c r="IP317" s="39"/>
      <c r="IU317" s="39"/>
      <c r="IW317" s="14"/>
      <c r="IX317" s="14"/>
      <c r="IZ317" s="39"/>
      <c r="JB317" s="14"/>
      <c r="JC317" s="14"/>
      <c r="JD317" s="22"/>
      <c r="JE317" s="40"/>
      <c r="JJ317" s="40"/>
      <c r="JL317" s="21"/>
      <c r="JM317" s="21"/>
      <c r="JN317" s="26"/>
      <c r="JO317" s="41"/>
      <c r="JS317" s="7"/>
      <c r="JT317" s="8"/>
      <c r="JY317" s="8"/>
      <c r="KA317" s="4"/>
      <c r="KB317" s="4"/>
      <c r="KD317" s="8"/>
      <c r="KF317" s="4"/>
      <c r="KG317" s="4"/>
      <c r="KH317" s="15"/>
      <c r="KI317" s="39"/>
      <c r="KN317" s="39"/>
      <c r="KP317" s="14"/>
      <c r="KQ317" s="14"/>
      <c r="KR317" s="22"/>
      <c r="KS317" s="40"/>
      <c r="KX317" s="6"/>
      <c r="KZ317" s="5"/>
      <c r="LA317" s="5"/>
      <c r="LG317" s="15"/>
      <c r="LH317" s="39"/>
      <c r="LM317" s="6"/>
      <c r="LO317" s="5"/>
      <c r="LP317" s="5"/>
      <c r="LQ317" s="7"/>
      <c r="LR317" s="8"/>
      <c r="LW317" s="8"/>
      <c r="LY317" s="4"/>
      <c r="LZ317" s="4"/>
      <c r="MB317" s="8"/>
      <c r="MD317" s="4"/>
      <c r="ME317" s="4"/>
      <c r="MG317" s="8"/>
      <c r="MI317" s="4"/>
      <c r="MJ317" s="4"/>
      <c r="MK317" s="15"/>
      <c r="ML317" s="39"/>
      <c r="MQ317" s="39"/>
      <c r="MS317" s="14"/>
      <c r="MT317" s="14"/>
      <c r="MV317" s="39"/>
      <c r="MX317" s="14"/>
      <c r="MY317" s="14"/>
      <c r="MZ317" s="22"/>
      <c r="NA317" s="40"/>
      <c r="NF317" s="40"/>
      <c r="NH317" s="21"/>
      <c r="NI317" s="21"/>
      <c r="NJ317" s="26"/>
      <c r="NK317" s="41"/>
      <c r="NO317" s="7"/>
      <c r="NP317" s="8"/>
      <c r="NU317" s="8"/>
      <c r="NW317" s="4"/>
      <c r="NX317" s="4"/>
      <c r="NZ317" s="8"/>
      <c r="OB317" s="4"/>
      <c r="OC317" s="4"/>
      <c r="OD317" s="15"/>
      <c r="OE317" s="39"/>
      <c r="OJ317" s="39"/>
      <c r="OL317" s="14"/>
      <c r="OM317" s="14"/>
      <c r="ON317" s="22"/>
      <c r="OO317" s="40"/>
      <c r="OS317" s="7"/>
      <c r="OT317" s="8"/>
      <c r="OY317" s="8"/>
      <c r="PA317" s="4"/>
      <c r="PB317" s="4"/>
      <c r="PC317" s="15"/>
      <c r="PD317" s="39"/>
      <c r="PH317" s="7"/>
      <c r="PI317" s="8"/>
      <c r="PM317" s="7"/>
      <c r="PN317" s="8"/>
      <c r="PS317" s="8"/>
      <c r="PU317" s="4"/>
      <c r="PV317" s="4"/>
      <c r="PX317" s="8"/>
      <c r="PZ317" s="4"/>
      <c r="QA317" s="4"/>
      <c r="QB317" s="15"/>
      <c r="QC317" s="39"/>
      <c r="QH317" s="39"/>
      <c r="QJ317" s="14"/>
      <c r="QK317" s="14"/>
      <c r="QL317" s="22"/>
      <c r="QM317" s="40"/>
      <c r="QQ317" s="7"/>
      <c r="QR317" s="8"/>
      <c r="QW317" s="8"/>
      <c r="QY317" s="4"/>
      <c r="QZ317" s="4"/>
      <c r="RA317" s="15"/>
      <c r="RB317" s="39"/>
      <c r="RF317" s="7"/>
      <c r="RG317" s="8"/>
      <c r="RK317" s="7"/>
      <c r="RL317" s="8"/>
      <c r="RQ317" s="8"/>
      <c r="RS317" s="4"/>
      <c r="RT317" s="4"/>
      <c r="RU317" s="15"/>
      <c r="RV317" s="39"/>
      <c r="RZ317" s="7"/>
      <c r="SA317" s="8"/>
      <c r="SE317" s="7"/>
      <c r="SF317" s="8"/>
      <c r="SJ317" s="7"/>
      <c r="SK317" s="8"/>
      <c r="SP317" s="8"/>
      <c r="SR317" s="4"/>
      <c r="SS317" s="4"/>
      <c r="SU317" s="8"/>
      <c r="SW317" s="4"/>
      <c r="SX317" s="4"/>
      <c r="SY317" s="15"/>
      <c r="SZ317" s="39"/>
      <c r="TE317" s="39"/>
      <c r="TG317" s="14"/>
      <c r="TH317" s="14"/>
      <c r="TI317" s="22"/>
      <c r="TJ317" s="40"/>
      <c r="TN317" s="7"/>
      <c r="TO317" s="8"/>
      <c r="TT317" s="8"/>
      <c r="TV317" s="4"/>
      <c r="TW317" s="4"/>
      <c r="TX317" s="15"/>
      <c r="TY317" s="39"/>
      <c r="UC317" s="7"/>
      <c r="UD317" s="8"/>
      <c r="UH317" s="7"/>
      <c r="UI317" s="8"/>
      <c r="UN317" s="8"/>
      <c r="UP317" s="4"/>
      <c r="UQ317" s="4"/>
      <c r="UR317" s="15"/>
      <c r="US317" s="39"/>
      <c r="UW317" s="7"/>
      <c r="UX317" s="8"/>
      <c r="VB317" s="7"/>
      <c r="VC317" s="8"/>
      <c r="VG317" s="7"/>
      <c r="VH317" s="8"/>
      <c r="VM317" s="8"/>
      <c r="VO317" s="4"/>
      <c r="VP317" s="4"/>
      <c r="VQ317" s="15"/>
      <c r="VR317" s="39"/>
      <c r="VV317" s="7"/>
      <c r="VW317" s="8"/>
      <c r="WA317" s="7"/>
      <c r="WB317" s="8"/>
      <c r="WF317" s="7"/>
      <c r="WG317" s="8"/>
      <c r="WK317" s="7"/>
      <c r="WL317" s="8"/>
      <c r="WQ317" s="8"/>
      <c r="WS317" s="4"/>
      <c r="WT317" s="4"/>
      <c r="WU317" s="15"/>
      <c r="WV317" s="39"/>
      <c r="WZ317" s="7"/>
      <c r="XA317" s="8"/>
      <c r="XE317" s="7"/>
      <c r="XF317" s="8"/>
      <c r="XJ317" s="7"/>
      <c r="XK317" s="8"/>
      <c r="XO317" s="7"/>
      <c r="XP317" s="8"/>
      <c r="XT317" s="7"/>
      <c r="XU317" s="8"/>
      <c r="XY317" s="7"/>
      <c r="XZ317" s="8"/>
      <c r="YD317" s="7"/>
      <c r="YE317" s="8"/>
      <c r="YI317" s="7"/>
      <c r="YJ317" s="8"/>
    </row>
    <row r="318" spans="2:660" x14ac:dyDescent="0.2">
      <c r="B318" s="242"/>
      <c r="C318" s="163"/>
      <c r="D318"/>
      <c r="J318"/>
      <c r="K318"/>
      <c r="L318"/>
      <c r="M318"/>
      <c r="AI318" s="8"/>
      <c r="AK318" s="4"/>
      <c r="AL318" s="9"/>
      <c r="AN318" s="8"/>
      <c r="AP318" s="4"/>
      <c r="AQ318" s="9"/>
      <c r="AS318" s="8"/>
      <c r="AU318" s="4"/>
      <c r="AV318" s="9"/>
      <c r="AX318" s="17"/>
      <c r="AZ318" s="13"/>
      <c r="BA318" s="16"/>
      <c r="BM318" s="39"/>
      <c r="BO318" s="14"/>
      <c r="BP318" s="18"/>
      <c r="BR318" s="39"/>
      <c r="BT318" s="14"/>
      <c r="BU318" s="18"/>
      <c r="BW318" s="39"/>
      <c r="BY318" s="14"/>
      <c r="BZ318" s="18"/>
      <c r="CA318" s="22"/>
      <c r="CB318" s="40"/>
      <c r="CG318" s="40"/>
      <c r="CI318" s="21"/>
      <c r="CJ318" s="21"/>
      <c r="CL318" s="40"/>
      <c r="CN318" s="21"/>
      <c r="CO318" s="21"/>
      <c r="CQ318" s="40"/>
      <c r="CS318" s="21"/>
      <c r="CT318" s="21"/>
      <c r="CV318" s="40"/>
      <c r="CX318" s="21"/>
      <c r="CY318" s="21"/>
      <c r="CZ318" s="26"/>
      <c r="DA318" s="41"/>
      <c r="DF318" s="41"/>
      <c r="DH318" s="25"/>
      <c r="DI318" s="25"/>
      <c r="DK318" s="41"/>
      <c r="DM318" s="25"/>
      <c r="DN318" s="25"/>
      <c r="DP318" s="41"/>
      <c r="DR318" s="25"/>
      <c r="DS318" s="25"/>
      <c r="DT318" s="30"/>
      <c r="DU318" s="42"/>
      <c r="DZ318" s="42"/>
      <c r="EB318" s="29"/>
      <c r="EC318" s="29"/>
      <c r="EE318" s="42"/>
      <c r="EG318" s="29"/>
      <c r="EH318" s="29"/>
      <c r="EI318" s="34"/>
      <c r="EJ318" s="43"/>
      <c r="EO318" s="43"/>
      <c r="EQ318" s="33"/>
      <c r="ER318" s="33"/>
      <c r="ES318" s="38"/>
      <c r="ET318" s="44"/>
      <c r="EX318" s="7"/>
      <c r="EY318" s="8"/>
      <c r="FD318" s="8"/>
      <c r="FF318" s="4"/>
      <c r="FG318" s="4"/>
      <c r="FI318" s="8"/>
      <c r="FK318" s="4"/>
      <c r="FL318" s="4"/>
      <c r="FN318" s="8"/>
      <c r="FP318" s="4"/>
      <c r="FQ318" s="4"/>
      <c r="FS318" s="8"/>
      <c r="FU318" s="4"/>
      <c r="FV318" s="4"/>
      <c r="FW318" s="15"/>
      <c r="FX318" s="39"/>
      <c r="GC318" s="39"/>
      <c r="GE318" s="14"/>
      <c r="GF318" s="14"/>
      <c r="GH318" s="39"/>
      <c r="GJ318" s="14"/>
      <c r="GK318" s="14"/>
      <c r="GM318" s="39"/>
      <c r="GO318" s="14"/>
      <c r="GP318" s="14"/>
      <c r="GQ318" s="22"/>
      <c r="GR318" s="40"/>
      <c r="GW318" s="40"/>
      <c r="GY318" s="21"/>
      <c r="GZ318" s="21"/>
      <c r="HB318" s="40"/>
      <c r="HD318" s="21"/>
      <c r="HE318" s="21"/>
      <c r="HF318" s="26"/>
      <c r="HG318" s="41"/>
      <c r="HL318" s="41"/>
      <c r="HN318" s="25"/>
      <c r="HO318" s="25"/>
      <c r="HP318" s="30"/>
      <c r="HQ318" s="42"/>
      <c r="HU318" s="7"/>
      <c r="HV318" s="8"/>
      <c r="IA318" s="8"/>
      <c r="IC318" s="4"/>
      <c r="ID318" s="4"/>
      <c r="IF318" s="8"/>
      <c r="IH318" s="4"/>
      <c r="II318" s="4"/>
      <c r="IK318" s="8"/>
      <c r="IM318" s="4"/>
      <c r="IN318" s="4"/>
      <c r="IO318" s="15"/>
      <c r="IP318" s="39"/>
      <c r="IU318" s="39"/>
      <c r="IW318" s="14"/>
      <c r="IX318" s="14"/>
      <c r="IZ318" s="39"/>
      <c r="JB318" s="14"/>
      <c r="JC318" s="14"/>
      <c r="JD318" s="22"/>
      <c r="JE318" s="40"/>
      <c r="JJ318" s="40"/>
      <c r="JL318" s="21"/>
      <c r="JM318" s="21"/>
      <c r="JN318" s="26"/>
      <c r="JO318" s="41"/>
      <c r="JS318" s="7"/>
      <c r="JT318" s="8"/>
      <c r="JY318" s="8"/>
      <c r="KA318" s="4"/>
      <c r="KB318" s="4"/>
      <c r="KD318" s="8"/>
      <c r="KF318" s="4"/>
      <c r="KG318" s="4"/>
      <c r="KH318" s="15"/>
      <c r="KI318" s="39"/>
      <c r="KN318" s="39"/>
      <c r="KP318" s="14"/>
      <c r="KQ318" s="14"/>
      <c r="KR318" s="22"/>
      <c r="KS318" s="40"/>
      <c r="KX318" s="6"/>
      <c r="KZ318" s="5"/>
      <c r="LA318" s="5"/>
      <c r="LG318" s="15"/>
      <c r="LH318" s="39"/>
      <c r="LM318" s="6"/>
      <c r="LO318" s="5"/>
      <c r="LP318" s="5"/>
      <c r="LQ318" s="7"/>
      <c r="LR318" s="8"/>
      <c r="LW318" s="8"/>
      <c r="LY318" s="4"/>
      <c r="LZ318" s="4"/>
      <c r="MB318" s="8"/>
      <c r="MD318" s="4"/>
      <c r="ME318" s="4"/>
      <c r="MG318" s="8"/>
      <c r="MI318" s="4"/>
      <c r="MJ318" s="4"/>
      <c r="MK318" s="15"/>
      <c r="ML318" s="39"/>
      <c r="MQ318" s="39"/>
      <c r="MS318" s="14"/>
      <c r="MT318" s="14"/>
      <c r="MV318" s="39"/>
      <c r="MX318" s="14"/>
      <c r="MY318" s="14"/>
      <c r="MZ318" s="22"/>
      <c r="NA318" s="40"/>
      <c r="NF318" s="40"/>
      <c r="NH318" s="21"/>
      <c r="NI318" s="21"/>
      <c r="NJ318" s="26"/>
      <c r="NK318" s="41"/>
      <c r="NO318" s="7"/>
      <c r="NP318" s="8"/>
      <c r="NU318" s="8"/>
      <c r="NW318" s="4"/>
      <c r="NX318" s="4"/>
      <c r="NZ318" s="8"/>
      <c r="OB318" s="4"/>
      <c r="OC318" s="4"/>
      <c r="OD318" s="15"/>
      <c r="OE318" s="39"/>
      <c r="OJ318" s="39"/>
      <c r="OL318" s="14"/>
      <c r="OM318" s="14"/>
      <c r="ON318" s="22"/>
      <c r="OO318" s="40"/>
      <c r="OS318" s="7"/>
      <c r="OT318" s="8"/>
      <c r="OY318" s="8"/>
      <c r="PA318" s="4"/>
      <c r="PB318" s="4"/>
      <c r="PC318" s="15"/>
      <c r="PD318" s="39"/>
      <c r="PH318" s="7"/>
      <c r="PI318" s="8"/>
      <c r="PM318" s="7"/>
      <c r="PN318" s="8"/>
      <c r="PS318" s="8"/>
      <c r="PU318" s="4"/>
      <c r="PV318" s="4"/>
      <c r="PX318" s="8"/>
      <c r="PZ318" s="4"/>
      <c r="QA318" s="4"/>
      <c r="QB318" s="15"/>
      <c r="QC318" s="39"/>
      <c r="QH318" s="39"/>
      <c r="QJ318" s="14"/>
      <c r="QK318" s="14"/>
      <c r="QL318" s="22"/>
      <c r="QM318" s="40"/>
      <c r="QQ318" s="7"/>
      <c r="QR318" s="8"/>
      <c r="QW318" s="8"/>
      <c r="QY318" s="4"/>
      <c r="QZ318" s="4"/>
      <c r="RA318" s="15"/>
      <c r="RB318" s="39"/>
      <c r="RF318" s="7"/>
      <c r="RG318" s="8"/>
      <c r="RK318" s="7"/>
      <c r="RL318" s="8"/>
      <c r="RQ318" s="8"/>
      <c r="RS318" s="4"/>
      <c r="RT318" s="4"/>
      <c r="RU318" s="15"/>
      <c r="RV318" s="39"/>
      <c r="RZ318" s="7"/>
      <c r="SA318" s="8"/>
      <c r="SE318" s="7"/>
      <c r="SF318" s="8"/>
      <c r="SJ318" s="7"/>
      <c r="SK318" s="8"/>
      <c r="SP318" s="8"/>
      <c r="SR318" s="4"/>
      <c r="SS318" s="4"/>
      <c r="SU318" s="8"/>
      <c r="SW318" s="4"/>
      <c r="SX318" s="4"/>
      <c r="SY318" s="15"/>
      <c r="SZ318" s="39"/>
      <c r="TE318" s="39"/>
      <c r="TG318" s="14"/>
      <c r="TH318" s="14"/>
      <c r="TI318" s="22"/>
      <c r="TJ318" s="40"/>
      <c r="TN318" s="7"/>
      <c r="TO318" s="8"/>
      <c r="TT318" s="8"/>
      <c r="TV318" s="4"/>
      <c r="TW318" s="4"/>
      <c r="TX318" s="15"/>
      <c r="TY318" s="39"/>
      <c r="UC318" s="7"/>
      <c r="UD318" s="8"/>
      <c r="UH318" s="7"/>
      <c r="UI318" s="8"/>
      <c r="UN318" s="8"/>
      <c r="UP318" s="4"/>
      <c r="UQ318" s="4"/>
      <c r="UR318" s="15"/>
      <c r="US318" s="39"/>
      <c r="UW318" s="7"/>
      <c r="UX318" s="8"/>
      <c r="VB318" s="7"/>
      <c r="VC318" s="8"/>
      <c r="VG318" s="7"/>
      <c r="VH318" s="8"/>
      <c r="VM318" s="8"/>
      <c r="VO318" s="4"/>
      <c r="VP318" s="4"/>
      <c r="VQ318" s="15"/>
      <c r="VR318" s="39"/>
      <c r="VV318" s="7"/>
      <c r="VW318" s="8"/>
      <c r="WA318" s="7"/>
      <c r="WB318" s="8"/>
      <c r="WF318" s="7"/>
      <c r="WG318" s="8"/>
      <c r="WK318" s="7"/>
      <c r="WL318" s="8"/>
      <c r="WQ318" s="8"/>
      <c r="WS318" s="4"/>
      <c r="WT318" s="4"/>
      <c r="WU318" s="15"/>
      <c r="WV318" s="39"/>
      <c r="WZ318" s="7"/>
      <c r="XA318" s="8"/>
      <c r="XE318" s="7"/>
      <c r="XF318" s="8"/>
      <c r="XJ318" s="7"/>
      <c r="XK318" s="8"/>
      <c r="XO318" s="7"/>
      <c r="XP318" s="8"/>
      <c r="XT318" s="7"/>
      <c r="XU318" s="8"/>
      <c r="XY318" s="7"/>
      <c r="XZ318" s="8"/>
      <c r="YD318" s="7"/>
      <c r="YE318" s="8"/>
      <c r="YI318" s="7"/>
      <c r="YJ318" s="8"/>
    </row>
    <row r="319" spans="2:660" x14ac:dyDescent="0.2">
      <c r="B319" s="242"/>
      <c r="C319" s="163"/>
      <c r="D319"/>
      <c r="J319"/>
      <c r="K319"/>
      <c r="L319"/>
      <c r="M319"/>
      <c r="AI319" s="8"/>
      <c r="AK319" s="4"/>
      <c r="AL319" s="9"/>
      <c r="AN319" s="8"/>
      <c r="AP319" s="4"/>
      <c r="AQ319" s="9"/>
      <c r="AS319" s="8"/>
      <c r="AU319" s="4"/>
      <c r="AV319" s="9"/>
      <c r="AX319" s="17"/>
      <c r="AZ319" s="13"/>
      <c r="BA319" s="16"/>
      <c r="BM319" s="39"/>
      <c r="BO319" s="14"/>
      <c r="BP319" s="18"/>
      <c r="BR319" s="39"/>
      <c r="BT319" s="14"/>
      <c r="BU319" s="18"/>
      <c r="BW319" s="39"/>
      <c r="BY319" s="14"/>
      <c r="BZ319" s="18"/>
      <c r="CA319" s="22"/>
      <c r="CB319" s="40"/>
      <c r="CG319" s="40"/>
      <c r="CI319" s="21"/>
      <c r="CJ319" s="21"/>
      <c r="CL319" s="40"/>
      <c r="CN319" s="21"/>
      <c r="CO319" s="21"/>
      <c r="CQ319" s="40"/>
      <c r="CS319" s="21"/>
      <c r="CT319" s="21"/>
      <c r="CV319" s="40"/>
      <c r="CX319" s="21"/>
      <c r="CY319" s="21"/>
      <c r="CZ319" s="26"/>
      <c r="DA319" s="41"/>
      <c r="DF319" s="41"/>
      <c r="DH319" s="25"/>
      <c r="DI319" s="25"/>
      <c r="DK319" s="41"/>
      <c r="DM319" s="25"/>
      <c r="DN319" s="25"/>
      <c r="DP319" s="41"/>
      <c r="DR319" s="25"/>
      <c r="DS319" s="25"/>
      <c r="DT319" s="30"/>
      <c r="DU319" s="42"/>
      <c r="DZ319" s="42"/>
      <c r="EB319" s="29"/>
      <c r="EC319" s="29"/>
      <c r="EE319" s="42"/>
      <c r="EG319" s="29"/>
      <c r="EH319" s="29"/>
      <c r="EI319" s="34"/>
      <c r="EJ319" s="43"/>
      <c r="EO319" s="43"/>
      <c r="EQ319" s="33"/>
      <c r="ER319" s="33"/>
      <c r="ES319" s="38"/>
      <c r="ET319" s="44"/>
      <c r="EX319" s="7"/>
      <c r="EY319" s="8"/>
      <c r="FD319" s="8"/>
      <c r="FF319" s="4"/>
      <c r="FG319" s="4"/>
      <c r="FI319" s="8"/>
      <c r="FK319" s="4"/>
      <c r="FL319" s="4"/>
      <c r="FN319" s="8"/>
      <c r="FP319" s="4"/>
      <c r="FQ319" s="4"/>
      <c r="FS319" s="8"/>
      <c r="FU319" s="4"/>
      <c r="FV319" s="4"/>
      <c r="FW319" s="15"/>
      <c r="FX319" s="39"/>
      <c r="GC319" s="39"/>
      <c r="GE319" s="14"/>
      <c r="GF319" s="14"/>
      <c r="GH319" s="39"/>
      <c r="GJ319" s="14"/>
      <c r="GK319" s="14"/>
      <c r="GM319" s="39"/>
      <c r="GO319" s="14"/>
      <c r="GP319" s="14"/>
      <c r="GQ319" s="22"/>
      <c r="GR319" s="40"/>
      <c r="GW319" s="40"/>
      <c r="GY319" s="21"/>
      <c r="GZ319" s="21"/>
      <c r="HB319" s="40"/>
      <c r="HD319" s="21"/>
      <c r="HE319" s="21"/>
      <c r="HF319" s="26"/>
      <c r="HG319" s="41"/>
      <c r="HL319" s="41"/>
      <c r="HN319" s="25"/>
      <c r="HO319" s="25"/>
      <c r="HP319" s="30"/>
      <c r="HQ319" s="42"/>
      <c r="HU319" s="7"/>
      <c r="HV319" s="8"/>
      <c r="IA319" s="8"/>
      <c r="IC319" s="4"/>
      <c r="ID319" s="4"/>
      <c r="IF319" s="8"/>
      <c r="IH319" s="4"/>
      <c r="II319" s="4"/>
      <c r="IK319" s="8"/>
      <c r="IM319" s="4"/>
      <c r="IN319" s="4"/>
      <c r="IO319" s="15"/>
      <c r="IP319" s="39"/>
      <c r="IU319" s="39"/>
      <c r="IW319" s="14"/>
      <c r="IX319" s="14"/>
      <c r="IZ319" s="39"/>
      <c r="JB319" s="14"/>
      <c r="JC319" s="14"/>
      <c r="JD319" s="22"/>
      <c r="JE319" s="40"/>
      <c r="JJ319" s="40"/>
      <c r="JL319" s="21"/>
      <c r="JM319" s="21"/>
      <c r="JN319" s="26"/>
      <c r="JO319" s="41"/>
      <c r="JS319" s="7"/>
      <c r="JT319" s="8"/>
      <c r="JY319" s="8"/>
      <c r="KA319" s="4"/>
      <c r="KB319" s="4"/>
      <c r="KD319" s="8"/>
      <c r="KF319" s="4"/>
      <c r="KG319" s="4"/>
      <c r="KH319" s="15"/>
      <c r="KI319" s="39"/>
      <c r="KN319" s="39"/>
      <c r="KP319" s="14"/>
      <c r="KQ319" s="14"/>
      <c r="KR319" s="22"/>
      <c r="KS319" s="40"/>
      <c r="KX319" s="6"/>
      <c r="KZ319" s="5"/>
      <c r="LA319" s="5"/>
      <c r="LG319" s="15"/>
      <c r="LH319" s="39"/>
      <c r="LM319" s="6"/>
      <c r="LO319" s="5"/>
      <c r="LP319" s="5"/>
      <c r="LQ319" s="7"/>
      <c r="LR319" s="8"/>
      <c r="LW319" s="8"/>
      <c r="LY319" s="4"/>
      <c r="LZ319" s="4"/>
      <c r="MB319" s="8"/>
      <c r="MD319" s="4"/>
      <c r="ME319" s="4"/>
      <c r="MG319" s="8"/>
      <c r="MI319" s="4"/>
      <c r="MJ319" s="4"/>
      <c r="MK319" s="15"/>
      <c r="ML319" s="39"/>
      <c r="MQ319" s="39"/>
      <c r="MS319" s="14"/>
      <c r="MT319" s="14"/>
      <c r="MV319" s="39"/>
      <c r="MX319" s="14"/>
      <c r="MY319" s="14"/>
      <c r="MZ319" s="22"/>
      <c r="NA319" s="40"/>
      <c r="NF319" s="40"/>
      <c r="NH319" s="21"/>
      <c r="NI319" s="21"/>
      <c r="NJ319" s="26"/>
      <c r="NK319" s="41"/>
      <c r="NO319" s="7"/>
      <c r="NP319" s="8"/>
      <c r="NU319" s="8"/>
      <c r="NW319" s="4"/>
      <c r="NX319" s="4"/>
      <c r="NZ319" s="8"/>
      <c r="OB319" s="4"/>
      <c r="OC319" s="4"/>
      <c r="OD319" s="15"/>
      <c r="OE319" s="39"/>
      <c r="OJ319" s="39"/>
      <c r="OL319" s="14"/>
      <c r="OM319" s="14"/>
      <c r="ON319" s="22"/>
      <c r="OO319" s="40"/>
      <c r="OS319" s="7"/>
      <c r="OT319" s="8"/>
      <c r="OY319" s="8"/>
      <c r="PA319" s="4"/>
      <c r="PB319" s="4"/>
      <c r="PC319" s="15"/>
      <c r="PD319" s="39"/>
      <c r="PH319" s="7"/>
      <c r="PI319" s="8"/>
      <c r="PM319" s="7"/>
      <c r="PN319" s="8"/>
      <c r="PS319" s="8"/>
      <c r="PU319" s="4"/>
      <c r="PV319" s="4"/>
      <c r="PX319" s="8"/>
      <c r="PZ319" s="4"/>
      <c r="QA319" s="4"/>
      <c r="QB319" s="15"/>
      <c r="QC319" s="39"/>
      <c r="QH319" s="39"/>
      <c r="QJ319" s="14"/>
      <c r="QK319" s="14"/>
      <c r="QL319" s="22"/>
      <c r="QM319" s="40"/>
      <c r="QQ319" s="7"/>
      <c r="QR319" s="8"/>
      <c r="QW319" s="8"/>
      <c r="QY319" s="4"/>
      <c r="QZ319" s="4"/>
      <c r="RA319" s="15"/>
      <c r="RB319" s="39"/>
      <c r="RF319" s="7"/>
      <c r="RG319" s="8"/>
      <c r="RK319" s="7"/>
      <c r="RL319" s="8"/>
      <c r="RQ319" s="8"/>
      <c r="RS319" s="4"/>
      <c r="RT319" s="4"/>
      <c r="RU319" s="15"/>
      <c r="RV319" s="39"/>
      <c r="RZ319" s="7"/>
      <c r="SA319" s="8"/>
      <c r="SE319" s="7"/>
      <c r="SF319" s="8"/>
      <c r="SJ319" s="7"/>
      <c r="SK319" s="8"/>
      <c r="SP319" s="8"/>
      <c r="SR319" s="4"/>
      <c r="SS319" s="4"/>
      <c r="SU319" s="8"/>
      <c r="SW319" s="4"/>
      <c r="SX319" s="4"/>
      <c r="SY319" s="15"/>
      <c r="SZ319" s="39"/>
      <c r="TE319" s="39"/>
      <c r="TG319" s="14"/>
      <c r="TH319" s="14"/>
      <c r="TI319" s="22"/>
      <c r="TJ319" s="40"/>
      <c r="TN319" s="7"/>
      <c r="TO319" s="8"/>
      <c r="TT319" s="8"/>
      <c r="TV319" s="4"/>
      <c r="TW319" s="4"/>
      <c r="TX319" s="15"/>
      <c r="TY319" s="39"/>
      <c r="UC319" s="7"/>
      <c r="UD319" s="8"/>
      <c r="UH319" s="7"/>
      <c r="UI319" s="8"/>
      <c r="UN319" s="8"/>
      <c r="UP319" s="4"/>
      <c r="UQ319" s="4"/>
      <c r="UR319" s="15"/>
      <c r="US319" s="39"/>
      <c r="UW319" s="7"/>
      <c r="UX319" s="8"/>
      <c r="VB319" s="7"/>
      <c r="VC319" s="8"/>
      <c r="VG319" s="7"/>
      <c r="VH319" s="8"/>
      <c r="VM319" s="8"/>
      <c r="VO319" s="4"/>
      <c r="VP319" s="4"/>
      <c r="VQ319" s="15"/>
      <c r="VR319" s="39"/>
      <c r="VV319" s="7"/>
      <c r="VW319" s="8"/>
      <c r="WA319" s="7"/>
      <c r="WB319" s="8"/>
      <c r="WF319" s="7"/>
      <c r="WG319" s="8"/>
      <c r="WK319" s="7"/>
      <c r="WL319" s="8"/>
      <c r="WQ319" s="8"/>
      <c r="WS319" s="4"/>
      <c r="WT319" s="4"/>
      <c r="WU319" s="15"/>
      <c r="WV319" s="39"/>
      <c r="WZ319" s="7"/>
      <c r="XA319" s="8"/>
      <c r="XE319" s="7"/>
      <c r="XF319" s="8"/>
      <c r="XJ319" s="7"/>
      <c r="XK319" s="8"/>
      <c r="XO319" s="7"/>
      <c r="XP319" s="8"/>
      <c r="XT319" s="7"/>
      <c r="XU319" s="8"/>
      <c r="XY319" s="7"/>
      <c r="XZ319" s="8"/>
      <c r="YD319" s="7"/>
      <c r="YE319" s="8"/>
      <c r="YI319" s="7"/>
      <c r="YJ319" s="8"/>
    </row>
    <row r="320" spans="2:660" x14ac:dyDescent="0.2">
      <c r="B320" s="242"/>
      <c r="C320" s="163"/>
      <c r="D320"/>
      <c r="J320"/>
      <c r="K320"/>
      <c r="L320"/>
      <c r="M320"/>
      <c r="AI320" s="8"/>
      <c r="AK320" s="4"/>
      <c r="AL320" s="9"/>
      <c r="AN320" s="8"/>
      <c r="AP320" s="4"/>
      <c r="AQ320" s="9"/>
      <c r="AS320" s="8"/>
      <c r="AU320" s="4"/>
      <c r="AV320" s="9"/>
      <c r="AX320" s="17"/>
      <c r="AZ320" s="13"/>
      <c r="BA320" s="16"/>
      <c r="BM320" s="39"/>
      <c r="BO320" s="14"/>
      <c r="BP320" s="18"/>
      <c r="BR320" s="39"/>
      <c r="BT320" s="14"/>
      <c r="BU320" s="18"/>
      <c r="BW320" s="39"/>
      <c r="BY320" s="14"/>
      <c r="BZ320" s="18"/>
      <c r="CA320" s="22"/>
      <c r="CB320" s="40"/>
      <c r="CG320" s="40"/>
      <c r="CI320" s="21"/>
      <c r="CJ320" s="21"/>
      <c r="CL320" s="40"/>
      <c r="CN320" s="21"/>
      <c r="CO320" s="21"/>
      <c r="CQ320" s="40"/>
      <c r="CS320" s="21"/>
      <c r="CT320" s="21"/>
      <c r="CV320" s="40"/>
      <c r="CX320" s="21"/>
      <c r="CY320" s="21"/>
      <c r="CZ320" s="26"/>
      <c r="DA320" s="41"/>
      <c r="DF320" s="41"/>
      <c r="DH320" s="25"/>
      <c r="DI320" s="25"/>
      <c r="DK320" s="41"/>
      <c r="DM320" s="25"/>
      <c r="DN320" s="25"/>
      <c r="DP320" s="41"/>
      <c r="DR320" s="25"/>
      <c r="DS320" s="25"/>
      <c r="DT320" s="30"/>
      <c r="DU320" s="42"/>
      <c r="DZ320" s="42"/>
      <c r="EB320" s="29"/>
      <c r="EC320" s="29"/>
      <c r="EE320" s="42"/>
      <c r="EG320" s="29"/>
      <c r="EH320" s="29"/>
      <c r="EI320" s="34"/>
      <c r="EJ320" s="43"/>
      <c r="EO320" s="43"/>
      <c r="EQ320" s="33"/>
      <c r="ER320" s="33"/>
      <c r="ES320" s="38"/>
      <c r="ET320" s="44"/>
      <c r="EX320" s="7"/>
      <c r="EY320" s="8"/>
      <c r="FD320" s="8"/>
      <c r="FF320" s="4"/>
      <c r="FG320" s="4"/>
      <c r="FI320" s="8"/>
      <c r="FK320" s="4"/>
      <c r="FL320" s="4"/>
      <c r="FN320" s="8"/>
      <c r="FP320" s="4"/>
      <c r="FQ320" s="4"/>
      <c r="FS320" s="8"/>
      <c r="FU320" s="4"/>
      <c r="FV320" s="4"/>
      <c r="FW320" s="15"/>
      <c r="FX320" s="39"/>
      <c r="GC320" s="39"/>
      <c r="GE320" s="14"/>
      <c r="GF320" s="14"/>
      <c r="GH320" s="39"/>
      <c r="GJ320" s="14"/>
      <c r="GK320" s="14"/>
      <c r="GM320" s="39"/>
      <c r="GO320" s="14"/>
      <c r="GP320" s="14"/>
      <c r="GQ320" s="22"/>
      <c r="GR320" s="40"/>
      <c r="GW320" s="40"/>
      <c r="GY320" s="21"/>
      <c r="GZ320" s="21"/>
      <c r="HB320" s="40"/>
      <c r="HD320" s="21"/>
      <c r="HE320" s="21"/>
      <c r="HF320" s="26"/>
      <c r="HG320" s="41"/>
      <c r="HL320" s="41"/>
      <c r="HN320" s="25"/>
      <c r="HO320" s="25"/>
      <c r="HP320" s="30"/>
      <c r="HQ320" s="42"/>
      <c r="HU320" s="7"/>
      <c r="HV320" s="8"/>
      <c r="IA320" s="8"/>
      <c r="IC320" s="4"/>
      <c r="ID320" s="4"/>
      <c r="IF320" s="8"/>
      <c r="IH320" s="4"/>
      <c r="II320" s="4"/>
      <c r="IK320" s="8"/>
      <c r="IM320" s="4"/>
      <c r="IN320" s="4"/>
      <c r="IO320" s="15"/>
      <c r="IP320" s="39"/>
      <c r="IU320" s="39"/>
      <c r="IW320" s="14"/>
      <c r="IX320" s="14"/>
      <c r="IZ320" s="39"/>
      <c r="JB320" s="14"/>
      <c r="JC320" s="14"/>
      <c r="JD320" s="22"/>
      <c r="JE320" s="40"/>
      <c r="JJ320" s="40"/>
      <c r="JL320" s="21"/>
      <c r="JM320" s="21"/>
      <c r="JN320" s="26"/>
      <c r="JO320" s="41"/>
      <c r="JS320" s="7"/>
      <c r="JT320" s="8"/>
      <c r="JY320" s="8"/>
      <c r="KA320" s="4"/>
      <c r="KB320" s="4"/>
      <c r="KD320" s="8"/>
      <c r="KF320" s="4"/>
      <c r="KG320" s="4"/>
      <c r="KH320" s="15"/>
      <c r="KI320" s="39"/>
      <c r="KN320" s="39"/>
      <c r="KP320" s="14"/>
      <c r="KQ320" s="14"/>
      <c r="KR320" s="22"/>
      <c r="KS320" s="40"/>
      <c r="KX320" s="6"/>
      <c r="KZ320" s="5"/>
      <c r="LA320" s="5"/>
      <c r="LG320" s="15"/>
      <c r="LH320" s="39"/>
      <c r="LM320" s="6"/>
      <c r="LO320" s="5"/>
      <c r="LP320" s="5"/>
      <c r="LQ320" s="7"/>
      <c r="LR320" s="8"/>
      <c r="LW320" s="8"/>
      <c r="LY320" s="4"/>
      <c r="LZ320" s="4"/>
      <c r="MB320" s="8"/>
      <c r="MD320" s="4"/>
      <c r="ME320" s="4"/>
      <c r="MG320" s="8"/>
      <c r="MI320" s="4"/>
      <c r="MJ320" s="4"/>
      <c r="MK320" s="15"/>
      <c r="ML320" s="39"/>
      <c r="MQ320" s="39"/>
      <c r="MS320" s="14"/>
      <c r="MT320" s="14"/>
      <c r="MV320" s="39"/>
      <c r="MX320" s="14"/>
      <c r="MY320" s="14"/>
      <c r="MZ320" s="22"/>
      <c r="NA320" s="40"/>
      <c r="NF320" s="40"/>
      <c r="NH320" s="21"/>
      <c r="NI320" s="21"/>
      <c r="NJ320" s="26"/>
      <c r="NK320" s="41"/>
      <c r="NO320" s="7"/>
      <c r="NP320" s="8"/>
      <c r="NU320" s="8"/>
      <c r="NW320" s="4"/>
      <c r="NX320" s="4"/>
      <c r="NZ320" s="8"/>
      <c r="OB320" s="4"/>
      <c r="OC320" s="4"/>
      <c r="OD320" s="15"/>
      <c r="OE320" s="39"/>
      <c r="OJ320" s="39"/>
      <c r="OL320" s="14"/>
      <c r="OM320" s="14"/>
      <c r="ON320" s="22"/>
      <c r="OO320" s="40"/>
      <c r="OS320" s="7"/>
      <c r="OT320" s="8"/>
      <c r="OY320" s="8"/>
      <c r="PA320" s="4"/>
      <c r="PB320" s="4"/>
      <c r="PC320" s="15"/>
      <c r="PD320" s="39"/>
      <c r="PH320" s="7"/>
      <c r="PI320" s="8"/>
      <c r="PM320" s="7"/>
      <c r="PN320" s="8"/>
      <c r="PS320" s="8"/>
      <c r="PU320" s="4"/>
      <c r="PV320" s="4"/>
      <c r="PX320" s="8"/>
      <c r="PZ320" s="4"/>
      <c r="QA320" s="4"/>
      <c r="QB320" s="15"/>
      <c r="QC320" s="39"/>
      <c r="QH320" s="39"/>
      <c r="QJ320" s="14"/>
      <c r="QK320" s="14"/>
      <c r="QL320" s="22"/>
      <c r="QM320" s="40"/>
      <c r="QQ320" s="7"/>
      <c r="QR320" s="8"/>
      <c r="QW320" s="8"/>
      <c r="QY320" s="4"/>
      <c r="QZ320" s="4"/>
      <c r="RA320" s="15"/>
      <c r="RB320" s="39"/>
      <c r="RF320" s="7"/>
      <c r="RG320" s="8"/>
      <c r="RK320" s="7"/>
      <c r="RL320" s="8"/>
      <c r="RQ320" s="8"/>
      <c r="RS320" s="4"/>
      <c r="RT320" s="4"/>
      <c r="RU320" s="15"/>
      <c r="RV320" s="39"/>
      <c r="RZ320" s="7"/>
      <c r="SA320" s="8"/>
      <c r="SE320" s="7"/>
      <c r="SF320" s="8"/>
      <c r="SJ320" s="7"/>
      <c r="SK320" s="8"/>
      <c r="SP320" s="8"/>
      <c r="SR320" s="4"/>
      <c r="SS320" s="4"/>
      <c r="SU320" s="8"/>
      <c r="SW320" s="4"/>
      <c r="SX320" s="4"/>
      <c r="SY320" s="15"/>
      <c r="SZ320" s="39"/>
      <c r="TE320" s="39"/>
      <c r="TG320" s="14"/>
      <c r="TH320" s="14"/>
      <c r="TI320" s="22"/>
      <c r="TJ320" s="40"/>
      <c r="TN320" s="7"/>
      <c r="TO320" s="8"/>
      <c r="TT320" s="8"/>
      <c r="TV320" s="4"/>
      <c r="TW320" s="4"/>
      <c r="TX320" s="15"/>
      <c r="TY320" s="39"/>
      <c r="UC320" s="7"/>
      <c r="UD320" s="8"/>
      <c r="UH320" s="7"/>
      <c r="UI320" s="8"/>
      <c r="UN320" s="8"/>
      <c r="UP320" s="4"/>
      <c r="UQ320" s="4"/>
      <c r="UR320" s="15"/>
      <c r="US320" s="39"/>
      <c r="UW320" s="7"/>
      <c r="UX320" s="8"/>
      <c r="VB320" s="7"/>
      <c r="VC320" s="8"/>
      <c r="VG320" s="7"/>
      <c r="VH320" s="8"/>
      <c r="VM320" s="8"/>
      <c r="VO320" s="4"/>
      <c r="VP320" s="4"/>
      <c r="VQ320" s="15"/>
      <c r="VR320" s="39"/>
      <c r="VV320" s="7"/>
      <c r="VW320" s="8"/>
      <c r="WA320" s="7"/>
      <c r="WB320" s="8"/>
      <c r="WF320" s="7"/>
      <c r="WG320" s="8"/>
      <c r="WK320" s="7"/>
      <c r="WL320" s="8"/>
      <c r="WQ320" s="8"/>
      <c r="WS320" s="4"/>
      <c r="WT320" s="4"/>
      <c r="WU320" s="15"/>
      <c r="WV320" s="39"/>
      <c r="WZ320" s="7"/>
      <c r="XA320" s="8"/>
      <c r="XE320" s="7"/>
      <c r="XF320" s="8"/>
      <c r="XJ320" s="7"/>
      <c r="XK320" s="8"/>
      <c r="XO320" s="7"/>
      <c r="XP320" s="8"/>
      <c r="XT320" s="7"/>
      <c r="XU320" s="8"/>
      <c r="XY320" s="7"/>
      <c r="XZ320" s="8"/>
      <c r="YD320" s="7"/>
      <c r="YE320" s="8"/>
      <c r="YI320" s="7"/>
      <c r="YJ320" s="8"/>
    </row>
    <row r="321" spans="2:660" x14ac:dyDescent="0.2">
      <c r="B321" s="242"/>
      <c r="C321" s="163"/>
      <c r="D321"/>
      <c r="J321"/>
      <c r="K321"/>
      <c r="L321"/>
      <c r="M321"/>
      <c r="AI321" s="8"/>
      <c r="AK321" s="4"/>
      <c r="AL321" s="9"/>
      <c r="AN321" s="8"/>
      <c r="AP321" s="4"/>
      <c r="AQ321" s="9"/>
      <c r="AS321" s="8"/>
      <c r="AU321" s="4"/>
      <c r="AV321" s="9"/>
      <c r="AX321" s="17"/>
      <c r="AZ321" s="13"/>
      <c r="BA321" s="16"/>
      <c r="BM321" s="39"/>
      <c r="BO321" s="14"/>
      <c r="BP321" s="18"/>
      <c r="BR321" s="39"/>
      <c r="BT321" s="14"/>
      <c r="BU321" s="18"/>
      <c r="BW321" s="39"/>
      <c r="BY321" s="14"/>
      <c r="BZ321" s="18"/>
      <c r="CA321" s="22"/>
      <c r="CB321" s="40"/>
      <c r="CG321" s="40"/>
      <c r="CI321" s="21"/>
      <c r="CJ321" s="21"/>
      <c r="CL321" s="40"/>
      <c r="CN321" s="21"/>
      <c r="CO321" s="21"/>
      <c r="CQ321" s="40"/>
      <c r="CS321" s="21"/>
      <c r="CT321" s="21"/>
      <c r="CV321" s="40"/>
      <c r="CX321" s="21"/>
      <c r="CY321" s="21"/>
      <c r="CZ321" s="26"/>
      <c r="DA321" s="41"/>
      <c r="DF321" s="41"/>
      <c r="DH321" s="25"/>
      <c r="DI321" s="25"/>
      <c r="DK321" s="41"/>
      <c r="DM321" s="25"/>
      <c r="DN321" s="25"/>
      <c r="DP321" s="41"/>
      <c r="DR321" s="25"/>
      <c r="DS321" s="25"/>
      <c r="DT321" s="30"/>
      <c r="DU321" s="42"/>
      <c r="DZ321" s="42"/>
      <c r="EB321" s="29"/>
      <c r="EC321" s="29"/>
      <c r="EE321" s="42"/>
      <c r="EG321" s="29"/>
      <c r="EH321" s="29"/>
      <c r="EI321" s="34"/>
      <c r="EJ321" s="43"/>
      <c r="EO321" s="43"/>
      <c r="EQ321" s="33"/>
      <c r="ER321" s="33"/>
      <c r="ES321" s="38"/>
      <c r="ET321" s="44"/>
      <c r="EX321" s="7"/>
      <c r="EY321" s="8"/>
      <c r="FD321" s="8"/>
      <c r="FF321" s="4"/>
      <c r="FG321" s="4"/>
      <c r="FI321" s="8"/>
      <c r="FK321" s="4"/>
      <c r="FL321" s="4"/>
      <c r="FN321" s="8"/>
      <c r="FP321" s="4"/>
      <c r="FQ321" s="4"/>
      <c r="FS321" s="8"/>
      <c r="FU321" s="4"/>
      <c r="FV321" s="4"/>
      <c r="FW321" s="15"/>
      <c r="FX321" s="39"/>
      <c r="GC321" s="39"/>
      <c r="GE321" s="14"/>
      <c r="GF321" s="14"/>
      <c r="GH321" s="39"/>
      <c r="GJ321" s="14"/>
      <c r="GK321" s="14"/>
      <c r="GM321" s="39"/>
      <c r="GO321" s="14"/>
      <c r="GP321" s="14"/>
      <c r="GQ321" s="22"/>
      <c r="GR321" s="40"/>
      <c r="GW321" s="40"/>
      <c r="GY321" s="21"/>
      <c r="GZ321" s="21"/>
      <c r="HB321" s="40"/>
      <c r="HD321" s="21"/>
      <c r="HE321" s="21"/>
      <c r="HF321" s="26"/>
      <c r="HG321" s="41"/>
      <c r="HL321" s="41"/>
      <c r="HN321" s="25"/>
      <c r="HO321" s="25"/>
      <c r="HP321" s="30"/>
      <c r="HQ321" s="42"/>
      <c r="HU321" s="7"/>
      <c r="HV321" s="8"/>
      <c r="IA321" s="8"/>
      <c r="IC321" s="4"/>
      <c r="ID321" s="4"/>
      <c r="IF321" s="8"/>
      <c r="IH321" s="4"/>
      <c r="II321" s="4"/>
      <c r="IK321" s="8"/>
      <c r="IM321" s="4"/>
      <c r="IN321" s="4"/>
      <c r="IO321" s="15"/>
      <c r="IP321" s="39"/>
      <c r="IU321" s="39"/>
      <c r="IW321" s="14"/>
      <c r="IX321" s="14"/>
      <c r="IZ321" s="39"/>
      <c r="JB321" s="14"/>
      <c r="JC321" s="14"/>
      <c r="JD321" s="22"/>
      <c r="JE321" s="40"/>
      <c r="JJ321" s="40"/>
      <c r="JL321" s="21"/>
      <c r="JM321" s="21"/>
      <c r="JN321" s="26"/>
      <c r="JO321" s="41"/>
      <c r="JS321" s="7"/>
      <c r="JT321" s="8"/>
      <c r="JY321" s="8"/>
      <c r="KA321" s="4"/>
      <c r="KB321" s="4"/>
      <c r="KD321" s="8"/>
      <c r="KF321" s="4"/>
      <c r="KG321" s="4"/>
      <c r="KH321" s="15"/>
      <c r="KI321" s="39"/>
      <c r="KN321" s="39"/>
      <c r="KP321" s="14"/>
      <c r="KQ321" s="14"/>
      <c r="KR321" s="22"/>
      <c r="KS321" s="40"/>
      <c r="KX321" s="6"/>
      <c r="KZ321" s="5"/>
      <c r="LA321" s="5"/>
      <c r="LG321" s="15"/>
      <c r="LH321" s="39"/>
      <c r="LM321" s="6"/>
      <c r="LO321" s="5"/>
      <c r="LP321" s="5"/>
      <c r="LQ321" s="7"/>
      <c r="LR321" s="8"/>
      <c r="LW321" s="8"/>
      <c r="LY321" s="4"/>
      <c r="LZ321" s="4"/>
      <c r="MB321" s="8"/>
      <c r="MD321" s="4"/>
      <c r="ME321" s="4"/>
      <c r="MG321" s="8"/>
      <c r="MI321" s="4"/>
      <c r="MJ321" s="4"/>
      <c r="MK321" s="15"/>
      <c r="ML321" s="39"/>
      <c r="MQ321" s="39"/>
      <c r="MS321" s="14"/>
      <c r="MT321" s="14"/>
      <c r="MV321" s="39"/>
      <c r="MX321" s="14"/>
      <c r="MY321" s="14"/>
      <c r="MZ321" s="22"/>
      <c r="NA321" s="40"/>
      <c r="NF321" s="40"/>
      <c r="NH321" s="21"/>
      <c r="NI321" s="21"/>
      <c r="NJ321" s="26"/>
      <c r="NK321" s="41"/>
      <c r="NO321" s="7"/>
      <c r="NP321" s="8"/>
      <c r="NU321" s="8"/>
      <c r="NW321" s="4"/>
      <c r="NX321" s="4"/>
      <c r="NZ321" s="8"/>
      <c r="OB321" s="4"/>
      <c r="OC321" s="4"/>
      <c r="OD321" s="15"/>
      <c r="OE321" s="39"/>
      <c r="OJ321" s="39"/>
      <c r="OL321" s="14"/>
      <c r="OM321" s="14"/>
      <c r="ON321" s="22"/>
      <c r="OO321" s="40"/>
      <c r="OS321" s="7"/>
      <c r="OT321" s="8"/>
      <c r="OY321" s="8"/>
      <c r="PA321" s="4"/>
      <c r="PB321" s="4"/>
      <c r="PC321" s="15"/>
      <c r="PD321" s="39"/>
      <c r="PH321" s="7"/>
      <c r="PI321" s="8"/>
      <c r="PM321" s="7"/>
      <c r="PN321" s="8"/>
      <c r="PS321" s="8"/>
      <c r="PU321" s="4"/>
      <c r="PV321" s="4"/>
      <c r="PX321" s="8"/>
      <c r="PZ321" s="4"/>
      <c r="QA321" s="4"/>
      <c r="QB321" s="15"/>
      <c r="QC321" s="39"/>
      <c r="QH321" s="39"/>
      <c r="QJ321" s="14"/>
      <c r="QK321" s="14"/>
      <c r="QL321" s="22"/>
      <c r="QM321" s="40"/>
      <c r="QQ321" s="7"/>
      <c r="QR321" s="8"/>
      <c r="QW321" s="8"/>
      <c r="QY321" s="4"/>
      <c r="QZ321" s="4"/>
      <c r="RA321" s="15"/>
      <c r="RB321" s="39"/>
      <c r="RF321" s="7"/>
      <c r="RG321" s="8"/>
      <c r="RK321" s="7"/>
      <c r="RL321" s="8"/>
      <c r="RQ321" s="8"/>
      <c r="RS321" s="4"/>
      <c r="RT321" s="4"/>
      <c r="RU321" s="15"/>
      <c r="RV321" s="39"/>
      <c r="RZ321" s="7"/>
      <c r="SA321" s="8"/>
      <c r="SE321" s="7"/>
      <c r="SF321" s="8"/>
      <c r="SJ321" s="7"/>
      <c r="SK321" s="8"/>
      <c r="SP321" s="8"/>
      <c r="SR321" s="4"/>
      <c r="SS321" s="4"/>
      <c r="SU321" s="8"/>
      <c r="SW321" s="4"/>
      <c r="SX321" s="4"/>
      <c r="SY321" s="15"/>
      <c r="SZ321" s="39"/>
      <c r="TE321" s="39"/>
      <c r="TG321" s="14"/>
      <c r="TH321" s="14"/>
      <c r="TI321" s="22"/>
      <c r="TJ321" s="40"/>
      <c r="TN321" s="7"/>
      <c r="TO321" s="8"/>
      <c r="TT321" s="8"/>
      <c r="TV321" s="4"/>
      <c r="TW321" s="4"/>
      <c r="TX321" s="15"/>
      <c r="TY321" s="39"/>
      <c r="UC321" s="7"/>
      <c r="UD321" s="8"/>
      <c r="UH321" s="7"/>
      <c r="UI321" s="8"/>
      <c r="UN321" s="8"/>
      <c r="UP321" s="4"/>
      <c r="UQ321" s="4"/>
      <c r="UR321" s="15"/>
      <c r="US321" s="39"/>
      <c r="UW321" s="7"/>
      <c r="UX321" s="8"/>
      <c r="VB321" s="7"/>
      <c r="VC321" s="8"/>
      <c r="VG321" s="7"/>
      <c r="VH321" s="8"/>
      <c r="VM321" s="8"/>
      <c r="VO321" s="4"/>
      <c r="VP321" s="4"/>
      <c r="VQ321" s="15"/>
      <c r="VR321" s="39"/>
      <c r="VV321" s="7"/>
      <c r="VW321" s="8"/>
      <c r="WA321" s="7"/>
      <c r="WB321" s="8"/>
      <c r="WF321" s="7"/>
      <c r="WG321" s="8"/>
      <c r="WK321" s="7"/>
      <c r="WL321" s="8"/>
      <c r="WQ321" s="8"/>
      <c r="WS321" s="4"/>
      <c r="WT321" s="4"/>
      <c r="WU321" s="15"/>
      <c r="WV321" s="39"/>
      <c r="WZ321" s="7"/>
      <c r="XA321" s="8"/>
      <c r="XE321" s="7"/>
      <c r="XF321" s="8"/>
      <c r="XJ321" s="7"/>
      <c r="XK321" s="8"/>
      <c r="XO321" s="7"/>
      <c r="XP321" s="8"/>
      <c r="XT321" s="7"/>
      <c r="XU321" s="8"/>
      <c r="XY321" s="7"/>
      <c r="XZ321" s="8"/>
      <c r="YD321" s="7"/>
      <c r="YE321" s="8"/>
      <c r="YI321" s="7"/>
      <c r="YJ321" s="8"/>
    </row>
    <row r="322" spans="2:660" x14ac:dyDescent="0.2">
      <c r="B322" s="242"/>
      <c r="C322" s="163"/>
      <c r="D322"/>
      <c r="J322"/>
      <c r="K322"/>
      <c r="L322"/>
      <c r="M322"/>
      <c r="AI322" s="8"/>
      <c r="AK322" s="4"/>
      <c r="AL322" s="9"/>
      <c r="AN322" s="8"/>
      <c r="AP322" s="4"/>
      <c r="AQ322" s="9"/>
      <c r="AS322" s="8"/>
      <c r="AU322" s="4"/>
      <c r="AV322" s="9"/>
      <c r="AX322" s="17"/>
      <c r="AZ322" s="13"/>
      <c r="BA322" s="16"/>
      <c r="BM322" s="39"/>
      <c r="BO322" s="14"/>
      <c r="BP322" s="18"/>
      <c r="BR322" s="39"/>
      <c r="BT322" s="14"/>
      <c r="BU322" s="18"/>
      <c r="BW322" s="39"/>
      <c r="BY322" s="14"/>
      <c r="BZ322" s="18"/>
      <c r="CA322" s="22"/>
      <c r="CB322" s="40"/>
      <c r="CG322" s="40"/>
      <c r="CI322" s="21"/>
      <c r="CJ322" s="21"/>
      <c r="CL322" s="40"/>
      <c r="CN322" s="21"/>
      <c r="CO322" s="21"/>
      <c r="CQ322" s="40"/>
      <c r="CS322" s="21"/>
      <c r="CT322" s="21"/>
      <c r="CV322" s="40"/>
      <c r="CX322" s="21"/>
      <c r="CY322" s="21"/>
      <c r="CZ322" s="26"/>
      <c r="DA322" s="41"/>
      <c r="DF322" s="41"/>
      <c r="DH322" s="25"/>
      <c r="DI322" s="25"/>
      <c r="DK322" s="41"/>
      <c r="DM322" s="25"/>
      <c r="DN322" s="25"/>
      <c r="DP322" s="41"/>
      <c r="DR322" s="25"/>
      <c r="DS322" s="25"/>
      <c r="DT322" s="30"/>
      <c r="DU322" s="42"/>
      <c r="DZ322" s="42"/>
      <c r="EB322" s="29"/>
      <c r="EC322" s="29"/>
      <c r="EE322" s="42"/>
      <c r="EG322" s="29"/>
      <c r="EH322" s="29"/>
      <c r="EI322" s="34"/>
      <c r="EJ322" s="43"/>
      <c r="EO322" s="43"/>
      <c r="EQ322" s="33"/>
      <c r="ER322" s="33"/>
      <c r="ES322" s="38"/>
      <c r="ET322" s="44"/>
      <c r="EX322" s="7"/>
      <c r="EY322" s="8"/>
      <c r="FD322" s="8"/>
      <c r="FF322" s="4"/>
      <c r="FG322" s="4"/>
      <c r="FI322" s="8"/>
      <c r="FK322" s="4"/>
      <c r="FL322" s="4"/>
      <c r="FN322" s="8"/>
      <c r="FP322" s="4"/>
      <c r="FQ322" s="4"/>
      <c r="FS322" s="8"/>
      <c r="FU322" s="4"/>
      <c r="FV322" s="4"/>
      <c r="FW322" s="15"/>
      <c r="FX322" s="39"/>
      <c r="GC322" s="39"/>
      <c r="GE322" s="14"/>
      <c r="GF322" s="14"/>
      <c r="GH322" s="39"/>
      <c r="GJ322" s="14"/>
      <c r="GK322" s="14"/>
      <c r="GM322" s="39"/>
      <c r="GO322" s="14"/>
      <c r="GP322" s="14"/>
      <c r="GQ322" s="22"/>
      <c r="GR322" s="40"/>
      <c r="GW322" s="40"/>
      <c r="GY322" s="21"/>
      <c r="GZ322" s="21"/>
      <c r="HB322" s="40"/>
      <c r="HD322" s="21"/>
      <c r="HE322" s="21"/>
      <c r="HF322" s="26"/>
      <c r="HG322" s="41"/>
      <c r="HL322" s="41"/>
      <c r="HN322" s="25"/>
      <c r="HO322" s="25"/>
      <c r="HP322" s="30"/>
      <c r="HQ322" s="42"/>
      <c r="HU322" s="7"/>
      <c r="HV322" s="8"/>
      <c r="IA322" s="8"/>
      <c r="IC322" s="4"/>
      <c r="ID322" s="4"/>
      <c r="IF322" s="8"/>
      <c r="IH322" s="4"/>
      <c r="II322" s="4"/>
      <c r="IK322" s="8"/>
      <c r="IM322" s="4"/>
      <c r="IN322" s="4"/>
      <c r="IO322" s="15"/>
      <c r="IP322" s="39"/>
      <c r="IU322" s="39"/>
      <c r="IW322" s="14"/>
      <c r="IX322" s="14"/>
      <c r="IZ322" s="39"/>
      <c r="JB322" s="14"/>
      <c r="JC322" s="14"/>
      <c r="JD322" s="22"/>
      <c r="JE322" s="40"/>
      <c r="JJ322" s="40"/>
      <c r="JL322" s="21"/>
      <c r="JM322" s="21"/>
      <c r="JN322" s="26"/>
      <c r="JO322" s="41"/>
      <c r="JS322" s="7"/>
      <c r="JT322" s="8"/>
      <c r="JY322" s="8"/>
      <c r="KA322" s="4"/>
      <c r="KB322" s="4"/>
      <c r="KD322" s="8"/>
      <c r="KF322" s="4"/>
      <c r="KG322" s="4"/>
      <c r="KH322" s="15"/>
      <c r="KI322" s="39"/>
      <c r="KN322" s="39"/>
      <c r="KP322" s="14"/>
      <c r="KQ322" s="14"/>
      <c r="KR322" s="22"/>
      <c r="KS322" s="40"/>
      <c r="KX322" s="6"/>
      <c r="KZ322" s="5"/>
      <c r="LA322" s="5"/>
      <c r="LG322" s="15"/>
      <c r="LH322" s="39"/>
      <c r="LM322" s="6"/>
      <c r="LO322" s="5"/>
      <c r="LP322" s="5"/>
      <c r="LQ322" s="7"/>
      <c r="LR322" s="8"/>
      <c r="LW322" s="8"/>
      <c r="LY322" s="4"/>
      <c r="LZ322" s="4"/>
      <c r="MB322" s="8"/>
      <c r="MD322" s="4"/>
      <c r="ME322" s="4"/>
      <c r="MG322" s="8"/>
      <c r="MI322" s="4"/>
      <c r="MJ322" s="4"/>
      <c r="MK322" s="15"/>
      <c r="ML322" s="39"/>
      <c r="MQ322" s="39"/>
      <c r="MS322" s="14"/>
      <c r="MT322" s="14"/>
      <c r="MV322" s="39"/>
      <c r="MX322" s="14"/>
      <c r="MY322" s="14"/>
      <c r="MZ322" s="22"/>
      <c r="NA322" s="40"/>
      <c r="NF322" s="40"/>
      <c r="NH322" s="21"/>
      <c r="NI322" s="21"/>
      <c r="NJ322" s="26"/>
      <c r="NK322" s="41"/>
      <c r="NO322" s="7"/>
      <c r="NP322" s="8"/>
      <c r="NU322" s="8"/>
      <c r="NW322" s="4"/>
      <c r="NX322" s="4"/>
      <c r="NZ322" s="8"/>
      <c r="OB322" s="4"/>
      <c r="OC322" s="4"/>
      <c r="OD322" s="15"/>
      <c r="OE322" s="39"/>
      <c r="OJ322" s="39"/>
      <c r="OL322" s="14"/>
      <c r="OM322" s="14"/>
      <c r="ON322" s="22"/>
      <c r="OO322" s="40"/>
      <c r="OS322" s="7"/>
      <c r="OT322" s="8"/>
      <c r="OY322" s="8"/>
      <c r="PA322" s="4"/>
      <c r="PB322" s="4"/>
      <c r="PC322" s="15"/>
      <c r="PD322" s="39"/>
      <c r="PH322" s="7"/>
      <c r="PI322" s="8"/>
      <c r="PM322" s="7"/>
      <c r="PN322" s="8"/>
      <c r="PS322" s="8"/>
      <c r="PU322" s="4"/>
      <c r="PV322" s="4"/>
      <c r="PX322" s="8"/>
      <c r="PZ322" s="4"/>
      <c r="QA322" s="4"/>
      <c r="QB322" s="15"/>
      <c r="QC322" s="39"/>
      <c r="QH322" s="39"/>
      <c r="QJ322" s="14"/>
      <c r="QK322" s="14"/>
      <c r="QL322" s="22"/>
      <c r="QM322" s="40"/>
      <c r="QQ322" s="7"/>
      <c r="QR322" s="8"/>
      <c r="QW322" s="8"/>
      <c r="QY322" s="4"/>
      <c r="QZ322" s="4"/>
      <c r="RA322" s="15"/>
      <c r="RB322" s="39"/>
      <c r="RF322" s="7"/>
      <c r="RG322" s="8"/>
      <c r="RK322" s="7"/>
      <c r="RL322" s="8"/>
      <c r="RQ322" s="8"/>
      <c r="RS322" s="4"/>
      <c r="RT322" s="4"/>
      <c r="RU322" s="15"/>
      <c r="RV322" s="39"/>
      <c r="RZ322" s="7"/>
      <c r="SA322" s="8"/>
      <c r="SE322" s="7"/>
      <c r="SF322" s="8"/>
      <c r="SJ322" s="7"/>
      <c r="SK322" s="8"/>
      <c r="SP322" s="8"/>
      <c r="SR322" s="4"/>
      <c r="SS322" s="4"/>
      <c r="SU322" s="8"/>
      <c r="SW322" s="4"/>
      <c r="SX322" s="4"/>
      <c r="SY322" s="15"/>
      <c r="SZ322" s="39"/>
      <c r="TE322" s="39"/>
      <c r="TG322" s="14"/>
      <c r="TH322" s="14"/>
      <c r="TI322" s="22"/>
      <c r="TJ322" s="40"/>
      <c r="TN322" s="7"/>
      <c r="TO322" s="8"/>
      <c r="TT322" s="8"/>
      <c r="TV322" s="4"/>
      <c r="TW322" s="4"/>
      <c r="TX322" s="15"/>
      <c r="TY322" s="39"/>
      <c r="UC322" s="7"/>
      <c r="UD322" s="8"/>
      <c r="UH322" s="7"/>
      <c r="UI322" s="8"/>
      <c r="UN322" s="8"/>
      <c r="UP322" s="4"/>
      <c r="UQ322" s="4"/>
      <c r="UR322" s="15"/>
      <c r="US322" s="39"/>
      <c r="UW322" s="7"/>
      <c r="UX322" s="8"/>
      <c r="VB322" s="7"/>
      <c r="VC322" s="8"/>
      <c r="VG322" s="7"/>
      <c r="VH322" s="8"/>
      <c r="VM322" s="8"/>
      <c r="VO322" s="4"/>
      <c r="VP322" s="4"/>
      <c r="VQ322" s="15"/>
      <c r="VR322" s="39"/>
      <c r="VV322" s="7"/>
      <c r="VW322" s="8"/>
      <c r="WA322" s="7"/>
      <c r="WB322" s="8"/>
      <c r="WF322" s="7"/>
      <c r="WG322" s="8"/>
      <c r="WK322" s="7"/>
      <c r="WL322" s="8"/>
      <c r="WQ322" s="8"/>
      <c r="WS322" s="4"/>
      <c r="WT322" s="4"/>
      <c r="WU322" s="15"/>
      <c r="WV322" s="39"/>
      <c r="WZ322" s="7"/>
      <c r="XA322" s="8"/>
      <c r="XE322" s="7"/>
      <c r="XF322" s="8"/>
      <c r="XJ322" s="7"/>
      <c r="XK322" s="8"/>
      <c r="XO322" s="7"/>
      <c r="XP322" s="8"/>
      <c r="XT322" s="7"/>
      <c r="XU322" s="8"/>
      <c r="XY322" s="7"/>
      <c r="XZ322" s="8"/>
      <c r="YD322" s="7"/>
      <c r="YE322" s="8"/>
      <c r="YI322" s="7"/>
      <c r="YJ322" s="8"/>
    </row>
    <row r="323" spans="2:660" x14ac:dyDescent="0.2">
      <c r="B323" s="242"/>
      <c r="C323" s="163"/>
      <c r="D323"/>
      <c r="J323"/>
      <c r="K323"/>
      <c r="L323"/>
      <c r="M323"/>
      <c r="AI323" s="8"/>
      <c r="AK323" s="4"/>
      <c r="AL323" s="9"/>
      <c r="AN323" s="8"/>
      <c r="AP323" s="4"/>
      <c r="AQ323" s="9"/>
      <c r="AS323" s="8"/>
      <c r="AU323" s="4"/>
      <c r="AV323" s="9"/>
      <c r="AX323" s="17"/>
      <c r="AZ323" s="13"/>
      <c r="BA323" s="16"/>
      <c r="BM323" s="39"/>
      <c r="BO323" s="14"/>
      <c r="BP323" s="18"/>
      <c r="BR323" s="39"/>
      <c r="BT323" s="14"/>
      <c r="BU323" s="18"/>
      <c r="BW323" s="39"/>
      <c r="BY323" s="14"/>
      <c r="BZ323" s="18"/>
      <c r="CA323" s="22"/>
      <c r="CB323" s="40"/>
      <c r="CG323" s="40"/>
      <c r="CI323" s="21"/>
      <c r="CJ323" s="21"/>
      <c r="CL323" s="40"/>
      <c r="CN323" s="21"/>
      <c r="CO323" s="21"/>
      <c r="CQ323" s="40"/>
      <c r="CS323" s="21"/>
      <c r="CT323" s="21"/>
      <c r="CV323" s="40"/>
      <c r="CX323" s="21"/>
      <c r="CY323" s="21"/>
      <c r="CZ323" s="26"/>
      <c r="DA323" s="41"/>
      <c r="DF323" s="41"/>
      <c r="DH323" s="25"/>
      <c r="DI323" s="25"/>
      <c r="DK323" s="41"/>
      <c r="DM323" s="25"/>
      <c r="DN323" s="25"/>
      <c r="DP323" s="41"/>
      <c r="DR323" s="25"/>
      <c r="DS323" s="25"/>
      <c r="DT323" s="30"/>
      <c r="DU323" s="42"/>
      <c r="DZ323" s="42"/>
      <c r="EB323" s="29"/>
      <c r="EC323" s="29"/>
      <c r="EE323" s="42"/>
      <c r="EG323" s="29"/>
      <c r="EH323" s="29"/>
      <c r="EI323" s="34"/>
      <c r="EJ323" s="43"/>
      <c r="EO323" s="43"/>
      <c r="EQ323" s="33"/>
      <c r="ER323" s="33"/>
      <c r="ES323" s="38"/>
      <c r="ET323" s="44"/>
      <c r="EX323" s="7"/>
      <c r="EY323" s="8"/>
      <c r="FD323" s="8"/>
      <c r="FF323" s="4"/>
      <c r="FG323" s="4"/>
      <c r="FI323" s="8"/>
      <c r="FK323" s="4"/>
      <c r="FL323" s="4"/>
      <c r="FN323" s="8"/>
      <c r="FP323" s="4"/>
      <c r="FQ323" s="4"/>
      <c r="FS323" s="8"/>
      <c r="FU323" s="4"/>
      <c r="FV323" s="4"/>
      <c r="FW323" s="15"/>
      <c r="FX323" s="39"/>
      <c r="GC323" s="39"/>
      <c r="GE323" s="14"/>
      <c r="GF323" s="14"/>
      <c r="GH323" s="39"/>
      <c r="GJ323" s="14"/>
      <c r="GK323" s="14"/>
      <c r="GM323" s="39"/>
      <c r="GO323" s="14"/>
      <c r="GP323" s="14"/>
      <c r="GQ323" s="22"/>
      <c r="GR323" s="40"/>
      <c r="GW323" s="40"/>
      <c r="GY323" s="21"/>
      <c r="GZ323" s="21"/>
      <c r="HB323" s="40"/>
      <c r="HD323" s="21"/>
      <c r="HE323" s="21"/>
      <c r="HF323" s="26"/>
      <c r="HG323" s="41"/>
      <c r="HL323" s="41"/>
      <c r="HN323" s="25"/>
      <c r="HO323" s="25"/>
      <c r="HP323" s="30"/>
      <c r="HQ323" s="42"/>
      <c r="HU323" s="7"/>
      <c r="HV323" s="8"/>
      <c r="IA323" s="8"/>
      <c r="IC323" s="4"/>
      <c r="ID323" s="4"/>
      <c r="IF323" s="8"/>
      <c r="IH323" s="4"/>
      <c r="II323" s="4"/>
      <c r="IK323" s="8"/>
      <c r="IM323" s="4"/>
      <c r="IN323" s="4"/>
      <c r="IO323" s="15"/>
      <c r="IP323" s="39"/>
      <c r="IU323" s="39"/>
      <c r="IW323" s="14"/>
      <c r="IX323" s="14"/>
      <c r="IZ323" s="39"/>
      <c r="JB323" s="14"/>
      <c r="JC323" s="14"/>
      <c r="JD323" s="22"/>
      <c r="JE323" s="40"/>
      <c r="JJ323" s="40"/>
      <c r="JL323" s="21"/>
      <c r="JM323" s="21"/>
      <c r="JN323" s="26"/>
      <c r="JO323" s="41"/>
      <c r="JS323" s="7"/>
      <c r="JT323" s="8"/>
      <c r="JY323" s="8"/>
      <c r="KA323" s="4"/>
      <c r="KB323" s="4"/>
      <c r="KD323" s="8"/>
      <c r="KF323" s="4"/>
      <c r="KG323" s="4"/>
      <c r="KH323" s="15"/>
      <c r="KI323" s="39"/>
      <c r="KN323" s="39"/>
      <c r="KP323" s="14"/>
      <c r="KQ323" s="14"/>
      <c r="KR323" s="22"/>
      <c r="KS323" s="40"/>
      <c r="KX323" s="6"/>
      <c r="KZ323" s="5"/>
      <c r="LA323" s="5"/>
      <c r="LG323" s="15"/>
      <c r="LH323" s="39"/>
      <c r="LM323" s="6"/>
      <c r="LO323" s="5"/>
      <c r="LP323" s="5"/>
      <c r="LQ323" s="7"/>
      <c r="LR323" s="8"/>
      <c r="LW323" s="8"/>
      <c r="LY323" s="4"/>
      <c r="LZ323" s="4"/>
      <c r="MB323" s="8"/>
      <c r="MD323" s="4"/>
      <c r="ME323" s="4"/>
      <c r="MG323" s="8"/>
      <c r="MI323" s="4"/>
      <c r="MJ323" s="4"/>
      <c r="MK323" s="15"/>
      <c r="ML323" s="39"/>
      <c r="MQ323" s="39"/>
      <c r="MS323" s="14"/>
      <c r="MT323" s="14"/>
      <c r="MV323" s="39"/>
      <c r="MX323" s="14"/>
      <c r="MY323" s="14"/>
      <c r="MZ323" s="22"/>
      <c r="NA323" s="40"/>
      <c r="NF323" s="40"/>
      <c r="NH323" s="21"/>
      <c r="NI323" s="21"/>
      <c r="NJ323" s="26"/>
      <c r="NK323" s="41"/>
      <c r="NO323" s="7"/>
      <c r="NP323" s="8"/>
      <c r="NU323" s="8"/>
      <c r="NW323" s="4"/>
      <c r="NX323" s="4"/>
      <c r="NZ323" s="8"/>
      <c r="OB323" s="4"/>
      <c r="OC323" s="4"/>
      <c r="OD323" s="15"/>
      <c r="OE323" s="39"/>
      <c r="OJ323" s="39"/>
      <c r="OL323" s="14"/>
      <c r="OM323" s="14"/>
      <c r="ON323" s="22"/>
      <c r="OO323" s="40"/>
      <c r="OS323" s="7"/>
      <c r="OT323" s="8"/>
      <c r="OY323" s="8"/>
      <c r="PA323" s="4"/>
      <c r="PB323" s="4"/>
      <c r="PC323" s="15"/>
      <c r="PD323" s="39"/>
      <c r="PH323" s="7"/>
      <c r="PI323" s="8"/>
      <c r="PM323" s="7"/>
      <c r="PN323" s="8"/>
      <c r="PS323" s="8"/>
      <c r="PU323" s="4"/>
      <c r="PV323" s="4"/>
      <c r="PX323" s="8"/>
      <c r="PZ323" s="4"/>
      <c r="QA323" s="4"/>
      <c r="QB323" s="15"/>
      <c r="QC323" s="39"/>
      <c r="QH323" s="39"/>
      <c r="QJ323" s="14"/>
      <c r="QK323" s="14"/>
      <c r="QL323" s="22"/>
      <c r="QM323" s="40"/>
      <c r="QQ323" s="7"/>
      <c r="QR323" s="8"/>
      <c r="QW323" s="8"/>
      <c r="QY323" s="4"/>
      <c r="QZ323" s="4"/>
      <c r="RA323" s="15"/>
      <c r="RB323" s="39"/>
      <c r="RF323" s="7"/>
      <c r="RG323" s="8"/>
      <c r="RK323" s="7"/>
      <c r="RL323" s="8"/>
      <c r="RQ323" s="8"/>
      <c r="RS323" s="4"/>
      <c r="RT323" s="4"/>
      <c r="RU323" s="15"/>
      <c r="RV323" s="39"/>
      <c r="RZ323" s="7"/>
      <c r="SA323" s="8"/>
      <c r="SE323" s="7"/>
      <c r="SF323" s="8"/>
      <c r="SJ323" s="7"/>
      <c r="SK323" s="8"/>
      <c r="SP323" s="8"/>
      <c r="SR323" s="4"/>
      <c r="SS323" s="4"/>
      <c r="SU323" s="8"/>
      <c r="SW323" s="4"/>
      <c r="SX323" s="4"/>
      <c r="SY323" s="15"/>
      <c r="SZ323" s="39"/>
      <c r="TE323" s="39"/>
      <c r="TG323" s="14"/>
      <c r="TH323" s="14"/>
      <c r="TI323" s="22"/>
      <c r="TJ323" s="40"/>
      <c r="TN323" s="7"/>
      <c r="TO323" s="8"/>
      <c r="TT323" s="8"/>
      <c r="TV323" s="4"/>
      <c r="TW323" s="4"/>
      <c r="TX323" s="15"/>
      <c r="TY323" s="39"/>
      <c r="UC323" s="7"/>
      <c r="UD323" s="8"/>
      <c r="UH323" s="7"/>
      <c r="UI323" s="8"/>
      <c r="UN323" s="8"/>
      <c r="UP323" s="4"/>
      <c r="UQ323" s="4"/>
      <c r="UR323" s="15"/>
      <c r="US323" s="39"/>
      <c r="UW323" s="7"/>
      <c r="UX323" s="8"/>
      <c r="VB323" s="7"/>
      <c r="VC323" s="8"/>
      <c r="VG323" s="7"/>
      <c r="VH323" s="8"/>
      <c r="VM323" s="8"/>
      <c r="VO323" s="4"/>
      <c r="VP323" s="4"/>
      <c r="VQ323" s="15"/>
      <c r="VR323" s="39"/>
      <c r="VV323" s="7"/>
      <c r="VW323" s="8"/>
      <c r="WA323" s="7"/>
      <c r="WB323" s="8"/>
      <c r="WF323" s="7"/>
      <c r="WG323" s="8"/>
      <c r="WK323" s="7"/>
      <c r="WL323" s="8"/>
      <c r="WQ323" s="8"/>
      <c r="WS323" s="4"/>
      <c r="WT323" s="4"/>
      <c r="WU323" s="15"/>
      <c r="WV323" s="39"/>
      <c r="WZ323" s="7"/>
      <c r="XA323" s="8"/>
      <c r="XE323" s="7"/>
      <c r="XF323" s="8"/>
      <c r="XJ323" s="7"/>
      <c r="XK323" s="8"/>
      <c r="XO323" s="7"/>
      <c r="XP323" s="8"/>
      <c r="XT323" s="7"/>
      <c r="XU323" s="8"/>
      <c r="XY323" s="7"/>
      <c r="XZ323" s="8"/>
      <c r="YD323" s="7"/>
      <c r="YE323" s="8"/>
      <c r="YI323" s="7"/>
      <c r="YJ323" s="8"/>
    </row>
    <row r="324" spans="2:660" x14ac:dyDescent="0.2">
      <c r="B324" s="242"/>
      <c r="C324" s="163"/>
      <c r="D324"/>
      <c r="J324"/>
      <c r="K324"/>
      <c r="L324"/>
      <c r="M324"/>
      <c r="AI324" s="8"/>
      <c r="AK324" s="4"/>
      <c r="AL324" s="9"/>
      <c r="AN324" s="8"/>
      <c r="AP324" s="4"/>
      <c r="AQ324" s="9"/>
      <c r="AS324" s="8"/>
      <c r="AU324" s="4"/>
      <c r="AV324" s="9"/>
      <c r="AX324" s="17"/>
      <c r="AZ324" s="13"/>
      <c r="BA324" s="16"/>
      <c r="BM324" s="39"/>
      <c r="BO324" s="14"/>
      <c r="BP324" s="18"/>
      <c r="BR324" s="39"/>
      <c r="BT324" s="14"/>
      <c r="BU324" s="18"/>
      <c r="BW324" s="39"/>
      <c r="BY324" s="14"/>
      <c r="BZ324" s="18"/>
      <c r="CA324" s="22"/>
      <c r="CB324" s="40"/>
      <c r="CG324" s="40"/>
      <c r="CI324" s="21"/>
      <c r="CJ324" s="21"/>
      <c r="CL324" s="40"/>
      <c r="CN324" s="21"/>
      <c r="CO324" s="21"/>
      <c r="CQ324" s="40"/>
      <c r="CS324" s="21"/>
      <c r="CT324" s="21"/>
      <c r="CV324" s="40"/>
      <c r="CX324" s="21"/>
      <c r="CY324" s="21"/>
      <c r="CZ324" s="26"/>
      <c r="DA324" s="41"/>
      <c r="DF324" s="41"/>
      <c r="DH324" s="25"/>
      <c r="DI324" s="25"/>
      <c r="DK324" s="41"/>
      <c r="DM324" s="25"/>
      <c r="DN324" s="25"/>
      <c r="DP324" s="41"/>
      <c r="DR324" s="25"/>
      <c r="DS324" s="25"/>
      <c r="DT324" s="30"/>
      <c r="DU324" s="42"/>
      <c r="DZ324" s="42"/>
      <c r="EB324" s="29"/>
      <c r="EC324" s="29"/>
      <c r="EE324" s="42"/>
      <c r="EG324" s="29"/>
      <c r="EH324" s="29"/>
      <c r="EI324" s="34"/>
      <c r="EJ324" s="43"/>
      <c r="EO324" s="43"/>
      <c r="EQ324" s="33"/>
      <c r="ER324" s="33"/>
      <c r="ES324" s="38"/>
      <c r="ET324" s="44"/>
      <c r="EX324" s="7"/>
      <c r="EY324" s="8"/>
      <c r="FD324" s="8"/>
      <c r="FF324" s="4"/>
      <c r="FG324" s="4"/>
      <c r="FI324" s="8"/>
      <c r="FK324" s="4"/>
      <c r="FL324" s="4"/>
      <c r="FN324" s="8"/>
      <c r="FP324" s="4"/>
      <c r="FQ324" s="4"/>
      <c r="FS324" s="8"/>
      <c r="FU324" s="4"/>
      <c r="FV324" s="4"/>
      <c r="FW324" s="15"/>
      <c r="FX324" s="39"/>
      <c r="GC324" s="39"/>
      <c r="GE324" s="14"/>
      <c r="GF324" s="14"/>
      <c r="GH324" s="39"/>
      <c r="GJ324" s="14"/>
      <c r="GK324" s="14"/>
      <c r="GM324" s="39"/>
      <c r="GO324" s="14"/>
      <c r="GP324" s="14"/>
      <c r="GQ324" s="22"/>
      <c r="GR324" s="40"/>
      <c r="GW324" s="40"/>
      <c r="GY324" s="21"/>
      <c r="GZ324" s="21"/>
      <c r="HB324" s="40"/>
      <c r="HD324" s="21"/>
      <c r="HE324" s="21"/>
      <c r="HF324" s="26"/>
      <c r="HG324" s="41"/>
      <c r="HL324" s="41"/>
      <c r="HN324" s="25"/>
      <c r="HO324" s="25"/>
      <c r="HP324" s="30"/>
      <c r="HQ324" s="42"/>
      <c r="HU324" s="7"/>
      <c r="HV324" s="8"/>
      <c r="IA324" s="8"/>
      <c r="IC324" s="4"/>
      <c r="ID324" s="4"/>
      <c r="IF324" s="8"/>
      <c r="IH324" s="4"/>
      <c r="II324" s="4"/>
      <c r="IK324" s="8"/>
      <c r="IM324" s="4"/>
      <c r="IN324" s="4"/>
      <c r="IO324" s="15"/>
      <c r="IP324" s="39"/>
      <c r="IU324" s="39"/>
      <c r="IW324" s="14"/>
      <c r="IX324" s="14"/>
      <c r="IZ324" s="39"/>
      <c r="JB324" s="14"/>
      <c r="JC324" s="14"/>
      <c r="JD324" s="22"/>
      <c r="JE324" s="40"/>
      <c r="JJ324" s="40"/>
      <c r="JL324" s="21"/>
      <c r="JM324" s="21"/>
      <c r="JN324" s="26"/>
      <c r="JO324" s="41"/>
      <c r="JS324" s="7"/>
      <c r="JT324" s="8"/>
      <c r="JY324" s="8"/>
      <c r="KA324" s="4"/>
      <c r="KB324" s="4"/>
      <c r="KD324" s="8"/>
      <c r="KF324" s="4"/>
      <c r="KG324" s="4"/>
      <c r="KH324" s="15"/>
      <c r="KI324" s="39"/>
      <c r="KN324" s="39"/>
      <c r="KP324" s="14"/>
      <c r="KQ324" s="14"/>
      <c r="KR324" s="22"/>
      <c r="KS324" s="40"/>
      <c r="KX324" s="6"/>
      <c r="KZ324" s="5"/>
      <c r="LA324" s="5"/>
      <c r="LG324" s="15"/>
      <c r="LH324" s="39"/>
      <c r="LM324" s="6"/>
      <c r="LO324" s="5"/>
      <c r="LP324" s="5"/>
      <c r="LQ324" s="7"/>
      <c r="LR324" s="8"/>
      <c r="LW324" s="8"/>
      <c r="LY324" s="4"/>
      <c r="LZ324" s="4"/>
      <c r="MB324" s="8"/>
      <c r="MD324" s="4"/>
      <c r="ME324" s="4"/>
      <c r="MG324" s="8"/>
      <c r="MI324" s="4"/>
      <c r="MJ324" s="4"/>
      <c r="MK324" s="15"/>
      <c r="ML324" s="39"/>
      <c r="MQ324" s="39"/>
      <c r="MS324" s="14"/>
      <c r="MT324" s="14"/>
      <c r="MV324" s="39"/>
      <c r="MX324" s="14"/>
      <c r="MY324" s="14"/>
      <c r="MZ324" s="22"/>
      <c r="NA324" s="40"/>
      <c r="NF324" s="40"/>
      <c r="NH324" s="21"/>
      <c r="NI324" s="21"/>
      <c r="NJ324" s="26"/>
      <c r="NK324" s="41"/>
      <c r="NO324" s="7"/>
      <c r="NP324" s="8"/>
      <c r="NU324" s="8"/>
      <c r="NW324" s="4"/>
      <c r="NX324" s="4"/>
      <c r="NZ324" s="8"/>
      <c r="OB324" s="4"/>
      <c r="OC324" s="4"/>
      <c r="OD324" s="15"/>
      <c r="OE324" s="39"/>
      <c r="OJ324" s="39"/>
      <c r="OL324" s="14"/>
      <c r="OM324" s="14"/>
      <c r="ON324" s="22"/>
      <c r="OO324" s="40"/>
      <c r="OS324" s="7"/>
      <c r="OT324" s="8"/>
      <c r="OY324" s="8"/>
      <c r="PA324" s="4"/>
      <c r="PB324" s="4"/>
      <c r="PC324" s="15"/>
      <c r="PD324" s="39"/>
      <c r="PH324" s="7"/>
      <c r="PI324" s="8"/>
      <c r="PM324" s="7"/>
      <c r="PN324" s="8"/>
      <c r="PS324" s="8"/>
      <c r="PU324" s="4"/>
      <c r="PV324" s="4"/>
      <c r="PX324" s="8"/>
      <c r="PZ324" s="4"/>
      <c r="QA324" s="4"/>
      <c r="QB324" s="15"/>
      <c r="QC324" s="39"/>
      <c r="QH324" s="39"/>
      <c r="QJ324" s="14"/>
      <c r="QK324" s="14"/>
      <c r="QL324" s="22"/>
      <c r="QM324" s="40"/>
      <c r="QQ324" s="7"/>
      <c r="QR324" s="8"/>
      <c r="QW324" s="8"/>
      <c r="QY324" s="4"/>
      <c r="QZ324" s="4"/>
      <c r="RA324" s="15"/>
      <c r="RB324" s="39"/>
      <c r="RF324" s="7"/>
      <c r="RG324" s="8"/>
      <c r="RK324" s="7"/>
      <c r="RL324" s="8"/>
      <c r="RQ324" s="8"/>
      <c r="RS324" s="4"/>
      <c r="RT324" s="4"/>
      <c r="RU324" s="15"/>
      <c r="RV324" s="39"/>
      <c r="RZ324" s="7"/>
      <c r="SA324" s="8"/>
      <c r="SE324" s="7"/>
      <c r="SF324" s="8"/>
      <c r="SJ324" s="7"/>
      <c r="SK324" s="8"/>
      <c r="SP324" s="8"/>
      <c r="SR324" s="4"/>
      <c r="SS324" s="4"/>
      <c r="SU324" s="8"/>
      <c r="SW324" s="4"/>
      <c r="SX324" s="4"/>
      <c r="SY324" s="15"/>
      <c r="SZ324" s="39"/>
      <c r="TE324" s="39"/>
      <c r="TG324" s="14"/>
      <c r="TH324" s="14"/>
      <c r="TI324" s="22"/>
      <c r="TJ324" s="40"/>
      <c r="TN324" s="7"/>
      <c r="TO324" s="8"/>
      <c r="TT324" s="8"/>
      <c r="TV324" s="4"/>
      <c r="TW324" s="4"/>
      <c r="TX324" s="15"/>
      <c r="TY324" s="39"/>
      <c r="UC324" s="7"/>
      <c r="UD324" s="8"/>
      <c r="UH324" s="7"/>
      <c r="UI324" s="8"/>
      <c r="UN324" s="8"/>
      <c r="UP324" s="4"/>
      <c r="UQ324" s="4"/>
      <c r="UR324" s="15"/>
      <c r="US324" s="39"/>
      <c r="UW324" s="7"/>
      <c r="UX324" s="8"/>
      <c r="VB324" s="7"/>
      <c r="VC324" s="8"/>
      <c r="VG324" s="7"/>
      <c r="VH324" s="8"/>
      <c r="VM324" s="8"/>
      <c r="VO324" s="4"/>
      <c r="VP324" s="4"/>
      <c r="VQ324" s="15"/>
      <c r="VR324" s="39"/>
      <c r="VV324" s="7"/>
      <c r="VW324" s="8"/>
      <c r="WA324" s="7"/>
      <c r="WB324" s="8"/>
      <c r="WF324" s="7"/>
      <c r="WG324" s="8"/>
      <c r="WK324" s="7"/>
      <c r="WL324" s="8"/>
      <c r="WQ324" s="8"/>
      <c r="WS324" s="4"/>
      <c r="WT324" s="4"/>
      <c r="WU324" s="15"/>
      <c r="WV324" s="39"/>
      <c r="WZ324" s="7"/>
      <c r="XA324" s="8"/>
      <c r="XE324" s="7"/>
      <c r="XF324" s="8"/>
      <c r="XJ324" s="7"/>
      <c r="XK324" s="8"/>
      <c r="XO324" s="7"/>
      <c r="XP324" s="8"/>
      <c r="XT324" s="7"/>
      <c r="XU324" s="8"/>
      <c r="XY324" s="7"/>
      <c r="XZ324" s="8"/>
      <c r="YD324" s="7"/>
      <c r="YE324" s="8"/>
      <c r="YI324" s="7"/>
      <c r="YJ324" s="8"/>
    </row>
    <row r="325" spans="2:660" x14ac:dyDescent="0.2">
      <c r="B325" s="242"/>
      <c r="C325" s="163"/>
      <c r="D325"/>
      <c r="J325"/>
      <c r="K325"/>
      <c r="L325"/>
      <c r="M325"/>
      <c r="AI325" s="8"/>
      <c r="AK325" s="4"/>
      <c r="AL325" s="9"/>
      <c r="AN325" s="8"/>
      <c r="AP325" s="4"/>
      <c r="AQ325" s="9"/>
      <c r="AS325" s="8"/>
      <c r="AU325" s="4"/>
      <c r="AV325" s="9"/>
      <c r="AX325" s="17"/>
      <c r="AZ325" s="13"/>
      <c r="BA325" s="16"/>
      <c r="BM325" s="39"/>
      <c r="BO325" s="14"/>
      <c r="BP325" s="18"/>
      <c r="BR325" s="39"/>
      <c r="BT325" s="14"/>
      <c r="BU325" s="18"/>
      <c r="BW325" s="39"/>
      <c r="BY325" s="14"/>
      <c r="BZ325" s="18"/>
      <c r="CA325" s="22"/>
      <c r="CB325" s="40"/>
      <c r="CG325" s="40"/>
      <c r="CI325" s="21"/>
      <c r="CJ325" s="21"/>
      <c r="CL325" s="40"/>
      <c r="CN325" s="21"/>
      <c r="CO325" s="21"/>
      <c r="CQ325" s="40"/>
      <c r="CS325" s="21"/>
      <c r="CT325" s="21"/>
      <c r="CV325" s="40"/>
      <c r="CX325" s="21"/>
      <c r="CY325" s="21"/>
      <c r="CZ325" s="26"/>
      <c r="DA325" s="41"/>
      <c r="DF325" s="41"/>
      <c r="DH325" s="25"/>
      <c r="DI325" s="25"/>
      <c r="DK325" s="41"/>
      <c r="DM325" s="25"/>
      <c r="DN325" s="25"/>
      <c r="DP325" s="41"/>
      <c r="DR325" s="25"/>
      <c r="DS325" s="25"/>
      <c r="DT325" s="30"/>
      <c r="DU325" s="42"/>
      <c r="DZ325" s="42"/>
      <c r="EB325" s="29"/>
      <c r="EC325" s="29"/>
      <c r="EE325" s="42"/>
      <c r="EG325" s="29"/>
      <c r="EH325" s="29"/>
      <c r="EI325" s="34"/>
      <c r="EJ325" s="43"/>
      <c r="EO325" s="43"/>
      <c r="EQ325" s="33"/>
      <c r="ER325" s="33"/>
      <c r="ES325" s="38"/>
      <c r="ET325" s="44"/>
      <c r="EX325" s="7"/>
      <c r="EY325" s="8"/>
      <c r="FD325" s="8"/>
      <c r="FF325" s="4"/>
      <c r="FG325" s="4"/>
      <c r="FI325" s="8"/>
      <c r="FK325" s="4"/>
      <c r="FL325" s="4"/>
      <c r="FN325" s="8"/>
      <c r="FP325" s="4"/>
      <c r="FQ325" s="4"/>
      <c r="FS325" s="8"/>
      <c r="FU325" s="4"/>
      <c r="FV325" s="4"/>
      <c r="FW325" s="15"/>
      <c r="FX325" s="39"/>
      <c r="GC325" s="39"/>
      <c r="GE325" s="14"/>
      <c r="GF325" s="14"/>
      <c r="GH325" s="39"/>
      <c r="GJ325" s="14"/>
      <c r="GK325" s="14"/>
      <c r="GM325" s="39"/>
      <c r="GO325" s="14"/>
      <c r="GP325" s="14"/>
      <c r="GQ325" s="22"/>
      <c r="GR325" s="40"/>
      <c r="GW325" s="40"/>
      <c r="GY325" s="21"/>
      <c r="GZ325" s="21"/>
      <c r="HB325" s="40"/>
      <c r="HD325" s="21"/>
      <c r="HE325" s="21"/>
      <c r="HF325" s="26"/>
      <c r="HG325" s="41"/>
      <c r="HL325" s="41"/>
      <c r="HN325" s="25"/>
      <c r="HO325" s="25"/>
      <c r="HP325" s="30"/>
      <c r="HQ325" s="42"/>
      <c r="HU325" s="7"/>
      <c r="HV325" s="8"/>
      <c r="IA325" s="8"/>
      <c r="IC325" s="4"/>
      <c r="ID325" s="4"/>
      <c r="IF325" s="8"/>
      <c r="IH325" s="4"/>
      <c r="II325" s="4"/>
      <c r="IK325" s="8"/>
      <c r="IM325" s="4"/>
      <c r="IN325" s="4"/>
      <c r="IO325" s="15"/>
      <c r="IP325" s="39"/>
      <c r="IU325" s="39"/>
      <c r="IW325" s="14"/>
      <c r="IX325" s="14"/>
      <c r="IZ325" s="39"/>
      <c r="JB325" s="14"/>
      <c r="JC325" s="14"/>
      <c r="JD325" s="22"/>
      <c r="JE325" s="40"/>
      <c r="JJ325" s="40"/>
      <c r="JL325" s="21"/>
      <c r="JM325" s="21"/>
      <c r="JN325" s="26"/>
      <c r="JO325" s="41"/>
      <c r="JS325" s="7"/>
      <c r="JT325" s="8"/>
      <c r="JY325" s="8"/>
      <c r="KA325" s="4"/>
      <c r="KB325" s="4"/>
      <c r="KD325" s="8"/>
      <c r="KF325" s="4"/>
      <c r="KG325" s="4"/>
      <c r="KH325" s="15"/>
      <c r="KI325" s="39"/>
      <c r="KN325" s="39"/>
      <c r="KP325" s="14"/>
      <c r="KQ325" s="14"/>
      <c r="KR325" s="22"/>
      <c r="KS325" s="40"/>
      <c r="KX325" s="6"/>
      <c r="KZ325" s="5"/>
      <c r="LA325" s="5"/>
      <c r="LG325" s="15"/>
      <c r="LH325" s="39"/>
      <c r="LM325" s="6"/>
      <c r="LO325" s="5"/>
      <c r="LP325" s="5"/>
      <c r="LQ325" s="7"/>
      <c r="LR325" s="8"/>
      <c r="LW325" s="8"/>
      <c r="LY325" s="4"/>
      <c r="LZ325" s="4"/>
      <c r="MB325" s="8"/>
      <c r="MD325" s="4"/>
      <c r="ME325" s="4"/>
      <c r="MG325" s="8"/>
      <c r="MI325" s="4"/>
      <c r="MJ325" s="4"/>
      <c r="MK325" s="15"/>
      <c r="ML325" s="39"/>
      <c r="MQ325" s="39"/>
      <c r="MS325" s="14"/>
      <c r="MT325" s="14"/>
      <c r="MV325" s="39"/>
      <c r="MX325" s="14"/>
      <c r="MY325" s="14"/>
      <c r="MZ325" s="22"/>
      <c r="NA325" s="40"/>
      <c r="NF325" s="40"/>
      <c r="NH325" s="21"/>
      <c r="NI325" s="21"/>
      <c r="NJ325" s="26"/>
      <c r="NK325" s="41"/>
      <c r="NO325" s="7"/>
      <c r="NP325" s="8"/>
      <c r="NU325" s="8"/>
      <c r="NW325" s="4"/>
      <c r="NX325" s="4"/>
      <c r="NZ325" s="8"/>
      <c r="OB325" s="4"/>
      <c r="OC325" s="4"/>
      <c r="OD325" s="15"/>
      <c r="OE325" s="39"/>
      <c r="OJ325" s="39"/>
      <c r="OL325" s="14"/>
      <c r="OM325" s="14"/>
      <c r="ON325" s="22"/>
      <c r="OO325" s="40"/>
      <c r="OS325" s="7"/>
      <c r="OT325" s="8"/>
      <c r="OY325" s="8"/>
      <c r="PA325" s="4"/>
      <c r="PB325" s="4"/>
      <c r="PC325" s="15"/>
      <c r="PD325" s="39"/>
      <c r="PH325" s="7"/>
      <c r="PI325" s="8"/>
      <c r="PM325" s="7"/>
      <c r="PN325" s="8"/>
      <c r="PS325" s="8"/>
      <c r="PU325" s="4"/>
      <c r="PV325" s="4"/>
      <c r="PX325" s="8"/>
      <c r="PZ325" s="4"/>
      <c r="QA325" s="4"/>
      <c r="QB325" s="15"/>
      <c r="QC325" s="39"/>
      <c r="QH325" s="39"/>
      <c r="QJ325" s="14"/>
      <c r="QK325" s="14"/>
      <c r="QL325" s="22"/>
      <c r="QM325" s="40"/>
      <c r="QQ325" s="7"/>
      <c r="QR325" s="8"/>
      <c r="QW325" s="8"/>
      <c r="QY325" s="4"/>
      <c r="QZ325" s="4"/>
      <c r="RA325" s="15"/>
      <c r="RB325" s="39"/>
      <c r="RF325" s="7"/>
      <c r="RG325" s="8"/>
      <c r="RK325" s="7"/>
      <c r="RL325" s="8"/>
      <c r="RQ325" s="8"/>
      <c r="RS325" s="4"/>
      <c r="RT325" s="4"/>
      <c r="RU325" s="15"/>
      <c r="RV325" s="39"/>
      <c r="RZ325" s="7"/>
      <c r="SA325" s="8"/>
      <c r="SE325" s="7"/>
      <c r="SF325" s="8"/>
      <c r="SJ325" s="7"/>
      <c r="SK325" s="8"/>
      <c r="SP325" s="8"/>
      <c r="SR325" s="4"/>
      <c r="SS325" s="4"/>
      <c r="SU325" s="8"/>
      <c r="SW325" s="4"/>
      <c r="SX325" s="4"/>
      <c r="SY325" s="15"/>
      <c r="SZ325" s="39"/>
      <c r="TE325" s="39"/>
      <c r="TG325" s="14"/>
      <c r="TH325" s="14"/>
      <c r="TI325" s="22"/>
      <c r="TJ325" s="40"/>
      <c r="TN325" s="7"/>
      <c r="TO325" s="8"/>
      <c r="TT325" s="8"/>
      <c r="TV325" s="4"/>
      <c r="TW325" s="4"/>
      <c r="TX325" s="15"/>
      <c r="TY325" s="39"/>
      <c r="UC325" s="7"/>
      <c r="UD325" s="8"/>
      <c r="UH325" s="7"/>
      <c r="UI325" s="8"/>
      <c r="UN325" s="8"/>
      <c r="UP325" s="4"/>
      <c r="UQ325" s="4"/>
      <c r="UR325" s="15"/>
      <c r="US325" s="39"/>
      <c r="UW325" s="7"/>
      <c r="UX325" s="8"/>
      <c r="VB325" s="7"/>
      <c r="VC325" s="8"/>
      <c r="VG325" s="7"/>
      <c r="VH325" s="8"/>
      <c r="VM325" s="8"/>
      <c r="VO325" s="4"/>
      <c r="VP325" s="4"/>
      <c r="VQ325" s="15"/>
      <c r="VR325" s="39"/>
      <c r="VV325" s="7"/>
      <c r="VW325" s="8"/>
      <c r="WA325" s="7"/>
      <c r="WB325" s="8"/>
      <c r="WF325" s="7"/>
      <c r="WG325" s="8"/>
      <c r="WK325" s="7"/>
      <c r="WL325" s="8"/>
      <c r="WQ325" s="8"/>
      <c r="WS325" s="4"/>
      <c r="WT325" s="4"/>
      <c r="WU325" s="15"/>
      <c r="WV325" s="39"/>
      <c r="WZ325" s="7"/>
      <c r="XA325" s="8"/>
      <c r="XE325" s="7"/>
      <c r="XF325" s="8"/>
      <c r="XJ325" s="7"/>
      <c r="XK325" s="8"/>
      <c r="XO325" s="7"/>
      <c r="XP325" s="8"/>
      <c r="XT325" s="7"/>
      <c r="XU325" s="8"/>
      <c r="XY325" s="7"/>
      <c r="XZ325" s="8"/>
      <c r="YD325" s="7"/>
      <c r="YE325" s="8"/>
      <c r="YI325" s="7"/>
      <c r="YJ325" s="8"/>
    </row>
    <row r="326" spans="2:660" x14ac:dyDescent="0.2">
      <c r="B326" s="242"/>
      <c r="C326" s="163"/>
      <c r="D326"/>
      <c r="J326"/>
      <c r="K326"/>
      <c r="L326"/>
      <c r="M326"/>
      <c r="AI326" s="8"/>
      <c r="AK326" s="4"/>
      <c r="AL326" s="9"/>
      <c r="AN326" s="8"/>
      <c r="AP326" s="4"/>
      <c r="AQ326" s="9"/>
      <c r="AS326" s="8"/>
      <c r="AU326" s="4"/>
      <c r="AV326" s="9"/>
      <c r="AX326" s="17"/>
      <c r="AZ326" s="13"/>
      <c r="BA326" s="16"/>
      <c r="BM326" s="39"/>
      <c r="BO326" s="14"/>
      <c r="BP326" s="18"/>
      <c r="BR326" s="39"/>
      <c r="BT326" s="14"/>
      <c r="BU326" s="18"/>
      <c r="BW326" s="39"/>
      <c r="BY326" s="14"/>
      <c r="BZ326" s="18"/>
      <c r="CA326" s="22"/>
      <c r="CB326" s="40"/>
      <c r="CG326" s="40"/>
      <c r="CI326" s="21"/>
      <c r="CJ326" s="21"/>
      <c r="CL326" s="40"/>
      <c r="CN326" s="21"/>
      <c r="CO326" s="21"/>
      <c r="CQ326" s="40"/>
      <c r="CS326" s="21"/>
      <c r="CT326" s="21"/>
      <c r="CV326" s="40"/>
      <c r="CX326" s="21"/>
      <c r="CY326" s="21"/>
      <c r="CZ326" s="26"/>
      <c r="DA326" s="41"/>
      <c r="DF326" s="41"/>
      <c r="DH326" s="25"/>
      <c r="DI326" s="25"/>
      <c r="DK326" s="41"/>
      <c r="DM326" s="25"/>
      <c r="DN326" s="25"/>
      <c r="DP326" s="41"/>
      <c r="DR326" s="25"/>
      <c r="DS326" s="25"/>
      <c r="DT326" s="30"/>
      <c r="DU326" s="42"/>
      <c r="DZ326" s="42"/>
      <c r="EB326" s="29"/>
      <c r="EC326" s="29"/>
      <c r="EE326" s="42"/>
      <c r="EG326" s="29"/>
      <c r="EH326" s="29"/>
      <c r="EI326" s="34"/>
      <c r="EJ326" s="43"/>
      <c r="EO326" s="43"/>
      <c r="EQ326" s="33"/>
      <c r="ER326" s="33"/>
      <c r="ES326" s="38"/>
      <c r="ET326" s="44"/>
      <c r="EX326" s="7"/>
      <c r="EY326" s="8"/>
      <c r="FD326" s="8"/>
      <c r="FF326" s="4"/>
      <c r="FG326" s="4"/>
      <c r="FI326" s="8"/>
      <c r="FK326" s="4"/>
      <c r="FL326" s="4"/>
      <c r="FN326" s="8"/>
      <c r="FP326" s="4"/>
      <c r="FQ326" s="4"/>
      <c r="FS326" s="8"/>
      <c r="FU326" s="4"/>
      <c r="FV326" s="4"/>
      <c r="FW326" s="15"/>
      <c r="FX326" s="39"/>
      <c r="GC326" s="39"/>
      <c r="GE326" s="14"/>
      <c r="GF326" s="14"/>
      <c r="GH326" s="39"/>
      <c r="GJ326" s="14"/>
      <c r="GK326" s="14"/>
      <c r="GM326" s="39"/>
      <c r="GO326" s="14"/>
      <c r="GP326" s="14"/>
      <c r="GQ326" s="22"/>
      <c r="GR326" s="40"/>
      <c r="GW326" s="40"/>
      <c r="GY326" s="21"/>
      <c r="GZ326" s="21"/>
      <c r="HB326" s="40"/>
      <c r="HD326" s="21"/>
      <c r="HE326" s="21"/>
      <c r="HF326" s="26"/>
      <c r="HG326" s="41"/>
      <c r="HL326" s="41"/>
      <c r="HN326" s="25"/>
      <c r="HO326" s="25"/>
      <c r="HP326" s="30"/>
      <c r="HQ326" s="42"/>
      <c r="HU326" s="7"/>
      <c r="HV326" s="8"/>
      <c r="IA326" s="8"/>
      <c r="IC326" s="4"/>
      <c r="ID326" s="4"/>
      <c r="IF326" s="8"/>
      <c r="IH326" s="4"/>
      <c r="II326" s="4"/>
      <c r="IK326" s="8"/>
      <c r="IM326" s="4"/>
      <c r="IN326" s="4"/>
      <c r="IO326" s="15"/>
      <c r="IP326" s="39"/>
      <c r="IU326" s="39"/>
      <c r="IW326" s="14"/>
      <c r="IX326" s="14"/>
      <c r="IZ326" s="39"/>
      <c r="JB326" s="14"/>
      <c r="JC326" s="14"/>
      <c r="JD326" s="22"/>
      <c r="JE326" s="40"/>
      <c r="JJ326" s="40"/>
      <c r="JL326" s="21"/>
      <c r="JM326" s="21"/>
      <c r="JN326" s="26"/>
      <c r="JO326" s="41"/>
      <c r="JS326" s="7"/>
      <c r="JT326" s="8"/>
      <c r="JY326" s="8"/>
      <c r="KA326" s="4"/>
      <c r="KB326" s="4"/>
      <c r="KD326" s="8"/>
      <c r="KF326" s="4"/>
      <c r="KG326" s="4"/>
      <c r="KH326" s="15"/>
      <c r="KI326" s="39"/>
      <c r="KN326" s="39"/>
      <c r="KP326" s="14"/>
      <c r="KQ326" s="14"/>
      <c r="KR326" s="22"/>
      <c r="KS326" s="40"/>
      <c r="KX326" s="6"/>
      <c r="KZ326" s="5"/>
      <c r="LA326" s="5"/>
      <c r="LG326" s="15"/>
      <c r="LH326" s="39"/>
      <c r="LM326" s="6"/>
      <c r="LO326" s="5"/>
      <c r="LP326" s="5"/>
      <c r="LQ326" s="7"/>
      <c r="LR326" s="8"/>
      <c r="LW326" s="8"/>
      <c r="LY326" s="4"/>
      <c r="LZ326" s="4"/>
      <c r="MB326" s="8"/>
      <c r="MD326" s="4"/>
      <c r="ME326" s="4"/>
      <c r="MG326" s="8"/>
      <c r="MI326" s="4"/>
      <c r="MJ326" s="4"/>
      <c r="MK326" s="15"/>
      <c r="ML326" s="39"/>
      <c r="MQ326" s="39"/>
      <c r="MS326" s="14"/>
      <c r="MT326" s="14"/>
      <c r="MV326" s="39"/>
      <c r="MX326" s="14"/>
      <c r="MY326" s="14"/>
      <c r="MZ326" s="22"/>
      <c r="NA326" s="40"/>
      <c r="NF326" s="40"/>
      <c r="NH326" s="21"/>
      <c r="NI326" s="21"/>
      <c r="NJ326" s="26"/>
      <c r="NK326" s="41"/>
      <c r="NO326" s="7"/>
      <c r="NP326" s="8"/>
      <c r="NU326" s="8"/>
      <c r="NW326" s="4"/>
      <c r="NX326" s="4"/>
      <c r="NZ326" s="8"/>
      <c r="OB326" s="4"/>
      <c r="OC326" s="4"/>
      <c r="OD326" s="15"/>
      <c r="OE326" s="39"/>
      <c r="OJ326" s="39"/>
      <c r="OL326" s="14"/>
      <c r="OM326" s="14"/>
      <c r="ON326" s="22"/>
      <c r="OO326" s="40"/>
      <c r="OS326" s="7"/>
      <c r="OT326" s="8"/>
      <c r="OY326" s="8"/>
      <c r="PA326" s="4"/>
      <c r="PB326" s="4"/>
      <c r="PC326" s="15"/>
      <c r="PD326" s="39"/>
      <c r="PH326" s="7"/>
      <c r="PI326" s="8"/>
      <c r="PM326" s="7"/>
      <c r="PN326" s="8"/>
      <c r="PS326" s="8"/>
      <c r="PU326" s="4"/>
      <c r="PV326" s="4"/>
      <c r="PX326" s="8"/>
      <c r="PZ326" s="4"/>
      <c r="QA326" s="4"/>
      <c r="QB326" s="15"/>
      <c r="QC326" s="39"/>
      <c r="QH326" s="39"/>
      <c r="QJ326" s="14"/>
      <c r="QK326" s="14"/>
      <c r="QL326" s="22"/>
      <c r="QM326" s="40"/>
      <c r="QQ326" s="7"/>
      <c r="QR326" s="8"/>
      <c r="QW326" s="8"/>
      <c r="QY326" s="4"/>
      <c r="QZ326" s="4"/>
      <c r="RA326" s="15"/>
      <c r="RB326" s="39"/>
      <c r="RF326" s="7"/>
      <c r="RG326" s="8"/>
      <c r="RK326" s="7"/>
      <c r="RL326" s="8"/>
      <c r="RQ326" s="8"/>
      <c r="RS326" s="4"/>
      <c r="RT326" s="4"/>
      <c r="RU326" s="15"/>
      <c r="RV326" s="39"/>
      <c r="RZ326" s="7"/>
      <c r="SA326" s="8"/>
      <c r="SE326" s="7"/>
      <c r="SF326" s="8"/>
      <c r="SJ326" s="7"/>
      <c r="SK326" s="8"/>
      <c r="SP326" s="8"/>
      <c r="SR326" s="4"/>
      <c r="SS326" s="4"/>
      <c r="SU326" s="8"/>
      <c r="SW326" s="4"/>
      <c r="SX326" s="4"/>
      <c r="SY326" s="15"/>
      <c r="SZ326" s="39"/>
      <c r="TE326" s="39"/>
      <c r="TG326" s="14"/>
      <c r="TH326" s="14"/>
      <c r="TI326" s="22"/>
      <c r="TJ326" s="40"/>
      <c r="TN326" s="7"/>
      <c r="TO326" s="8"/>
      <c r="TT326" s="8"/>
      <c r="TV326" s="4"/>
      <c r="TW326" s="4"/>
      <c r="TX326" s="15"/>
      <c r="TY326" s="39"/>
      <c r="UC326" s="7"/>
      <c r="UD326" s="8"/>
      <c r="UH326" s="7"/>
      <c r="UI326" s="8"/>
      <c r="UN326" s="8"/>
      <c r="UP326" s="4"/>
      <c r="UQ326" s="4"/>
      <c r="UR326" s="15"/>
      <c r="US326" s="39"/>
      <c r="UW326" s="7"/>
      <c r="UX326" s="8"/>
      <c r="VB326" s="7"/>
      <c r="VC326" s="8"/>
      <c r="VG326" s="7"/>
      <c r="VH326" s="8"/>
      <c r="VM326" s="8"/>
      <c r="VO326" s="4"/>
      <c r="VP326" s="4"/>
      <c r="VQ326" s="15"/>
      <c r="VR326" s="39"/>
      <c r="VV326" s="7"/>
      <c r="VW326" s="8"/>
      <c r="WA326" s="7"/>
      <c r="WB326" s="8"/>
      <c r="WF326" s="7"/>
      <c r="WG326" s="8"/>
      <c r="WK326" s="7"/>
      <c r="WL326" s="8"/>
      <c r="WQ326" s="8"/>
      <c r="WS326" s="4"/>
      <c r="WT326" s="4"/>
      <c r="WU326" s="15"/>
      <c r="WV326" s="39"/>
      <c r="WZ326" s="7"/>
      <c r="XA326" s="8"/>
      <c r="XE326" s="7"/>
      <c r="XF326" s="8"/>
      <c r="XJ326" s="7"/>
      <c r="XK326" s="8"/>
      <c r="XO326" s="7"/>
      <c r="XP326" s="8"/>
      <c r="XT326" s="7"/>
      <c r="XU326" s="8"/>
      <c r="XY326" s="7"/>
      <c r="XZ326" s="8"/>
      <c r="YD326" s="7"/>
      <c r="YE326" s="8"/>
      <c r="YI326" s="7"/>
      <c r="YJ326" s="8"/>
    </row>
    <row r="327" spans="2:660" x14ac:dyDescent="0.2">
      <c r="B327" s="242"/>
      <c r="C327" s="163"/>
      <c r="D327"/>
      <c r="J327"/>
      <c r="K327"/>
      <c r="L327"/>
      <c r="M327"/>
      <c r="AI327" s="8"/>
      <c r="AK327" s="4"/>
      <c r="AL327" s="9"/>
      <c r="AN327" s="8"/>
      <c r="AP327" s="4"/>
      <c r="AQ327" s="9"/>
      <c r="AS327" s="8"/>
      <c r="AU327" s="4"/>
      <c r="AV327" s="9"/>
      <c r="AX327" s="17"/>
      <c r="AZ327" s="13"/>
      <c r="BA327" s="16"/>
      <c r="BM327" s="39"/>
      <c r="BO327" s="14"/>
      <c r="BP327" s="18"/>
      <c r="BR327" s="39"/>
      <c r="BT327" s="14"/>
      <c r="BU327" s="18"/>
      <c r="BW327" s="39"/>
      <c r="BY327" s="14"/>
      <c r="BZ327" s="18"/>
      <c r="CA327" s="22"/>
      <c r="CB327" s="40"/>
      <c r="CG327" s="40"/>
      <c r="CI327" s="21"/>
      <c r="CJ327" s="21"/>
      <c r="CL327" s="40"/>
      <c r="CN327" s="21"/>
      <c r="CO327" s="21"/>
      <c r="CQ327" s="40"/>
      <c r="CS327" s="21"/>
      <c r="CT327" s="21"/>
      <c r="CV327" s="40"/>
      <c r="CX327" s="21"/>
      <c r="CY327" s="21"/>
      <c r="CZ327" s="26"/>
      <c r="DA327" s="41"/>
      <c r="DF327" s="41"/>
      <c r="DH327" s="25"/>
      <c r="DI327" s="25"/>
      <c r="DK327" s="41"/>
      <c r="DM327" s="25"/>
      <c r="DN327" s="25"/>
      <c r="DP327" s="41"/>
      <c r="DR327" s="25"/>
      <c r="DS327" s="25"/>
      <c r="DT327" s="30"/>
      <c r="DU327" s="42"/>
      <c r="DZ327" s="42"/>
      <c r="EB327" s="29"/>
      <c r="EC327" s="29"/>
      <c r="EE327" s="42"/>
      <c r="EG327" s="29"/>
      <c r="EH327" s="29"/>
      <c r="EI327" s="34"/>
      <c r="EJ327" s="43"/>
      <c r="EO327" s="43"/>
      <c r="EQ327" s="33"/>
      <c r="ER327" s="33"/>
      <c r="ES327" s="38"/>
      <c r="ET327" s="44"/>
      <c r="EX327" s="7"/>
      <c r="EY327" s="8"/>
      <c r="FD327" s="8"/>
      <c r="FF327" s="4"/>
      <c r="FG327" s="4"/>
      <c r="FI327" s="8"/>
      <c r="FK327" s="4"/>
      <c r="FL327" s="4"/>
      <c r="FN327" s="8"/>
      <c r="FP327" s="4"/>
      <c r="FQ327" s="4"/>
      <c r="FS327" s="8"/>
      <c r="FU327" s="4"/>
      <c r="FV327" s="4"/>
      <c r="FW327" s="15"/>
      <c r="FX327" s="39"/>
      <c r="GC327" s="39"/>
      <c r="GE327" s="14"/>
      <c r="GF327" s="14"/>
      <c r="GH327" s="39"/>
      <c r="GJ327" s="14"/>
      <c r="GK327" s="14"/>
      <c r="GM327" s="39"/>
      <c r="GO327" s="14"/>
      <c r="GP327" s="14"/>
      <c r="GQ327" s="22"/>
      <c r="GR327" s="40"/>
      <c r="GW327" s="40"/>
      <c r="GY327" s="21"/>
      <c r="GZ327" s="21"/>
      <c r="HB327" s="40"/>
      <c r="HD327" s="21"/>
      <c r="HE327" s="21"/>
      <c r="HF327" s="26"/>
      <c r="HG327" s="41"/>
      <c r="HL327" s="41"/>
      <c r="HN327" s="25"/>
      <c r="HO327" s="25"/>
      <c r="HP327" s="30"/>
      <c r="HQ327" s="42"/>
      <c r="HU327" s="7"/>
      <c r="HV327" s="8"/>
      <c r="IA327" s="8"/>
      <c r="IC327" s="4"/>
      <c r="ID327" s="4"/>
      <c r="IF327" s="8"/>
      <c r="IH327" s="4"/>
      <c r="II327" s="4"/>
      <c r="IK327" s="8"/>
      <c r="IM327" s="4"/>
      <c r="IN327" s="4"/>
      <c r="IO327" s="15"/>
      <c r="IP327" s="39"/>
      <c r="IU327" s="39"/>
      <c r="IW327" s="14"/>
      <c r="IX327" s="14"/>
      <c r="IZ327" s="39"/>
      <c r="JB327" s="14"/>
      <c r="JC327" s="14"/>
      <c r="JD327" s="22"/>
      <c r="JE327" s="40"/>
      <c r="JJ327" s="40"/>
      <c r="JL327" s="21"/>
      <c r="JM327" s="21"/>
      <c r="JN327" s="26"/>
      <c r="JO327" s="41"/>
      <c r="JS327" s="7"/>
      <c r="JT327" s="8"/>
      <c r="JY327" s="8"/>
      <c r="KA327" s="4"/>
      <c r="KB327" s="4"/>
      <c r="KD327" s="8"/>
      <c r="KF327" s="4"/>
      <c r="KG327" s="4"/>
      <c r="KH327" s="15"/>
      <c r="KI327" s="39"/>
      <c r="KN327" s="39"/>
      <c r="KP327" s="14"/>
      <c r="KQ327" s="14"/>
      <c r="KR327" s="22"/>
      <c r="KS327" s="40"/>
      <c r="KX327" s="6"/>
      <c r="KZ327" s="5"/>
      <c r="LA327" s="5"/>
      <c r="LG327" s="15"/>
      <c r="LH327" s="39"/>
      <c r="LM327" s="6"/>
      <c r="LO327" s="5"/>
      <c r="LP327" s="5"/>
      <c r="LQ327" s="7"/>
      <c r="LR327" s="8"/>
      <c r="LW327" s="8"/>
      <c r="LY327" s="4"/>
      <c r="LZ327" s="4"/>
      <c r="MB327" s="8"/>
      <c r="MD327" s="4"/>
      <c r="ME327" s="4"/>
      <c r="MG327" s="8"/>
      <c r="MI327" s="4"/>
      <c r="MJ327" s="4"/>
      <c r="MK327" s="15"/>
      <c r="ML327" s="39"/>
      <c r="MQ327" s="39"/>
      <c r="MS327" s="14"/>
      <c r="MT327" s="14"/>
      <c r="MV327" s="39"/>
      <c r="MX327" s="14"/>
      <c r="MY327" s="14"/>
      <c r="MZ327" s="22"/>
      <c r="NA327" s="40"/>
      <c r="NF327" s="40"/>
      <c r="NH327" s="21"/>
      <c r="NI327" s="21"/>
      <c r="NJ327" s="26"/>
      <c r="NK327" s="41"/>
      <c r="NO327" s="7"/>
      <c r="NP327" s="8"/>
      <c r="NU327" s="8"/>
      <c r="NW327" s="4"/>
      <c r="NX327" s="4"/>
      <c r="NZ327" s="8"/>
      <c r="OB327" s="4"/>
      <c r="OC327" s="4"/>
      <c r="OD327" s="15"/>
      <c r="OE327" s="39"/>
      <c r="OJ327" s="39"/>
      <c r="OL327" s="14"/>
      <c r="OM327" s="14"/>
      <c r="ON327" s="22"/>
      <c r="OO327" s="40"/>
      <c r="OS327" s="7"/>
      <c r="OT327" s="8"/>
      <c r="OY327" s="8"/>
      <c r="PA327" s="4"/>
      <c r="PB327" s="4"/>
      <c r="PC327" s="15"/>
      <c r="PD327" s="39"/>
      <c r="PH327" s="7"/>
      <c r="PI327" s="8"/>
      <c r="PM327" s="7"/>
      <c r="PN327" s="8"/>
      <c r="PS327" s="8"/>
      <c r="PU327" s="4"/>
      <c r="PV327" s="4"/>
      <c r="PX327" s="8"/>
      <c r="PZ327" s="4"/>
      <c r="QA327" s="4"/>
      <c r="QB327" s="15"/>
      <c r="QC327" s="39"/>
      <c r="QH327" s="39"/>
      <c r="QJ327" s="14"/>
      <c r="QK327" s="14"/>
      <c r="QL327" s="22"/>
      <c r="QM327" s="40"/>
      <c r="QQ327" s="7"/>
      <c r="QR327" s="8"/>
      <c r="QW327" s="8"/>
      <c r="QY327" s="4"/>
      <c r="QZ327" s="4"/>
      <c r="RA327" s="15"/>
      <c r="RB327" s="39"/>
      <c r="RF327" s="7"/>
      <c r="RG327" s="8"/>
      <c r="RK327" s="7"/>
      <c r="RL327" s="8"/>
      <c r="RQ327" s="8"/>
      <c r="RS327" s="4"/>
      <c r="RT327" s="4"/>
      <c r="RU327" s="15"/>
      <c r="RV327" s="39"/>
      <c r="RZ327" s="7"/>
      <c r="SA327" s="8"/>
      <c r="SE327" s="7"/>
      <c r="SF327" s="8"/>
      <c r="SJ327" s="7"/>
      <c r="SK327" s="8"/>
      <c r="SP327" s="8"/>
      <c r="SR327" s="4"/>
      <c r="SS327" s="4"/>
      <c r="SU327" s="8"/>
      <c r="SW327" s="4"/>
      <c r="SX327" s="4"/>
      <c r="SY327" s="15"/>
      <c r="SZ327" s="39"/>
      <c r="TE327" s="39"/>
      <c r="TG327" s="14"/>
      <c r="TH327" s="14"/>
      <c r="TI327" s="22"/>
      <c r="TJ327" s="40"/>
      <c r="TN327" s="7"/>
      <c r="TO327" s="8"/>
      <c r="TT327" s="8"/>
      <c r="TV327" s="4"/>
      <c r="TW327" s="4"/>
      <c r="TX327" s="15"/>
      <c r="TY327" s="39"/>
      <c r="UC327" s="7"/>
      <c r="UD327" s="8"/>
      <c r="UH327" s="7"/>
      <c r="UI327" s="8"/>
      <c r="UN327" s="8"/>
      <c r="UP327" s="4"/>
      <c r="UQ327" s="4"/>
      <c r="UR327" s="15"/>
      <c r="US327" s="39"/>
      <c r="UW327" s="7"/>
      <c r="UX327" s="8"/>
      <c r="VB327" s="7"/>
      <c r="VC327" s="8"/>
      <c r="VG327" s="7"/>
      <c r="VH327" s="8"/>
      <c r="VM327" s="8"/>
      <c r="VO327" s="4"/>
      <c r="VP327" s="4"/>
      <c r="VQ327" s="15"/>
      <c r="VR327" s="39"/>
      <c r="VV327" s="7"/>
      <c r="VW327" s="8"/>
      <c r="WA327" s="7"/>
      <c r="WB327" s="8"/>
      <c r="WF327" s="7"/>
      <c r="WG327" s="8"/>
      <c r="WK327" s="7"/>
      <c r="WL327" s="8"/>
      <c r="WQ327" s="8"/>
      <c r="WS327" s="4"/>
      <c r="WT327" s="4"/>
      <c r="WU327" s="15"/>
      <c r="WV327" s="39"/>
      <c r="WZ327" s="7"/>
      <c r="XA327" s="8"/>
      <c r="XE327" s="7"/>
      <c r="XF327" s="8"/>
      <c r="XJ327" s="7"/>
      <c r="XK327" s="8"/>
      <c r="XO327" s="7"/>
      <c r="XP327" s="8"/>
      <c r="XT327" s="7"/>
      <c r="XU327" s="8"/>
      <c r="XY327" s="7"/>
      <c r="XZ327" s="8"/>
      <c r="YD327" s="7"/>
      <c r="YE327" s="8"/>
      <c r="YI327" s="7"/>
      <c r="YJ327" s="8"/>
    </row>
    <row r="328" spans="2:660" x14ac:dyDescent="0.2">
      <c r="B328" s="242"/>
      <c r="C328" s="163"/>
      <c r="D328"/>
      <c r="J328"/>
      <c r="K328"/>
      <c r="L328"/>
      <c r="M328"/>
      <c r="AI328" s="8"/>
      <c r="AK328" s="4"/>
      <c r="AL328" s="9"/>
      <c r="AN328" s="8"/>
      <c r="AP328" s="4"/>
      <c r="AQ328" s="9"/>
      <c r="AS328" s="8"/>
      <c r="AU328" s="4"/>
      <c r="AV328" s="9"/>
      <c r="AX328" s="17"/>
      <c r="AZ328" s="13"/>
      <c r="BA328" s="16"/>
      <c r="BM328" s="39"/>
      <c r="BO328" s="14"/>
      <c r="BP328" s="18"/>
      <c r="BR328" s="39"/>
      <c r="BT328" s="14"/>
      <c r="BU328" s="18"/>
      <c r="BW328" s="39"/>
      <c r="BY328" s="14"/>
      <c r="BZ328" s="18"/>
      <c r="CA328" s="22"/>
      <c r="CB328" s="40"/>
      <c r="CG328" s="40"/>
      <c r="CI328" s="21"/>
      <c r="CJ328" s="21"/>
      <c r="CL328" s="40"/>
      <c r="CN328" s="21"/>
      <c r="CO328" s="21"/>
      <c r="CQ328" s="40"/>
      <c r="CS328" s="21"/>
      <c r="CT328" s="21"/>
      <c r="CV328" s="40"/>
      <c r="CX328" s="21"/>
      <c r="CY328" s="21"/>
      <c r="CZ328" s="26"/>
      <c r="DA328" s="41"/>
      <c r="DF328" s="41"/>
      <c r="DH328" s="25"/>
      <c r="DI328" s="25"/>
      <c r="DK328" s="41"/>
      <c r="DM328" s="25"/>
      <c r="DN328" s="25"/>
      <c r="DP328" s="41"/>
      <c r="DR328" s="25"/>
      <c r="DS328" s="25"/>
      <c r="DT328" s="30"/>
      <c r="DU328" s="42"/>
      <c r="DZ328" s="42"/>
      <c r="EB328" s="29"/>
      <c r="EC328" s="29"/>
      <c r="EE328" s="42"/>
      <c r="EG328" s="29"/>
      <c r="EH328" s="29"/>
      <c r="EI328" s="34"/>
      <c r="EJ328" s="43"/>
      <c r="EO328" s="43"/>
      <c r="EQ328" s="33"/>
      <c r="ER328" s="33"/>
      <c r="ES328" s="38"/>
      <c r="ET328" s="44"/>
      <c r="EX328" s="7"/>
      <c r="EY328" s="8"/>
      <c r="FD328" s="8"/>
      <c r="FF328" s="4"/>
      <c r="FG328" s="4"/>
      <c r="FI328" s="8"/>
      <c r="FK328" s="4"/>
      <c r="FL328" s="4"/>
      <c r="FN328" s="8"/>
      <c r="FP328" s="4"/>
      <c r="FQ328" s="4"/>
      <c r="FS328" s="8"/>
      <c r="FU328" s="4"/>
      <c r="FV328" s="4"/>
      <c r="FW328" s="15"/>
      <c r="FX328" s="39"/>
      <c r="GC328" s="39"/>
      <c r="GE328" s="14"/>
      <c r="GF328" s="14"/>
      <c r="GH328" s="39"/>
      <c r="GJ328" s="14"/>
      <c r="GK328" s="14"/>
      <c r="GM328" s="39"/>
      <c r="GO328" s="14"/>
      <c r="GP328" s="14"/>
      <c r="GQ328" s="22"/>
      <c r="GR328" s="40"/>
      <c r="GW328" s="40"/>
      <c r="GY328" s="21"/>
      <c r="GZ328" s="21"/>
      <c r="HB328" s="40"/>
      <c r="HD328" s="21"/>
      <c r="HE328" s="21"/>
      <c r="HF328" s="26"/>
      <c r="HG328" s="41"/>
      <c r="HL328" s="41"/>
      <c r="HN328" s="25"/>
      <c r="HO328" s="25"/>
      <c r="HP328" s="30"/>
      <c r="HQ328" s="42"/>
      <c r="HU328" s="7"/>
      <c r="HV328" s="8"/>
      <c r="IA328" s="8"/>
      <c r="IC328" s="4"/>
      <c r="ID328" s="4"/>
      <c r="IF328" s="8"/>
      <c r="IH328" s="4"/>
      <c r="II328" s="4"/>
      <c r="IK328" s="8"/>
      <c r="IM328" s="4"/>
      <c r="IN328" s="4"/>
      <c r="IO328" s="15"/>
      <c r="IP328" s="39"/>
      <c r="IU328" s="39"/>
      <c r="IW328" s="14"/>
      <c r="IX328" s="14"/>
      <c r="IZ328" s="39"/>
      <c r="JB328" s="14"/>
      <c r="JC328" s="14"/>
      <c r="JD328" s="22"/>
      <c r="JE328" s="40"/>
      <c r="JJ328" s="40"/>
      <c r="JL328" s="21"/>
      <c r="JM328" s="21"/>
      <c r="JN328" s="26"/>
      <c r="JO328" s="41"/>
      <c r="JS328" s="7"/>
      <c r="JT328" s="8"/>
      <c r="JY328" s="8"/>
      <c r="KA328" s="4"/>
      <c r="KB328" s="4"/>
      <c r="KD328" s="8"/>
      <c r="KF328" s="4"/>
      <c r="KG328" s="4"/>
      <c r="KH328" s="15"/>
      <c r="KI328" s="39"/>
      <c r="KN328" s="39"/>
      <c r="KP328" s="14"/>
      <c r="KQ328" s="14"/>
      <c r="KR328" s="22"/>
      <c r="KS328" s="40"/>
      <c r="KX328" s="6"/>
      <c r="KZ328" s="5"/>
      <c r="LA328" s="5"/>
      <c r="LG328" s="15"/>
      <c r="LH328" s="39"/>
      <c r="LM328" s="6"/>
      <c r="LO328" s="5"/>
      <c r="LP328" s="5"/>
      <c r="LQ328" s="7"/>
      <c r="LR328" s="8"/>
      <c r="LW328" s="8"/>
      <c r="LY328" s="4"/>
      <c r="LZ328" s="4"/>
      <c r="MB328" s="8"/>
      <c r="MD328" s="4"/>
      <c r="ME328" s="4"/>
      <c r="MG328" s="8"/>
      <c r="MI328" s="4"/>
      <c r="MJ328" s="4"/>
      <c r="MK328" s="15"/>
      <c r="ML328" s="39"/>
      <c r="MQ328" s="39"/>
      <c r="MS328" s="14"/>
      <c r="MT328" s="14"/>
      <c r="MV328" s="39"/>
      <c r="MX328" s="14"/>
      <c r="MY328" s="14"/>
      <c r="MZ328" s="22"/>
      <c r="NA328" s="40"/>
      <c r="NF328" s="40"/>
      <c r="NH328" s="21"/>
      <c r="NI328" s="21"/>
      <c r="NJ328" s="26"/>
      <c r="NK328" s="41"/>
      <c r="NO328" s="7"/>
      <c r="NP328" s="8"/>
      <c r="NU328" s="8"/>
      <c r="NW328" s="4"/>
      <c r="NX328" s="4"/>
      <c r="NZ328" s="8"/>
      <c r="OB328" s="4"/>
      <c r="OC328" s="4"/>
      <c r="OD328" s="15"/>
      <c r="OE328" s="39"/>
      <c r="OJ328" s="39"/>
      <c r="OL328" s="14"/>
      <c r="OM328" s="14"/>
      <c r="ON328" s="22"/>
      <c r="OO328" s="40"/>
      <c r="OS328" s="7"/>
      <c r="OT328" s="8"/>
      <c r="OY328" s="8"/>
      <c r="PA328" s="4"/>
      <c r="PB328" s="4"/>
      <c r="PC328" s="15"/>
      <c r="PD328" s="39"/>
      <c r="PH328" s="7"/>
      <c r="PI328" s="8"/>
      <c r="PM328" s="7"/>
      <c r="PN328" s="8"/>
      <c r="PS328" s="8"/>
      <c r="PU328" s="4"/>
      <c r="PV328" s="4"/>
      <c r="PX328" s="8"/>
      <c r="PZ328" s="4"/>
      <c r="QA328" s="4"/>
      <c r="QB328" s="15"/>
      <c r="QC328" s="39"/>
      <c r="QH328" s="39"/>
      <c r="QJ328" s="14"/>
      <c r="QK328" s="14"/>
      <c r="QL328" s="22"/>
      <c r="QM328" s="40"/>
      <c r="QQ328" s="7"/>
      <c r="QR328" s="8"/>
      <c r="QW328" s="8"/>
      <c r="QY328" s="4"/>
      <c r="QZ328" s="4"/>
      <c r="RA328" s="15"/>
      <c r="RB328" s="39"/>
      <c r="RF328" s="7"/>
      <c r="RG328" s="8"/>
      <c r="RK328" s="7"/>
      <c r="RL328" s="8"/>
      <c r="RQ328" s="8"/>
      <c r="RS328" s="4"/>
      <c r="RT328" s="4"/>
      <c r="RU328" s="15"/>
      <c r="RV328" s="39"/>
      <c r="RZ328" s="7"/>
      <c r="SA328" s="8"/>
      <c r="SE328" s="7"/>
      <c r="SF328" s="8"/>
      <c r="SJ328" s="7"/>
      <c r="SK328" s="8"/>
      <c r="SP328" s="8"/>
      <c r="SR328" s="4"/>
      <c r="SS328" s="4"/>
      <c r="SU328" s="8"/>
      <c r="SW328" s="4"/>
      <c r="SX328" s="4"/>
      <c r="SY328" s="15"/>
      <c r="SZ328" s="39"/>
      <c r="TE328" s="39"/>
      <c r="TG328" s="14"/>
      <c r="TH328" s="14"/>
      <c r="TI328" s="22"/>
      <c r="TJ328" s="40"/>
      <c r="TN328" s="7"/>
      <c r="TO328" s="8"/>
      <c r="TT328" s="8"/>
      <c r="TV328" s="4"/>
      <c r="TW328" s="4"/>
      <c r="TX328" s="15"/>
      <c r="TY328" s="39"/>
      <c r="UC328" s="7"/>
      <c r="UD328" s="8"/>
      <c r="UH328" s="7"/>
      <c r="UI328" s="8"/>
      <c r="UN328" s="8"/>
      <c r="UP328" s="4"/>
      <c r="UQ328" s="4"/>
      <c r="UR328" s="15"/>
      <c r="US328" s="39"/>
      <c r="UW328" s="7"/>
      <c r="UX328" s="8"/>
      <c r="VB328" s="7"/>
      <c r="VC328" s="8"/>
      <c r="VG328" s="7"/>
      <c r="VH328" s="8"/>
      <c r="VM328" s="8"/>
      <c r="VO328" s="4"/>
      <c r="VP328" s="4"/>
      <c r="VQ328" s="15"/>
      <c r="VR328" s="39"/>
      <c r="VV328" s="7"/>
      <c r="VW328" s="8"/>
      <c r="WA328" s="7"/>
      <c r="WB328" s="8"/>
      <c r="WF328" s="7"/>
      <c r="WG328" s="8"/>
      <c r="WK328" s="7"/>
      <c r="WL328" s="8"/>
      <c r="WQ328" s="8"/>
      <c r="WS328" s="4"/>
      <c r="WT328" s="4"/>
      <c r="WU328" s="15"/>
      <c r="WV328" s="39"/>
      <c r="WZ328" s="7"/>
      <c r="XA328" s="8"/>
      <c r="XE328" s="7"/>
      <c r="XF328" s="8"/>
      <c r="XJ328" s="7"/>
      <c r="XK328" s="8"/>
      <c r="XO328" s="7"/>
      <c r="XP328" s="8"/>
      <c r="XT328" s="7"/>
      <c r="XU328" s="8"/>
      <c r="XY328" s="7"/>
      <c r="XZ328" s="8"/>
      <c r="YD328" s="7"/>
      <c r="YE328" s="8"/>
      <c r="YI328" s="7"/>
      <c r="YJ328" s="8"/>
    </row>
    <row r="329" spans="2:660" x14ac:dyDescent="0.2">
      <c r="B329" s="242"/>
      <c r="C329" s="163"/>
      <c r="D329"/>
      <c r="J329"/>
      <c r="K329"/>
      <c r="L329"/>
      <c r="M329"/>
      <c r="AI329" s="8"/>
      <c r="AK329" s="4"/>
      <c r="AL329" s="9"/>
      <c r="AN329" s="8"/>
      <c r="AP329" s="4"/>
      <c r="AQ329" s="9"/>
      <c r="AS329" s="8"/>
      <c r="AU329" s="4"/>
      <c r="AV329" s="9"/>
      <c r="AX329" s="17"/>
      <c r="AZ329" s="13"/>
      <c r="BA329" s="16"/>
      <c r="BM329" s="39"/>
      <c r="BO329" s="14"/>
      <c r="BP329" s="18"/>
      <c r="BR329" s="39"/>
      <c r="BT329" s="14"/>
      <c r="BU329" s="18"/>
      <c r="BW329" s="39"/>
      <c r="BY329" s="14"/>
      <c r="BZ329" s="18"/>
      <c r="CA329" s="22"/>
      <c r="CB329" s="40"/>
      <c r="CG329" s="40"/>
      <c r="CI329" s="21"/>
      <c r="CJ329" s="21"/>
      <c r="CL329" s="40"/>
      <c r="CN329" s="21"/>
      <c r="CO329" s="21"/>
      <c r="CQ329" s="40"/>
      <c r="CS329" s="21"/>
      <c r="CT329" s="21"/>
      <c r="CV329" s="40"/>
      <c r="CX329" s="21"/>
      <c r="CY329" s="21"/>
      <c r="CZ329" s="26"/>
      <c r="DA329" s="41"/>
      <c r="DF329" s="41"/>
      <c r="DH329" s="25"/>
      <c r="DI329" s="25"/>
      <c r="DK329" s="41"/>
      <c r="DM329" s="25"/>
      <c r="DN329" s="25"/>
      <c r="DP329" s="41"/>
      <c r="DR329" s="25"/>
      <c r="DS329" s="25"/>
      <c r="DT329" s="30"/>
      <c r="DU329" s="42"/>
      <c r="DZ329" s="42"/>
      <c r="EB329" s="29"/>
      <c r="EC329" s="29"/>
      <c r="EE329" s="42"/>
      <c r="EG329" s="29"/>
      <c r="EH329" s="29"/>
      <c r="EI329" s="34"/>
      <c r="EJ329" s="43"/>
      <c r="EO329" s="43"/>
      <c r="EQ329" s="33"/>
      <c r="ER329" s="33"/>
      <c r="ES329" s="38"/>
      <c r="ET329" s="44"/>
      <c r="EX329" s="7"/>
      <c r="EY329" s="8"/>
      <c r="FD329" s="8"/>
      <c r="FF329" s="4"/>
      <c r="FG329" s="4"/>
      <c r="FI329" s="8"/>
      <c r="FK329" s="4"/>
      <c r="FL329" s="4"/>
      <c r="FN329" s="8"/>
      <c r="FP329" s="4"/>
      <c r="FQ329" s="4"/>
      <c r="FS329" s="8"/>
      <c r="FU329" s="4"/>
      <c r="FV329" s="4"/>
      <c r="FW329" s="15"/>
      <c r="FX329" s="39"/>
      <c r="GC329" s="39"/>
      <c r="GE329" s="14"/>
      <c r="GF329" s="14"/>
      <c r="GH329" s="39"/>
      <c r="GJ329" s="14"/>
      <c r="GK329" s="14"/>
      <c r="GM329" s="39"/>
      <c r="GO329" s="14"/>
      <c r="GP329" s="14"/>
      <c r="GQ329" s="22"/>
      <c r="GR329" s="40"/>
      <c r="GW329" s="40"/>
      <c r="GY329" s="21"/>
      <c r="GZ329" s="21"/>
      <c r="HB329" s="40"/>
      <c r="HD329" s="21"/>
      <c r="HE329" s="21"/>
      <c r="HF329" s="26"/>
      <c r="HG329" s="41"/>
      <c r="HL329" s="41"/>
      <c r="HN329" s="25"/>
      <c r="HO329" s="25"/>
      <c r="HP329" s="30"/>
      <c r="HQ329" s="42"/>
      <c r="HU329" s="7"/>
      <c r="HV329" s="8"/>
      <c r="IA329" s="8"/>
      <c r="IC329" s="4"/>
      <c r="ID329" s="4"/>
      <c r="IF329" s="8"/>
      <c r="IH329" s="4"/>
      <c r="II329" s="4"/>
      <c r="IK329" s="8"/>
      <c r="IM329" s="4"/>
      <c r="IN329" s="4"/>
      <c r="IO329" s="15"/>
      <c r="IP329" s="39"/>
      <c r="IU329" s="39"/>
      <c r="IW329" s="14"/>
      <c r="IX329" s="14"/>
      <c r="IZ329" s="39"/>
      <c r="JB329" s="14"/>
      <c r="JC329" s="14"/>
      <c r="JD329" s="22"/>
      <c r="JE329" s="40"/>
      <c r="JJ329" s="40"/>
      <c r="JL329" s="21"/>
      <c r="JM329" s="21"/>
      <c r="JN329" s="26"/>
      <c r="JO329" s="41"/>
      <c r="JS329" s="7"/>
      <c r="JT329" s="8"/>
      <c r="JY329" s="8"/>
      <c r="KA329" s="4"/>
      <c r="KB329" s="4"/>
      <c r="KD329" s="8"/>
      <c r="KF329" s="4"/>
      <c r="KG329" s="4"/>
      <c r="KH329" s="15"/>
      <c r="KI329" s="39"/>
      <c r="KN329" s="39"/>
      <c r="KP329" s="14"/>
      <c r="KQ329" s="14"/>
      <c r="KR329" s="22"/>
      <c r="KS329" s="40"/>
      <c r="KX329" s="6"/>
      <c r="KZ329" s="5"/>
      <c r="LA329" s="5"/>
      <c r="LG329" s="15"/>
      <c r="LH329" s="39"/>
      <c r="LM329" s="6"/>
      <c r="LO329" s="5"/>
      <c r="LP329" s="5"/>
      <c r="LQ329" s="7"/>
      <c r="LR329" s="8"/>
      <c r="LW329" s="8"/>
      <c r="LY329" s="4"/>
      <c r="LZ329" s="4"/>
      <c r="MB329" s="8"/>
      <c r="MD329" s="4"/>
      <c r="ME329" s="4"/>
      <c r="MG329" s="8"/>
      <c r="MI329" s="4"/>
      <c r="MJ329" s="4"/>
      <c r="MK329" s="15"/>
      <c r="ML329" s="39"/>
      <c r="MQ329" s="39"/>
      <c r="MS329" s="14"/>
      <c r="MT329" s="14"/>
      <c r="MV329" s="39"/>
      <c r="MX329" s="14"/>
      <c r="MY329" s="14"/>
      <c r="MZ329" s="22"/>
      <c r="NA329" s="40"/>
      <c r="NF329" s="40"/>
      <c r="NH329" s="21"/>
      <c r="NI329" s="21"/>
      <c r="NJ329" s="26"/>
      <c r="NK329" s="41"/>
      <c r="NO329" s="7"/>
      <c r="NP329" s="8"/>
      <c r="NU329" s="8"/>
      <c r="NW329" s="4"/>
      <c r="NX329" s="4"/>
      <c r="NZ329" s="8"/>
      <c r="OB329" s="4"/>
      <c r="OC329" s="4"/>
      <c r="OD329" s="15"/>
      <c r="OE329" s="39"/>
      <c r="OJ329" s="39"/>
      <c r="OL329" s="14"/>
      <c r="OM329" s="14"/>
      <c r="ON329" s="22"/>
      <c r="OO329" s="40"/>
      <c r="OS329" s="7"/>
      <c r="OT329" s="8"/>
      <c r="OY329" s="8"/>
      <c r="PA329" s="4"/>
      <c r="PB329" s="4"/>
      <c r="PC329" s="15"/>
      <c r="PD329" s="39"/>
      <c r="PH329" s="7"/>
      <c r="PI329" s="8"/>
      <c r="PM329" s="7"/>
      <c r="PN329" s="8"/>
      <c r="PS329" s="8"/>
      <c r="PU329" s="4"/>
      <c r="PV329" s="4"/>
      <c r="PX329" s="8"/>
      <c r="PZ329" s="4"/>
      <c r="QA329" s="4"/>
      <c r="QB329" s="15"/>
      <c r="QC329" s="39"/>
      <c r="QH329" s="39"/>
      <c r="QJ329" s="14"/>
      <c r="QK329" s="14"/>
      <c r="QL329" s="22"/>
      <c r="QM329" s="40"/>
      <c r="QQ329" s="7"/>
      <c r="QR329" s="8"/>
      <c r="QW329" s="8"/>
      <c r="QY329" s="4"/>
      <c r="QZ329" s="4"/>
      <c r="RA329" s="15"/>
      <c r="RB329" s="39"/>
      <c r="RF329" s="7"/>
      <c r="RG329" s="8"/>
      <c r="RK329" s="7"/>
      <c r="RL329" s="8"/>
      <c r="RQ329" s="8"/>
      <c r="RS329" s="4"/>
      <c r="RT329" s="4"/>
      <c r="RU329" s="15"/>
      <c r="RV329" s="39"/>
      <c r="RZ329" s="7"/>
      <c r="SA329" s="8"/>
      <c r="SE329" s="7"/>
      <c r="SF329" s="8"/>
      <c r="SJ329" s="7"/>
      <c r="SK329" s="8"/>
      <c r="SP329" s="8"/>
      <c r="SR329" s="4"/>
      <c r="SS329" s="4"/>
      <c r="SU329" s="8"/>
      <c r="SW329" s="4"/>
      <c r="SX329" s="4"/>
      <c r="SY329" s="15"/>
      <c r="SZ329" s="39"/>
      <c r="TE329" s="39"/>
      <c r="TG329" s="14"/>
      <c r="TH329" s="14"/>
      <c r="TI329" s="22"/>
      <c r="TJ329" s="40"/>
      <c r="TN329" s="7"/>
      <c r="TO329" s="8"/>
      <c r="TT329" s="8"/>
      <c r="TV329" s="4"/>
      <c r="TW329" s="4"/>
      <c r="TX329" s="15"/>
      <c r="TY329" s="39"/>
      <c r="UC329" s="7"/>
      <c r="UD329" s="8"/>
      <c r="UH329" s="7"/>
      <c r="UI329" s="8"/>
      <c r="UN329" s="8"/>
      <c r="UP329" s="4"/>
      <c r="UQ329" s="4"/>
      <c r="UR329" s="15"/>
      <c r="US329" s="39"/>
      <c r="UW329" s="7"/>
      <c r="UX329" s="8"/>
      <c r="VB329" s="7"/>
      <c r="VC329" s="8"/>
      <c r="VG329" s="7"/>
      <c r="VH329" s="8"/>
      <c r="VM329" s="8"/>
      <c r="VO329" s="4"/>
      <c r="VP329" s="4"/>
      <c r="VQ329" s="15"/>
      <c r="VR329" s="39"/>
      <c r="VV329" s="7"/>
      <c r="VW329" s="8"/>
      <c r="WA329" s="7"/>
      <c r="WB329" s="8"/>
      <c r="WF329" s="7"/>
      <c r="WG329" s="8"/>
      <c r="WK329" s="7"/>
      <c r="WL329" s="8"/>
      <c r="WQ329" s="8"/>
      <c r="WS329" s="4"/>
      <c r="WT329" s="4"/>
      <c r="WU329" s="15"/>
      <c r="WV329" s="39"/>
      <c r="WZ329" s="7"/>
      <c r="XA329" s="8"/>
      <c r="XE329" s="7"/>
      <c r="XF329" s="8"/>
      <c r="XJ329" s="7"/>
      <c r="XK329" s="8"/>
      <c r="XO329" s="7"/>
      <c r="XP329" s="8"/>
      <c r="XT329" s="7"/>
      <c r="XU329" s="8"/>
      <c r="XY329" s="7"/>
      <c r="XZ329" s="8"/>
      <c r="YD329" s="7"/>
      <c r="YE329" s="8"/>
      <c r="YI329" s="7"/>
      <c r="YJ329" s="8"/>
    </row>
    <row r="330" spans="2:660" x14ac:dyDescent="0.2">
      <c r="B330" s="242"/>
      <c r="C330" s="163"/>
      <c r="D330"/>
      <c r="J330"/>
      <c r="K330"/>
      <c r="L330"/>
      <c r="M330"/>
      <c r="AI330" s="8"/>
      <c r="AK330" s="4"/>
      <c r="AL330" s="9"/>
      <c r="AN330" s="8"/>
      <c r="AP330" s="4"/>
      <c r="AQ330" s="9"/>
      <c r="AS330" s="8"/>
      <c r="AU330" s="4"/>
      <c r="AV330" s="9"/>
      <c r="AX330" s="17"/>
      <c r="AZ330" s="13"/>
      <c r="BA330" s="16"/>
      <c r="BM330" s="39"/>
      <c r="BO330" s="14"/>
      <c r="BP330" s="18"/>
      <c r="BR330" s="39"/>
      <c r="BT330" s="14"/>
      <c r="BU330" s="18"/>
      <c r="BW330" s="39"/>
      <c r="BY330" s="14"/>
      <c r="BZ330" s="18"/>
      <c r="CA330" s="22"/>
      <c r="CB330" s="40"/>
      <c r="CG330" s="40"/>
      <c r="CI330" s="21"/>
      <c r="CJ330" s="21"/>
      <c r="CL330" s="40"/>
      <c r="CN330" s="21"/>
      <c r="CO330" s="21"/>
      <c r="CQ330" s="40"/>
      <c r="CS330" s="21"/>
      <c r="CT330" s="21"/>
      <c r="CV330" s="40"/>
      <c r="CX330" s="21"/>
      <c r="CY330" s="21"/>
      <c r="CZ330" s="26"/>
      <c r="DA330" s="41"/>
      <c r="DF330" s="41"/>
      <c r="DH330" s="25"/>
      <c r="DI330" s="25"/>
      <c r="DK330" s="41"/>
      <c r="DM330" s="25"/>
      <c r="DN330" s="25"/>
      <c r="DP330" s="41"/>
      <c r="DR330" s="25"/>
      <c r="DS330" s="25"/>
      <c r="DT330" s="30"/>
      <c r="DU330" s="42"/>
      <c r="DZ330" s="42"/>
      <c r="EB330" s="29"/>
      <c r="EC330" s="29"/>
      <c r="EE330" s="42"/>
      <c r="EG330" s="29"/>
      <c r="EH330" s="29"/>
      <c r="EI330" s="34"/>
      <c r="EJ330" s="43"/>
      <c r="EO330" s="43"/>
      <c r="EQ330" s="33"/>
      <c r="ER330" s="33"/>
      <c r="ES330" s="38"/>
      <c r="ET330" s="44"/>
      <c r="EX330" s="7"/>
      <c r="EY330" s="8"/>
      <c r="FD330" s="8"/>
      <c r="FF330" s="4"/>
      <c r="FG330" s="4"/>
      <c r="FI330" s="8"/>
      <c r="FK330" s="4"/>
      <c r="FL330" s="4"/>
      <c r="FN330" s="8"/>
      <c r="FP330" s="4"/>
      <c r="FQ330" s="4"/>
      <c r="FS330" s="8"/>
      <c r="FU330" s="4"/>
      <c r="FV330" s="4"/>
      <c r="FW330" s="15"/>
      <c r="FX330" s="39"/>
      <c r="GC330" s="39"/>
      <c r="GE330" s="14"/>
      <c r="GF330" s="14"/>
      <c r="GH330" s="39"/>
      <c r="GJ330" s="14"/>
      <c r="GK330" s="14"/>
      <c r="GM330" s="39"/>
      <c r="GO330" s="14"/>
      <c r="GP330" s="14"/>
      <c r="GQ330" s="22"/>
      <c r="GR330" s="40"/>
      <c r="GW330" s="40"/>
      <c r="GY330" s="21"/>
      <c r="GZ330" s="21"/>
      <c r="HB330" s="40"/>
      <c r="HD330" s="21"/>
      <c r="HE330" s="21"/>
      <c r="HF330" s="26"/>
      <c r="HG330" s="41"/>
      <c r="HL330" s="41"/>
      <c r="HN330" s="25"/>
      <c r="HO330" s="25"/>
      <c r="HP330" s="30"/>
      <c r="HQ330" s="42"/>
      <c r="HU330" s="7"/>
      <c r="HV330" s="8"/>
      <c r="IA330" s="8"/>
      <c r="IC330" s="4"/>
      <c r="ID330" s="4"/>
      <c r="IF330" s="8"/>
      <c r="IH330" s="4"/>
      <c r="II330" s="4"/>
      <c r="IK330" s="8"/>
      <c r="IM330" s="4"/>
      <c r="IN330" s="4"/>
      <c r="IO330" s="15"/>
      <c r="IP330" s="39"/>
      <c r="IU330" s="39"/>
      <c r="IW330" s="14"/>
      <c r="IX330" s="14"/>
      <c r="IZ330" s="39"/>
      <c r="JB330" s="14"/>
      <c r="JC330" s="14"/>
      <c r="JD330" s="22"/>
      <c r="JE330" s="40"/>
      <c r="JJ330" s="40"/>
      <c r="JL330" s="21"/>
      <c r="JM330" s="21"/>
      <c r="JN330" s="26"/>
      <c r="JO330" s="41"/>
      <c r="JS330" s="7"/>
      <c r="JT330" s="8"/>
      <c r="JY330" s="8"/>
      <c r="KA330" s="4"/>
      <c r="KB330" s="4"/>
      <c r="KD330" s="8"/>
      <c r="KF330" s="4"/>
      <c r="KG330" s="4"/>
      <c r="KH330" s="15"/>
      <c r="KI330" s="39"/>
      <c r="KN330" s="39"/>
      <c r="KP330" s="14"/>
      <c r="KQ330" s="14"/>
      <c r="KR330" s="22"/>
      <c r="KS330" s="40"/>
      <c r="KX330" s="6"/>
      <c r="KZ330" s="5"/>
      <c r="LA330" s="5"/>
      <c r="LG330" s="15"/>
      <c r="LH330" s="39"/>
      <c r="LM330" s="6"/>
      <c r="LO330" s="5"/>
      <c r="LP330" s="5"/>
      <c r="LQ330" s="7"/>
      <c r="LR330" s="8"/>
      <c r="LW330" s="8"/>
      <c r="LY330" s="4"/>
      <c r="LZ330" s="4"/>
      <c r="MB330" s="8"/>
      <c r="MD330" s="4"/>
      <c r="ME330" s="4"/>
      <c r="MG330" s="8"/>
      <c r="MI330" s="4"/>
      <c r="MJ330" s="4"/>
      <c r="MK330" s="15"/>
      <c r="ML330" s="39"/>
      <c r="MQ330" s="39"/>
      <c r="MS330" s="14"/>
      <c r="MT330" s="14"/>
      <c r="MV330" s="39"/>
      <c r="MX330" s="14"/>
      <c r="MY330" s="14"/>
      <c r="MZ330" s="22"/>
      <c r="NA330" s="40"/>
      <c r="NF330" s="40"/>
      <c r="NH330" s="21"/>
      <c r="NI330" s="21"/>
      <c r="NJ330" s="26"/>
      <c r="NK330" s="41"/>
      <c r="NO330" s="7"/>
      <c r="NP330" s="8"/>
      <c r="NU330" s="8"/>
      <c r="NW330" s="4"/>
      <c r="NX330" s="4"/>
      <c r="NZ330" s="8"/>
      <c r="OB330" s="4"/>
      <c r="OC330" s="4"/>
      <c r="OD330" s="15"/>
      <c r="OE330" s="39"/>
      <c r="OJ330" s="39"/>
      <c r="OL330" s="14"/>
      <c r="OM330" s="14"/>
      <c r="ON330" s="22"/>
      <c r="OO330" s="40"/>
      <c r="OS330" s="7"/>
      <c r="OT330" s="8"/>
      <c r="OY330" s="8"/>
      <c r="PA330" s="4"/>
      <c r="PB330" s="4"/>
      <c r="PC330" s="15"/>
      <c r="PD330" s="39"/>
      <c r="PH330" s="7"/>
      <c r="PI330" s="8"/>
      <c r="PM330" s="7"/>
      <c r="PN330" s="8"/>
      <c r="PS330" s="8"/>
      <c r="PU330" s="4"/>
      <c r="PV330" s="4"/>
      <c r="PX330" s="8"/>
      <c r="PZ330" s="4"/>
      <c r="QA330" s="4"/>
      <c r="QB330" s="15"/>
      <c r="QC330" s="39"/>
      <c r="QH330" s="39"/>
      <c r="QJ330" s="14"/>
      <c r="QK330" s="14"/>
      <c r="QL330" s="22"/>
      <c r="QM330" s="40"/>
      <c r="QQ330" s="7"/>
      <c r="QR330" s="8"/>
      <c r="QW330" s="8"/>
      <c r="QY330" s="4"/>
      <c r="QZ330" s="4"/>
      <c r="RA330" s="15"/>
      <c r="RB330" s="39"/>
      <c r="RF330" s="7"/>
      <c r="RG330" s="8"/>
      <c r="RK330" s="7"/>
      <c r="RL330" s="8"/>
      <c r="RQ330" s="8"/>
      <c r="RS330" s="4"/>
      <c r="RT330" s="4"/>
      <c r="RU330" s="15"/>
      <c r="RV330" s="39"/>
      <c r="RZ330" s="7"/>
      <c r="SA330" s="8"/>
      <c r="SE330" s="7"/>
      <c r="SF330" s="8"/>
      <c r="SJ330" s="7"/>
      <c r="SK330" s="8"/>
      <c r="SP330" s="8"/>
      <c r="SR330" s="4"/>
      <c r="SS330" s="4"/>
      <c r="SU330" s="8"/>
      <c r="SW330" s="4"/>
      <c r="SX330" s="4"/>
      <c r="SY330" s="15"/>
      <c r="SZ330" s="39"/>
      <c r="TE330" s="39"/>
      <c r="TG330" s="14"/>
      <c r="TH330" s="14"/>
      <c r="TI330" s="22"/>
      <c r="TJ330" s="40"/>
      <c r="TN330" s="7"/>
      <c r="TO330" s="8"/>
      <c r="TT330" s="8"/>
      <c r="TV330" s="4"/>
      <c r="TW330" s="4"/>
      <c r="TX330" s="15"/>
      <c r="TY330" s="39"/>
      <c r="UC330" s="7"/>
      <c r="UD330" s="8"/>
      <c r="UH330" s="7"/>
      <c r="UI330" s="8"/>
      <c r="UN330" s="8"/>
      <c r="UP330" s="4"/>
      <c r="UQ330" s="4"/>
      <c r="UR330" s="15"/>
      <c r="US330" s="39"/>
      <c r="UW330" s="7"/>
      <c r="UX330" s="8"/>
      <c r="VB330" s="7"/>
      <c r="VC330" s="8"/>
      <c r="VG330" s="7"/>
      <c r="VH330" s="8"/>
      <c r="VM330" s="8"/>
      <c r="VO330" s="4"/>
      <c r="VP330" s="4"/>
      <c r="VQ330" s="15"/>
      <c r="VR330" s="39"/>
      <c r="VV330" s="7"/>
      <c r="VW330" s="8"/>
      <c r="WA330" s="7"/>
      <c r="WB330" s="8"/>
      <c r="WF330" s="7"/>
      <c r="WG330" s="8"/>
      <c r="WK330" s="7"/>
      <c r="WL330" s="8"/>
      <c r="WQ330" s="8"/>
      <c r="WS330" s="4"/>
      <c r="WT330" s="4"/>
      <c r="WU330" s="15"/>
      <c r="WV330" s="39"/>
      <c r="WZ330" s="7"/>
      <c r="XA330" s="8"/>
      <c r="XE330" s="7"/>
      <c r="XF330" s="8"/>
      <c r="XJ330" s="7"/>
      <c r="XK330" s="8"/>
      <c r="XO330" s="7"/>
      <c r="XP330" s="8"/>
      <c r="XT330" s="7"/>
      <c r="XU330" s="8"/>
      <c r="XY330" s="7"/>
      <c r="XZ330" s="8"/>
      <c r="YD330" s="7"/>
      <c r="YE330" s="8"/>
      <c r="YI330" s="7"/>
      <c r="YJ330" s="8"/>
    </row>
    <row r="331" spans="2:660" x14ac:dyDescent="0.2">
      <c r="B331" s="242"/>
      <c r="C331" s="163"/>
      <c r="D331"/>
      <c r="J331"/>
      <c r="K331"/>
      <c r="L331"/>
      <c r="M331"/>
      <c r="AI331" s="8"/>
      <c r="AK331" s="4"/>
      <c r="AL331" s="9"/>
      <c r="AN331" s="8"/>
      <c r="AP331" s="4"/>
      <c r="AQ331" s="9"/>
      <c r="AS331" s="8"/>
      <c r="AU331" s="4"/>
      <c r="AV331" s="9"/>
      <c r="AX331" s="17"/>
      <c r="AZ331" s="13"/>
      <c r="BA331" s="16"/>
      <c r="BM331" s="39"/>
      <c r="BO331" s="14"/>
      <c r="BP331" s="18"/>
      <c r="BR331" s="39"/>
      <c r="BT331" s="14"/>
      <c r="BU331" s="18"/>
      <c r="BW331" s="39"/>
      <c r="BY331" s="14"/>
      <c r="BZ331" s="18"/>
      <c r="CA331" s="22"/>
      <c r="CB331" s="40"/>
      <c r="CG331" s="40"/>
      <c r="CI331" s="21"/>
      <c r="CJ331" s="21"/>
      <c r="CL331" s="40"/>
      <c r="CN331" s="21"/>
      <c r="CO331" s="21"/>
      <c r="CQ331" s="40"/>
      <c r="CS331" s="21"/>
      <c r="CT331" s="21"/>
      <c r="CV331" s="40"/>
      <c r="CX331" s="21"/>
      <c r="CY331" s="21"/>
      <c r="CZ331" s="26"/>
      <c r="DA331" s="41"/>
      <c r="DF331" s="41"/>
      <c r="DH331" s="25"/>
      <c r="DI331" s="25"/>
      <c r="DK331" s="41"/>
      <c r="DM331" s="25"/>
      <c r="DN331" s="25"/>
      <c r="DP331" s="41"/>
      <c r="DR331" s="25"/>
      <c r="DS331" s="25"/>
      <c r="DT331" s="30"/>
      <c r="DU331" s="42"/>
      <c r="DZ331" s="42"/>
      <c r="EB331" s="29"/>
      <c r="EC331" s="29"/>
      <c r="EE331" s="42"/>
      <c r="EG331" s="29"/>
      <c r="EH331" s="29"/>
      <c r="EI331" s="34"/>
      <c r="EJ331" s="43"/>
      <c r="EO331" s="43"/>
      <c r="EQ331" s="33"/>
      <c r="ER331" s="33"/>
      <c r="ES331" s="38"/>
      <c r="ET331" s="44"/>
      <c r="EX331" s="7"/>
      <c r="EY331" s="8"/>
      <c r="FD331" s="8"/>
      <c r="FF331" s="4"/>
      <c r="FG331" s="4"/>
      <c r="FI331" s="8"/>
      <c r="FK331" s="4"/>
      <c r="FL331" s="4"/>
      <c r="FN331" s="8"/>
      <c r="FP331" s="4"/>
      <c r="FQ331" s="4"/>
      <c r="FS331" s="8"/>
      <c r="FU331" s="4"/>
      <c r="FV331" s="4"/>
      <c r="FW331" s="15"/>
      <c r="FX331" s="39"/>
      <c r="GC331" s="39"/>
      <c r="GE331" s="14"/>
      <c r="GF331" s="14"/>
      <c r="GH331" s="39"/>
      <c r="GJ331" s="14"/>
      <c r="GK331" s="14"/>
      <c r="GM331" s="39"/>
      <c r="GO331" s="14"/>
      <c r="GP331" s="14"/>
      <c r="GQ331" s="22"/>
      <c r="GR331" s="40"/>
      <c r="GW331" s="40"/>
      <c r="GY331" s="21"/>
      <c r="GZ331" s="21"/>
      <c r="HB331" s="40"/>
      <c r="HD331" s="21"/>
      <c r="HE331" s="21"/>
      <c r="HF331" s="26"/>
      <c r="HG331" s="41"/>
      <c r="HL331" s="41"/>
      <c r="HN331" s="25"/>
      <c r="HO331" s="25"/>
      <c r="HP331" s="30"/>
      <c r="HQ331" s="42"/>
      <c r="HU331" s="7"/>
      <c r="HV331" s="8"/>
      <c r="IA331" s="8"/>
      <c r="IC331" s="4"/>
      <c r="ID331" s="4"/>
      <c r="IF331" s="8"/>
      <c r="IH331" s="4"/>
      <c r="II331" s="4"/>
      <c r="IK331" s="8"/>
      <c r="IM331" s="4"/>
      <c r="IN331" s="4"/>
      <c r="IO331" s="15"/>
      <c r="IP331" s="39"/>
      <c r="IU331" s="39"/>
      <c r="IW331" s="14"/>
      <c r="IX331" s="14"/>
      <c r="IZ331" s="39"/>
      <c r="JB331" s="14"/>
      <c r="JC331" s="14"/>
      <c r="JD331" s="22"/>
      <c r="JE331" s="40"/>
      <c r="JJ331" s="40"/>
      <c r="JL331" s="21"/>
      <c r="JM331" s="21"/>
      <c r="JN331" s="26"/>
      <c r="JO331" s="41"/>
      <c r="JS331" s="7"/>
      <c r="JT331" s="8"/>
      <c r="JY331" s="8"/>
      <c r="KA331" s="4"/>
      <c r="KB331" s="4"/>
      <c r="KD331" s="8"/>
      <c r="KF331" s="4"/>
      <c r="KG331" s="4"/>
      <c r="KH331" s="15"/>
      <c r="KI331" s="39"/>
      <c r="KN331" s="39"/>
      <c r="KP331" s="14"/>
      <c r="KQ331" s="14"/>
      <c r="KR331" s="22"/>
      <c r="KS331" s="40"/>
      <c r="KX331" s="6"/>
      <c r="KZ331" s="5"/>
      <c r="LA331" s="5"/>
      <c r="LG331" s="15"/>
      <c r="LH331" s="39"/>
      <c r="LM331" s="6"/>
      <c r="LO331" s="5"/>
      <c r="LP331" s="5"/>
      <c r="LQ331" s="7"/>
      <c r="LR331" s="8"/>
      <c r="LW331" s="8"/>
      <c r="LY331" s="4"/>
      <c r="LZ331" s="4"/>
      <c r="MB331" s="8"/>
      <c r="MD331" s="4"/>
      <c r="ME331" s="4"/>
      <c r="MG331" s="8"/>
      <c r="MI331" s="4"/>
      <c r="MJ331" s="4"/>
      <c r="MK331" s="15"/>
      <c r="ML331" s="39"/>
      <c r="MQ331" s="39"/>
      <c r="MS331" s="14"/>
      <c r="MT331" s="14"/>
      <c r="MV331" s="39"/>
      <c r="MX331" s="14"/>
      <c r="MY331" s="14"/>
      <c r="MZ331" s="22"/>
      <c r="NA331" s="40"/>
      <c r="NF331" s="40"/>
      <c r="NH331" s="21"/>
      <c r="NI331" s="21"/>
      <c r="NJ331" s="26"/>
      <c r="NK331" s="41"/>
      <c r="NO331" s="7"/>
      <c r="NP331" s="8"/>
      <c r="NU331" s="8"/>
      <c r="NW331" s="4"/>
      <c r="NX331" s="4"/>
      <c r="NZ331" s="8"/>
      <c r="OB331" s="4"/>
      <c r="OC331" s="4"/>
      <c r="OD331" s="15"/>
      <c r="OE331" s="39"/>
      <c r="OJ331" s="39"/>
      <c r="OL331" s="14"/>
      <c r="OM331" s="14"/>
      <c r="ON331" s="22"/>
      <c r="OO331" s="40"/>
      <c r="OS331" s="7"/>
      <c r="OT331" s="8"/>
      <c r="OY331" s="8"/>
      <c r="PA331" s="4"/>
      <c r="PB331" s="4"/>
      <c r="PC331" s="15"/>
      <c r="PD331" s="39"/>
      <c r="PH331" s="7"/>
      <c r="PI331" s="8"/>
      <c r="PM331" s="7"/>
      <c r="PN331" s="8"/>
      <c r="PS331" s="8"/>
      <c r="PU331" s="4"/>
      <c r="PV331" s="4"/>
      <c r="PX331" s="8"/>
      <c r="PZ331" s="4"/>
      <c r="QA331" s="4"/>
      <c r="QB331" s="15"/>
      <c r="QC331" s="39"/>
      <c r="QH331" s="39"/>
      <c r="QJ331" s="14"/>
      <c r="QK331" s="14"/>
      <c r="QL331" s="22"/>
      <c r="QM331" s="40"/>
      <c r="QQ331" s="7"/>
      <c r="QR331" s="8"/>
      <c r="QW331" s="8"/>
      <c r="QY331" s="4"/>
      <c r="QZ331" s="4"/>
      <c r="RA331" s="15"/>
      <c r="RB331" s="39"/>
      <c r="RF331" s="7"/>
      <c r="RG331" s="8"/>
      <c r="RK331" s="7"/>
      <c r="RL331" s="8"/>
      <c r="RQ331" s="8"/>
      <c r="RS331" s="4"/>
      <c r="RT331" s="4"/>
      <c r="RU331" s="15"/>
      <c r="RV331" s="39"/>
      <c r="RZ331" s="7"/>
      <c r="SA331" s="8"/>
      <c r="SE331" s="7"/>
      <c r="SF331" s="8"/>
      <c r="SJ331" s="7"/>
      <c r="SK331" s="8"/>
      <c r="SP331" s="8"/>
      <c r="SR331" s="4"/>
      <c r="SS331" s="4"/>
      <c r="SU331" s="8"/>
      <c r="SW331" s="4"/>
      <c r="SX331" s="4"/>
      <c r="SY331" s="15"/>
      <c r="SZ331" s="39"/>
      <c r="TE331" s="39"/>
      <c r="TG331" s="14"/>
      <c r="TH331" s="14"/>
      <c r="TI331" s="22"/>
      <c r="TJ331" s="40"/>
      <c r="TN331" s="7"/>
      <c r="TO331" s="8"/>
      <c r="TT331" s="8"/>
      <c r="TV331" s="4"/>
      <c r="TW331" s="4"/>
      <c r="TX331" s="15"/>
      <c r="TY331" s="39"/>
      <c r="UC331" s="7"/>
      <c r="UD331" s="8"/>
      <c r="UH331" s="7"/>
      <c r="UI331" s="8"/>
      <c r="UN331" s="8"/>
      <c r="UP331" s="4"/>
      <c r="UQ331" s="4"/>
      <c r="UR331" s="15"/>
      <c r="US331" s="39"/>
      <c r="UW331" s="7"/>
      <c r="UX331" s="8"/>
      <c r="VB331" s="7"/>
      <c r="VC331" s="8"/>
      <c r="VG331" s="7"/>
      <c r="VH331" s="8"/>
      <c r="VM331" s="8"/>
      <c r="VO331" s="4"/>
      <c r="VP331" s="4"/>
      <c r="VQ331" s="15"/>
      <c r="VR331" s="39"/>
      <c r="VV331" s="7"/>
      <c r="VW331" s="8"/>
      <c r="WA331" s="7"/>
      <c r="WB331" s="8"/>
      <c r="WF331" s="7"/>
      <c r="WG331" s="8"/>
      <c r="WK331" s="7"/>
      <c r="WL331" s="8"/>
      <c r="WQ331" s="8"/>
      <c r="WS331" s="4"/>
      <c r="WT331" s="4"/>
      <c r="WU331" s="15"/>
      <c r="WV331" s="39"/>
      <c r="WZ331" s="7"/>
      <c r="XA331" s="8"/>
      <c r="XE331" s="7"/>
      <c r="XF331" s="8"/>
      <c r="XJ331" s="7"/>
      <c r="XK331" s="8"/>
      <c r="XO331" s="7"/>
      <c r="XP331" s="8"/>
      <c r="XT331" s="7"/>
      <c r="XU331" s="8"/>
      <c r="XY331" s="7"/>
      <c r="XZ331" s="8"/>
      <c r="YD331" s="7"/>
      <c r="YE331" s="8"/>
      <c r="YI331" s="7"/>
      <c r="YJ331" s="8"/>
    </row>
    <row r="332" spans="2:660" x14ac:dyDescent="0.2">
      <c r="B332" s="242"/>
      <c r="C332" s="163"/>
      <c r="D332"/>
      <c r="J332"/>
      <c r="K332"/>
      <c r="L332"/>
      <c r="M332"/>
      <c r="AI332" s="8"/>
      <c r="AK332" s="4"/>
      <c r="AL332" s="9"/>
      <c r="AN332" s="8"/>
      <c r="AP332" s="4"/>
      <c r="AQ332" s="9"/>
      <c r="AS332" s="8"/>
      <c r="AU332" s="4"/>
      <c r="AV332" s="9"/>
      <c r="AX332" s="17"/>
      <c r="AZ332" s="13"/>
      <c r="BA332" s="16"/>
      <c r="BM332" s="39"/>
      <c r="BO332" s="14"/>
      <c r="BP332" s="18"/>
      <c r="BR332" s="39"/>
      <c r="BT332" s="14"/>
      <c r="BU332" s="18"/>
      <c r="BW332" s="39"/>
      <c r="BY332" s="14"/>
      <c r="BZ332" s="18"/>
      <c r="CA332" s="22"/>
      <c r="CB332" s="40"/>
      <c r="CG332" s="40"/>
      <c r="CI332" s="21"/>
      <c r="CJ332" s="21"/>
      <c r="CL332" s="40"/>
      <c r="CN332" s="21"/>
      <c r="CO332" s="21"/>
      <c r="CQ332" s="40"/>
      <c r="CS332" s="21"/>
      <c r="CT332" s="21"/>
      <c r="CV332" s="40"/>
      <c r="CX332" s="21"/>
      <c r="CY332" s="21"/>
      <c r="CZ332" s="26"/>
      <c r="DA332" s="41"/>
      <c r="DF332" s="41"/>
      <c r="DH332" s="25"/>
      <c r="DI332" s="25"/>
      <c r="DK332" s="41"/>
      <c r="DM332" s="25"/>
      <c r="DN332" s="25"/>
      <c r="DP332" s="41"/>
      <c r="DR332" s="25"/>
      <c r="DS332" s="25"/>
      <c r="DT332" s="30"/>
      <c r="DU332" s="42"/>
      <c r="DZ332" s="42"/>
      <c r="EB332" s="29"/>
      <c r="EC332" s="29"/>
      <c r="EE332" s="42"/>
      <c r="EG332" s="29"/>
      <c r="EH332" s="29"/>
      <c r="EI332" s="34"/>
      <c r="EJ332" s="43"/>
      <c r="EO332" s="43"/>
      <c r="EQ332" s="33"/>
      <c r="ER332" s="33"/>
      <c r="ES332" s="38"/>
      <c r="ET332" s="44"/>
      <c r="EX332" s="7"/>
      <c r="EY332" s="8"/>
      <c r="FD332" s="8"/>
      <c r="FF332" s="4"/>
      <c r="FG332" s="4"/>
      <c r="FI332" s="8"/>
      <c r="FK332" s="4"/>
      <c r="FL332" s="4"/>
      <c r="FN332" s="8"/>
      <c r="FP332" s="4"/>
      <c r="FQ332" s="4"/>
      <c r="FS332" s="8"/>
      <c r="FU332" s="4"/>
      <c r="FV332" s="4"/>
      <c r="FW332" s="15"/>
      <c r="FX332" s="39"/>
      <c r="GC332" s="39"/>
      <c r="GE332" s="14"/>
      <c r="GF332" s="14"/>
      <c r="GH332" s="39"/>
      <c r="GJ332" s="14"/>
      <c r="GK332" s="14"/>
      <c r="GM332" s="39"/>
      <c r="GO332" s="14"/>
      <c r="GP332" s="14"/>
      <c r="GQ332" s="22"/>
      <c r="GR332" s="40"/>
      <c r="GW332" s="40"/>
      <c r="GY332" s="21"/>
      <c r="GZ332" s="21"/>
      <c r="HB332" s="40"/>
      <c r="HD332" s="21"/>
      <c r="HE332" s="21"/>
      <c r="HF332" s="26"/>
      <c r="HG332" s="41"/>
      <c r="HL332" s="41"/>
      <c r="HN332" s="25"/>
      <c r="HO332" s="25"/>
      <c r="HP332" s="30"/>
      <c r="HQ332" s="42"/>
      <c r="HU332" s="7"/>
      <c r="HV332" s="8"/>
      <c r="IA332" s="8"/>
      <c r="IC332" s="4"/>
      <c r="ID332" s="4"/>
      <c r="IF332" s="8"/>
      <c r="IH332" s="4"/>
      <c r="II332" s="4"/>
      <c r="IK332" s="8"/>
      <c r="IM332" s="4"/>
      <c r="IN332" s="4"/>
      <c r="IO332" s="15"/>
      <c r="IP332" s="39"/>
      <c r="IU332" s="39"/>
      <c r="IW332" s="14"/>
      <c r="IX332" s="14"/>
      <c r="IZ332" s="39"/>
      <c r="JB332" s="14"/>
      <c r="JC332" s="14"/>
      <c r="JD332" s="22"/>
      <c r="JE332" s="40"/>
      <c r="JJ332" s="40"/>
      <c r="JL332" s="21"/>
      <c r="JM332" s="21"/>
      <c r="JN332" s="26"/>
      <c r="JO332" s="41"/>
      <c r="JS332" s="7"/>
      <c r="JT332" s="8"/>
      <c r="JY332" s="8"/>
      <c r="KA332" s="4"/>
      <c r="KB332" s="4"/>
      <c r="KD332" s="8"/>
      <c r="KF332" s="4"/>
      <c r="KG332" s="4"/>
      <c r="KH332" s="15"/>
      <c r="KI332" s="39"/>
      <c r="KN332" s="39"/>
      <c r="KP332" s="14"/>
      <c r="KQ332" s="14"/>
      <c r="KR332" s="22"/>
      <c r="KS332" s="40"/>
      <c r="KX332" s="6"/>
      <c r="KZ332" s="5"/>
      <c r="LA332" s="5"/>
      <c r="LG332" s="15"/>
      <c r="LH332" s="39"/>
      <c r="LM332" s="6"/>
      <c r="LO332" s="5"/>
      <c r="LP332" s="5"/>
      <c r="LQ332" s="7"/>
      <c r="LR332" s="8"/>
      <c r="LW332" s="8"/>
      <c r="LY332" s="4"/>
      <c r="LZ332" s="4"/>
      <c r="MB332" s="8"/>
      <c r="MD332" s="4"/>
      <c r="ME332" s="4"/>
      <c r="MG332" s="8"/>
      <c r="MI332" s="4"/>
      <c r="MJ332" s="4"/>
      <c r="MK332" s="15"/>
      <c r="ML332" s="39"/>
      <c r="MQ332" s="39"/>
      <c r="MS332" s="14"/>
      <c r="MT332" s="14"/>
      <c r="MV332" s="39"/>
      <c r="MX332" s="14"/>
      <c r="MY332" s="14"/>
      <c r="MZ332" s="22"/>
      <c r="NA332" s="40"/>
      <c r="NF332" s="40"/>
      <c r="NH332" s="21"/>
      <c r="NI332" s="21"/>
      <c r="NJ332" s="26"/>
      <c r="NK332" s="41"/>
      <c r="NO332" s="7"/>
      <c r="NP332" s="8"/>
      <c r="NU332" s="8"/>
      <c r="NW332" s="4"/>
      <c r="NX332" s="4"/>
      <c r="NZ332" s="8"/>
      <c r="OB332" s="4"/>
      <c r="OC332" s="4"/>
      <c r="OD332" s="15"/>
      <c r="OE332" s="39"/>
      <c r="OJ332" s="39"/>
      <c r="OL332" s="14"/>
      <c r="OM332" s="14"/>
      <c r="ON332" s="22"/>
      <c r="OO332" s="40"/>
      <c r="OS332" s="7"/>
      <c r="OT332" s="8"/>
      <c r="OY332" s="8"/>
      <c r="PA332" s="4"/>
      <c r="PB332" s="4"/>
      <c r="PC332" s="15"/>
      <c r="PD332" s="39"/>
      <c r="PH332" s="7"/>
      <c r="PI332" s="8"/>
      <c r="PM332" s="7"/>
      <c r="PN332" s="8"/>
      <c r="PS332" s="8"/>
      <c r="PU332" s="4"/>
      <c r="PV332" s="4"/>
      <c r="PX332" s="8"/>
      <c r="PZ332" s="4"/>
      <c r="QA332" s="4"/>
      <c r="QB332" s="15"/>
      <c r="QC332" s="39"/>
      <c r="QH332" s="39"/>
      <c r="QJ332" s="14"/>
      <c r="QK332" s="14"/>
      <c r="QL332" s="22"/>
      <c r="QM332" s="40"/>
      <c r="QQ332" s="7"/>
      <c r="QR332" s="8"/>
      <c r="QW332" s="8"/>
      <c r="QY332" s="4"/>
      <c r="QZ332" s="4"/>
      <c r="RA332" s="15"/>
      <c r="RB332" s="39"/>
      <c r="RF332" s="7"/>
      <c r="RG332" s="8"/>
      <c r="RK332" s="7"/>
      <c r="RL332" s="8"/>
      <c r="RQ332" s="8"/>
      <c r="RS332" s="4"/>
      <c r="RT332" s="4"/>
      <c r="RU332" s="15"/>
      <c r="RV332" s="39"/>
      <c r="RZ332" s="7"/>
      <c r="SA332" s="8"/>
      <c r="SE332" s="7"/>
      <c r="SF332" s="8"/>
      <c r="SJ332" s="7"/>
      <c r="SK332" s="8"/>
      <c r="SP332" s="8"/>
      <c r="SR332" s="4"/>
      <c r="SS332" s="4"/>
      <c r="SU332" s="8"/>
      <c r="SW332" s="4"/>
      <c r="SX332" s="4"/>
      <c r="SY332" s="15"/>
      <c r="SZ332" s="39"/>
      <c r="TE332" s="39"/>
      <c r="TG332" s="14"/>
      <c r="TH332" s="14"/>
      <c r="TI332" s="22"/>
      <c r="TJ332" s="40"/>
      <c r="TN332" s="7"/>
      <c r="TO332" s="8"/>
      <c r="TT332" s="8"/>
      <c r="TV332" s="4"/>
      <c r="TW332" s="4"/>
      <c r="TX332" s="15"/>
      <c r="TY332" s="39"/>
      <c r="UC332" s="7"/>
      <c r="UD332" s="8"/>
      <c r="UH332" s="7"/>
      <c r="UI332" s="8"/>
      <c r="UN332" s="8"/>
      <c r="UP332" s="4"/>
      <c r="UQ332" s="4"/>
      <c r="UR332" s="15"/>
      <c r="US332" s="39"/>
      <c r="UW332" s="7"/>
      <c r="UX332" s="8"/>
      <c r="VB332" s="7"/>
      <c r="VC332" s="8"/>
      <c r="VG332" s="7"/>
      <c r="VH332" s="8"/>
      <c r="VM332" s="8"/>
      <c r="VO332" s="4"/>
      <c r="VP332" s="4"/>
      <c r="VQ332" s="15"/>
      <c r="VR332" s="39"/>
      <c r="VV332" s="7"/>
      <c r="VW332" s="8"/>
      <c r="WA332" s="7"/>
      <c r="WB332" s="8"/>
      <c r="WF332" s="7"/>
      <c r="WG332" s="8"/>
      <c r="WK332" s="7"/>
      <c r="WL332" s="8"/>
      <c r="WQ332" s="8"/>
      <c r="WS332" s="4"/>
      <c r="WT332" s="4"/>
      <c r="WU332" s="15"/>
      <c r="WV332" s="39"/>
      <c r="WZ332" s="7"/>
      <c r="XA332" s="8"/>
      <c r="XE332" s="7"/>
      <c r="XF332" s="8"/>
      <c r="XJ332" s="7"/>
      <c r="XK332" s="8"/>
      <c r="XO332" s="7"/>
      <c r="XP332" s="8"/>
      <c r="XT332" s="7"/>
      <c r="XU332" s="8"/>
      <c r="XY332" s="7"/>
      <c r="XZ332" s="8"/>
      <c r="YD332" s="7"/>
      <c r="YE332" s="8"/>
      <c r="YI332" s="7"/>
      <c r="YJ332" s="8"/>
    </row>
    <row r="333" spans="2:660" x14ac:dyDescent="0.2">
      <c r="B333" s="242"/>
      <c r="C333" s="163"/>
      <c r="D333"/>
      <c r="J333"/>
      <c r="K333"/>
      <c r="L333"/>
      <c r="M333"/>
      <c r="AI333" s="8"/>
      <c r="AK333" s="4"/>
      <c r="AL333" s="9"/>
      <c r="AN333" s="8"/>
      <c r="AP333" s="4"/>
      <c r="AQ333" s="9"/>
      <c r="AS333" s="8"/>
      <c r="AU333" s="4"/>
      <c r="AV333" s="9"/>
      <c r="AX333" s="17"/>
      <c r="AZ333" s="13"/>
      <c r="BA333" s="16"/>
      <c r="BM333" s="39"/>
      <c r="BO333" s="14"/>
      <c r="BP333" s="18"/>
      <c r="BR333" s="39"/>
      <c r="BT333" s="14"/>
      <c r="BU333" s="18"/>
      <c r="BW333" s="39"/>
      <c r="BY333" s="14"/>
      <c r="BZ333" s="18"/>
      <c r="CA333" s="22"/>
      <c r="CB333" s="40"/>
      <c r="CG333" s="40"/>
      <c r="CI333" s="21"/>
      <c r="CJ333" s="21"/>
      <c r="CL333" s="40"/>
      <c r="CN333" s="21"/>
      <c r="CO333" s="21"/>
      <c r="CQ333" s="40"/>
      <c r="CS333" s="21"/>
      <c r="CT333" s="21"/>
      <c r="CV333" s="40"/>
      <c r="CX333" s="21"/>
      <c r="CY333" s="21"/>
      <c r="CZ333" s="26"/>
      <c r="DA333" s="41"/>
      <c r="DF333" s="41"/>
      <c r="DH333" s="25"/>
      <c r="DI333" s="25"/>
      <c r="DK333" s="41"/>
      <c r="DM333" s="25"/>
      <c r="DN333" s="25"/>
      <c r="DP333" s="41"/>
      <c r="DR333" s="25"/>
      <c r="DS333" s="25"/>
      <c r="DT333" s="30"/>
      <c r="DU333" s="42"/>
      <c r="DZ333" s="42"/>
      <c r="EB333" s="29"/>
      <c r="EC333" s="29"/>
      <c r="EE333" s="42"/>
      <c r="EG333" s="29"/>
      <c r="EH333" s="29"/>
      <c r="EI333" s="34"/>
      <c r="EJ333" s="43"/>
      <c r="EO333" s="43"/>
      <c r="EQ333" s="33"/>
      <c r="ER333" s="33"/>
      <c r="ES333" s="38"/>
      <c r="ET333" s="44"/>
      <c r="EX333" s="7"/>
      <c r="EY333" s="8"/>
      <c r="FD333" s="8"/>
      <c r="FF333" s="4"/>
      <c r="FG333" s="4"/>
      <c r="FI333" s="8"/>
      <c r="FK333" s="4"/>
      <c r="FL333" s="4"/>
      <c r="FN333" s="8"/>
      <c r="FP333" s="4"/>
      <c r="FQ333" s="4"/>
      <c r="FS333" s="8"/>
      <c r="FU333" s="4"/>
      <c r="FV333" s="4"/>
      <c r="FW333" s="15"/>
      <c r="FX333" s="39"/>
      <c r="GC333" s="39"/>
      <c r="GE333" s="14"/>
      <c r="GF333" s="14"/>
      <c r="GH333" s="39"/>
      <c r="GJ333" s="14"/>
      <c r="GK333" s="14"/>
      <c r="GM333" s="39"/>
      <c r="GO333" s="14"/>
      <c r="GP333" s="14"/>
      <c r="GQ333" s="22"/>
      <c r="GR333" s="40"/>
      <c r="GW333" s="40"/>
      <c r="GY333" s="21"/>
      <c r="GZ333" s="21"/>
      <c r="HB333" s="40"/>
      <c r="HD333" s="21"/>
      <c r="HE333" s="21"/>
      <c r="HF333" s="26"/>
      <c r="HG333" s="41"/>
      <c r="HL333" s="41"/>
      <c r="HN333" s="25"/>
      <c r="HO333" s="25"/>
      <c r="HP333" s="30"/>
      <c r="HQ333" s="42"/>
      <c r="HU333" s="7"/>
      <c r="HV333" s="8"/>
      <c r="IA333" s="8"/>
      <c r="IC333" s="4"/>
      <c r="ID333" s="4"/>
      <c r="IF333" s="8"/>
      <c r="IH333" s="4"/>
      <c r="II333" s="4"/>
      <c r="IK333" s="8"/>
      <c r="IM333" s="4"/>
      <c r="IN333" s="4"/>
      <c r="IO333" s="15"/>
      <c r="IP333" s="39"/>
      <c r="IU333" s="39"/>
      <c r="IW333" s="14"/>
      <c r="IX333" s="14"/>
      <c r="IZ333" s="39"/>
      <c r="JB333" s="14"/>
      <c r="JC333" s="14"/>
      <c r="JD333" s="22"/>
      <c r="JE333" s="40"/>
      <c r="JJ333" s="40"/>
      <c r="JL333" s="21"/>
      <c r="JM333" s="21"/>
      <c r="JN333" s="26"/>
      <c r="JO333" s="41"/>
      <c r="JS333" s="7"/>
      <c r="JT333" s="8"/>
      <c r="JY333" s="8"/>
      <c r="KA333" s="4"/>
      <c r="KB333" s="4"/>
      <c r="KD333" s="8"/>
      <c r="KF333" s="4"/>
      <c r="KG333" s="4"/>
      <c r="KH333" s="15"/>
      <c r="KI333" s="39"/>
      <c r="KN333" s="39"/>
      <c r="KP333" s="14"/>
      <c r="KQ333" s="14"/>
      <c r="KR333" s="22"/>
      <c r="KS333" s="40"/>
      <c r="KX333" s="6"/>
      <c r="KZ333" s="5"/>
      <c r="LA333" s="5"/>
      <c r="LG333" s="15"/>
      <c r="LH333" s="39"/>
      <c r="LM333" s="6"/>
      <c r="LO333" s="5"/>
      <c r="LP333" s="5"/>
      <c r="LQ333" s="7"/>
      <c r="LR333" s="8"/>
      <c r="LW333" s="8"/>
      <c r="LY333" s="4"/>
      <c r="LZ333" s="4"/>
      <c r="MB333" s="8"/>
      <c r="MD333" s="4"/>
      <c r="ME333" s="4"/>
      <c r="MG333" s="8"/>
      <c r="MI333" s="4"/>
      <c r="MJ333" s="4"/>
      <c r="MK333" s="15"/>
      <c r="ML333" s="39"/>
      <c r="MQ333" s="39"/>
      <c r="MS333" s="14"/>
      <c r="MT333" s="14"/>
      <c r="MV333" s="39"/>
      <c r="MX333" s="14"/>
      <c r="MY333" s="14"/>
      <c r="MZ333" s="22"/>
      <c r="NA333" s="40"/>
      <c r="NF333" s="40"/>
      <c r="NH333" s="21"/>
      <c r="NI333" s="21"/>
      <c r="NJ333" s="26"/>
      <c r="NK333" s="41"/>
      <c r="NO333" s="7"/>
      <c r="NP333" s="8"/>
      <c r="NU333" s="8"/>
      <c r="NW333" s="4"/>
      <c r="NX333" s="4"/>
      <c r="NZ333" s="8"/>
      <c r="OB333" s="4"/>
      <c r="OC333" s="4"/>
      <c r="OD333" s="15"/>
      <c r="OE333" s="39"/>
      <c r="OJ333" s="39"/>
      <c r="OL333" s="14"/>
      <c r="OM333" s="14"/>
      <c r="ON333" s="22"/>
      <c r="OO333" s="40"/>
      <c r="OS333" s="7"/>
      <c r="OT333" s="8"/>
      <c r="OY333" s="8"/>
      <c r="PA333" s="4"/>
      <c r="PB333" s="4"/>
      <c r="PC333" s="15"/>
      <c r="PD333" s="39"/>
      <c r="PH333" s="7"/>
      <c r="PI333" s="8"/>
      <c r="PM333" s="7"/>
      <c r="PN333" s="8"/>
      <c r="PS333" s="8"/>
      <c r="PU333" s="4"/>
      <c r="PV333" s="4"/>
      <c r="PX333" s="8"/>
      <c r="PZ333" s="4"/>
      <c r="QA333" s="4"/>
      <c r="QB333" s="15"/>
      <c r="QC333" s="39"/>
      <c r="QH333" s="39"/>
      <c r="QJ333" s="14"/>
      <c r="QK333" s="14"/>
      <c r="QL333" s="22"/>
      <c r="QM333" s="40"/>
      <c r="QQ333" s="7"/>
      <c r="QR333" s="8"/>
      <c r="QW333" s="8"/>
      <c r="QY333" s="4"/>
      <c r="QZ333" s="4"/>
      <c r="RA333" s="15"/>
      <c r="RB333" s="39"/>
      <c r="RF333" s="7"/>
      <c r="RG333" s="8"/>
      <c r="RK333" s="7"/>
      <c r="RL333" s="8"/>
      <c r="RQ333" s="8"/>
      <c r="RS333" s="4"/>
      <c r="RT333" s="4"/>
      <c r="RU333" s="15"/>
      <c r="RV333" s="39"/>
      <c r="RZ333" s="7"/>
      <c r="SA333" s="8"/>
      <c r="SE333" s="7"/>
      <c r="SF333" s="8"/>
      <c r="SJ333" s="7"/>
      <c r="SK333" s="8"/>
      <c r="SP333" s="8"/>
      <c r="SR333" s="4"/>
      <c r="SS333" s="4"/>
      <c r="SU333" s="8"/>
      <c r="SW333" s="4"/>
      <c r="SX333" s="4"/>
      <c r="SY333" s="15"/>
      <c r="SZ333" s="39"/>
      <c r="TE333" s="39"/>
      <c r="TG333" s="14"/>
      <c r="TH333" s="14"/>
      <c r="TI333" s="22"/>
      <c r="TJ333" s="40"/>
      <c r="TN333" s="7"/>
      <c r="TO333" s="8"/>
      <c r="TT333" s="8"/>
      <c r="TV333" s="4"/>
      <c r="TW333" s="4"/>
      <c r="TX333" s="15"/>
      <c r="TY333" s="39"/>
      <c r="UC333" s="7"/>
      <c r="UD333" s="8"/>
      <c r="UH333" s="7"/>
      <c r="UI333" s="8"/>
      <c r="UN333" s="8"/>
      <c r="UP333" s="4"/>
      <c r="UQ333" s="4"/>
      <c r="UR333" s="15"/>
      <c r="US333" s="39"/>
      <c r="UW333" s="7"/>
      <c r="UX333" s="8"/>
      <c r="VB333" s="7"/>
      <c r="VC333" s="8"/>
      <c r="VG333" s="7"/>
      <c r="VH333" s="8"/>
      <c r="VM333" s="8"/>
      <c r="VO333" s="4"/>
      <c r="VP333" s="4"/>
      <c r="VQ333" s="15"/>
      <c r="VR333" s="39"/>
      <c r="VV333" s="7"/>
      <c r="VW333" s="8"/>
      <c r="WA333" s="7"/>
      <c r="WB333" s="8"/>
      <c r="WF333" s="7"/>
      <c r="WG333" s="8"/>
      <c r="WK333" s="7"/>
      <c r="WL333" s="8"/>
      <c r="WQ333" s="8"/>
      <c r="WS333" s="4"/>
      <c r="WT333" s="4"/>
      <c r="WU333" s="15"/>
      <c r="WV333" s="39"/>
      <c r="WZ333" s="7"/>
      <c r="XA333" s="8"/>
      <c r="XE333" s="7"/>
      <c r="XF333" s="8"/>
      <c r="XJ333" s="7"/>
      <c r="XK333" s="8"/>
      <c r="XO333" s="7"/>
      <c r="XP333" s="8"/>
      <c r="XT333" s="7"/>
      <c r="XU333" s="8"/>
      <c r="XY333" s="7"/>
      <c r="XZ333" s="8"/>
      <c r="YD333" s="7"/>
      <c r="YE333" s="8"/>
      <c r="YI333" s="7"/>
      <c r="YJ333" s="8"/>
    </row>
    <row r="334" spans="2:660" x14ac:dyDescent="0.2">
      <c r="B334" s="242"/>
      <c r="C334" s="163"/>
      <c r="D334"/>
      <c r="J334"/>
      <c r="K334"/>
      <c r="L334"/>
      <c r="M334"/>
      <c r="AI334" s="8"/>
      <c r="AK334" s="4"/>
      <c r="AL334" s="9"/>
      <c r="AN334" s="8"/>
      <c r="AP334" s="4"/>
      <c r="AQ334" s="9"/>
      <c r="AS334" s="8"/>
      <c r="AU334" s="4"/>
      <c r="AV334" s="9"/>
      <c r="AX334" s="17"/>
      <c r="AZ334" s="13"/>
      <c r="BA334" s="16"/>
      <c r="BM334" s="39"/>
      <c r="BO334" s="14"/>
      <c r="BP334" s="18"/>
      <c r="BR334" s="39"/>
      <c r="BT334" s="14"/>
      <c r="BU334" s="18"/>
      <c r="BW334" s="39"/>
      <c r="BY334" s="14"/>
      <c r="BZ334" s="18"/>
      <c r="CA334" s="22"/>
      <c r="CB334" s="40"/>
      <c r="CG334" s="40"/>
      <c r="CI334" s="21"/>
      <c r="CJ334" s="21"/>
      <c r="CL334" s="40"/>
      <c r="CN334" s="21"/>
      <c r="CO334" s="21"/>
      <c r="CQ334" s="40"/>
      <c r="CS334" s="21"/>
      <c r="CT334" s="21"/>
      <c r="CV334" s="40"/>
      <c r="CX334" s="21"/>
      <c r="CY334" s="21"/>
      <c r="CZ334" s="26"/>
      <c r="DA334" s="41"/>
      <c r="DF334" s="41"/>
      <c r="DH334" s="25"/>
      <c r="DI334" s="25"/>
      <c r="DK334" s="41"/>
      <c r="DM334" s="25"/>
      <c r="DN334" s="25"/>
      <c r="DP334" s="41"/>
      <c r="DR334" s="25"/>
      <c r="DS334" s="25"/>
      <c r="DT334" s="30"/>
      <c r="DU334" s="42"/>
      <c r="DZ334" s="42"/>
      <c r="EB334" s="29"/>
      <c r="EC334" s="29"/>
      <c r="EE334" s="42"/>
      <c r="EG334" s="29"/>
      <c r="EH334" s="29"/>
      <c r="EI334" s="34"/>
      <c r="EJ334" s="43"/>
      <c r="EO334" s="43"/>
      <c r="EQ334" s="33"/>
      <c r="ER334" s="33"/>
      <c r="ES334" s="38"/>
      <c r="ET334" s="44"/>
      <c r="EX334" s="7"/>
      <c r="EY334" s="8"/>
      <c r="FD334" s="8"/>
      <c r="FF334" s="4"/>
      <c r="FG334" s="4"/>
      <c r="FI334" s="8"/>
      <c r="FK334" s="4"/>
      <c r="FL334" s="4"/>
      <c r="FN334" s="8"/>
      <c r="FP334" s="4"/>
      <c r="FQ334" s="4"/>
      <c r="FS334" s="8"/>
      <c r="FU334" s="4"/>
      <c r="FV334" s="4"/>
      <c r="FW334" s="15"/>
      <c r="FX334" s="39"/>
      <c r="GC334" s="39"/>
      <c r="GE334" s="14"/>
      <c r="GF334" s="14"/>
      <c r="GH334" s="39"/>
      <c r="GJ334" s="14"/>
      <c r="GK334" s="14"/>
      <c r="GM334" s="39"/>
      <c r="GO334" s="14"/>
      <c r="GP334" s="14"/>
      <c r="GQ334" s="22"/>
      <c r="GR334" s="40"/>
      <c r="GW334" s="40"/>
      <c r="GY334" s="21"/>
      <c r="GZ334" s="21"/>
      <c r="HB334" s="40"/>
      <c r="HD334" s="21"/>
      <c r="HE334" s="21"/>
      <c r="HF334" s="26"/>
      <c r="HG334" s="41"/>
      <c r="HL334" s="41"/>
      <c r="HN334" s="25"/>
      <c r="HO334" s="25"/>
      <c r="HP334" s="30"/>
      <c r="HQ334" s="42"/>
      <c r="HU334" s="7"/>
      <c r="HV334" s="8"/>
      <c r="IA334" s="8"/>
      <c r="IC334" s="4"/>
      <c r="ID334" s="4"/>
      <c r="IF334" s="8"/>
      <c r="IH334" s="4"/>
      <c r="II334" s="4"/>
      <c r="IK334" s="8"/>
      <c r="IM334" s="4"/>
      <c r="IN334" s="4"/>
      <c r="IO334" s="15"/>
      <c r="IP334" s="39"/>
      <c r="IU334" s="39"/>
      <c r="IW334" s="14"/>
      <c r="IX334" s="14"/>
      <c r="IZ334" s="39"/>
      <c r="JB334" s="14"/>
      <c r="JC334" s="14"/>
      <c r="JD334" s="22"/>
      <c r="JE334" s="40"/>
      <c r="JJ334" s="40"/>
      <c r="JL334" s="21"/>
      <c r="JM334" s="21"/>
      <c r="JN334" s="26"/>
      <c r="JO334" s="41"/>
      <c r="JS334" s="7"/>
      <c r="JT334" s="8"/>
      <c r="JY334" s="8"/>
      <c r="KA334" s="4"/>
      <c r="KB334" s="4"/>
      <c r="KD334" s="8"/>
      <c r="KF334" s="4"/>
      <c r="KG334" s="4"/>
      <c r="KH334" s="15"/>
      <c r="KI334" s="39"/>
      <c r="KN334" s="39"/>
      <c r="KP334" s="14"/>
      <c r="KQ334" s="14"/>
      <c r="KR334" s="22"/>
      <c r="KS334" s="40"/>
      <c r="KX334" s="6"/>
      <c r="KZ334" s="5"/>
      <c r="LA334" s="5"/>
      <c r="LG334" s="15"/>
      <c r="LH334" s="39"/>
      <c r="LM334" s="6"/>
      <c r="LO334" s="5"/>
      <c r="LP334" s="5"/>
      <c r="LQ334" s="7"/>
      <c r="LR334" s="8"/>
      <c r="LW334" s="8"/>
      <c r="LY334" s="4"/>
      <c r="LZ334" s="4"/>
      <c r="MB334" s="8"/>
      <c r="MD334" s="4"/>
      <c r="ME334" s="4"/>
      <c r="MG334" s="8"/>
      <c r="MI334" s="4"/>
      <c r="MJ334" s="4"/>
      <c r="MK334" s="15"/>
      <c r="ML334" s="39"/>
      <c r="MQ334" s="39"/>
      <c r="MS334" s="14"/>
      <c r="MT334" s="14"/>
      <c r="MV334" s="39"/>
      <c r="MX334" s="14"/>
      <c r="MY334" s="14"/>
      <c r="MZ334" s="22"/>
      <c r="NA334" s="40"/>
      <c r="NF334" s="40"/>
      <c r="NH334" s="21"/>
      <c r="NI334" s="21"/>
      <c r="NJ334" s="26"/>
      <c r="NK334" s="41"/>
      <c r="NO334" s="7"/>
      <c r="NP334" s="8"/>
      <c r="NU334" s="8"/>
      <c r="NW334" s="4"/>
      <c r="NX334" s="4"/>
      <c r="NZ334" s="8"/>
      <c r="OB334" s="4"/>
      <c r="OC334" s="4"/>
      <c r="OD334" s="15"/>
      <c r="OE334" s="39"/>
      <c r="OJ334" s="39"/>
      <c r="OL334" s="14"/>
      <c r="OM334" s="14"/>
      <c r="ON334" s="22"/>
      <c r="OO334" s="40"/>
      <c r="OS334" s="7"/>
      <c r="OT334" s="8"/>
      <c r="OY334" s="8"/>
      <c r="PA334" s="4"/>
      <c r="PB334" s="4"/>
      <c r="PC334" s="15"/>
      <c r="PD334" s="39"/>
      <c r="PH334" s="7"/>
      <c r="PI334" s="8"/>
      <c r="PM334" s="7"/>
      <c r="PN334" s="8"/>
      <c r="PS334" s="8"/>
      <c r="PU334" s="4"/>
      <c r="PV334" s="4"/>
      <c r="PX334" s="8"/>
      <c r="PZ334" s="4"/>
      <c r="QA334" s="4"/>
      <c r="QB334" s="15"/>
      <c r="QC334" s="39"/>
      <c r="QH334" s="39"/>
      <c r="QJ334" s="14"/>
      <c r="QK334" s="14"/>
      <c r="QL334" s="22"/>
      <c r="QM334" s="40"/>
      <c r="QQ334" s="7"/>
      <c r="QR334" s="8"/>
      <c r="QW334" s="8"/>
      <c r="QY334" s="4"/>
      <c r="QZ334" s="4"/>
      <c r="RA334" s="15"/>
      <c r="RB334" s="39"/>
      <c r="RF334" s="7"/>
      <c r="RG334" s="8"/>
      <c r="RK334" s="7"/>
      <c r="RL334" s="8"/>
      <c r="RQ334" s="8"/>
      <c r="RS334" s="4"/>
      <c r="RT334" s="4"/>
      <c r="RU334" s="15"/>
      <c r="RV334" s="39"/>
      <c r="RZ334" s="7"/>
      <c r="SA334" s="8"/>
      <c r="SE334" s="7"/>
      <c r="SF334" s="8"/>
      <c r="SJ334" s="7"/>
      <c r="SK334" s="8"/>
      <c r="SP334" s="8"/>
      <c r="SR334" s="4"/>
      <c r="SS334" s="4"/>
      <c r="SU334" s="8"/>
      <c r="SW334" s="4"/>
      <c r="SX334" s="4"/>
      <c r="SY334" s="15"/>
      <c r="SZ334" s="39"/>
      <c r="TE334" s="39"/>
      <c r="TG334" s="14"/>
      <c r="TH334" s="14"/>
      <c r="TI334" s="22"/>
      <c r="TJ334" s="40"/>
      <c r="TN334" s="7"/>
      <c r="TO334" s="8"/>
      <c r="TT334" s="8"/>
      <c r="TV334" s="4"/>
      <c r="TW334" s="4"/>
      <c r="TX334" s="15"/>
      <c r="TY334" s="39"/>
      <c r="UC334" s="7"/>
      <c r="UD334" s="8"/>
      <c r="UH334" s="7"/>
      <c r="UI334" s="8"/>
      <c r="UN334" s="8"/>
      <c r="UP334" s="4"/>
      <c r="UQ334" s="4"/>
      <c r="UR334" s="15"/>
      <c r="US334" s="39"/>
      <c r="UW334" s="7"/>
      <c r="UX334" s="8"/>
      <c r="VB334" s="7"/>
      <c r="VC334" s="8"/>
      <c r="VG334" s="7"/>
      <c r="VH334" s="8"/>
      <c r="VM334" s="8"/>
      <c r="VO334" s="4"/>
      <c r="VP334" s="4"/>
      <c r="VQ334" s="15"/>
      <c r="VR334" s="39"/>
      <c r="VV334" s="7"/>
      <c r="VW334" s="8"/>
      <c r="WA334" s="7"/>
      <c r="WB334" s="8"/>
      <c r="WF334" s="7"/>
      <c r="WG334" s="8"/>
      <c r="WK334" s="7"/>
      <c r="WL334" s="8"/>
      <c r="WQ334" s="8"/>
      <c r="WS334" s="4"/>
      <c r="WT334" s="4"/>
      <c r="WU334" s="15"/>
      <c r="WV334" s="39"/>
      <c r="WZ334" s="7"/>
      <c r="XA334" s="8"/>
      <c r="XE334" s="7"/>
      <c r="XF334" s="8"/>
      <c r="XJ334" s="7"/>
      <c r="XK334" s="8"/>
      <c r="XO334" s="7"/>
      <c r="XP334" s="8"/>
      <c r="XT334" s="7"/>
      <c r="XU334" s="8"/>
      <c r="XY334" s="7"/>
      <c r="XZ334" s="8"/>
      <c r="YD334" s="7"/>
      <c r="YE334" s="8"/>
      <c r="YI334" s="7"/>
      <c r="YJ334" s="8"/>
    </row>
    <row r="335" spans="2:660" x14ac:dyDescent="0.2">
      <c r="B335" s="242"/>
      <c r="C335" s="163"/>
      <c r="D335"/>
      <c r="J335"/>
      <c r="K335"/>
      <c r="L335"/>
      <c r="M335"/>
      <c r="AI335" s="8"/>
      <c r="AK335" s="4"/>
      <c r="AL335" s="9"/>
      <c r="AN335" s="8"/>
      <c r="AP335" s="4"/>
      <c r="AQ335" s="9"/>
      <c r="AS335" s="8"/>
      <c r="AU335" s="4"/>
      <c r="AV335" s="9"/>
      <c r="AX335" s="17"/>
      <c r="AZ335" s="13"/>
      <c r="BA335" s="16"/>
      <c r="BM335" s="39"/>
      <c r="BO335" s="14"/>
      <c r="BP335" s="18"/>
      <c r="BR335" s="39"/>
      <c r="BT335" s="14"/>
      <c r="BU335" s="18"/>
      <c r="BW335" s="39"/>
      <c r="BY335" s="14"/>
      <c r="BZ335" s="18"/>
      <c r="CA335" s="22"/>
      <c r="CB335" s="40"/>
      <c r="CG335" s="40"/>
      <c r="CI335" s="21"/>
      <c r="CJ335" s="21"/>
      <c r="CL335" s="40"/>
      <c r="CN335" s="21"/>
      <c r="CO335" s="21"/>
      <c r="CQ335" s="40"/>
      <c r="CS335" s="21"/>
      <c r="CT335" s="21"/>
      <c r="CV335" s="40"/>
      <c r="CX335" s="21"/>
      <c r="CY335" s="21"/>
      <c r="CZ335" s="26"/>
      <c r="DA335" s="41"/>
      <c r="DF335" s="41"/>
      <c r="DH335" s="25"/>
      <c r="DI335" s="25"/>
      <c r="DK335" s="41"/>
      <c r="DM335" s="25"/>
      <c r="DN335" s="25"/>
      <c r="DP335" s="41"/>
      <c r="DR335" s="25"/>
      <c r="DS335" s="25"/>
      <c r="DT335" s="30"/>
      <c r="DU335" s="42"/>
      <c r="DZ335" s="42"/>
      <c r="EB335" s="29"/>
      <c r="EC335" s="29"/>
      <c r="EE335" s="42"/>
      <c r="EG335" s="29"/>
      <c r="EH335" s="29"/>
      <c r="EI335" s="34"/>
      <c r="EJ335" s="43"/>
      <c r="EO335" s="43"/>
      <c r="EQ335" s="33"/>
      <c r="ER335" s="33"/>
      <c r="ES335" s="38"/>
      <c r="ET335" s="44"/>
      <c r="EX335" s="7"/>
      <c r="EY335" s="8"/>
      <c r="FD335" s="8"/>
      <c r="FF335" s="4"/>
      <c r="FG335" s="4"/>
      <c r="FI335" s="8"/>
      <c r="FK335" s="4"/>
      <c r="FL335" s="4"/>
      <c r="FN335" s="8"/>
      <c r="FP335" s="4"/>
      <c r="FQ335" s="4"/>
      <c r="FS335" s="8"/>
      <c r="FU335" s="4"/>
      <c r="FV335" s="4"/>
      <c r="FW335" s="15"/>
      <c r="FX335" s="39"/>
      <c r="GC335" s="39"/>
      <c r="GE335" s="14"/>
      <c r="GF335" s="14"/>
      <c r="GH335" s="39"/>
      <c r="GJ335" s="14"/>
      <c r="GK335" s="14"/>
      <c r="GM335" s="39"/>
      <c r="GO335" s="14"/>
      <c r="GP335" s="14"/>
      <c r="GQ335" s="22"/>
      <c r="GR335" s="40"/>
      <c r="GW335" s="40"/>
      <c r="GY335" s="21"/>
      <c r="GZ335" s="21"/>
      <c r="HB335" s="40"/>
      <c r="HD335" s="21"/>
      <c r="HE335" s="21"/>
      <c r="HF335" s="26"/>
      <c r="HG335" s="41"/>
      <c r="HL335" s="41"/>
      <c r="HN335" s="25"/>
      <c r="HO335" s="25"/>
      <c r="HP335" s="30"/>
      <c r="HQ335" s="42"/>
      <c r="HU335" s="7"/>
      <c r="HV335" s="8"/>
      <c r="IA335" s="8"/>
      <c r="IC335" s="4"/>
      <c r="ID335" s="4"/>
      <c r="IF335" s="8"/>
      <c r="IH335" s="4"/>
      <c r="II335" s="4"/>
      <c r="IK335" s="8"/>
      <c r="IM335" s="4"/>
      <c r="IN335" s="4"/>
      <c r="IO335" s="15"/>
      <c r="IP335" s="39"/>
      <c r="IU335" s="39"/>
      <c r="IW335" s="14"/>
      <c r="IX335" s="14"/>
      <c r="IZ335" s="39"/>
      <c r="JB335" s="14"/>
      <c r="JC335" s="14"/>
      <c r="JD335" s="22"/>
      <c r="JE335" s="40"/>
      <c r="JJ335" s="40"/>
      <c r="JL335" s="21"/>
      <c r="JM335" s="21"/>
      <c r="JN335" s="26"/>
      <c r="JO335" s="41"/>
      <c r="JS335" s="7"/>
      <c r="JT335" s="8"/>
      <c r="JY335" s="8"/>
      <c r="KA335" s="4"/>
      <c r="KB335" s="4"/>
      <c r="KD335" s="8"/>
      <c r="KF335" s="4"/>
      <c r="KG335" s="4"/>
      <c r="KH335" s="15"/>
      <c r="KI335" s="39"/>
      <c r="KN335" s="39"/>
      <c r="KP335" s="14"/>
      <c r="KQ335" s="14"/>
      <c r="KR335" s="22"/>
      <c r="KS335" s="40"/>
      <c r="KX335" s="6"/>
      <c r="KZ335" s="5"/>
      <c r="LA335" s="5"/>
      <c r="LG335" s="15"/>
      <c r="LH335" s="39"/>
      <c r="LM335" s="6"/>
      <c r="LO335" s="5"/>
      <c r="LP335" s="5"/>
      <c r="LQ335" s="7"/>
      <c r="LR335" s="8"/>
      <c r="LW335" s="8"/>
      <c r="LY335" s="4"/>
      <c r="LZ335" s="4"/>
      <c r="MB335" s="8"/>
      <c r="MD335" s="4"/>
      <c r="ME335" s="4"/>
      <c r="MG335" s="8"/>
      <c r="MI335" s="4"/>
      <c r="MJ335" s="4"/>
      <c r="MK335" s="15"/>
      <c r="ML335" s="39"/>
      <c r="MQ335" s="39"/>
      <c r="MS335" s="14"/>
      <c r="MT335" s="14"/>
      <c r="MV335" s="39"/>
      <c r="MX335" s="14"/>
      <c r="MY335" s="14"/>
      <c r="MZ335" s="22"/>
      <c r="NA335" s="40"/>
      <c r="NF335" s="40"/>
      <c r="NH335" s="21"/>
      <c r="NI335" s="21"/>
      <c r="NJ335" s="26"/>
      <c r="NK335" s="41"/>
      <c r="NO335" s="7"/>
      <c r="NP335" s="8"/>
      <c r="NU335" s="8"/>
      <c r="NW335" s="4"/>
      <c r="NX335" s="4"/>
      <c r="NZ335" s="8"/>
      <c r="OB335" s="4"/>
      <c r="OC335" s="4"/>
      <c r="OD335" s="15"/>
      <c r="OE335" s="39"/>
      <c r="OJ335" s="39"/>
      <c r="OL335" s="14"/>
      <c r="OM335" s="14"/>
      <c r="ON335" s="22"/>
      <c r="OO335" s="40"/>
      <c r="OS335" s="7"/>
      <c r="OT335" s="8"/>
      <c r="OY335" s="8"/>
      <c r="PA335" s="4"/>
      <c r="PB335" s="4"/>
      <c r="PC335" s="15"/>
      <c r="PD335" s="39"/>
      <c r="PH335" s="7"/>
      <c r="PI335" s="8"/>
      <c r="PM335" s="7"/>
      <c r="PN335" s="8"/>
      <c r="PS335" s="8"/>
      <c r="PU335" s="4"/>
      <c r="PV335" s="4"/>
      <c r="PX335" s="8"/>
      <c r="PZ335" s="4"/>
      <c r="QA335" s="4"/>
      <c r="QB335" s="15"/>
      <c r="QC335" s="39"/>
      <c r="QH335" s="39"/>
      <c r="QJ335" s="14"/>
      <c r="QK335" s="14"/>
      <c r="QL335" s="22"/>
      <c r="QM335" s="40"/>
      <c r="QQ335" s="7"/>
      <c r="QR335" s="8"/>
      <c r="QW335" s="8"/>
      <c r="QY335" s="4"/>
      <c r="QZ335" s="4"/>
      <c r="RA335" s="15"/>
      <c r="RB335" s="39"/>
      <c r="RF335" s="7"/>
      <c r="RG335" s="8"/>
      <c r="RK335" s="7"/>
      <c r="RL335" s="8"/>
      <c r="RQ335" s="8"/>
      <c r="RS335" s="4"/>
      <c r="RT335" s="4"/>
      <c r="RU335" s="15"/>
      <c r="RV335" s="39"/>
      <c r="RZ335" s="7"/>
      <c r="SA335" s="8"/>
      <c r="SE335" s="7"/>
      <c r="SF335" s="8"/>
      <c r="SJ335" s="7"/>
      <c r="SK335" s="8"/>
      <c r="SP335" s="8"/>
      <c r="SR335" s="4"/>
      <c r="SS335" s="4"/>
      <c r="SU335" s="8"/>
      <c r="SW335" s="4"/>
      <c r="SX335" s="4"/>
      <c r="SY335" s="15"/>
      <c r="SZ335" s="39"/>
      <c r="TE335" s="39"/>
      <c r="TG335" s="14"/>
      <c r="TH335" s="14"/>
      <c r="TI335" s="22"/>
      <c r="TJ335" s="40"/>
      <c r="TN335" s="7"/>
      <c r="TO335" s="8"/>
      <c r="TT335" s="8"/>
      <c r="TV335" s="4"/>
      <c r="TW335" s="4"/>
      <c r="TX335" s="15"/>
      <c r="TY335" s="39"/>
      <c r="UC335" s="7"/>
      <c r="UD335" s="8"/>
      <c r="UH335" s="7"/>
      <c r="UI335" s="8"/>
      <c r="UN335" s="8"/>
      <c r="UP335" s="4"/>
      <c r="UQ335" s="4"/>
      <c r="UR335" s="15"/>
      <c r="US335" s="39"/>
      <c r="UW335" s="7"/>
      <c r="UX335" s="8"/>
      <c r="VB335" s="7"/>
      <c r="VC335" s="8"/>
      <c r="VG335" s="7"/>
      <c r="VH335" s="8"/>
      <c r="VM335" s="8"/>
      <c r="VO335" s="4"/>
      <c r="VP335" s="4"/>
      <c r="VQ335" s="15"/>
      <c r="VR335" s="39"/>
      <c r="VV335" s="7"/>
      <c r="VW335" s="8"/>
      <c r="WA335" s="7"/>
      <c r="WB335" s="8"/>
      <c r="WF335" s="7"/>
      <c r="WG335" s="8"/>
      <c r="WK335" s="7"/>
      <c r="WL335" s="8"/>
      <c r="WQ335" s="8"/>
      <c r="WS335" s="4"/>
      <c r="WT335" s="4"/>
      <c r="WU335" s="15"/>
      <c r="WV335" s="39"/>
      <c r="WZ335" s="7"/>
      <c r="XA335" s="8"/>
      <c r="XE335" s="7"/>
      <c r="XF335" s="8"/>
      <c r="XJ335" s="7"/>
      <c r="XK335" s="8"/>
      <c r="XO335" s="7"/>
      <c r="XP335" s="8"/>
      <c r="XT335" s="7"/>
      <c r="XU335" s="8"/>
      <c r="XY335" s="7"/>
      <c r="XZ335" s="8"/>
      <c r="YD335" s="7"/>
      <c r="YE335" s="8"/>
      <c r="YI335" s="7"/>
      <c r="YJ335" s="8"/>
    </row>
    <row r="336" spans="2:660" x14ac:dyDescent="0.2">
      <c r="B336" s="242"/>
      <c r="C336" s="163"/>
      <c r="D336"/>
      <c r="J336"/>
      <c r="K336"/>
      <c r="L336"/>
      <c r="M336"/>
      <c r="AI336" s="8"/>
      <c r="AK336" s="4"/>
      <c r="AL336" s="9"/>
      <c r="AN336" s="8"/>
      <c r="AP336" s="4"/>
      <c r="AQ336" s="9"/>
      <c r="AS336" s="8"/>
      <c r="AU336" s="4"/>
      <c r="AV336" s="9"/>
      <c r="AX336" s="17"/>
      <c r="AZ336" s="13"/>
      <c r="BA336" s="16"/>
      <c r="BM336" s="39"/>
      <c r="BO336" s="14"/>
      <c r="BP336" s="18"/>
      <c r="BR336" s="39"/>
      <c r="BT336" s="14"/>
      <c r="BU336" s="18"/>
      <c r="BW336" s="39"/>
      <c r="BY336" s="14"/>
      <c r="BZ336" s="18"/>
      <c r="CA336" s="22"/>
      <c r="CB336" s="40"/>
      <c r="CG336" s="40"/>
      <c r="CI336" s="21"/>
      <c r="CJ336" s="21"/>
      <c r="CL336" s="40"/>
      <c r="CN336" s="21"/>
      <c r="CO336" s="21"/>
      <c r="CQ336" s="40"/>
      <c r="CS336" s="21"/>
      <c r="CT336" s="21"/>
      <c r="CV336" s="40"/>
      <c r="CX336" s="21"/>
      <c r="CY336" s="21"/>
      <c r="CZ336" s="26"/>
      <c r="DA336" s="41"/>
      <c r="DF336" s="41"/>
      <c r="DH336" s="25"/>
      <c r="DI336" s="25"/>
      <c r="DK336" s="41"/>
      <c r="DM336" s="25"/>
      <c r="DN336" s="25"/>
      <c r="DP336" s="41"/>
      <c r="DR336" s="25"/>
      <c r="DS336" s="25"/>
      <c r="DT336" s="30"/>
      <c r="DU336" s="42"/>
      <c r="DZ336" s="42"/>
      <c r="EB336" s="29"/>
      <c r="EC336" s="29"/>
      <c r="EE336" s="42"/>
      <c r="EG336" s="29"/>
      <c r="EH336" s="29"/>
      <c r="EI336" s="34"/>
      <c r="EJ336" s="43"/>
      <c r="EO336" s="43"/>
      <c r="EQ336" s="33"/>
      <c r="ER336" s="33"/>
      <c r="ES336" s="38"/>
      <c r="ET336" s="44"/>
      <c r="EX336" s="7"/>
      <c r="EY336" s="8"/>
      <c r="FD336" s="8"/>
      <c r="FF336" s="4"/>
      <c r="FG336" s="4"/>
      <c r="FI336" s="8"/>
      <c r="FK336" s="4"/>
      <c r="FL336" s="4"/>
      <c r="FN336" s="8"/>
      <c r="FP336" s="4"/>
      <c r="FQ336" s="4"/>
      <c r="FS336" s="8"/>
      <c r="FU336" s="4"/>
      <c r="FV336" s="4"/>
      <c r="FW336" s="15"/>
      <c r="FX336" s="39"/>
      <c r="GC336" s="39"/>
      <c r="GE336" s="14"/>
      <c r="GF336" s="14"/>
      <c r="GH336" s="39"/>
      <c r="GJ336" s="14"/>
      <c r="GK336" s="14"/>
      <c r="GM336" s="39"/>
      <c r="GO336" s="14"/>
      <c r="GP336" s="14"/>
      <c r="GQ336" s="22"/>
      <c r="GR336" s="40"/>
      <c r="GW336" s="40"/>
      <c r="GY336" s="21"/>
      <c r="GZ336" s="21"/>
      <c r="HB336" s="40"/>
      <c r="HD336" s="21"/>
      <c r="HE336" s="21"/>
      <c r="HF336" s="26"/>
      <c r="HG336" s="41"/>
      <c r="HL336" s="41"/>
      <c r="HN336" s="25"/>
      <c r="HO336" s="25"/>
      <c r="HP336" s="30"/>
      <c r="HQ336" s="42"/>
      <c r="HU336" s="7"/>
      <c r="HV336" s="8"/>
      <c r="IA336" s="8"/>
      <c r="IC336" s="4"/>
      <c r="ID336" s="4"/>
      <c r="IF336" s="8"/>
      <c r="IH336" s="4"/>
      <c r="II336" s="4"/>
      <c r="IK336" s="8"/>
      <c r="IM336" s="4"/>
      <c r="IN336" s="4"/>
      <c r="IO336" s="15"/>
      <c r="IP336" s="39"/>
      <c r="IU336" s="39"/>
      <c r="IW336" s="14"/>
      <c r="IX336" s="14"/>
      <c r="IZ336" s="39"/>
      <c r="JB336" s="14"/>
      <c r="JC336" s="14"/>
      <c r="JD336" s="22"/>
      <c r="JE336" s="40"/>
      <c r="JJ336" s="40"/>
      <c r="JL336" s="21"/>
      <c r="JM336" s="21"/>
      <c r="JN336" s="26"/>
      <c r="JO336" s="41"/>
      <c r="JS336" s="7"/>
      <c r="JT336" s="8"/>
      <c r="JY336" s="8"/>
      <c r="KA336" s="4"/>
      <c r="KB336" s="4"/>
      <c r="KD336" s="8"/>
      <c r="KF336" s="4"/>
      <c r="KG336" s="4"/>
      <c r="KH336" s="15"/>
      <c r="KI336" s="39"/>
      <c r="KN336" s="39"/>
      <c r="KP336" s="14"/>
      <c r="KQ336" s="14"/>
      <c r="KR336" s="22"/>
      <c r="KS336" s="40"/>
      <c r="KX336" s="6"/>
      <c r="KZ336" s="5"/>
      <c r="LA336" s="5"/>
      <c r="LG336" s="15"/>
      <c r="LH336" s="39"/>
      <c r="LM336" s="6"/>
      <c r="LO336" s="5"/>
      <c r="LP336" s="5"/>
      <c r="LQ336" s="7"/>
      <c r="LR336" s="8"/>
      <c r="LW336" s="8"/>
      <c r="LY336" s="4"/>
      <c r="LZ336" s="4"/>
      <c r="MB336" s="8"/>
      <c r="MD336" s="4"/>
      <c r="ME336" s="4"/>
      <c r="MG336" s="8"/>
      <c r="MI336" s="4"/>
      <c r="MJ336" s="4"/>
      <c r="MK336" s="15"/>
      <c r="ML336" s="39"/>
      <c r="MQ336" s="39"/>
      <c r="MS336" s="14"/>
      <c r="MT336" s="14"/>
      <c r="MV336" s="39"/>
      <c r="MX336" s="14"/>
      <c r="MY336" s="14"/>
      <c r="MZ336" s="22"/>
      <c r="NA336" s="40"/>
      <c r="NF336" s="40"/>
      <c r="NH336" s="21"/>
      <c r="NI336" s="21"/>
      <c r="NJ336" s="26"/>
      <c r="NK336" s="41"/>
      <c r="NO336" s="7"/>
      <c r="NP336" s="8"/>
      <c r="NU336" s="8"/>
      <c r="NW336" s="4"/>
      <c r="NX336" s="4"/>
      <c r="NZ336" s="8"/>
      <c r="OB336" s="4"/>
      <c r="OC336" s="4"/>
      <c r="OD336" s="15"/>
      <c r="OE336" s="39"/>
      <c r="OJ336" s="39"/>
      <c r="OL336" s="14"/>
      <c r="OM336" s="14"/>
      <c r="ON336" s="22"/>
      <c r="OO336" s="40"/>
      <c r="OS336" s="7"/>
      <c r="OT336" s="8"/>
      <c r="OY336" s="8"/>
      <c r="PA336" s="4"/>
      <c r="PB336" s="4"/>
      <c r="PC336" s="15"/>
      <c r="PD336" s="39"/>
      <c r="PH336" s="7"/>
      <c r="PI336" s="8"/>
      <c r="PM336" s="7"/>
      <c r="PN336" s="8"/>
      <c r="PS336" s="8"/>
      <c r="PU336" s="4"/>
      <c r="PV336" s="4"/>
      <c r="PX336" s="8"/>
      <c r="PZ336" s="4"/>
      <c r="QA336" s="4"/>
      <c r="QB336" s="15"/>
      <c r="QC336" s="39"/>
      <c r="QH336" s="39"/>
      <c r="QJ336" s="14"/>
      <c r="QK336" s="14"/>
      <c r="QL336" s="22"/>
      <c r="QM336" s="40"/>
      <c r="QQ336" s="7"/>
      <c r="QR336" s="8"/>
      <c r="QW336" s="8"/>
      <c r="QY336" s="4"/>
      <c r="QZ336" s="4"/>
      <c r="RA336" s="15"/>
      <c r="RB336" s="39"/>
      <c r="RF336" s="7"/>
      <c r="RG336" s="8"/>
      <c r="RK336" s="7"/>
      <c r="RL336" s="8"/>
      <c r="RQ336" s="8"/>
      <c r="RS336" s="4"/>
      <c r="RT336" s="4"/>
      <c r="RU336" s="15"/>
      <c r="RV336" s="39"/>
      <c r="RZ336" s="7"/>
      <c r="SA336" s="8"/>
      <c r="SE336" s="7"/>
      <c r="SF336" s="8"/>
      <c r="SJ336" s="7"/>
      <c r="SK336" s="8"/>
      <c r="SP336" s="8"/>
      <c r="SR336" s="4"/>
      <c r="SS336" s="4"/>
      <c r="SU336" s="8"/>
      <c r="SW336" s="4"/>
      <c r="SX336" s="4"/>
      <c r="SY336" s="15"/>
      <c r="SZ336" s="39"/>
      <c r="TE336" s="39"/>
      <c r="TG336" s="14"/>
      <c r="TH336" s="14"/>
      <c r="TI336" s="22"/>
      <c r="TJ336" s="40"/>
      <c r="TN336" s="7"/>
      <c r="TO336" s="8"/>
      <c r="TT336" s="8"/>
      <c r="TV336" s="4"/>
      <c r="TW336" s="4"/>
      <c r="TX336" s="15"/>
      <c r="TY336" s="39"/>
      <c r="UC336" s="7"/>
      <c r="UD336" s="8"/>
      <c r="UH336" s="7"/>
      <c r="UI336" s="8"/>
      <c r="UN336" s="8"/>
      <c r="UP336" s="4"/>
      <c r="UQ336" s="4"/>
      <c r="UR336" s="15"/>
      <c r="US336" s="39"/>
      <c r="UW336" s="7"/>
      <c r="UX336" s="8"/>
      <c r="VB336" s="7"/>
      <c r="VC336" s="8"/>
      <c r="VG336" s="7"/>
      <c r="VH336" s="8"/>
      <c r="VM336" s="8"/>
      <c r="VO336" s="4"/>
      <c r="VP336" s="4"/>
      <c r="VQ336" s="15"/>
      <c r="VR336" s="39"/>
      <c r="VV336" s="7"/>
      <c r="VW336" s="8"/>
      <c r="WA336" s="7"/>
      <c r="WB336" s="8"/>
      <c r="WF336" s="7"/>
      <c r="WG336" s="8"/>
      <c r="WK336" s="7"/>
      <c r="WL336" s="8"/>
      <c r="WQ336" s="8"/>
      <c r="WS336" s="4"/>
      <c r="WT336" s="4"/>
      <c r="WU336" s="15"/>
      <c r="WV336" s="39"/>
      <c r="WZ336" s="7"/>
      <c r="XA336" s="8"/>
      <c r="XE336" s="7"/>
      <c r="XF336" s="8"/>
      <c r="XJ336" s="7"/>
      <c r="XK336" s="8"/>
      <c r="XO336" s="7"/>
      <c r="XP336" s="8"/>
      <c r="XT336" s="7"/>
      <c r="XU336" s="8"/>
      <c r="XY336" s="7"/>
      <c r="XZ336" s="8"/>
      <c r="YD336" s="7"/>
      <c r="YE336" s="8"/>
      <c r="YI336" s="7"/>
      <c r="YJ336" s="8"/>
    </row>
    <row r="337" spans="2:660" x14ac:dyDescent="0.2">
      <c r="B337" s="242"/>
      <c r="C337" s="163"/>
      <c r="D337"/>
      <c r="J337"/>
      <c r="K337"/>
      <c r="L337"/>
      <c r="M337"/>
      <c r="AI337" s="8"/>
      <c r="AK337" s="4"/>
      <c r="AL337" s="9"/>
      <c r="AN337" s="8"/>
      <c r="AP337" s="4"/>
      <c r="AQ337" s="9"/>
      <c r="AS337" s="8"/>
      <c r="AU337" s="4"/>
      <c r="AV337" s="9"/>
      <c r="AX337" s="17"/>
      <c r="AZ337" s="13"/>
      <c r="BA337" s="16"/>
      <c r="BM337" s="39"/>
      <c r="BO337" s="14"/>
      <c r="BP337" s="18"/>
      <c r="BR337" s="39"/>
      <c r="BT337" s="14"/>
      <c r="BU337" s="18"/>
      <c r="BW337" s="39"/>
      <c r="BY337" s="14"/>
      <c r="BZ337" s="18"/>
      <c r="CA337" s="22"/>
      <c r="CB337" s="40"/>
      <c r="CG337" s="40"/>
      <c r="CI337" s="21"/>
      <c r="CJ337" s="21"/>
      <c r="CL337" s="40"/>
      <c r="CN337" s="21"/>
      <c r="CO337" s="21"/>
      <c r="CQ337" s="40"/>
      <c r="CS337" s="21"/>
      <c r="CT337" s="21"/>
      <c r="CV337" s="40"/>
      <c r="CX337" s="21"/>
      <c r="CY337" s="21"/>
      <c r="CZ337" s="26"/>
      <c r="DA337" s="41"/>
      <c r="DF337" s="41"/>
      <c r="DH337" s="25"/>
      <c r="DI337" s="25"/>
      <c r="DK337" s="41"/>
      <c r="DM337" s="25"/>
      <c r="DN337" s="25"/>
      <c r="DP337" s="41"/>
      <c r="DR337" s="25"/>
      <c r="DS337" s="25"/>
      <c r="DT337" s="30"/>
      <c r="DU337" s="42"/>
      <c r="DZ337" s="42"/>
      <c r="EB337" s="29"/>
      <c r="EC337" s="29"/>
      <c r="EE337" s="42"/>
      <c r="EG337" s="29"/>
      <c r="EH337" s="29"/>
      <c r="EI337" s="34"/>
      <c r="EJ337" s="43"/>
      <c r="EO337" s="43"/>
      <c r="EQ337" s="33"/>
      <c r="ER337" s="33"/>
      <c r="ES337" s="38"/>
      <c r="ET337" s="44"/>
      <c r="EX337" s="7"/>
      <c r="EY337" s="8"/>
      <c r="FD337" s="8"/>
      <c r="FF337" s="4"/>
      <c r="FG337" s="4"/>
      <c r="FI337" s="8"/>
      <c r="FK337" s="4"/>
      <c r="FL337" s="4"/>
      <c r="FN337" s="8"/>
      <c r="FP337" s="4"/>
      <c r="FQ337" s="4"/>
      <c r="FS337" s="8"/>
      <c r="FU337" s="4"/>
      <c r="FV337" s="4"/>
      <c r="FW337" s="15"/>
      <c r="FX337" s="39"/>
      <c r="GC337" s="39"/>
      <c r="GE337" s="14"/>
      <c r="GF337" s="14"/>
      <c r="GH337" s="39"/>
      <c r="GJ337" s="14"/>
      <c r="GK337" s="14"/>
      <c r="GM337" s="39"/>
      <c r="GO337" s="14"/>
      <c r="GP337" s="14"/>
      <c r="GQ337" s="22"/>
      <c r="GR337" s="40"/>
      <c r="GW337" s="40"/>
      <c r="GY337" s="21"/>
      <c r="GZ337" s="21"/>
      <c r="HB337" s="40"/>
      <c r="HD337" s="21"/>
      <c r="HE337" s="21"/>
      <c r="HF337" s="26"/>
      <c r="HG337" s="41"/>
      <c r="HL337" s="41"/>
      <c r="HN337" s="25"/>
      <c r="HO337" s="25"/>
      <c r="HP337" s="30"/>
      <c r="HQ337" s="42"/>
      <c r="HU337" s="7"/>
      <c r="HV337" s="8"/>
      <c r="IA337" s="8"/>
      <c r="IC337" s="4"/>
      <c r="ID337" s="4"/>
      <c r="IF337" s="8"/>
      <c r="IH337" s="4"/>
      <c r="II337" s="4"/>
      <c r="IK337" s="8"/>
      <c r="IM337" s="4"/>
      <c r="IN337" s="4"/>
      <c r="IO337" s="15"/>
      <c r="IP337" s="39"/>
      <c r="IU337" s="39"/>
      <c r="IW337" s="14"/>
      <c r="IX337" s="14"/>
      <c r="IZ337" s="39"/>
      <c r="JB337" s="14"/>
      <c r="JC337" s="14"/>
      <c r="JD337" s="22"/>
      <c r="JE337" s="40"/>
      <c r="JJ337" s="40"/>
      <c r="JL337" s="21"/>
      <c r="JM337" s="21"/>
      <c r="JN337" s="26"/>
      <c r="JO337" s="41"/>
      <c r="JS337" s="7"/>
      <c r="JT337" s="8"/>
      <c r="JY337" s="8"/>
      <c r="KA337" s="4"/>
      <c r="KB337" s="4"/>
      <c r="KD337" s="8"/>
      <c r="KF337" s="4"/>
      <c r="KG337" s="4"/>
      <c r="KH337" s="15"/>
      <c r="KI337" s="39"/>
      <c r="KN337" s="39"/>
      <c r="KP337" s="14"/>
      <c r="KQ337" s="14"/>
      <c r="KR337" s="22"/>
      <c r="KS337" s="40"/>
      <c r="KX337" s="6"/>
      <c r="KZ337" s="5"/>
      <c r="LA337" s="5"/>
      <c r="LG337" s="15"/>
      <c r="LH337" s="39"/>
      <c r="LM337" s="6"/>
      <c r="LO337" s="5"/>
      <c r="LP337" s="5"/>
      <c r="LQ337" s="7"/>
      <c r="LR337" s="8"/>
      <c r="LW337" s="8"/>
      <c r="LY337" s="4"/>
      <c r="LZ337" s="4"/>
      <c r="MB337" s="8"/>
      <c r="MD337" s="4"/>
      <c r="ME337" s="4"/>
      <c r="MG337" s="8"/>
      <c r="MI337" s="4"/>
      <c r="MJ337" s="4"/>
      <c r="MK337" s="15"/>
      <c r="ML337" s="39"/>
      <c r="MQ337" s="39"/>
      <c r="MS337" s="14"/>
      <c r="MT337" s="14"/>
      <c r="MV337" s="39"/>
      <c r="MX337" s="14"/>
      <c r="MY337" s="14"/>
      <c r="MZ337" s="22"/>
      <c r="NA337" s="40"/>
      <c r="NF337" s="40"/>
      <c r="NH337" s="21"/>
      <c r="NI337" s="21"/>
      <c r="NJ337" s="26"/>
      <c r="NK337" s="41"/>
      <c r="NO337" s="7"/>
      <c r="NP337" s="8"/>
      <c r="NU337" s="8"/>
      <c r="NW337" s="4"/>
      <c r="NX337" s="4"/>
      <c r="NZ337" s="8"/>
      <c r="OB337" s="4"/>
      <c r="OC337" s="4"/>
      <c r="OD337" s="15"/>
      <c r="OE337" s="39"/>
      <c r="OJ337" s="39"/>
      <c r="OL337" s="14"/>
      <c r="OM337" s="14"/>
      <c r="ON337" s="22"/>
      <c r="OO337" s="40"/>
      <c r="OS337" s="7"/>
      <c r="OT337" s="8"/>
      <c r="OY337" s="8"/>
      <c r="PA337" s="4"/>
      <c r="PB337" s="4"/>
      <c r="PC337" s="15"/>
      <c r="PD337" s="39"/>
      <c r="PH337" s="7"/>
      <c r="PI337" s="8"/>
      <c r="PM337" s="7"/>
      <c r="PN337" s="8"/>
      <c r="PS337" s="8"/>
      <c r="PU337" s="4"/>
      <c r="PV337" s="4"/>
      <c r="PX337" s="8"/>
      <c r="PZ337" s="4"/>
      <c r="QA337" s="4"/>
      <c r="QB337" s="15"/>
      <c r="QC337" s="39"/>
      <c r="QH337" s="39"/>
      <c r="QJ337" s="14"/>
      <c r="QK337" s="14"/>
      <c r="QL337" s="22"/>
      <c r="QM337" s="40"/>
      <c r="QQ337" s="7"/>
      <c r="QR337" s="8"/>
      <c r="QW337" s="8"/>
      <c r="QY337" s="4"/>
      <c r="QZ337" s="4"/>
      <c r="RA337" s="15"/>
      <c r="RB337" s="39"/>
      <c r="RF337" s="7"/>
      <c r="RG337" s="8"/>
      <c r="RK337" s="7"/>
      <c r="RL337" s="8"/>
      <c r="RQ337" s="8"/>
      <c r="RS337" s="4"/>
      <c r="RT337" s="4"/>
      <c r="RU337" s="15"/>
      <c r="RV337" s="39"/>
      <c r="RZ337" s="7"/>
      <c r="SA337" s="8"/>
      <c r="SE337" s="7"/>
      <c r="SF337" s="8"/>
      <c r="SJ337" s="7"/>
      <c r="SK337" s="8"/>
      <c r="SP337" s="8"/>
      <c r="SR337" s="4"/>
      <c r="SS337" s="4"/>
      <c r="SU337" s="8"/>
      <c r="SW337" s="4"/>
      <c r="SX337" s="4"/>
      <c r="SY337" s="15"/>
      <c r="SZ337" s="39"/>
      <c r="TE337" s="39"/>
      <c r="TG337" s="14"/>
      <c r="TH337" s="14"/>
      <c r="TI337" s="22"/>
      <c r="TJ337" s="40"/>
      <c r="TN337" s="7"/>
      <c r="TO337" s="8"/>
      <c r="TT337" s="8"/>
      <c r="TV337" s="4"/>
      <c r="TW337" s="4"/>
      <c r="TX337" s="15"/>
      <c r="TY337" s="39"/>
      <c r="UC337" s="7"/>
      <c r="UD337" s="8"/>
      <c r="UH337" s="7"/>
      <c r="UI337" s="8"/>
      <c r="UN337" s="8"/>
      <c r="UP337" s="4"/>
      <c r="UQ337" s="4"/>
      <c r="UR337" s="15"/>
      <c r="US337" s="39"/>
      <c r="UW337" s="7"/>
      <c r="UX337" s="8"/>
      <c r="VB337" s="7"/>
      <c r="VC337" s="8"/>
      <c r="VG337" s="7"/>
      <c r="VH337" s="8"/>
      <c r="VM337" s="8"/>
      <c r="VO337" s="4"/>
      <c r="VP337" s="4"/>
      <c r="VQ337" s="15"/>
      <c r="VR337" s="39"/>
      <c r="VV337" s="7"/>
      <c r="VW337" s="8"/>
      <c r="WA337" s="7"/>
      <c r="WB337" s="8"/>
      <c r="WF337" s="7"/>
      <c r="WG337" s="8"/>
      <c r="WK337" s="7"/>
      <c r="WL337" s="8"/>
      <c r="WQ337" s="8"/>
      <c r="WS337" s="4"/>
      <c r="WT337" s="4"/>
      <c r="WU337" s="15"/>
      <c r="WV337" s="39"/>
      <c r="WZ337" s="7"/>
      <c r="XA337" s="8"/>
      <c r="XE337" s="7"/>
      <c r="XF337" s="8"/>
      <c r="XJ337" s="7"/>
      <c r="XK337" s="8"/>
      <c r="XO337" s="7"/>
      <c r="XP337" s="8"/>
      <c r="XT337" s="7"/>
      <c r="XU337" s="8"/>
      <c r="XY337" s="7"/>
      <c r="XZ337" s="8"/>
      <c r="YD337" s="7"/>
      <c r="YE337" s="8"/>
      <c r="YI337" s="7"/>
      <c r="YJ337" s="8"/>
    </row>
    <row r="338" spans="2:660" x14ac:dyDescent="0.2">
      <c r="B338" s="242"/>
      <c r="C338" s="163"/>
      <c r="D338"/>
      <c r="J338"/>
      <c r="K338"/>
      <c r="L338"/>
      <c r="M338"/>
      <c r="AI338" s="8"/>
      <c r="AK338" s="4"/>
      <c r="AL338" s="9"/>
      <c r="AN338" s="8"/>
      <c r="AP338" s="4"/>
      <c r="AQ338" s="9"/>
      <c r="AS338" s="8"/>
      <c r="AU338" s="4"/>
      <c r="AV338" s="9"/>
      <c r="AX338" s="17"/>
      <c r="AZ338" s="13"/>
      <c r="BA338" s="16"/>
      <c r="BM338" s="39"/>
      <c r="BO338" s="14"/>
      <c r="BP338" s="18"/>
      <c r="BR338" s="39"/>
      <c r="BT338" s="14"/>
      <c r="BU338" s="18"/>
      <c r="BW338" s="39"/>
      <c r="BY338" s="14"/>
      <c r="BZ338" s="18"/>
      <c r="CA338" s="22"/>
      <c r="CB338" s="40"/>
      <c r="CG338" s="40"/>
      <c r="CI338" s="21"/>
      <c r="CJ338" s="21"/>
      <c r="CL338" s="40"/>
      <c r="CN338" s="21"/>
      <c r="CO338" s="21"/>
      <c r="CQ338" s="40"/>
      <c r="CS338" s="21"/>
      <c r="CT338" s="21"/>
      <c r="CV338" s="40"/>
      <c r="CX338" s="21"/>
      <c r="CY338" s="21"/>
      <c r="CZ338" s="26"/>
      <c r="DA338" s="41"/>
      <c r="DF338" s="41"/>
      <c r="DH338" s="25"/>
      <c r="DI338" s="25"/>
      <c r="DK338" s="41"/>
      <c r="DM338" s="25"/>
      <c r="DN338" s="25"/>
      <c r="DP338" s="41"/>
      <c r="DR338" s="25"/>
      <c r="DS338" s="25"/>
      <c r="DT338" s="30"/>
      <c r="DU338" s="42"/>
      <c r="DZ338" s="42"/>
      <c r="EB338" s="29"/>
      <c r="EC338" s="29"/>
      <c r="EE338" s="42"/>
      <c r="EG338" s="29"/>
      <c r="EH338" s="29"/>
      <c r="EI338" s="34"/>
      <c r="EJ338" s="43"/>
      <c r="EO338" s="43"/>
      <c r="EQ338" s="33"/>
      <c r="ER338" s="33"/>
      <c r="ES338" s="38"/>
      <c r="ET338" s="44"/>
      <c r="EX338" s="7"/>
      <c r="EY338" s="8"/>
      <c r="FD338" s="8"/>
      <c r="FF338" s="4"/>
      <c r="FG338" s="4"/>
      <c r="FI338" s="8"/>
      <c r="FK338" s="4"/>
      <c r="FL338" s="4"/>
      <c r="FN338" s="8"/>
      <c r="FP338" s="4"/>
      <c r="FQ338" s="4"/>
      <c r="FS338" s="8"/>
      <c r="FU338" s="4"/>
      <c r="FV338" s="4"/>
      <c r="FW338" s="15"/>
      <c r="FX338" s="39"/>
      <c r="GC338" s="39"/>
      <c r="GE338" s="14"/>
      <c r="GF338" s="14"/>
      <c r="GH338" s="39"/>
      <c r="GJ338" s="14"/>
      <c r="GK338" s="14"/>
      <c r="GM338" s="39"/>
      <c r="GO338" s="14"/>
      <c r="GP338" s="14"/>
      <c r="GQ338" s="22"/>
      <c r="GR338" s="40"/>
      <c r="GW338" s="40"/>
      <c r="GY338" s="21"/>
      <c r="GZ338" s="21"/>
      <c r="HB338" s="40"/>
      <c r="HD338" s="21"/>
      <c r="HE338" s="21"/>
      <c r="HF338" s="26"/>
      <c r="HG338" s="41"/>
      <c r="HL338" s="41"/>
      <c r="HN338" s="25"/>
      <c r="HO338" s="25"/>
      <c r="HP338" s="30"/>
      <c r="HQ338" s="42"/>
      <c r="HU338" s="7"/>
      <c r="HV338" s="8"/>
      <c r="IA338" s="8"/>
      <c r="IC338" s="4"/>
      <c r="ID338" s="4"/>
      <c r="IF338" s="8"/>
      <c r="IH338" s="4"/>
      <c r="II338" s="4"/>
      <c r="IK338" s="8"/>
      <c r="IM338" s="4"/>
      <c r="IN338" s="4"/>
      <c r="IO338" s="15"/>
      <c r="IP338" s="39"/>
      <c r="IU338" s="39"/>
      <c r="IW338" s="14"/>
      <c r="IX338" s="14"/>
      <c r="IZ338" s="39"/>
      <c r="JB338" s="14"/>
      <c r="JC338" s="14"/>
      <c r="JD338" s="22"/>
      <c r="JE338" s="40"/>
      <c r="JJ338" s="40"/>
      <c r="JL338" s="21"/>
      <c r="JM338" s="21"/>
      <c r="JN338" s="26"/>
      <c r="JO338" s="41"/>
      <c r="JS338" s="7"/>
      <c r="JT338" s="8"/>
      <c r="JY338" s="8"/>
      <c r="KA338" s="4"/>
      <c r="KB338" s="4"/>
      <c r="KD338" s="8"/>
      <c r="KF338" s="4"/>
      <c r="KG338" s="4"/>
      <c r="KH338" s="15"/>
      <c r="KI338" s="39"/>
      <c r="KN338" s="39"/>
      <c r="KP338" s="14"/>
      <c r="KQ338" s="14"/>
      <c r="KR338" s="22"/>
      <c r="KS338" s="40"/>
      <c r="KX338" s="6"/>
      <c r="KZ338" s="5"/>
      <c r="LA338" s="5"/>
      <c r="LG338" s="15"/>
      <c r="LH338" s="39"/>
      <c r="LM338" s="6"/>
      <c r="LO338" s="5"/>
      <c r="LP338" s="5"/>
      <c r="LQ338" s="7"/>
      <c r="LR338" s="8"/>
      <c r="LW338" s="8"/>
      <c r="LY338" s="4"/>
      <c r="LZ338" s="4"/>
      <c r="MB338" s="8"/>
      <c r="MD338" s="4"/>
      <c r="ME338" s="4"/>
      <c r="MG338" s="8"/>
      <c r="MI338" s="4"/>
      <c r="MJ338" s="4"/>
      <c r="MK338" s="15"/>
      <c r="ML338" s="39"/>
      <c r="MQ338" s="39"/>
      <c r="MS338" s="14"/>
      <c r="MT338" s="14"/>
      <c r="MV338" s="39"/>
      <c r="MX338" s="14"/>
      <c r="MY338" s="14"/>
      <c r="MZ338" s="22"/>
      <c r="NA338" s="40"/>
      <c r="NF338" s="40"/>
      <c r="NH338" s="21"/>
      <c r="NI338" s="21"/>
      <c r="NJ338" s="26"/>
      <c r="NK338" s="41"/>
      <c r="NO338" s="7"/>
      <c r="NP338" s="8"/>
      <c r="NU338" s="8"/>
      <c r="NW338" s="4"/>
      <c r="NX338" s="4"/>
      <c r="NZ338" s="8"/>
      <c r="OB338" s="4"/>
      <c r="OC338" s="4"/>
      <c r="OD338" s="15"/>
      <c r="OE338" s="39"/>
      <c r="OJ338" s="39"/>
      <c r="OL338" s="14"/>
      <c r="OM338" s="14"/>
      <c r="ON338" s="22"/>
      <c r="OO338" s="40"/>
      <c r="OS338" s="7"/>
      <c r="OT338" s="8"/>
      <c r="OY338" s="8"/>
      <c r="PA338" s="4"/>
      <c r="PB338" s="4"/>
      <c r="PC338" s="15"/>
      <c r="PD338" s="39"/>
      <c r="PH338" s="7"/>
      <c r="PI338" s="8"/>
      <c r="PM338" s="7"/>
      <c r="PN338" s="8"/>
      <c r="PS338" s="8"/>
      <c r="PU338" s="4"/>
      <c r="PV338" s="4"/>
      <c r="PX338" s="8"/>
      <c r="PZ338" s="4"/>
      <c r="QA338" s="4"/>
      <c r="QB338" s="15"/>
      <c r="QC338" s="39"/>
      <c r="QH338" s="39"/>
      <c r="QJ338" s="14"/>
      <c r="QK338" s="14"/>
      <c r="QL338" s="22"/>
      <c r="QM338" s="40"/>
      <c r="QQ338" s="7"/>
      <c r="QR338" s="8"/>
      <c r="QW338" s="8"/>
      <c r="QY338" s="4"/>
      <c r="QZ338" s="4"/>
      <c r="RA338" s="15"/>
      <c r="RB338" s="39"/>
      <c r="RF338" s="7"/>
      <c r="RG338" s="8"/>
      <c r="RK338" s="7"/>
      <c r="RL338" s="8"/>
      <c r="RQ338" s="8"/>
      <c r="RS338" s="4"/>
      <c r="RT338" s="4"/>
      <c r="RU338" s="15"/>
      <c r="RV338" s="39"/>
      <c r="RZ338" s="7"/>
      <c r="SA338" s="8"/>
      <c r="SE338" s="7"/>
      <c r="SF338" s="8"/>
      <c r="SJ338" s="7"/>
      <c r="SK338" s="8"/>
      <c r="SP338" s="8"/>
      <c r="SR338" s="4"/>
      <c r="SS338" s="4"/>
      <c r="SU338" s="8"/>
      <c r="SW338" s="4"/>
      <c r="SX338" s="4"/>
      <c r="SY338" s="15"/>
      <c r="SZ338" s="39"/>
      <c r="TE338" s="39"/>
      <c r="TG338" s="14"/>
      <c r="TH338" s="14"/>
      <c r="TI338" s="22"/>
      <c r="TJ338" s="40"/>
      <c r="TN338" s="7"/>
      <c r="TO338" s="8"/>
      <c r="TT338" s="8"/>
      <c r="TV338" s="4"/>
      <c r="TW338" s="4"/>
      <c r="TX338" s="15"/>
      <c r="TY338" s="39"/>
      <c r="UC338" s="7"/>
      <c r="UD338" s="8"/>
      <c r="UH338" s="7"/>
      <c r="UI338" s="8"/>
      <c r="UN338" s="8"/>
      <c r="UP338" s="4"/>
      <c r="UQ338" s="4"/>
      <c r="UR338" s="15"/>
      <c r="US338" s="39"/>
      <c r="UW338" s="7"/>
      <c r="UX338" s="8"/>
      <c r="VB338" s="7"/>
      <c r="VC338" s="8"/>
      <c r="VG338" s="7"/>
      <c r="VH338" s="8"/>
      <c r="VM338" s="8"/>
      <c r="VO338" s="4"/>
      <c r="VP338" s="4"/>
      <c r="VQ338" s="15"/>
      <c r="VR338" s="39"/>
      <c r="VV338" s="7"/>
      <c r="VW338" s="8"/>
      <c r="WA338" s="7"/>
      <c r="WB338" s="8"/>
      <c r="WF338" s="7"/>
      <c r="WG338" s="8"/>
      <c r="WK338" s="7"/>
      <c r="WL338" s="8"/>
      <c r="WQ338" s="8"/>
      <c r="WS338" s="4"/>
      <c r="WT338" s="4"/>
      <c r="WU338" s="15"/>
      <c r="WV338" s="39"/>
      <c r="WZ338" s="7"/>
      <c r="XA338" s="8"/>
      <c r="XE338" s="7"/>
      <c r="XF338" s="8"/>
      <c r="XJ338" s="7"/>
      <c r="XK338" s="8"/>
      <c r="XO338" s="7"/>
      <c r="XP338" s="8"/>
      <c r="XT338" s="7"/>
      <c r="XU338" s="8"/>
      <c r="XY338" s="7"/>
      <c r="XZ338" s="8"/>
      <c r="YD338" s="7"/>
      <c r="YE338" s="8"/>
      <c r="YI338" s="7"/>
      <c r="YJ338" s="8"/>
    </row>
    <row r="339" spans="2:660" x14ac:dyDescent="0.2">
      <c r="B339" s="242"/>
      <c r="C339" s="163"/>
      <c r="D339"/>
      <c r="J339"/>
      <c r="K339"/>
      <c r="L339"/>
      <c r="M339"/>
      <c r="AI339" s="8"/>
      <c r="AK339" s="4"/>
      <c r="AL339" s="9"/>
      <c r="AN339" s="8"/>
      <c r="AP339" s="4"/>
      <c r="AQ339" s="9"/>
      <c r="AS339" s="8"/>
      <c r="AU339" s="4"/>
      <c r="AV339" s="9"/>
      <c r="AX339" s="17"/>
      <c r="AZ339" s="13"/>
      <c r="BA339" s="16"/>
      <c r="BM339" s="39"/>
      <c r="BO339" s="14"/>
      <c r="BP339" s="18"/>
      <c r="BR339" s="39"/>
      <c r="BT339" s="14"/>
      <c r="BU339" s="18"/>
      <c r="BW339" s="39"/>
      <c r="BY339" s="14"/>
      <c r="BZ339" s="18"/>
      <c r="CA339" s="22"/>
      <c r="CB339" s="40"/>
      <c r="CG339" s="40"/>
      <c r="CI339" s="21"/>
      <c r="CJ339" s="21"/>
      <c r="CL339" s="40"/>
      <c r="CN339" s="21"/>
      <c r="CO339" s="21"/>
      <c r="CQ339" s="40"/>
      <c r="CS339" s="21"/>
      <c r="CT339" s="21"/>
      <c r="CV339" s="40"/>
      <c r="CX339" s="21"/>
      <c r="CY339" s="21"/>
      <c r="CZ339" s="26"/>
      <c r="DA339" s="41"/>
      <c r="DF339" s="41"/>
      <c r="DH339" s="25"/>
      <c r="DI339" s="25"/>
      <c r="DK339" s="41"/>
      <c r="DM339" s="25"/>
      <c r="DN339" s="25"/>
      <c r="DP339" s="41"/>
      <c r="DR339" s="25"/>
      <c r="DS339" s="25"/>
      <c r="DT339" s="30"/>
      <c r="DU339" s="42"/>
      <c r="DZ339" s="42"/>
      <c r="EB339" s="29"/>
      <c r="EC339" s="29"/>
      <c r="EE339" s="42"/>
      <c r="EG339" s="29"/>
      <c r="EH339" s="29"/>
      <c r="EI339" s="34"/>
      <c r="EJ339" s="43"/>
      <c r="EO339" s="43"/>
      <c r="EQ339" s="33"/>
      <c r="ER339" s="33"/>
      <c r="ES339" s="38"/>
      <c r="ET339" s="44"/>
      <c r="EX339" s="7"/>
      <c r="EY339" s="8"/>
      <c r="FD339" s="8"/>
      <c r="FF339" s="4"/>
      <c r="FG339" s="4"/>
      <c r="FI339" s="8"/>
      <c r="FK339" s="4"/>
      <c r="FL339" s="4"/>
      <c r="FN339" s="8"/>
      <c r="FP339" s="4"/>
      <c r="FQ339" s="4"/>
      <c r="FS339" s="8"/>
      <c r="FU339" s="4"/>
      <c r="FV339" s="4"/>
      <c r="FW339" s="15"/>
      <c r="FX339" s="39"/>
      <c r="GC339" s="39"/>
      <c r="GE339" s="14"/>
      <c r="GF339" s="14"/>
      <c r="GH339" s="39"/>
      <c r="GJ339" s="14"/>
      <c r="GK339" s="14"/>
      <c r="GM339" s="39"/>
      <c r="GO339" s="14"/>
      <c r="GP339" s="14"/>
      <c r="GQ339" s="22"/>
      <c r="GR339" s="40"/>
      <c r="GW339" s="40"/>
      <c r="GY339" s="21"/>
      <c r="GZ339" s="21"/>
      <c r="HB339" s="40"/>
      <c r="HD339" s="21"/>
      <c r="HE339" s="21"/>
      <c r="HF339" s="26"/>
      <c r="HG339" s="41"/>
      <c r="HL339" s="41"/>
      <c r="HN339" s="25"/>
      <c r="HO339" s="25"/>
      <c r="HP339" s="30"/>
      <c r="HQ339" s="42"/>
      <c r="HU339" s="7"/>
      <c r="HV339" s="8"/>
      <c r="IA339" s="8"/>
      <c r="IC339" s="4"/>
      <c r="ID339" s="4"/>
      <c r="IF339" s="8"/>
      <c r="IH339" s="4"/>
      <c r="II339" s="4"/>
      <c r="IK339" s="8"/>
      <c r="IM339" s="4"/>
      <c r="IN339" s="4"/>
      <c r="IO339" s="15"/>
      <c r="IP339" s="39"/>
      <c r="IU339" s="39"/>
      <c r="IW339" s="14"/>
      <c r="IX339" s="14"/>
      <c r="IZ339" s="39"/>
      <c r="JB339" s="14"/>
      <c r="JC339" s="14"/>
      <c r="JD339" s="22"/>
      <c r="JE339" s="40"/>
      <c r="JJ339" s="40"/>
      <c r="JL339" s="21"/>
      <c r="JM339" s="21"/>
      <c r="JN339" s="26"/>
      <c r="JO339" s="41"/>
      <c r="JS339" s="7"/>
      <c r="JT339" s="8"/>
      <c r="JY339" s="8"/>
      <c r="KA339" s="4"/>
      <c r="KB339" s="4"/>
      <c r="KD339" s="8"/>
      <c r="KF339" s="4"/>
      <c r="KG339" s="4"/>
      <c r="KH339" s="15"/>
      <c r="KI339" s="39"/>
      <c r="KN339" s="39"/>
      <c r="KP339" s="14"/>
      <c r="KQ339" s="14"/>
      <c r="KR339" s="22"/>
      <c r="KS339" s="40"/>
      <c r="KX339" s="6"/>
      <c r="KZ339" s="5"/>
      <c r="LA339" s="5"/>
      <c r="LG339" s="15"/>
      <c r="LH339" s="39"/>
      <c r="LM339" s="6"/>
      <c r="LO339" s="5"/>
      <c r="LP339" s="5"/>
      <c r="LQ339" s="7"/>
      <c r="LR339" s="8"/>
      <c r="LW339" s="8"/>
      <c r="LY339" s="4"/>
      <c r="LZ339" s="4"/>
      <c r="MB339" s="8"/>
      <c r="MD339" s="4"/>
      <c r="ME339" s="4"/>
      <c r="MG339" s="8"/>
      <c r="MI339" s="4"/>
      <c r="MJ339" s="4"/>
      <c r="MK339" s="15"/>
      <c r="ML339" s="39"/>
      <c r="MQ339" s="39"/>
      <c r="MS339" s="14"/>
      <c r="MT339" s="14"/>
      <c r="MV339" s="39"/>
      <c r="MX339" s="14"/>
      <c r="MY339" s="14"/>
      <c r="MZ339" s="22"/>
      <c r="NA339" s="40"/>
      <c r="NF339" s="40"/>
      <c r="NH339" s="21"/>
      <c r="NI339" s="21"/>
      <c r="NJ339" s="26"/>
      <c r="NK339" s="41"/>
      <c r="NO339" s="7"/>
      <c r="NP339" s="8"/>
      <c r="NU339" s="8"/>
      <c r="NW339" s="4"/>
      <c r="NX339" s="4"/>
      <c r="NZ339" s="8"/>
      <c r="OB339" s="4"/>
      <c r="OC339" s="4"/>
      <c r="OD339" s="15"/>
      <c r="OE339" s="39"/>
      <c r="OJ339" s="39"/>
      <c r="OL339" s="14"/>
      <c r="OM339" s="14"/>
      <c r="ON339" s="22"/>
      <c r="OO339" s="40"/>
      <c r="OS339" s="7"/>
      <c r="OT339" s="8"/>
      <c r="OY339" s="8"/>
      <c r="PA339" s="4"/>
      <c r="PB339" s="4"/>
      <c r="PC339" s="15"/>
      <c r="PD339" s="39"/>
      <c r="PH339" s="7"/>
      <c r="PI339" s="8"/>
      <c r="PM339" s="7"/>
      <c r="PN339" s="8"/>
      <c r="PS339" s="8"/>
      <c r="PU339" s="4"/>
      <c r="PV339" s="4"/>
      <c r="PX339" s="8"/>
      <c r="PZ339" s="4"/>
      <c r="QA339" s="4"/>
      <c r="QB339" s="15"/>
      <c r="QC339" s="39"/>
      <c r="QH339" s="39"/>
      <c r="QJ339" s="14"/>
      <c r="QK339" s="14"/>
      <c r="QL339" s="22"/>
      <c r="QM339" s="40"/>
      <c r="QQ339" s="7"/>
      <c r="QR339" s="8"/>
      <c r="QW339" s="8"/>
      <c r="QY339" s="4"/>
      <c r="QZ339" s="4"/>
      <c r="RA339" s="15"/>
      <c r="RB339" s="39"/>
      <c r="RF339" s="7"/>
      <c r="RG339" s="8"/>
      <c r="RK339" s="7"/>
      <c r="RL339" s="8"/>
      <c r="RQ339" s="8"/>
      <c r="RS339" s="4"/>
      <c r="RT339" s="4"/>
      <c r="RU339" s="15"/>
      <c r="RV339" s="39"/>
      <c r="RZ339" s="7"/>
      <c r="SA339" s="8"/>
      <c r="SE339" s="7"/>
      <c r="SF339" s="8"/>
      <c r="SJ339" s="7"/>
      <c r="SK339" s="8"/>
      <c r="SP339" s="8"/>
      <c r="SR339" s="4"/>
      <c r="SS339" s="4"/>
      <c r="SU339" s="8"/>
      <c r="SW339" s="4"/>
      <c r="SX339" s="4"/>
      <c r="SY339" s="15"/>
      <c r="SZ339" s="39"/>
      <c r="TE339" s="39"/>
      <c r="TG339" s="14"/>
      <c r="TH339" s="14"/>
      <c r="TI339" s="22"/>
      <c r="TJ339" s="40"/>
      <c r="TN339" s="7"/>
      <c r="TO339" s="8"/>
      <c r="TT339" s="8"/>
      <c r="TV339" s="4"/>
      <c r="TW339" s="4"/>
      <c r="TX339" s="15"/>
      <c r="TY339" s="39"/>
      <c r="UC339" s="7"/>
      <c r="UD339" s="8"/>
      <c r="UH339" s="7"/>
      <c r="UI339" s="8"/>
      <c r="UN339" s="8"/>
      <c r="UP339" s="4"/>
      <c r="UQ339" s="4"/>
      <c r="UR339" s="15"/>
      <c r="US339" s="39"/>
      <c r="UW339" s="7"/>
      <c r="UX339" s="8"/>
      <c r="VB339" s="7"/>
      <c r="VC339" s="8"/>
      <c r="VG339" s="7"/>
      <c r="VH339" s="8"/>
      <c r="VM339" s="8"/>
      <c r="VO339" s="4"/>
      <c r="VP339" s="4"/>
      <c r="VQ339" s="15"/>
      <c r="VR339" s="39"/>
      <c r="VV339" s="7"/>
      <c r="VW339" s="8"/>
      <c r="WA339" s="7"/>
      <c r="WB339" s="8"/>
      <c r="WF339" s="7"/>
      <c r="WG339" s="8"/>
      <c r="WK339" s="7"/>
      <c r="WL339" s="8"/>
      <c r="WQ339" s="8"/>
      <c r="WS339" s="4"/>
      <c r="WT339" s="4"/>
      <c r="WU339" s="15"/>
      <c r="WV339" s="39"/>
      <c r="WZ339" s="7"/>
      <c r="XA339" s="8"/>
      <c r="XE339" s="7"/>
      <c r="XF339" s="8"/>
      <c r="XJ339" s="7"/>
      <c r="XK339" s="8"/>
      <c r="XO339" s="7"/>
      <c r="XP339" s="8"/>
      <c r="XT339" s="7"/>
      <c r="XU339" s="8"/>
      <c r="XY339" s="7"/>
      <c r="XZ339" s="8"/>
      <c r="YD339" s="7"/>
      <c r="YE339" s="8"/>
      <c r="YI339" s="7"/>
      <c r="YJ339" s="8"/>
    </row>
    <row r="340" spans="2:660" x14ac:dyDescent="0.2">
      <c r="B340" s="242"/>
      <c r="C340" s="163"/>
      <c r="D340"/>
      <c r="J340"/>
      <c r="K340"/>
      <c r="L340"/>
      <c r="M340"/>
      <c r="AI340" s="8"/>
      <c r="AK340" s="4"/>
      <c r="AL340" s="9"/>
      <c r="AN340" s="8"/>
      <c r="AP340" s="4"/>
      <c r="AQ340" s="9"/>
      <c r="AS340" s="8"/>
      <c r="AU340" s="4"/>
      <c r="AV340" s="9"/>
      <c r="AX340" s="17"/>
      <c r="AZ340" s="13"/>
      <c r="BA340" s="16"/>
      <c r="BM340" s="39"/>
      <c r="BO340" s="14"/>
      <c r="BP340" s="18"/>
      <c r="BR340" s="39"/>
      <c r="BT340" s="14"/>
      <c r="BU340" s="18"/>
      <c r="BW340" s="39"/>
      <c r="BY340" s="14"/>
      <c r="BZ340" s="18"/>
      <c r="CA340" s="22"/>
      <c r="CB340" s="40"/>
      <c r="CG340" s="40"/>
      <c r="CI340" s="21"/>
      <c r="CJ340" s="21"/>
      <c r="CL340" s="40"/>
      <c r="CN340" s="21"/>
      <c r="CO340" s="21"/>
      <c r="CQ340" s="40"/>
      <c r="CS340" s="21"/>
      <c r="CT340" s="21"/>
      <c r="CV340" s="40"/>
      <c r="CX340" s="21"/>
      <c r="CY340" s="21"/>
      <c r="CZ340" s="26"/>
      <c r="DA340" s="41"/>
      <c r="DF340" s="41"/>
      <c r="DH340" s="25"/>
      <c r="DI340" s="25"/>
      <c r="DK340" s="41"/>
      <c r="DM340" s="25"/>
      <c r="DN340" s="25"/>
      <c r="DP340" s="41"/>
      <c r="DR340" s="25"/>
      <c r="DS340" s="25"/>
      <c r="DT340" s="30"/>
      <c r="DU340" s="42"/>
      <c r="DZ340" s="42"/>
      <c r="EB340" s="29"/>
      <c r="EC340" s="29"/>
      <c r="EE340" s="42"/>
      <c r="EG340" s="29"/>
      <c r="EH340" s="29"/>
      <c r="EI340" s="34"/>
      <c r="EJ340" s="43"/>
      <c r="EO340" s="43"/>
      <c r="EQ340" s="33"/>
      <c r="ER340" s="33"/>
      <c r="ES340" s="38"/>
      <c r="ET340" s="44"/>
      <c r="EX340" s="7"/>
      <c r="EY340" s="8"/>
      <c r="FD340" s="8"/>
      <c r="FF340" s="4"/>
      <c r="FG340" s="4"/>
      <c r="FI340" s="8"/>
      <c r="FK340" s="4"/>
      <c r="FL340" s="4"/>
      <c r="FN340" s="8"/>
      <c r="FP340" s="4"/>
      <c r="FQ340" s="4"/>
      <c r="FS340" s="8"/>
      <c r="FU340" s="4"/>
      <c r="FV340" s="4"/>
      <c r="FW340" s="15"/>
      <c r="FX340" s="39"/>
      <c r="GC340" s="39"/>
      <c r="GE340" s="14"/>
      <c r="GF340" s="14"/>
      <c r="GH340" s="39"/>
      <c r="GJ340" s="14"/>
      <c r="GK340" s="14"/>
      <c r="GM340" s="39"/>
      <c r="GO340" s="14"/>
      <c r="GP340" s="14"/>
      <c r="GQ340" s="22"/>
      <c r="GR340" s="40"/>
      <c r="GW340" s="40"/>
      <c r="GY340" s="21"/>
      <c r="GZ340" s="21"/>
      <c r="HB340" s="40"/>
      <c r="HD340" s="21"/>
      <c r="HE340" s="21"/>
      <c r="HF340" s="26"/>
      <c r="HG340" s="41"/>
      <c r="HL340" s="41"/>
      <c r="HN340" s="25"/>
      <c r="HO340" s="25"/>
      <c r="HP340" s="30"/>
      <c r="HQ340" s="42"/>
      <c r="HU340" s="7"/>
      <c r="HV340" s="8"/>
      <c r="IA340" s="8"/>
      <c r="IC340" s="4"/>
      <c r="ID340" s="4"/>
      <c r="IF340" s="8"/>
      <c r="IH340" s="4"/>
      <c r="II340" s="4"/>
      <c r="IK340" s="8"/>
      <c r="IM340" s="4"/>
      <c r="IN340" s="4"/>
      <c r="IO340" s="15"/>
      <c r="IP340" s="39"/>
      <c r="IU340" s="39"/>
      <c r="IW340" s="14"/>
      <c r="IX340" s="14"/>
      <c r="IZ340" s="39"/>
      <c r="JB340" s="14"/>
      <c r="JC340" s="14"/>
      <c r="JD340" s="22"/>
      <c r="JE340" s="40"/>
      <c r="JJ340" s="40"/>
      <c r="JL340" s="21"/>
      <c r="JM340" s="21"/>
      <c r="JN340" s="26"/>
      <c r="JO340" s="41"/>
      <c r="JS340" s="7"/>
      <c r="JT340" s="8"/>
      <c r="JY340" s="8"/>
      <c r="KA340" s="4"/>
      <c r="KB340" s="4"/>
      <c r="KD340" s="8"/>
      <c r="KF340" s="4"/>
      <c r="KG340" s="4"/>
      <c r="KH340" s="15"/>
      <c r="KI340" s="39"/>
      <c r="KN340" s="39"/>
      <c r="KP340" s="14"/>
      <c r="KQ340" s="14"/>
      <c r="KR340" s="22"/>
      <c r="KS340" s="40"/>
      <c r="KX340" s="6"/>
      <c r="KZ340" s="5"/>
      <c r="LA340" s="5"/>
      <c r="LG340" s="15"/>
      <c r="LH340" s="39"/>
      <c r="LM340" s="6"/>
      <c r="LO340" s="5"/>
      <c r="LP340" s="5"/>
      <c r="LQ340" s="7"/>
      <c r="LR340" s="8"/>
      <c r="LW340" s="8"/>
      <c r="LY340" s="4"/>
      <c r="LZ340" s="4"/>
      <c r="MB340" s="8"/>
      <c r="MD340" s="4"/>
      <c r="ME340" s="4"/>
      <c r="MG340" s="8"/>
      <c r="MI340" s="4"/>
      <c r="MJ340" s="4"/>
      <c r="MK340" s="15"/>
      <c r="ML340" s="39"/>
      <c r="MQ340" s="39"/>
      <c r="MS340" s="14"/>
      <c r="MT340" s="14"/>
      <c r="MV340" s="39"/>
      <c r="MX340" s="14"/>
      <c r="MY340" s="14"/>
      <c r="MZ340" s="22"/>
      <c r="NA340" s="40"/>
      <c r="NF340" s="40"/>
      <c r="NH340" s="21"/>
      <c r="NI340" s="21"/>
      <c r="NJ340" s="26"/>
      <c r="NK340" s="41"/>
      <c r="NO340" s="7"/>
      <c r="NP340" s="8"/>
      <c r="NU340" s="8"/>
      <c r="NW340" s="4"/>
      <c r="NX340" s="4"/>
      <c r="NZ340" s="8"/>
      <c r="OB340" s="4"/>
      <c r="OC340" s="4"/>
      <c r="OD340" s="15"/>
      <c r="OE340" s="39"/>
      <c r="OJ340" s="39"/>
      <c r="OL340" s="14"/>
      <c r="OM340" s="14"/>
      <c r="ON340" s="22"/>
      <c r="OO340" s="40"/>
      <c r="OS340" s="7"/>
      <c r="OT340" s="8"/>
      <c r="OY340" s="8"/>
      <c r="PA340" s="4"/>
      <c r="PB340" s="4"/>
      <c r="PC340" s="15"/>
      <c r="PD340" s="39"/>
      <c r="PH340" s="7"/>
      <c r="PI340" s="8"/>
      <c r="PM340" s="7"/>
      <c r="PN340" s="8"/>
      <c r="PS340" s="8"/>
      <c r="PU340" s="4"/>
      <c r="PV340" s="4"/>
      <c r="PX340" s="8"/>
      <c r="PZ340" s="4"/>
      <c r="QA340" s="4"/>
      <c r="QB340" s="15"/>
      <c r="QC340" s="39"/>
      <c r="QH340" s="39"/>
      <c r="QJ340" s="14"/>
      <c r="QK340" s="14"/>
      <c r="QL340" s="22"/>
      <c r="QM340" s="40"/>
      <c r="QQ340" s="7"/>
      <c r="QR340" s="8"/>
      <c r="QW340" s="8"/>
      <c r="QY340" s="4"/>
      <c r="QZ340" s="4"/>
      <c r="RA340" s="15"/>
      <c r="RB340" s="39"/>
      <c r="RF340" s="7"/>
      <c r="RG340" s="8"/>
      <c r="RK340" s="7"/>
      <c r="RL340" s="8"/>
      <c r="RQ340" s="8"/>
      <c r="RS340" s="4"/>
      <c r="RT340" s="4"/>
      <c r="RU340" s="15"/>
      <c r="RV340" s="39"/>
      <c r="RZ340" s="7"/>
      <c r="SA340" s="8"/>
      <c r="SE340" s="7"/>
      <c r="SF340" s="8"/>
      <c r="SJ340" s="7"/>
      <c r="SK340" s="8"/>
      <c r="SP340" s="8"/>
      <c r="SR340" s="4"/>
      <c r="SS340" s="4"/>
      <c r="SU340" s="8"/>
      <c r="SW340" s="4"/>
      <c r="SX340" s="4"/>
      <c r="SY340" s="15"/>
      <c r="SZ340" s="39"/>
      <c r="TE340" s="39"/>
      <c r="TG340" s="14"/>
      <c r="TH340" s="14"/>
      <c r="TI340" s="22"/>
      <c r="TJ340" s="40"/>
      <c r="TN340" s="7"/>
      <c r="TO340" s="8"/>
      <c r="TT340" s="8"/>
      <c r="TV340" s="4"/>
      <c r="TW340" s="4"/>
      <c r="TX340" s="15"/>
      <c r="TY340" s="39"/>
      <c r="UC340" s="7"/>
      <c r="UD340" s="8"/>
      <c r="UH340" s="7"/>
      <c r="UI340" s="8"/>
      <c r="UN340" s="8"/>
      <c r="UP340" s="4"/>
      <c r="UQ340" s="4"/>
      <c r="UR340" s="15"/>
      <c r="US340" s="39"/>
      <c r="UW340" s="7"/>
      <c r="UX340" s="8"/>
      <c r="VB340" s="7"/>
      <c r="VC340" s="8"/>
      <c r="VG340" s="7"/>
      <c r="VH340" s="8"/>
      <c r="VM340" s="8"/>
      <c r="VO340" s="4"/>
      <c r="VP340" s="4"/>
      <c r="VQ340" s="15"/>
      <c r="VR340" s="39"/>
      <c r="VV340" s="7"/>
      <c r="VW340" s="8"/>
      <c r="WA340" s="7"/>
      <c r="WB340" s="8"/>
      <c r="WF340" s="7"/>
      <c r="WG340" s="8"/>
      <c r="WK340" s="7"/>
      <c r="WL340" s="8"/>
      <c r="WQ340" s="8"/>
      <c r="WS340" s="4"/>
      <c r="WT340" s="4"/>
      <c r="WU340" s="15"/>
      <c r="WV340" s="39"/>
      <c r="WZ340" s="7"/>
      <c r="XA340" s="8"/>
      <c r="XE340" s="7"/>
      <c r="XF340" s="8"/>
      <c r="XJ340" s="7"/>
      <c r="XK340" s="8"/>
      <c r="XO340" s="7"/>
      <c r="XP340" s="8"/>
      <c r="XT340" s="7"/>
      <c r="XU340" s="8"/>
      <c r="XY340" s="7"/>
      <c r="XZ340" s="8"/>
      <c r="YD340" s="7"/>
      <c r="YE340" s="8"/>
      <c r="YI340" s="7"/>
      <c r="YJ340" s="8"/>
    </row>
    <row r="341" spans="2:660" x14ac:dyDescent="0.2">
      <c r="B341" s="242"/>
      <c r="C341" s="163"/>
      <c r="D341"/>
      <c r="J341"/>
      <c r="K341"/>
      <c r="L341"/>
      <c r="M341"/>
      <c r="AI341" s="8"/>
      <c r="AK341" s="4"/>
      <c r="AL341" s="9"/>
      <c r="AN341" s="8"/>
      <c r="AP341" s="4"/>
      <c r="AQ341" s="9"/>
      <c r="AS341" s="8"/>
      <c r="AU341" s="4"/>
      <c r="AV341" s="9"/>
      <c r="AX341" s="17"/>
      <c r="AZ341" s="13"/>
      <c r="BA341" s="16"/>
      <c r="BM341" s="39"/>
      <c r="BO341" s="14"/>
      <c r="BP341" s="18"/>
      <c r="BR341" s="39"/>
      <c r="BT341" s="14"/>
      <c r="BU341" s="18"/>
      <c r="BW341" s="39"/>
      <c r="BY341" s="14"/>
      <c r="BZ341" s="18"/>
      <c r="CA341" s="22"/>
      <c r="CB341" s="40"/>
      <c r="CG341" s="40"/>
      <c r="CI341" s="21"/>
      <c r="CJ341" s="21"/>
      <c r="CL341" s="40"/>
      <c r="CN341" s="21"/>
      <c r="CO341" s="21"/>
      <c r="CQ341" s="40"/>
      <c r="CS341" s="21"/>
      <c r="CT341" s="21"/>
      <c r="CV341" s="40"/>
      <c r="CX341" s="21"/>
      <c r="CY341" s="21"/>
      <c r="CZ341" s="26"/>
      <c r="DA341" s="41"/>
      <c r="DF341" s="41"/>
      <c r="DH341" s="25"/>
      <c r="DI341" s="25"/>
      <c r="DK341" s="41"/>
      <c r="DM341" s="25"/>
      <c r="DN341" s="25"/>
      <c r="DP341" s="41"/>
      <c r="DR341" s="25"/>
      <c r="DS341" s="25"/>
      <c r="DT341" s="30"/>
      <c r="DU341" s="42"/>
      <c r="DZ341" s="42"/>
      <c r="EB341" s="29"/>
      <c r="EC341" s="29"/>
      <c r="EE341" s="42"/>
      <c r="EG341" s="29"/>
      <c r="EH341" s="29"/>
      <c r="EI341" s="34"/>
      <c r="EJ341" s="43"/>
      <c r="EO341" s="43"/>
      <c r="EQ341" s="33"/>
      <c r="ER341" s="33"/>
      <c r="ES341" s="38"/>
      <c r="ET341" s="44"/>
      <c r="EX341" s="7"/>
      <c r="EY341" s="8"/>
      <c r="FD341" s="8"/>
      <c r="FF341" s="4"/>
      <c r="FG341" s="4"/>
      <c r="FI341" s="8"/>
      <c r="FK341" s="4"/>
      <c r="FL341" s="4"/>
      <c r="FN341" s="8"/>
      <c r="FP341" s="4"/>
      <c r="FQ341" s="4"/>
      <c r="FS341" s="8"/>
      <c r="FU341" s="4"/>
      <c r="FV341" s="4"/>
      <c r="FW341" s="15"/>
      <c r="FX341" s="39"/>
      <c r="GC341" s="39"/>
      <c r="GE341" s="14"/>
      <c r="GF341" s="14"/>
      <c r="GH341" s="39"/>
      <c r="GJ341" s="14"/>
      <c r="GK341" s="14"/>
      <c r="GM341" s="39"/>
      <c r="GO341" s="14"/>
      <c r="GP341" s="14"/>
      <c r="GQ341" s="22"/>
      <c r="GR341" s="40"/>
      <c r="GW341" s="40"/>
      <c r="GY341" s="21"/>
      <c r="GZ341" s="21"/>
      <c r="HB341" s="40"/>
      <c r="HD341" s="21"/>
      <c r="HE341" s="21"/>
      <c r="HF341" s="26"/>
      <c r="HG341" s="41"/>
      <c r="HL341" s="41"/>
      <c r="HN341" s="25"/>
      <c r="HO341" s="25"/>
      <c r="HP341" s="30"/>
      <c r="HQ341" s="42"/>
      <c r="HU341" s="7"/>
      <c r="HV341" s="8"/>
      <c r="IA341" s="8"/>
      <c r="IC341" s="4"/>
      <c r="ID341" s="4"/>
      <c r="IF341" s="8"/>
      <c r="IH341" s="4"/>
      <c r="II341" s="4"/>
      <c r="IK341" s="8"/>
      <c r="IM341" s="4"/>
      <c r="IN341" s="4"/>
      <c r="IO341" s="15"/>
      <c r="IP341" s="39"/>
      <c r="IU341" s="39"/>
      <c r="IW341" s="14"/>
      <c r="IX341" s="14"/>
      <c r="IZ341" s="39"/>
      <c r="JB341" s="14"/>
      <c r="JC341" s="14"/>
      <c r="JD341" s="22"/>
      <c r="JE341" s="40"/>
      <c r="JJ341" s="40"/>
      <c r="JL341" s="21"/>
      <c r="JM341" s="21"/>
      <c r="JN341" s="26"/>
      <c r="JO341" s="41"/>
      <c r="JS341" s="7"/>
      <c r="JT341" s="8"/>
      <c r="JY341" s="8"/>
      <c r="KA341" s="4"/>
      <c r="KB341" s="4"/>
      <c r="KD341" s="8"/>
      <c r="KF341" s="4"/>
      <c r="KG341" s="4"/>
      <c r="KH341" s="15"/>
      <c r="KI341" s="39"/>
      <c r="KN341" s="39"/>
      <c r="KP341" s="14"/>
      <c r="KQ341" s="14"/>
      <c r="KR341" s="22"/>
      <c r="KS341" s="40"/>
      <c r="KX341" s="6"/>
      <c r="KZ341" s="5"/>
      <c r="LA341" s="5"/>
      <c r="LG341" s="15"/>
      <c r="LH341" s="39"/>
      <c r="LM341" s="6"/>
      <c r="LO341" s="5"/>
      <c r="LP341" s="5"/>
      <c r="LQ341" s="7"/>
      <c r="LR341" s="8"/>
      <c r="LW341" s="8"/>
      <c r="LY341" s="4"/>
      <c r="LZ341" s="4"/>
      <c r="MB341" s="8"/>
      <c r="MD341" s="4"/>
      <c r="ME341" s="4"/>
      <c r="MG341" s="8"/>
      <c r="MI341" s="4"/>
      <c r="MJ341" s="4"/>
      <c r="MK341" s="15"/>
      <c r="ML341" s="39"/>
      <c r="MQ341" s="39"/>
      <c r="MS341" s="14"/>
      <c r="MT341" s="14"/>
      <c r="MV341" s="39"/>
      <c r="MX341" s="14"/>
      <c r="MY341" s="14"/>
      <c r="MZ341" s="22"/>
      <c r="NA341" s="40"/>
      <c r="NF341" s="40"/>
      <c r="NH341" s="21"/>
      <c r="NI341" s="21"/>
      <c r="NJ341" s="26"/>
      <c r="NK341" s="41"/>
      <c r="NO341" s="7"/>
      <c r="NP341" s="8"/>
      <c r="NU341" s="8"/>
      <c r="NW341" s="4"/>
      <c r="NX341" s="4"/>
      <c r="NZ341" s="8"/>
      <c r="OB341" s="4"/>
      <c r="OC341" s="4"/>
      <c r="OD341" s="15"/>
      <c r="OE341" s="39"/>
      <c r="OJ341" s="39"/>
      <c r="OL341" s="14"/>
      <c r="OM341" s="14"/>
      <c r="ON341" s="22"/>
      <c r="OO341" s="40"/>
      <c r="OS341" s="7"/>
      <c r="OT341" s="8"/>
      <c r="OY341" s="8"/>
      <c r="PA341" s="4"/>
      <c r="PB341" s="4"/>
      <c r="PC341" s="15"/>
      <c r="PD341" s="39"/>
      <c r="PH341" s="7"/>
      <c r="PI341" s="8"/>
      <c r="PM341" s="7"/>
      <c r="PN341" s="8"/>
      <c r="PS341" s="8"/>
      <c r="PU341" s="4"/>
      <c r="PV341" s="4"/>
      <c r="PX341" s="8"/>
      <c r="PZ341" s="4"/>
      <c r="QA341" s="4"/>
      <c r="QB341" s="15"/>
      <c r="QC341" s="39"/>
      <c r="QH341" s="39"/>
      <c r="QJ341" s="14"/>
      <c r="QK341" s="14"/>
      <c r="QL341" s="22"/>
      <c r="QM341" s="40"/>
      <c r="QQ341" s="7"/>
      <c r="QR341" s="8"/>
      <c r="QW341" s="8"/>
      <c r="QY341" s="4"/>
      <c r="QZ341" s="4"/>
      <c r="RA341" s="15"/>
      <c r="RB341" s="39"/>
      <c r="RF341" s="7"/>
      <c r="RG341" s="8"/>
      <c r="RK341" s="7"/>
      <c r="RL341" s="8"/>
      <c r="RQ341" s="8"/>
      <c r="RS341" s="4"/>
      <c r="RT341" s="4"/>
      <c r="RU341" s="15"/>
      <c r="RV341" s="39"/>
      <c r="RZ341" s="7"/>
      <c r="SA341" s="8"/>
      <c r="SE341" s="7"/>
      <c r="SF341" s="8"/>
      <c r="SJ341" s="7"/>
      <c r="SK341" s="8"/>
      <c r="SP341" s="8"/>
      <c r="SR341" s="4"/>
      <c r="SS341" s="4"/>
      <c r="SU341" s="8"/>
      <c r="SW341" s="4"/>
      <c r="SX341" s="4"/>
      <c r="SY341" s="15"/>
      <c r="SZ341" s="39"/>
      <c r="TE341" s="39"/>
      <c r="TG341" s="14"/>
      <c r="TH341" s="14"/>
      <c r="TI341" s="22"/>
      <c r="TJ341" s="40"/>
      <c r="TN341" s="7"/>
      <c r="TO341" s="8"/>
      <c r="TT341" s="8"/>
      <c r="TV341" s="4"/>
      <c r="TW341" s="4"/>
      <c r="TX341" s="15"/>
      <c r="TY341" s="39"/>
      <c r="UC341" s="7"/>
      <c r="UD341" s="8"/>
      <c r="UH341" s="7"/>
      <c r="UI341" s="8"/>
      <c r="UN341" s="8"/>
      <c r="UP341" s="4"/>
      <c r="UQ341" s="4"/>
      <c r="UR341" s="15"/>
      <c r="US341" s="39"/>
      <c r="UW341" s="7"/>
      <c r="UX341" s="8"/>
      <c r="VB341" s="7"/>
      <c r="VC341" s="8"/>
      <c r="VG341" s="7"/>
      <c r="VH341" s="8"/>
      <c r="VM341" s="8"/>
      <c r="VO341" s="4"/>
      <c r="VP341" s="4"/>
      <c r="VQ341" s="15"/>
      <c r="VR341" s="39"/>
      <c r="VV341" s="7"/>
      <c r="VW341" s="8"/>
      <c r="WA341" s="7"/>
      <c r="WB341" s="8"/>
      <c r="WF341" s="7"/>
      <c r="WG341" s="8"/>
      <c r="WK341" s="7"/>
      <c r="WL341" s="8"/>
      <c r="WQ341" s="8"/>
      <c r="WS341" s="4"/>
      <c r="WT341" s="4"/>
      <c r="WU341" s="15"/>
      <c r="WV341" s="39"/>
      <c r="WZ341" s="7"/>
      <c r="XA341" s="8"/>
      <c r="XE341" s="7"/>
      <c r="XF341" s="8"/>
      <c r="XJ341" s="7"/>
      <c r="XK341" s="8"/>
      <c r="XO341" s="7"/>
      <c r="XP341" s="8"/>
      <c r="XT341" s="7"/>
      <c r="XU341" s="8"/>
      <c r="XY341" s="7"/>
      <c r="XZ341" s="8"/>
      <c r="YD341" s="7"/>
      <c r="YE341" s="8"/>
      <c r="YI341" s="7"/>
      <c r="YJ341" s="8"/>
    </row>
    <row r="342" spans="2:660" x14ac:dyDescent="0.2">
      <c r="B342" s="242"/>
      <c r="C342" s="163"/>
      <c r="D342"/>
      <c r="J342"/>
      <c r="K342"/>
      <c r="L342"/>
      <c r="M342"/>
      <c r="AI342" s="8"/>
      <c r="AK342" s="4"/>
      <c r="AL342" s="9"/>
      <c r="AN342" s="8"/>
      <c r="AP342" s="4"/>
      <c r="AQ342" s="9"/>
      <c r="AS342" s="8"/>
      <c r="AU342" s="4"/>
      <c r="AV342" s="9"/>
      <c r="AX342" s="17"/>
      <c r="AZ342" s="13"/>
      <c r="BA342" s="16"/>
      <c r="BM342" s="39"/>
      <c r="BO342" s="14"/>
      <c r="BP342" s="18"/>
      <c r="BR342" s="39"/>
      <c r="BT342" s="14"/>
      <c r="BU342" s="18"/>
      <c r="BW342" s="39"/>
      <c r="BY342" s="14"/>
      <c r="BZ342" s="18"/>
      <c r="CA342" s="22"/>
      <c r="CB342" s="40"/>
      <c r="CG342" s="40"/>
      <c r="CI342" s="21"/>
      <c r="CJ342" s="21"/>
      <c r="CL342" s="40"/>
      <c r="CN342" s="21"/>
      <c r="CO342" s="21"/>
      <c r="CQ342" s="40"/>
      <c r="CS342" s="21"/>
      <c r="CT342" s="21"/>
      <c r="CV342" s="40"/>
      <c r="CX342" s="21"/>
      <c r="CY342" s="21"/>
      <c r="CZ342" s="26"/>
      <c r="DA342" s="41"/>
      <c r="DF342" s="41"/>
      <c r="DH342" s="25"/>
      <c r="DI342" s="25"/>
      <c r="DK342" s="41"/>
      <c r="DM342" s="25"/>
      <c r="DN342" s="25"/>
      <c r="DP342" s="41"/>
      <c r="DR342" s="25"/>
      <c r="DS342" s="25"/>
      <c r="DT342" s="30"/>
      <c r="DU342" s="42"/>
      <c r="DZ342" s="42"/>
      <c r="EB342" s="29"/>
      <c r="EC342" s="29"/>
      <c r="EE342" s="42"/>
      <c r="EG342" s="29"/>
      <c r="EH342" s="29"/>
      <c r="EI342" s="34"/>
      <c r="EJ342" s="43"/>
      <c r="EO342" s="43"/>
      <c r="EQ342" s="33"/>
      <c r="ER342" s="33"/>
      <c r="ES342" s="38"/>
      <c r="ET342" s="44"/>
      <c r="EX342" s="7"/>
      <c r="EY342" s="8"/>
      <c r="FD342" s="8"/>
      <c r="FF342" s="4"/>
      <c r="FG342" s="4"/>
      <c r="FI342" s="8"/>
      <c r="FK342" s="4"/>
      <c r="FL342" s="4"/>
      <c r="FN342" s="8"/>
      <c r="FP342" s="4"/>
      <c r="FQ342" s="4"/>
      <c r="FS342" s="8"/>
      <c r="FU342" s="4"/>
      <c r="FV342" s="4"/>
      <c r="FW342" s="15"/>
      <c r="FX342" s="39"/>
      <c r="GC342" s="39"/>
      <c r="GE342" s="14"/>
      <c r="GF342" s="14"/>
      <c r="GH342" s="39"/>
      <c r="GJ342" s="14"/>
      <c r="GK342" s="14"/>
      <c r="GM342" s="39"/>
      <c r="GO342" s="14"/>
      <c r="GP342" s="14"/>
      <c r="GQ342" s="22"/>
      <c r="GR342" s="40"/>
      <c r="GW342" s="40"/>
      <c r="GY342" s="21"/>
      <c r="GZ342" s="21"/>
      <c r="HB342" s="40"/>
      <c r="HD342" s="21"/>
      <c r="HE342" s="21"/>
      <c r="HF342" s="26"/>
      <c r="HG342" s="41"/>
      <c r="HL342" s="41"/>
      <c r="HN342" s="25"/>
      <c r="HO342" s="25"/>
      <c r="HP342" s="30"/>
      <c r="HQ342" s="42"/>
      <c r="HU342" s="7"/>
      <c r="HV342" s="8"/>
      <c r="IA342" s="8"/>
      <c r="IC342" s="4"/>
      <c r="ID342" s="4"/>
      <c r="IF342" s="8"/>
      <c r="IH342" s="4"/>
      <c r="II342" s="4"/>
      <c r="IK342" s="8"/>
      <c r="IM342" s="4"/>
      <c r="IN342" s="4"/>
      <c r="IO342" s="15"/>
      <c r="IP342" s="39"/>
      <c r="IU342" s="39"/>
      <c r="IW342" s="14"/>
      <c r="IX342" s="14"/>
      <c r="IZ342" s="39"/>
      <c r="JB342" s="14"/>
      <c r="JC342" s="14"/>
      <c r="JD342" s="22"/>
      <c r="JE342" s="40"/>
      <c r="JJ342" s="40"/>
      <c r="JL342" s="21"/>
      <c r="JM342" s="21"/>
      <c r="JN342" s="26"/>
      <c r="JO342" s="41"/>
      <c r="JS342" s="7"/>
      <c r="JT342" s="8"/>
      <c r="JY342" s="8"/>
      <c r="KA342" s="4"/>
      <c r="KB342" s="4"/>
      <c r="KD342" s="8"/>
      <c r="KF342" s="4"/>
      <c r="KG342" s="4"/>
      <c r="KH342" s="15"/>
      <c r="KI342" s="39"/>
      <c r="KN342" s="39"/>
      <c r="KP342" s="14"/>
      <c r="KQ342" s="14"/>
      <c r="KR342" s="22"/>
      <c r="KS342" s="40"/>
      <c r="KX342" s="6"/>
      <c r="KZ342" s="5"/>
      <c r="LA342" s="5"/>
      <c r="LG342" s="15"/>
      <c r="LH342" s="39"/>
      <c r="LM342" s="6"/>
      <c r="LO342" s="5"/>
      <c r="LP342" s="5"/>
      <c r="LQ342" s="7"/>
      <c r="LR342" s="8"/>
      <c r="LW342" s="8"/>
      <c r="LY342" s="4"/>
      <c r="LZ342" s="4"/>
      <c r="MB342" s="8"/>
      <c r="MD342" s="4"/>
      <c r="ME342" s="4"/>
      <c r="MG342" s="8"/>
      <c r="MI342" s="4"/>
      <c r="MJ342" s="4"/>
      <c r="MK342" s="15"/>
      <c r="ML342" s="39"/>
      <c r="MQ342" s="39"/>
      <c r="MS342" s="14"/>
      <c r="MT342" s="14"/>
      <c r="MV342" s="39"/>
      <c r="MX342" s="14"/>
      <c r="MY342" s="14"/>
      <c r="MZ342" s="22"/>
      <c r="NA342" s="40"/>
      <c r="NF342" s="40"/>
      <c r="NH342" s="21"/>
      <c r="NI342" s="21"/>
      <c r="NJ342" s="26"/>
      <c r="NK342" s="41"/>
      <c r="NO342" s="7"/>
      <c r="NP342" s="8"/>
      <c r="NU342" s="8"/>
      <c r="NW342" s="4"/>
      <c r="NX342" s="4"/>
      <c r="NZ342" s="8"/>
      <c r="OB342" s="4"/>
      <c r="OC342" s="4"/>
      <c r="OD342" s="15"/>
      <c r="OE342" s="39"/>
      <c r="OJ342" s="39"/>
      <c r="OL342" s="14"/>
      <c r="OM342" s="14"/>
      <c r="ON342" s="22"/>
      <c r="OO342" s="40"/>
      <c r="OS342" s="7"/>
      <c r="OT342" s="8"/>
      <c r="OY342" s="8"/>
      <c r="PA342" s="4"/>
      <c r="PB342" s="4"/>
      <c r="PC342" s="15"/>
      <c r="PD342" s="39"/>
      <c r="PH342" s="7"/>
      <c r="PI342" s="8"/>
      <c r="PM342" s="7"/>
      <c r="PN342" s="8"/>
      <c r="PS342" s="8"/>
      <c r="PU342" s="4"/>
      <c r="PV342" s="4"/>
      <c r="PX342" s="8"/>
      <c r="PZ342" s="4"/>
      <c r="QA342" s="4"/>
      <c r="QB342" s="15"/>
      <c r="QC342" s="39"/>
      <c r="QH342" s="39"/>
      <c r="QJ342" s="14"/>
      <c r="QK342" s="14"/>
      <c r="QL342" s="22"/>
      <c r="QM342" s="40"/>
      <c r="QQ342" s="7"/>
      <c r="QR342" s="8"/>
      <c r="QW342" s="8"/>
      <c r="QY342" s="4"/>
      <c r="QZ342" s="4"/>
      <c r="RA342" s="15"/>
      <c r="RB342" s="39"/>
      <c r="RF342" s="7"/>
      <c r="RG342" s="8"/>
      <c r="RK342" s="7"/>
      <c r="RL342" s="8"/>
      <c r="RQ342" s="8"/>
      <c r="RS342" s="4"/>
      <c r="RT342" s="4"/>
      <c r="RU342" s="15"/>
      <c r="RV342" s="39"/>
      <c r="RZ342" s="7"/>
      <c r="SA342" s="8"/>
      <c r="SE342" s="7"/>
      <c r="SF342" s="8"/>
      <c r="SJ342" s="7"/>
      <c r="SK342" s="8"/>
      <c r="SP342" s="8"/>
      <c r="SR342" s="4"/>
      <c r="SS342" s="4"/>
      <c r="SU342" s="8"/>
      <c r="SW342" s="4"/>
      <c r="SX342" s="4"/>
      <c r="SY342" s="15"/>
      <c r="SZ342" s="39"/>
      <c r="TE342" s="39"/>
      <c r="TG342" s="14"/>
      <c r="TH342" s="14"/>
      <c r="TI342" s="22"/>
      <c r="TJ342" s="40"/>
      <c r="TN342" s="7"/>
      <c r="TO342" s="8"/>
      <c r="TT342" s="8"/>
      <c r="TV342" s="4"/>
      <c r="TW342" s="4"/>
      <c r="TX342" s="15"/>
      <c r="TY342" s="39"/>
      <c r="UC342" s="7"/>
      <c r="UD342" s="8"/>
      <c r="UH342" s="7"/>
      <c r="UI342" s="8"/>
      <c r="UN342" s="8"/>
      <c r="UP342" s="4"/>
      <c r="UQ342" s="4"/>
      <c r="UR342" s="15"/>
      <c r="US342" s="39"/>
      <c r="UW342" s="7"/>
      <c r="UX342" s="8"/>
      <c r="VB342" s="7"/>
      <c r="VC342" s="8"/>
      <c r="VG342" s="7"/>
      <c r="VH342" s="8"/>
      <c r="VM342" s="8"/>
      <c r="VO342" s="4"/>
      <c r="VP342" s="4"/>
      <c r="VQ342" s="15"/>
      <c r="VR342" s="39"/>
      <c r="VV342" s="7"/>
      <c r="VW342" s="8"/>
      <c r="WA342" s="7"/>
      <c r="WB342" s="8"/>
      <c r="WF342" s="7"/>
      <c r="WG342" s="8"/>
      <c r="WK342" s="7"/>
      <c r="WL342" s="8"/>
      <c r="WQ342" s="8"/>
      <c r="WS342" s="4"/>
      <c r="WT342" s="4"/>
      <c r="WU342" s="15"/>
      <c r="WV342" s="39"/>
      <c r="WZ342" s="7"/>
      <c r="XA342" s="8"/>
      <c r="XE342" s="7"/>
      <c r="XF342" s="8"/>
      <c r="XJ342" s="7"/>
      <c r="XK342" s="8"/>
      <c r="XO342" s="7"/>
      <c r="XP342" s="8"/>
      <c r="XT342" s="7"/>
      <c r="XU342" s="8"/>
      <c r="XY342" s="7"/>
      <c r="XZ342" s="8"/>
      <c r="YD342" s="7"/>
      <c r="YE342" s="8"/>
      <c r="YI342" s="7"/>
      <c r="YJ342" s="8"/>
    </row>
    <row r="343" spans="2:660" x14ac:dyDescent="0.2">
      <c r="B343" s="242"/>
      <c r="C343" s="163"/>
      <c r="D343"/>
      <c r="J343"/>
      <c r="K343"/>
      <c r="L343"/>
      <c r="M343"/>
      <c r="AI343" s="8"/>
      <c r="AK343" s="4"/>
      <c r="AL343" s="9"/>
      <c r="AN343" s="8"/>
      <c r="AP343" s="4"/>
      <c r="AQ343" s="9"/>
      <c r="AS343" s="8"/>
      <c r="AU343" s="4"/>
      <c r="AV343" s="9"/>
      <c r="AX343" s="17"/>
      <c r="AZ343" s="13"/>
      <c r="BA343" s="16"/>
      <c r="BM343" s="39"/>
      <c r="BO343" s="14"/>
      <c r="BP343" s="18"/>
      <c r="BR343" s="39"/>
      <c r="BT343" s="14"/>
      <c r="BU343" s="18"/>
      <c r="BW343" s="39"/>
      <c r="BY343" s="14"/>
      <c r="BZ343" s="18"/>
      <c r="CA343" s="22"/>
      <c r="CB343" s="40"/>
      <c r="CG343" s="40"/>
      <c r="CI343" s="21"/>
      <c r="CJ343" s="21"/>
      <c r="CL343" s="40"/>
      <c r="CN343" s="21"/>
      <c r="CO343" s="21"/>
      <c r="CQ343" s="40"/>
      <c r="CS343" s="21"/>
      <c r="CT343" s="21"/>
      <c r="CV343" s="40"/>
      <c r="CX343" s="21"/>
      <c r="CY343" s="21"/>
      <c r="CZ343" s="26"/>
      <c r="DA343" s="41"/>
      <c r="DF343" s="41"/>
      <c r="DH343" s="25"/>
      <c r="DI343" s="25"/>
      <c r="DK343" s="41"/>
      <c r="DM343" s="25"/>
      <c r="DN343" s="25"/>
      <c r="DP343" s="41"/>
      <c r="DR343" s="25"/>
      <c r="DS343" s="25"/>
      <c r="DT343" s="30"/>
      <c r="DU343" s="42"/>
      <c r="DZ343" s="42"/>
      <c r="EB343" s="29"/>
      <c r="EC343" s="29"/>
      <c r="EE343" s="42"/>
      <c r="EG343" s="29"/>
      <c r="EH343" s="29"/>
      <c r="EI343" s="34"/>
      <c r="EJ343" s="43"/>
      <c r="EO343" s="43"/>
      <c r="EQ343" s="33"/>
      <c r="ER343" s="33"/>
      <c r="ES343" s="38"/>
      <c r="ET343" s="44"/>
      <c r="EX343" s="7"/>
      <c r="EY343" s="8"/>
      <c r="FD343" s="8"/>
      <c r="FF343" s="4"/>
      <c r="FG343" s="4"/>
      <c r="FI343" s="8"/>
      <c r="FK343" s="4"/>
      <c r="FL343" s="4"/>
      <c r="FN343" s="8"/>
      <c r="FP343" s="4"/>
      <c r="FQ343" s="4"/>
      <c r="FS343" s="8"/>
      <c r="FU343" s="4"/>
      <c r="FV343" s="4"/>
      <c r="FW343" s="15"/>
      <c r="FX343" s="39"/>
      <c r="GC343" s="39"/>
      <c r="GE343" s="14"/>
      <c r="GF343" s="14"/>
      <c r="GH343" s="39"/>
      <c r="GJ343" s="14"/>
      <c r="GK343" s="14"/>
      <c r="GM343" s="39"/>
      <c r="GO343" s="14"/>
      <c r="GP343" s="14"/>
      <c r="GQ343" s="22"/>
      <c r="GR343" s="40"/>
      <c r="GW343" s="40"/>
      <c r="GY343" s="21"/>
      <c r="GZ343" s="21"/>
      <c r="HB343" s="40"/>
      <c r="HD343" s="21"/>
      <c r="HE343" s="21"/>
      <c r="HF343" s="26"/>
      <c r="HG343" s="41"/>
      <c r="HL343" s="41"/>
      <c r="HN343" s="25"/>
      <c r="HO343" s="25"/>
      <c r="HP343" s="30"/>
      <c r="HQ343" s="42"/>
      <c r="HU343" s="7"/>
      <c r="HV343" s="8"/>
      <c r="IA343" s="8"/>
      <c r="IC343" s="4"/>
      <c r="ID343" s="4"/>
      <c r="IF343" s="8"/>
      <c r="IH343" s="4"/>
      <c r="II343" s="4"/>
      <c r="IK343" s="8"/>
      <c r="IM343" s="4"/>
      <c r="IN343" s="4"/>
      <c r="IO343" s="15"/>
      <c r="IP343" s="39"/>
      <c r="IU343" s="39"/>
      <c r="IW343" s="14"/>
      <c r="IX343" s="14"/>
      <c r="IZ343" s="39"/>
      <c r="JB343" s="14"/>
      <c r="JC343" s="14"/>
      <c r="JD343" s="22"/>
      <c r="JE343" s="40"/>
      <c r="JJ343" s="40"/>
      <c r="JL343" s="21"/>
      <c r="JM343" s="21"/>
      <c r="JN343" s="26"/>
      <c r="JO343" s="41"/>
      <c r="JS343" s="7"/>
      <c r="JT343" s="8"/>
      <c r="JY343" s="8"/>
      <c r="KA343" s="4"/>
      <c r="KB343" s="4"/>
      <c r="KD343" s="8"/>
      <c r="KF343" s="4"/>
      <c r="KG343" s="4"/>
      <c r="KH343" s="15"/>
      <c r="KI343" s="39"/>
      <c r="KN343" s="39"/>
      <c r="KP343" s="14"/>
      <c r="KQ343" s="14"/>
      <c r="KR343" s="22"/>
      <c r="KS343" s="40"/>
      <c r="KX343" s="6"/>
      <c r="KZ343" s="5"/>
      <c r="LA343" s="5"/>
      <c r="LG343" s="15"/>
      <c r="LH343" s="39"/>
      <c r="LM343" s="6"/>
      <c r="LO343" s="5"/>
      <c r="LP343" s="5"/>
      <c r="LQ343" s="7"/>
      <c r="LR343" s="8"/>
      <c r="LW343" s="8"/>
      <c r="LY343" s="4"/>
      <c r="LZ343" s="4"/>
      <c r="MB343" s="8"/>
      <c r="MD343" s="4"/>
      <c r="ME343" s="4"/>
      <c r="MG343" s="8"/>
      <c r="MI343" s="4"/>
      <c r="MJ343" s="4"/>
      <c r="MK343" s="15"/>
      <c r="ML343" s="39"/>
      <c r="MQ343" s="39"/>
      <c r="MS343" s="14"/>
      <c r="MT343" s="14"/>
      <c r="MV343" s="39"/>
      <c r="MX343" s="14"/>
      <c r="MY343" s="14"/>
      <c r="MZ343" s="22"/>
      <c r="NA343" s="40"/>
      <c r="NF343" s="40"/>
      <c r="NH343" s="21"/>
      <c r="NI343" s="21"/>
      <c r="NJ343" s="26"/>
      <c r="NK343" s="41"/>
      <c r="NO343" s="7"/>
      <c r="NP343" s="8"/>
      <c r="NU343" s="8"/>
      <c r="NW343" s="4"/>
      <c r="NX343" s="4"/>
      <c r="NZ343" s="8"/>
      <c r="OB343" s="4"/>
      <c r="OC343" s="4"/>
      <c r="OD343" s="15"/>
      <c r="OE343" s="39"/>
      <c r="OJ343" s="39"/>
      <c r="OL343" s="14"/>
      <c r="OM343" s="14"/>
      <c r="ON343" s="22"/>
      <c r="OO343" s="40"/>
      <c r="OS343" s="7"/>
      <c r="OT343" s="8"/>
      <c r="OY343" s="8"/>
      <c r="PA343" s="4"/>
      <c r="PB343" s="4"/>
      <c r="PC343" s="15"/>
      <c r="PD343" s="39"/>
      <c r="PH343" s="7"/>
      <c r="PI343" s="8"/>
      <c r="PM343" s="7"/>
      <c r="PN343" s="8"/>
      <c r="PS343" s="8"/>
      <c r="PU343" s="4"/>
      <c r="PV343" s="4"/>
      <c r="PX343" s="8"/>
      <c r="PZ343" s="4"/>
      <c r="QA343" s="4"/>
      <c r="QB343" s="15"/>
      <c r="QC343" s="39"/>
      <c r="QH343" s="39"/>
      <c r="QJ343" s="14"/>
      <c r="QK343" s="14"/>
      <c r="QL343" s="22"/>
      <c r="QM343" s="40"/>
      <c r="QQ343" s="7"/>
      <c r="QR343" s="8"/>
      <c r="QW343" s="8"/>
      <c r="QY343" s="4"/>
      <c r="QZ343" s="4"/>
      <c r="RA343" s="15"/>
      <c r="RB343" s="39"/>
      <c r="RF343" s="7"/>
      <c r="RG343" s="8"/>
      <c r="RK343" s="7"/>
      <c r="RL343" s="8"/>
      <c r="RQ343" s="8"/>
      <c r="RS343" s="4"/>
      <c r="RT343" s="4"/>
      <c r="RU343" s="15"/>
      <c r="RV343" s="39"/>
      <c r="RZ343" s="7"/>
      <c r="SA343" s="8"/>
      <c r="SE343" s="7"/>
      <c r="SF343" s="8"/>
      <c r="SJ343" s="7"/>
      <c r="SK343" s="8"/>
      <c r="SP343" s="8"/>
      <c r="SR343" s="4"/>
      <c r="SS343" s="4"/>
      <c r="SU343" s="8"/>
      <c r="SW343" s="4"/>
      <c r="SX343" s="4"/>
      <c r="SY343" s="15"/>
      <c r="SZ343" s="39"/>
      <c r="TE343" s="39"/>
      <c r="TG343" s="14"/>
      <c r="TH343" s="14"/>
      <c r="TI343" s="22"/>
      <c r="TJ343" s="40"/>
      <c r="TN343" s="7"/>
      <c r="TO343" s="8"/>
      <c r="TT343" s="8"/>
      <c r="TV343" s="4"/>
      <c r="TW343" s="4"/>
      <c r="TX343" s="15"/>
      <c r="TY343" s="39"/>
      <c r="UC343" s="7"/>
      <c r="UD343" s="8"/>
      <c r="UH343" s="7"/>
      <c r="UI343" s="8"/>
      <c r="UN343" s="8"/>
      <c r="UP343" s="4"/>
      <c r="UQ343" s="4"/>
      <c r="UR343" s="15"/>
      <c r="US343" s="39"/>
      <c r="UW343" s="7"/>
      <c r="UX343" s="8"/>
      <c r="VB343" s="7"/>
      <c r="VC343" s="8"/>
      <c r="VG343" s="7"/>
      <c r="VH343" s="8"/>
      <c r="VM343" s="8"/>
      <c r="VO343" s="4"/>
      <c r="VP343" s="4"/>
      <c r="VQ343" s="15"/>
      <c r="VR343" s="39"/>
      <c r="VV343" s="7"/>
      <c r="VW343" s="8"/>
      <c r="WA343" s="7"/>
      <c r="WB343" s="8"/>
      <c r="WF343" s="7"/>
      <c r="WG343" s="8"/>
      <c r="WK343" s="7"/>
      <c r="WL343" s="8"/>
      <c r="WQ343" s="8"/>
      <c r="WS343" s="4"/>
      <c r="WT343" s="4"/>
      <c r="WU343" s="15"/>
      <c r="WV343" s="39"/>
      <c r="WZ343" s="7"/>
      <c r="XA343" s="8"/>
      <c r="XE343" s="7"/>
      <c r="XF343" s="8"/>
      <c r="XJ343" s="7"/>
      <c r="XK343" s="8"/>
      <c r="XO343" s="7"/>
      <c r="XP343" s="8"/>
      <c r="XT343" s="7"/>
      <c r="XU343" s="8"/>
      <c r="XY343" s="7"/>
      <c r="XZ343" s="8"/>
      <c r="YD343" s="7"/>
      <c r="YE343" s="8"/>
      <c r="YI343" s="7"/>
      <c r="YJ343" s="8"/>
    </row>
    <row r="344" spans="2:660" x14ac:dyDescent="0.2">
      <c r="B344" s="242"/>
      <c r="C344" s="163"/>
      <c r="D344"/>
      <c r="J344"/>
      <c r="K344"/>
      <c r="L344"/>
      <c r="M344"/>
      <c r="AI344" s="8"/>
      <c r="AK344" s="4"/>
      <c r="AL344" s="9"/>
      <c r="AN344" s="8"/>
      <c r="AP344" s="4"/>
      <c r="AQ344" s="9"/>
      <c r="AS344" s="8"/>
      <c r="AU344" s="4"/>
      <c r="AV344" s="9"/>
      <c r="AX344" s="17"/>
      <c r="AZ344" s="13"/>
      <c r="BA344" s="16"/>
      <c r="BM344" s="39"/>
      <c r="BO344" s="14"/>
      <c r="BP344" s="18"/>
      <c r="BR344" s="39"/>
      <c r="BT344" s="14"/>
      <c r="BU344" s="18"/>
      <c r="BW344" s="39"/>
      <c r="BY344" s="14"/>
      <c r="BZ344" s="18"/>
      <c r="CA344" s="22"/>
      <c r="CB344" s="40"/>
      <c r="CG344" s="40"/>
      <c r="CI344" s="21"/>
      <c r="CJ344" s="21"/>
      <c r="CL344" s="40"/>
      <c r="CN344" s="21"/>
      <c r="CO344" s="21"/>
      <c r="CQ344" s="40"/>
      <c r="CS344" s="21"/>
      <c r="CT344" s="21"/>
      <c r="CV344" s="40"/>
      <c r="CX344" s="21"/>
      <c r="CY344" s="21"/>
      <c r="CZ344" s="26"/>
      <c r="DA344" s="41"/>
      <c r="DF344" s="41"/>
      <c r="DH344" s="25"/>
      <c r="DI344" s="25"/>
      <c r="DK344" s="41"/>
      <c r="DM344" s="25"/>
      <c r="DN344" s="25"/>
      <c r="DP344" s="41"/>
      <c r="DR344" s="25"/>
      <c r="DS344" s="25"/>
      <c r="DT344" s="30"/>
      <c r="DU344" s="42"/>
      <c r="DZ344" s="42"/>
      <c r="EB344" s="29"/>
      <c r="EC344" s="29"/>
      <c r="EE344" s="42"/>
      <c r="EG344" s="29"/>
      <c r="EH344" s="29"/>
      <c r="EI344" s="34"/>
      <c r="EJ344" s="43"/>
      <c r="EO344" s="43"/>
      <c r="EQ344" s="33"/>
      <c r="ER344" s="33"/>
      <c r="ES344" s="38"/>
      <c r="ET344" s="44"/>
      <c r="EX344" s="7"/>
      <c r="EY344" s="8"/>
      <c r="FD344" s="8"/>
      <c r="FF344" s="4"/>
      <c r="FG344" s="4"/>
      <c r="FI344" s="8"/>
      <c r="FK344" s="4"/>
      <c r="FL344" s="4"/>
      <c r="FN344" s="8"/>
      <c r="FP344" s="4"/>
      <c r="FQ344" s="4"/>
      <c r="FS344" s="8"/>
      <c r="FU344" s="4"/>
      <c r="FV344" s="4"/>
      <c r="FW344" s="15"/>
      <c r="FX344" s="39"/>
      <c r="GC344" s="39"/>
      <c r="GE344" s="14"/>
      <c r="GF344" s="14"/>
      <c r="GH344" s="39"/>
      <c r="GJ344" s="14"/>
      <c r="GK344" s="14"/>
      <c r="GM344" s="39"/>
      <c r="GO344" s="14"/>
      <c r="GP344" s="14"/>
      <c r="GQ344" s="22"/>
      <c r="GR344" s="40"/>
      <c r="GW344" s="40"/>
      <c r="GY344" s="21"/>
      <c r="GZ344" s="21"/>
      <c r="HB344" s="40"/>
      <c r="HD344" s="21"/>
      <c r="HE344" s="21"/>
      <c r="HF344" s="26"/>
      <c r="HG344" s="41"/>
      <c r="HL344" s="41"/>
      <c r="HN344" s="25"/>
      <c r="HO344" s="25"/>
      <c r="HP344" s="30"/>
      <c r="HQ344" s="42"/>
      <c r="HU344" s="7"/>
      <c r="HV344" s="8"/>
      <c r="IA344" s="8"/>
      <c r="IC344" s="4"/>
      <c r="ID344" s="4"/>
      <c r="IF344" s="8"/>
      <c r="IH344" s="4"/>
      <c r="II344" s="4"/>
      <c r="IK344" s="8"/>
      <c r="IM344" s="4"/>
      <c r="IN344" s="4"/>
      <c r="IO344" s="15"/>
      <c r="IP344" s="39"/>
      <c r="IU344" s="39"/>
      <c r="IW344" s="14"/>
      <c r="IX344" s="14"/>
      <c r="IZ344" s="39"/>
      <c r="JB344" s="14"/>
      <c r="JC344" s="14"/>
      <c r="JD344" s="22"/>
      <c r="JE344" s="40"/>
      <c r="JJ344" s="40"/>
      <c r="JL344" s="21"/>
      <c r="JM344" s="21"/>
      <c r="JN344" s="26"/>
      <c r="JO344" s="41"/>
      <c r="JS344" s="7"/>
      <c r="JT344" s="8"/>
      <c r="JY344" s="8"/>
      <c r="KA344" s="4"/>
      <c r="KB344" s="4"/>
      <c r="KD344" s="8"/>
      <c r="KF344" s="4"/>
      <c r="KG344" s="4"/>
      <c r="KH344" s="15"/>
      <c r="KI344" s="39"/>
      <c r="KN344" s="39"/>
      <c r="KP344" s="14"/>
      <c r="KQ344" s="14"/>
      <c r="KR344" s="22"/>
      <c r="KS344" s="40"/>
      <c r="KX344" s="6"/>
      <c r="KZ344" s="5"/>
      <c r="LA344" s="5"/>
      <c r="LG344" s="15"/>
      <c r="LH344" s="39"/>
      <c r="LM344" s="6"/>
      <c r="LO344" s="5"/>
      <c r="LP344" s="5"/>
      <c r="LQ344" s="7"/>
      <c r="LR344" s="8"/>
      <c r="LW344" s="8"/>
      <c r="LY344" s="4"/>
      <c r="LZ344" s="4"/>
      <c r="MB344" s="8"/>
      <c r="MD344" s="4"/>
      <c r="ME344" s="4"/>
      <c r="MG344" s="8"/>
      <c r="MI344" s="4"/>
      <c r="MJ344" s="4"/>
      <c r="MK344" s="15"/>
      <c r="ML344" s="39"/>
      <c r="MQ344" s="39"/>
      <c r="MS344" s="14"/>
      <c r="MT344" s="14"/>
      <c r="MV344" s="39"/>
      <c r="MX344" s="14"/>
      <c r="MY344" s="14"/>
      <c r="MZ344" s="22"/>
      <c r="NA344" s="40"/>
      <c r="NF344" s="40"/>
      <c r="NH344" s="21"/>
      <c r="NI344" s="21"/>
      <c r="NJ344" s="26"/>
      <c r="NK344" s="41"/>
      <c r="NO344" s="7"/>
      <c r="NP344" s="8"/>
      <c r="NU344" s="8"/>
      <c r="NW344" s="4"/>
      <c r="NX344" s="4"/>
      <c r="NZ344" s="8"/>
      <c r="OB344" s="4"/>
      <c r="OC344" s="4"/>
      <c r="OD344" s="15"/>
      <c r="OE344" s="39"/>
      <c r="OJ344" s="39"/>
      <c r="OL344" s="14"/>
      <c r="OM344" s="14"/>
      <c r="ON344" s="22"/>
      <c r="OO344" s="40"/>
      <c r="OS344" s="7"/>
      <c r="OT344" s="8"/>
      <c r="OY344" s="8"/>
      <c r="PA344" s="4"/>
      <c r="PB344" s="4"/>
      <c r="PC344" s="15"/>
      <c r="PD344" s="39"/>
      <c r="PH344" s="7"/>
      <c r="PI344" s="8"/>
      <c r="PM344" s="7"/>
      <c r="PN344" s="8"/>
      <c r="PS344" s="8"/>
      <c r="PU344" s="4"/>
      <c r="PV344" s="4"/>
      <c r="PX344" s="8"/>
      <c r="PZ344" s="4"/>
      <c r="QA344" s="4"/>
      <c r="QB344" s="15"/>
      <c r="QC344" s="39"/>
      <c r="QH344" s="39"/>
      <c r="QJ344" s="14"/>
      <c r="QK344" s="14"/>
      <c r="QL344" s="22"/>
      <c r="QM344" s="40"/>
      <c r="QQ344" s="7"/>
      <c r="QR344" s="8"/>
      <c r="QW344" s="8"/>
      <c r="QY344" s="4"/>
      <c r="QZ344" s="4"/>
      <c r="RA344" s="15"/>
      <c r="RB344" s="39"/>
      <c r="RF344" s="7"/>
      <c r="RG344" s="8"/>
      <c r="RK344" s="7"/>
      <c r="RL344" s="8"/>
      <c r="RQ344" s="8"/>
      <c r="RS344" s="4"/>
      <c r="RT344" s="4"/>
      <c r="RU344" s="15"/>
      <c r="RV344" s="39"/>
      <c r="RZ344" s="7"/>
      <c r="SA344" s="8"/>
      <c r="SE344" s="7"/>
      <c r="SF344" s="8"/>
      <c r="SJ344" s="7"/>
      <c r="SK344" s="8"/>
      <c r="SP344" s="8"/>
      <c r="SR344" s="4"/>
      <c r="SS344" s="4"/>
      <c r="SU344" s="8"/>
      <c r="SW344" s="4"/>
      <c r="SX344" s="4"/>
      <c r="SY344" s="15"/>
      <c r="SZ344" s="39"/>
      <c r="TE344" s="39"/>
      <c r="TG344" s="14"/>
      <c r="TH344" s="14"/>
      <c r="TI344" s="22"/>
      <c r="TJ344" s="40"/>
      <c r="TN344" s="7"/>
      <c r="TO344" s="8"/>
      <c r="TT344" s="8"/>
      <c r="TV344" s="4"/>
      <c r="TW344" s="4"/>
      <c r="TX344" s="15"/>
      <c r="TY344" s="39"/>
      <c r="UC344" s="7"/>
      <c r="UD344" s="8"/>
      <c r="UH344" s="7"/>
      <c r="UI344" s="8"/>
      <c r="UN344" s="8"/>
      <c r="UP344" s="4"/>
      <c r="UQ344" s="4"/>
      <c r="UR344" s="15"/>
      <c r="US344" s="39"/>
      <c r="UW344" s="7"/>
      <c r="UX344" s="8"/>
      <c r="VB344" s="7"/>
      <c r="VC344" s="8"/>
      <c r="VG344" s="7"/>
      <c r="VH344" s="8"/>
      <c r="VM344" s="8"/>
      <c r="VO344" s="4"/>
      <c r="VP344" s="4"/>
      <c r="VQ344" s="15"/>
      <c r="VR344" s="39"/>
      <c r="VV344" s="7"/>
      <c r="VW344" s="8"/>
      <c r="WA344" s="7"/>
      <c r="WB344" s="8"/>
      <c r="WF344" s="7"/>
      <c r="WG344" s="8"/>
      <c r="WK344" s="7"/>
      <c r="WL344" s="8"/>
      <c r="WQ344" s="8"/>
      <c r="WS344" s="4"/>
      <c r="WT344" s="4"/>
      <c r="WU344" s="15"/>
      <c r="WV344" s="39"/>
      <c r="WZ344" s="7"/>
      <c r="XA344" s="8"/>
      <c r="XE344" s="7"/>
      <c r="XF344" s="8"/>
      <c r="XJ344" s="7"/>
      <c r="XK344" s="8"/>
      <c r="XO344" s="7"/>
      <c r="XP344" s="8"/>
      <c r="XT344" s="7"/>
      <c r="XU344" s="8"/>
      <c r="XY344" s="7"/>
      <c r="XZ344" s="8"/>
      <c r="YD344" s="7"/>
      <c r="YE344" s="8"/>
      <c r="YI344" s="7"/>
      <c r="YJ344" s="8"/>
    </row>
    <row r="345" spans="2:660" x14ac:dyDescent="0.2">
      <c r="B345" s="242"/>
      <c r="C345" s="163"/>
      <c r="D345"/>
      <c r="J345"/>
      <c r="K345"/>
      <c r="L345"/>
      <c r="M345"/>
      <c r="AI345" s="8"/>
      <c r="AK345" s="4"/>
      <c r="AL345" s="9"/>
      <c r="AN345" s="8"/>
      <c r="AP345" s="4"/>
      <c r="AQ345" s="9"/>
      <c r="AS345" s="8"/>
      <c r="AU345" s="4"/>
      <c r="AV345" s="9"/>
      <c r="AX345" s="17"/>
      <c r="AZ345" s="13"/>
      <c r="BA345" s="16"/>
      <c r="BM345" s="39"/>
      <c r="BO345" s="14"/>
      <c r="BP345" s="18"/>
      <c r="BR345" s="39"/>
      <c r="BT345" s="14"/>
      <c r="BU345" s="18"/>
      <c r="BW345" s="39"/>
      <c r="BY345" s="14"/>
      <c r="BZ345" s="18"/>
      <c r="CA345" s="22"/>
      <c r="CB345" s="40"/>
      <c r="CG345" s="40"/>
      <c r="CI345" s="21"/>
      <c r="CJ345" s="21"/>
      <c r="CL345" s="40"/>
      <c r="CN345" s="21"/>
      <c r="CO345" s="21"/>
      <c r="CQ345" s="40"/>
      <c r="CS345" s="21"/>
      <c r="CT345" s="21"/>
      <c r="CV345" s="40"/>
      <c r="CX345" s="21"/>
      <c r="CY345" s="21"/>
      <c r="CZ345" s="26"/>
      <c r="DA345" s="41"/>
      <c r="DF345" s="41"/>
      <c r="DH345" s="25"/>
      <c r="DI345" s="25"/>
      <c r="DK345" s="41"/>
      <c r="DM345" s="25"/>
      <c r="DN345" s="25"/>
      <c r="DP345" s="41"/>
      <c r="DR345" s="25"/>
      <c r="DS345" s="25"/>
      <c r="DT345" s="30"/>
      <c r="DU345" s="42"/>
      <c r="DZ345" s="42"/>
      <c r="EB345" s="29"/>
      <c r="EC345" s="29"/>
      <c r="EE345" s="42"/>
      <c r="EG345" s="29"/>
      <c r="EH345" s="29"/>
      <c r="EI345" s="34"/>
      <c r="EJ345" s="43"/>
      <c r="EO345" s="43"/>
      <c r="EQ345" s="33"/>
      <c r="ER345" s="33"/>
      <c r="ES345" s="38"/>
      <c r="ET345" s="44"/>
      <c r="EX345" s="7"/>
      <c r="EY345" s="8"/>
      <c r="FD345" s="8"/>
      <c r="FF345" s="4"/>
      <c r="FG345" s="4"/>
      <c r="FI345" s="8"/>
      <c r="FK345" s="4"/>
      <c r="FL345" s="4"/>
      <c r="FN345" s="8"/>
      <c r="FP345" s="4"/>
      <c r="FQ345" s="4"/>
      <c r="FS345" s="8"/>
      <c r="FU345" s="4"/>
      <c r="FV345" s="4"/>
      <c r="FW345" s="15"/>
      <c r="FX345" s="39"/>
      <c r="GC345" s="39"/>
      <c r="GE345" s="14"/>
      <c r="GF345" s="14"/>
      <c r="GH345" s="39"/>
      <c r="GJ345" s="14"/>
      <c r="GK345" s="14"/>
      <c r="GM345" s="39"/>
      <c r="GO345" s="14"/>
      <c r="GP345" s="14"/>
      <c r="GQ345" s="22"/>
      <c r="GR345" s="40"/>
      <c r="GW345" s="40"/>
      <c r="GY345" s="21"/>
      <c r="GZ345" s="21"/>
      <c r="HB345" s="40"/>
      <c r="HD345" s="21"/>
      <c r="HE345" s="21"/>
      <c r="HF345" s="26"/>
      <c r="HG345" s="41"/>
      <c r="HL345" s="41"/>
      <c r="HN345" s="25"/>
      <c r="HO345" s="25"/>
      <c r="HP345" s="30"/>
      <c r="HQ345" s="42"/>
      <c r="HU345" s="7"/>
      <c r="HV345" s="8"/>
      <c r="IA345" s="8"/>
      <c r="IC345" s="4"/>
      <c r="ID345" s="4"/>
      <c r="IF345" s="8"/>
      <c r="IH345" s="4"/>
      <c r="II345" s="4"/>
      <c r="IK345" s="8"/>
      <c r="IM345" s="4"/>
      <c r="IN345" s="4"/>
      <c r="IO345" s="15"/>
      <c r="IP345" s="39"/>
      <c r="IU345" s="39"/>
      <c r="IW345" s="14"/>
      <c r="IX345" s="14"/>
      <c r="IZ345" s="39"/>
      <c r="JB345" s="14"/>
      <c r="JC345" s="14"/>
      <c r="JD345" s="22"/>
      <c r="JE345" s="40"/>
      <c r="JJ345" s="40"/>
      <c r="JL345" s="21"/>
      <c r="JM345" s="21"/>
      <c r="JN345" s="26"/>
      <c r="JO345" s="41"/>
      <c r="JS345" s="7"/>
      <c r="JT345" s="8"/>
      <c r="JY345" s="8"/>
      <c r="KA345" s="4"/>
      <c r="KB345" s="4"/>
      <c r="KD345" s="8"/>
      <c r="KF345" s="4"/>
      <c r="KG345" s="4"/>
      <c r="KH345" s="15"/>
      <c r="KI345" s="39"/>
      <c r="KN345" s="39"/>
      <c r="KP345" s="14"/>
      <c r="KQ345" s="14"/>
      <c r="KR345" s="22"/>
      <c r="KS345" s="40"/>
      <c r="KX345" s="6"/>
      <c r="KZ345" s="5"/>
      <c r="LA345" s="5"/>
      <c r="LG345" s="15"/>
      <c r="LH345" s="39"/>
      <c r="LM345" s="6"/>
      <c r="LO345" s="5"/>
      <c r="LP345" s="5"/>
      <c r="LQ345" s="7"/>
      <c r="LR345" s="8"/>
      <c r="LW345" s="8"/>
      <c r="LY345" s="4"/>
      <c r="LZ345" s="4"/>
      <c r="MB345" s="8"/>
      <c r="MD345" s="4"/>
      <c r="ME345" s="4"/>
      <c r="MG345" s="8"/>
      <c r="MI345" s="4"/>
      <c r="MJ345" s="4"/>
      <c r="MK345" s="15"/>
      <c r="ML345" s="39"/>
      <c r="MQ345" s="39"/>
      <c r="MS345" s="14"/>
      <c r="MT345" s="14"/>
      <c r="MV345" s="39"/>
      <c r="MX345" s="14"/>
      <c r="MY345" s="14"/>
      <c r="MZ345" s="22"/>
      <c r="NA345" s="40"/>
      <c r="NF345" s="40"/>
      <c r="NH345" s="21"/>
      <c r="NI345" s="21"/>
      <c r="NJ345" s="26"/>
      <c r="NK345" s="41"/>
      <c r="NO345" s="7"/>
      <c r="NP345" s="8"/>
      <c r="NU345" s="8"/>
      <c r="NW345" s="4"/>
      <c r="NX345" s="4"/>
      <c r="NZ345" s="8"/>
      <c r="OB345" s="4"/>
      <c r="OC345" s="4"/>
      <c r="OD345" s="15"/>
      <c r="OE345" s="39"/>
      <c r="OJ345" s="39"/>
      <c r="OL345" s="14"/>
      <c r="OM345" s="14"/>
      <c r="ON345" s="22"/>
      <c r="OO345" s="40"/>
      <c r="OS345" s="7"/>
      <c r="OT345" s="8"/>
      <c r="OY345" s="8"/>
      <c r="PA345" s="4"/>
      <c r="PB345" s="4"/>
      <c r="PC345" s="15"/>
      <c r="PD345" s="39"/>
      <c r="PH345" s="7"/>
      <c r="PI345" s="8"/>
      <c r="PM345" s="7"/>
      <c r="PN345" s="8"/>
      <c r="PS345" s="8"/>
      <c r="PU345" s="4"/>
      <c r="PV345" s="4"/>
      <c r="PX345" s="8"/>
      <c r="PZ345" s="4"/>
      <c r="QA345" s="4"/>
      <c r="QB345" s="15"/>
      <c r="QC345" s="39"/>
      <c r="QH345" s="39"/>
      <c r="QJ345" s="14"/>
      <c r="QK345" s="14"/>
      <c r="QL345" s="22"/>
      <c r="QM345" s="40"/>
      <c r="QQ345" s="7"/>
      <c r="QR345" s="8"/>
      <c r="QW345" s="8"/>
      <c r="QY345" s="4"/>
      <c r="QZ345" s="4"/>
      <c r="RA345" s="15"/>
      <c r="RB345" s="39"/>
      <c r="RF345" s="7"/>
      <c r="RG345" s="8"/>
      <c r="RK345" s="7"/>
      <c r="RL345" s="8"/>
      <c r="RQ345" s="8"/>
      <c r="RS345" s="4"/>
      <c r="RT345" s="4"/>
      <c r="RU345" s="15"/>
      <c r="RV345" s="39"/>
      <c r="RZ345" s="7"/>
      <c r="SA345" s="8"/>
      <c r="SE345" s="7"/>
      <c r="SF345" s="8"/>
      <c r="SJ345" s="7"/>
      <c r="SK345" s="8"/>
      <c r="SP345" s="8"/>
      <c r="SR345" s="4"/>
      <c r="SS345" s="4"/>
      <c r="SU345" s="8"/>
      <c r="SW345" s="4"/>
      <c r="SX345" s="4"/>
      <c r="SY345" s="15"/>
      <c r="SZ345" s="39"/>
      <c r="TE345" s="39"/>
      <c r="TG345" s="14"/>
      <c r="TH345" s="14"/>
      <c r="TI345" s="22"/>
      <c r="TJ345" s="40"/>
      <c r="TN345" s="7"/>
      <c r="TO345" s="8"/>
      <c r="TT345" s="8"/>
      <c r="TV345" s="4"/>
      <c r="TW345" s="4"/>
      <c r="TX345" s="15"/>
      <c r="TY345" s="39"/>
      <c r="UC345" s="7"/>
      <c r="UD345" s="8"/>
      <c r="UH345" s="7"/>
      <c r="UI345" s="8"/>
      <c r="UN345" s="8"/>
      <c r="UP345" s="4"/>
      <c r="UQ345" s="4"/>
      <c r="UR345" s="15"/>
      <c r="US345" s="39"/>
      <c r="UW345" s="7"/>
      <c r="UX345" s="8"/>
      <c r="VB345" s="7"/>
      <c r="VC345" s="8"/>
      <c r="VG345" s="7"/>
      <c r="VH345" s="8"/>
      <c r="VM345" s="8"/>
      <c r="VO345" s="4"/>
      <c r="VP345" s="4"/>
      <c r="VQ345" s="15"/>
      <c r="VR345" s="39"/>
      <c r="VV345" s="7"/>
      <c r="VW345" s="8"/>
      <c r="WA345" s="7"/>
      <c r="WB345" s="8"/>
      <c r="WF345" s="7"/>
      <c r="WG345" s="8"/>
      <c r="WK345" s="7"/>
      <c r="WL345" s="8"/>
      <c r="WQ345" s="8"/>
      <c r="WS345" s="4"/>
      <c r="WT345" s="4"/>
      <c r="WU345" s="15"/>
      <c r="WV345" s="39"/>
      <c r="WZ345" s="7"/>
      <c r="XA345" s="8"/>
      <c r="XE345" s="7"/>
      <c r="XF345" s="8"/>
      <c r="XJ345" s="7"/>
      <c r="XK345" s="8"/>
      <c r="XO345" s="7"/>
      <c r="XP345" s="8"/>
      <c r="XT345" s="7"/>
      <c r="XU345" s="8"/>
      <c r="XY345" s="7"/>
      <c r="XZ345" s="8"/>
      <c r="YD345" s="7"/>
      <c r="YE345" s="8"/>
      <c r="YI345" s="7"/>
      <c r="YJ345" s="8"/>
    </row>
    <row r="346" spans="2:660" x14ac:dyDescent="0.2">
      <c r="B346" s="242"/>
      <c r="C346" s="163"/>
      <c r="D346"/>
      <c r="J346"/>
      <c r="K346"/>
      <c r="L346"/>
      <c r="M346"/>
      <c r="AI346" s="8"/>
      <c r="AK346" s="4"/>
      <c r="AL346" s="9"/>
      <c r="AN346" s="8"/>
      <c r="AP346" s="4"/>
      <c r="AQ346" s="9"/>
      <c r="AS346" s="8"/>
      <c r="AU346" s="4"/>
      <c r="AV346" s="9"/>
      <c r="AX346" s="17"/>
      <c r="AZ346" s="13"/>
      <c r="BA346" s="16"/>
      <c r="BM346" s="39"/>
      <c r="BO346" s="14"/>
      <c r="BP346" s="18"/>
      <c r="BR346" s="39"/>
      <c r="BT346" s="14"/>
      <c r="BU346" s="18"/>
      <c r="BW346" s="39"/>
      <c r="BY346" s="14"/>
      <c r="BZ346" s="18"/>
      <c r="CA346" s="22"/>
      <c r="CB346" s="40"/>
      <c r="CG346" s="40"/>
      <c r="CI346" s="21"/>
      <c r="CJ346" s="21"/>
      <c r="CL346" s="40"/>
      <c r="CN346" s="21"/>
      <c r="CO346" s="21"/>
      <c r="CQ346" s="40"/>
      <c r="CS346" s="21"/>
      <c r="CT346" s="21"/>
      <c r="CV346" s="40"/>
      <c r="CX346" s="21"/>
      <c r="CY346" s="21"/>
      <c r="CZ346" s="26"/>
      <c r="DA346" s="41"/>
      <c r="DF346" s="41"/>
      <c r="DH346" s="25"/>
      <c r="DI346" s="25"/>
      <c r="DK346" s="41"/>
      <c r="DM346" s="25"/>
      <c r="DN346" s="25"/>
      <c r="DP346" s="41"/>
      <c r="DR346" s="25"/>
      <c r="DS346" s="25"/>
      <c r="DT346" s="30"/>
      <c r="DU346" s="42"/>
      <c r="DZ346" s="42"/>
      <c r="EB346" s="29"/>
      <c r="EC346" s="29"/>
      <c r="EE346" s="42"/>
      <c r="EG346" s="29"/>
      <c r="EH346" s="29"/>
      <c r="EI346" s="34"/>
      <c r="EJ346" s="43"/>
      <c r="EO346" s="43"/>
      <c r="EQ346" s="33"/>
      <c r="ER346" s="33"/>
      <c r="ES346" s="38"/>
      <c r="ET346" s="44"/>
      <c r="EX346" s="7"/>
      <c r="EY346" s="8"/>
      <c r="FD346" s="8"/>
      <c r="FF346" s="4"/>
      <c r="FG346" s="4"/>
      <c r="FI346" s="8"/>
      <c r="FK346" s="4"/>
      <c r="FL346" s="4"/>
      <c r="FN346" s="8"/>
      <c r="FP346" s="4"/>
      <c r="FQ346" s="4"/>
      <c r="FS346" s="8"/>
      <c r="FU346" s="4"/>
      <c r="FV346" s="4"/>
      <c r="FW346" s="15"/>
      <c r="FX346" s="39"/>
      <c r="GC346" s="39"/>
      <c r="GE346" s="14"/>
      <c r="GF346" s="14"/>
      <c r="GH346" s="39"/>
      <c r="GJ346" s="14"/>
      <c r="GK346" s="14"/>
      <c r="GM346" s="39"/>
      <c r="GO346" s="14"/>
      <c r="GP346" s="14"/>
      <c r="GQ346" s="22"/>
      <c r="GR346" s="40"/>
      <c r="GW346" s="40"/>
      <c r="GY346" s="21"/>
      <c r="GZ346" s="21"/>
      <c r="HB346" s="40"/>
      <c r="HD346" s="21"/>
      <c r="HE346" s="21"/>
      <c r="HF346" s="26"/>
      <c r="HG346" s="41"/>
      <c r="HL346" s="41"/>
      <c r="HN346" s="25"/>
      <c r="HO346" s="25"/>
      <c r="HP346" s="30"/>
      <c r="HQ346" s="42"/>
      <c r="HU346" s="7"/>
      <c r="HV346" s="8"/>
      <c r="IA346" s="8"/>
      <c r="IC346" s="4"/>
      <c r="ID346" s="4"/>
      <c r="IF346" s="8"/>
      <c r="IH346" s="4"/>
      <c r="II346" s="4"/>
      <c r="IK346" s="8"/>
      <c r="IM346" s="4"/>
      <c r="IN346" s="4"/>
      <c r="IO346" s="15"/>
      <c r="IP346" s="39"/>
      <c r="IU346" s="39"/>
      <c r="IW346" s="14"/>
      <c r="IX346" s="14"/>
      <c r="IZ346" s="39"/>
      <c r="JB346" s="14"/>
      <c r="JC346" s="14"/>
      <c r="JD346" s="22"/>
      <c r="JE346" s="40"/>
      <c r="JJ346" s="40"/>
      <c r="JL346" s="21"/>
      <c r="JM346" s="21"/>
      <c r="JN346" s="26"/>
      <c r="JO346" s="41"/>
      <c r="JS346" s="7"/>
      <c r="JT346" s="8"/>
      <c r="JY346" s="8"/>
      <c r="KA346" s="4"/>
      <c r="KB346" s="4"/>
      <c r="KD346" s="8"/>
      <c r="KF346" s="4"/>
      <c r="KG346" s="4"/>
      <c r="KH346" s="15"/>
      <c r="KI346" s="39"/>
      <c r="KN346" s="39"/>
      <c r="KP346" s="14"/>
      <c r="KQ346" s="14"/>
      <c r="KR346" s="22"/>
      <c r="KS346" s="40"/>
      <c r="KX346" s="6"/>
      <c r="KZ346" s="5"/>
      <c r="LA346" s="5"/>
      <c r="LG346" s="15"/>
      <c r="LH346" s="39"/>
      <c r="LM346" s="6"/>
      <c r="LO346" s="5"/>
      <c r="LP346" s="5"/>
      <c r="LQ346" s="7"/>
      <c r="LR346" s="8"/>
      <c r="LW346" s="8"/>
      <c r="LY346" s="4"/>
      <c r="LZ346" s="4"/>
      <c r="MB346" s="8"/>
      <c r="MD346" s="4"/>
      <c r="ME346" s="4"/>
      <c r="MG346" s="8"/>
      <c r="MI346" s="4"/>
      <c r="MJ346" s="4"/>
      <c r="MK346" s="15"/>
      <c r="ML346" s="39"/>
      <c r="MQ346" s="39"/>
      <c r="MS346" s="14"/>
      <c r="MT346" s="14"/>
      <c r="MV346" s="39"/>
      <c r="MX346" s="14"/>
      <c r="MY346" s="14"/>
      <c r="MZ346" s="22"/>
      <c r="NA346" s="40"/>
      <c r="NF346" s="40"/>
      <c r="NH346" s="21"/>
      <c r="NI346" s="21"/>
      <c r="NJ346" s="26"/>
      <c r="NK346" s="41"/>
      <c r="NO346" s="7"/>
      <c r="NP346" s="8"/>
      <c r="NU346" s="8"/>
      <c r="NW346" s="4"/>
      <c r="NX346" s="4"/>
      <c r="NZ346" s="8"/>
      <c r="OB346" s="4"/>
      <c r="OC346" s="4"/>
      <c r="OD346" s="15"/>
      <c r="OE346" s="39"/>
      <c r="OJ346" s="39"/>
      <c r="OL346" s="14"/>
      <c r="OM346" s="14"/>
      <c r="ON346" s="22"/>
      <c r="OO346" s="40"/>
      <c r="OS346" s="7"/>
      <c r="OT346" s="8"/>
      <c r="OY346" s="8"/>
      <c r="PA346" s="4"/>
      <c r="PB346" s="4"/>
      <c r="PC346" s="15"/>
      <c r="PD346" s="39"/>
      <c r="PH346" s="7"/>
      <c r="PI346" s="8"/>
      <c r="PM346" s="7"/>
      <c r="PN346" s="8"/>
      <c r="PS346" s="8"/>
      <c r="PU346" s="4"/>
      <c r="PV346" s="4"/>
      <c r="PX346" s="8"/>
      <c r="PZ346" s="4"/>
      <c r="QA346" s="4"/>
      <c r="QB346" s="15"/>
      <c r="QC346" s="39"/>
      <c r="QH346" s="39"/>
      <c r="QJ346" s="14"/>
      <c r="QK346" s="14"/>
      <c r="QL346" s="22"/>
      <c r="QM346" s="40"/>
      <c r="QQ346" s="7"/>
      <c r="QR346" s="8"/>
      <c r="QW346" s="8"/>
      <c r="QY346" s="4"/>
      <c r="QZ346" s="4"/>
      <c r="RA346" s="15"/>
      <c r="RB346" s="39"/>
      <c r="RF346" s="7"/>
      <c r="RG346" s="8"/>
      <c r="RK346" s="7"/>
      <c r="RL346" s="8"/>
      <c r="RQ346" s="8"/>
      <c r="RS346" s="4"/>
      <c r="RT346" s="4"/>
      <c r="RU346" s="15"/>
      <c r="RV346" s="39"/>
      <c r="RZ346" s="7"/>
      <c r="SA346" s="8"/>
      <c r="SE346" s="7"/>
      <c r="SF346" s="8"/>
      <c r="SJ346" s="7"/>
      <c r="SK346" s="8"/>
      <c r="SP346" s="8"/>
      <c r="SR346" s="4"/>
      <c r="SS346" s="4"/>
      <c r="SU346" s="8"/>
      <c r="SW346" s="4"/>
      <c r="SX346" s="4"/>
      <c r="SY346" s="15"/>
      <c r="SZ346" s="39"/>
      <c r="TE346" s="39"/>
      <c r="TG346" s="14"/>
      <c r="TH346" s="14"/>
      <c r="TI346" s="22"/>
      <c r="TJ346" s="40"/>
      <c r="TN346" s="7"/>
      <c r="TO346" s="8"/>
      <c r="TT346" s="8"/>
      <c r="TV346" s="4"/>
      <c r="TW346" s="4"/>
      <c r="TX346" s="15"/>
      <c r="TY346" s="39"/>
      <c r="UC346" s="7"/>
      <c r="UD346" s="8"/>
      <c r="UH346" s="7"/>
      <c r="UI346" s="8"/>
      <c r="UN346" s="8"/>
      <c r="UP346" s="4"/>
      <c r="UQ346" s="4"/>
      <c r="UR346" s="15"/>
      <c r="US346" s="39"/>
      <c r="UW346" s="7"/>
      <c r="UX346" s="8"/>
      <c r="VB346" s="7"/>
      <c r="VC346" s="8"/>
      <c r="VG346" s="7"/>
      <c r="VH346" s="8"/>
      <c r="VM346" s="8"/>
      <c r="VO346" s="4"/>
      <c r="VP346" s="4"/>
      <c r="VQ346" s="15"/>
      <c r="VR346" s="39"/>
      <c r="VV346" s="7"/>
      <c r="VW346" s="8"/>
      <c r="WA346" s="7"/>
      <c r="WB346" s="8"/>
      <c r="WF346" s="7"/>
      <c r="WG346" s="8"/>
      <c r="WK346" s="7"/>
      <c r="WL346" s="8"/>
      <c r="WQ346" s="8"/>
      <c r="WS346" s="4"/>
      <c r="WT346" s="4"/>
      <c r="WU346" s="15"/>
      <c r="WV346" s="39"/>
      <c r="WZ346" s="7"/>
      <c r="XA346" s="8"/>
      <c r="XE346" s="7"/>
      <c r="XF346" s="8"/>
      <c r="XJ346" s="7"/>
      <c r="XK346" s="8"/>
      <c r="XO346" s="7"/>
      <c r="XP346" s="8"/>
      <c r="XT346" s="7"/>
      <c r="XU346" s="8"/>
      <c r="XY346" s="7"/>
      <c r="XZ346" s="8"/>
      <c r="YD346" s="7"/>
      <c r="YE346" s="8"/>
      <c r="YI346" s="7"/>
      <c r="YJ346" s="8"/>
    </row>
    <row r="347" spans="2:660" x14ac:dyDescent="0.2">
      <c r="B347" s="242"/>
      <c r="C347" s="163"/>
      <c r="D347"/>
      <c r="J347"/>
      <c r="K347"/>
      <c r="L347"/>
      <c r="M347"/>
      <c r="AI347" s="8"/>
      <c r="AK347" s="4"/>
      <c r="AL347" s="9"/>
      <c r="AN347" s="8"/>
      <c r="AP347" s="4"/>
      <c r="AQ347" s="9"/>
      <c r="AS347" s="8"/>
      <c r="AU347" s="4"/>
      <c r="AV347" s="9"/>
      <c r="AX347" s="17"/>
      <c r="AZ347" s="13"/>
      <c r="BA347" s="16"/>
      <c r="BM347" s="39"/>
      <c r="BO347" s="14"/>
      <c r="BP347" s="18"/>
      <c r="BR347" s="39"/>
      <c r="BT347" s="14"/>
      <c r="BU347" s="18"/>
      <c r="BW347" s="39"/>
      <c r="BY347" s="14"/>
      <c r="BZ347" s="18"/>
      <c r="CA347" s="22"/>
      <c r="CB347" s="40"/>
      <c r="CG347" s="40"/>
      <c r="CI347" s="21"/>
      <c r="CJ347" s="21"/>
      <c r="CL347" s="40"/>
      <c r="CN347" s="21"/>
      <c r="CO347" s="21"/>
      <c r="CQ347" s="40"/>
      <c r="CS347" s="21"/>
      <c r="CT347" s="21"/>
      <c r="CV347" s="40"/>
      <c r="CX347" s="21"/>
      <c r="CY347" s="21"/>
      <c r="CZ347" s="26"/>
      <c r="DA347" s="41"/>
      <c r="DF347" s="41"/>
      <c r="DH347" s="25"/>
      <c r="DI347" s="25"/>
      <c r="DK347" s="41"/>
      <c r="DM347" s="25"/>
      <c r="DN347" s="25"/>
      <c r="DP347" s="41"/>
      <c r="DR347" s="25"/>
      <c r="DS347" s="25"/>
      <c r="DT347" s="30"/>
      <c r="DU347" s="42"/>
      <c r="DZ347" s="42"/>
      <c r="EB347" s="29"/>
      <c r="EC347" s="29"/>
      <c r="EE347" s="42"/>
      <c r="EG347" s="29"/>
      <c r="EH347" s="29"/>
      <c r="EI347" s="34"/>
      <c r="EJ347" s="43"/>
      <c r="EO347" s="43"/>
      <c r="EQ347" s="33"/>
      <c r="ER347" s="33"/>
      <c r="ES347" s="38"/>
      <c r="ET347" s="44"/>
      <c r="EX347" s="7"/>
      <c r="EY347" s="8"/>
      <c r="FD347" s="8"/>
      <c r="FF347" s="4"/>
      <c r="FG347" s="4"/>
      <c r="FI347" s="8"/>
      <c r="FK347" s="4"/>
      <c r="FL347" s="4"/>
      <c r="FN347" s="8"/>
      <c r="FP347" s="4"/>
      <c r="FQ347" s="4"/>
      <c r="FS347" s="8"/>
      <c r="FU347" s="4"/>
      <c r="FV347" s="4"/>
      <c r="FW347" s="15"/>
      <c r="FX347" s="39"/>
      <c r="GC347" s="39"/>
      <c r="GE347" s="14"/>
      <c r="GF347" s="14"/>
      <c r="GH347" s="39"/>
      <c r="GJ347" s="14"/>
      <c r="GK347" s="14"/>
      <c r="GM347" s="39"/>
      <c r="GO347" s="14"/>
      <c r="GP347" s="14"/>
      <c r="GQ347" s="22"/>
      <c r="GR347" s="40"/>
      <c r="GW347" s="40"/>
      <c r="GY347" s="21"/>
      <c r="GZ347" s="21"/>
      <c r="HB347" s="40"/>
      <c r="HD347" s="21"/>
      <c r="HE347" s="21"/>
      <c r="HF347" s="26"/>
      <c r="HG347" s="41"/>
      <c r="HL347" s="41"/>
      <c r="HN347" s="25"/>
      <c r="HO347" s="25"/>
      <c r="HP347" s="30"/>
      <c r="HQ347" s="42"/>
      <c r="HU347" s="7"/>
      <c r="HV347" s="8"/>
      <c r="IA347" s="8"/>
      <c r="IC347" s="4"/>
      <c r="ID347" s="4"/>
      <c r="IF347" s="8"/>
      <c r="IH347" s="4"/>
      <c r="II347" s="4"/>
      <c r="IK347" s="8"/>
      <c r="IM347" s="4"/>
      <c r="IN347" s="4"/>
      <c r="IO347" s="15"/>
      <c r="IP347" s="39"/>
      <c r="IU347" s="39"/>
      <c r="IW347" s="14"/>
      <c r="IX347" s="14"/>
      <c r="IZ347" s="39"/>
      <c r="JB347" s="14"/>
      <c r="JC347" s="14"/>
      <c r="JD347" s="22"/>
      <c r="JE347" s="40"/>
      <c r="JJ347" s="40"/>
      <c r="JL347" s="21"/>
      <c r="JM347" s="21"/>
      <c r="JN347" s="26"/>
      <c r="JO347" s="41"/>
      <c r="JS347" s="7"/>
      <c r="JT347" s="8"/>
      <c r="JY347" s="8"/>
      <c r="KA347" s="4"/>
      <c r="KB347" s="4"/>
      <c r="KD347" s="8"/>
      <c r="KF347" s="4"/>
      <c r="KG347" s="4"/>
      <c r="KH347" s="15"/>
      <c r="KI347" s="39"/>
      <c r="KN347" s="39"/>
      <c r="KP347" s="14"/>
      <c r="KQ347" s="14"/>
      <c r="KR347" s="22"/>
      <c r="KS347" s="40"/>
      <c r="KX347" s="6"/>
      <c r="KZ347" s="5"/>
      <c r="LA347" s="5"/>
      <c r="LG347" s="15"/>
      <c r="LH347" s="39"/>
      <c r="LM347" s="6"/>
      <c r="LO347" s="5"/>
      <c r="LP347" s="5"/>
      <c r="LQ347" s="7"/>
      <c r="LR347" s="8"/>
      <c r="LW347" s="8"/>
      <c r="LY347" s="4"/>
      <c r="LZ347" s="4"/>
      <c r="MB347" s="8"/>
      <c r="MD347" s="4"/>
      <c r="ME347" s="4"/>
      <c r="MG347" s="8"/>
      <c r="MI347" s="4"/>
      <c r="MJ347" s="4"/>
      <c r="MK347" s="15"/>
      <c r="ML347" s="39"/>
      <c r="MQ347" s="39"/>
      <c r="MS347" s="14"/>
      <c r="MT347" s="14"/>
      <c r="MV347" s="39"/>
      <c r="MX347" s="14"/>
      <c r="MY347" s="14"/>
      <c r="MZ347" s="22"/>
      <c r="NA347" s="40"/>
      <c r="NF347" s="40"/>
      <c r="NH347" s="21"/>
      <c r="NI347" s="21"/>
      <c r="NJ347" s="26"/>
      <c r="NK347" s="41"/>
      <c r="NO347" s="7"/>
      <c r="NP347" s="8"/>
      <c r="NU347" s="8"/>
      <c r="NW347" s="4"/>
      <c r="NX347" s="4"/>
      <c r="NZ347" s="8"/>
      <c r="OB347" s="4"/>
      <c r="OC347" s="4"/>
      <c r="OD347" s="15"/>
      <c r="OE347" s="39"/>
      <c r="OJ347" s="39"/>
      <c r="OL347" s="14"/>
      <c r="OM347" s="14"/>
      <c r="ON347" s="22"/>
      <c r="OO347" s="40"/>
      <c r="OS347" s="7"/>
      <c r="OT347" s="8"/>
      <c r="OY347" s="8"/>
      <c r="PA347" s="4"/>
      <c r="PB347" s="4"/>
      <c r="PC347" s="15"/>
      <c r="PD347" s="39"/>
      <c r="PH347" s="7"/>
      <c r="PI347" s="8"/>
      <c r="PM347" s="7"/>
      <c r="PN347" s="8"/>
      <c r="PS347" s="8"/>
      <c r="PU347" s="4"/>
      <c r="PV347" s="4"/>
      <c r="PX347" s="8"/>
      <c r="PZ347" s="4"/>
      <c r="QA347" s="4"/>
      <c r="QB347" s="15"/>
      <c r="QC347" s="39"/>
      <c r="QH347" s="39"/>
      <c r="QJ347" s="14"/>
      <c r="QK347" s="14"/>
      <c r="QL347" s="22"/>
      <c r="QM347" s="40"/>
      <c r="QQ347" s="7"/>
      <c r="QR347" s="8"/>
      <c r="QW347" s="8"/>
      <c r="QY347" s="4"/>
      <c r="QZ347" s="4"/>
      <c r="RA347" s="15"/>
      <c r="RB347" s="39"/>
      <c r="RF347" s="7"/>
      <c r="RG347" s="8"/>
      <c r="RK347" s="7"/>
      <c r="RL347" s="8"/>
      <c r="RQ347" s="8"/>
      <c r="RS347" s="4"/>
      <c r="RT347" s="4"/>
      <c r="RU347" s="15"/>
      <c r="RV347" s="39"/>
      <c r="RZ347" s="7"/>
      <c r="SA347" s="8"/>
      <c r="SE347" s="7"/>
      <c r="SF347" s="8"/>
      <c r="SJ347" s="7"/>
      <c r="SK347" s="8"/>
      <c r="SP347" s="8"/>
      <c r="SR347" s="4"/>
      <c r="SS347" s="4"/>
      <c r="SU347" s="8"/>
      <c r="SW347" s="4"/>
      <c r="SX347" s="4"/>
      <c r="SY347" s="15"/>
      <c r="SZ347" s="39"/>
      <c r="TE347" s="39"/>
      <c r="TG347" s="14"/>
      <c r="TH347" s="14"/>
      <c r="TI347" s="22"/>
      <c r="TJ347" s="40"/>
      <c r="TN347" s="7"/>
      <c r="TO347" s="8"/>
      <c r="TT347" s="8"/>
      <c r="TV347" s="4"/>
      <c r="TW347" s="4"/>
      <c r="TX347" s="15"/>
      <c r="TY347" s="39"/>
      <c r="UC347" s="7"/>
      <c r="UD347" s="8"/>
      <c r="UH347" s="7"/>
      <c r="UI347" s="8"/>
      <c r="UN347" s="8"/>
      <c r="UP347" s="4"/>
      <c r="UQ347" s="4"/>
      <c r="UR347" s="15"/>
      <c r="US347" s="39"/>
      <c r="UW347" s="7"/>
      <c r="UX347" s="8"/>
      <c r="VB347" s="7"/>
      <c r="VC347" s="8"/>
      <c r="VG347" s="7"/>
      <c r="VH347" s="8"/>
      <c r="VM347" s="8"/>
      <c r="VO347" s="4"/>
      <c r="VP347" s="4"/>
      <c r="VQ347" s="15"/>
      <c r="VR347" s="39"/>
      <c r="VV347" s="7"/>
      <c r="VW347" s="8"/>
      <c r="WA347" s="7"/>
      <c r="WB347" s="8"/>
      <c r="WF347" s="7"/>
      <c r="WG347" s="8"/>
      <c r="WK347" s="7"/>
      <c r="WL347" s="8"/>
      <c r="WQ347" s="8"/>
      <c r="WS347" s="4"/>
      <c r="WT347" s="4"/>
      <c r="WU347" s="15"/>
      <c r="WV347" s="39"/>
      <c r="WZ347" s="7"/>
      <c r="XA347" s="8"/>
      <c r="XE347" s="7"/>
      <c r="XF347" s="8"/>
      <c r="XJ347" s="7"/>
      <c r="XK347" s="8"/>
      <c r="XO347" s="7"/>
      <c r="XP347" s="8"/>
      <c r="XT347" s="7"/>
      <c r="XU347" s="8"/>
      <c r="XY347" s="7"/>
      <c r="XZ347" s="8"/>
      <c r="YD347" s="7"/>
      <c r="YE347" s="8"/>
      <c r="YI347" s="7"/>
      <c r="YJ347" s="8"/>
    </row>
    <row r="348" spans="2:660" x14ac:dyDescent="0.2">
      <c r="B348" s="242"/>
      <c r="C348" s="163"/>
      <c r="D348"/>
      <c r="J348"/>
      <c r="K348"/>
      <c r="L348"/>
      <c r="M348"/>
      <c r="AI348" s="8"/>
      <c r="AK348" s="4"/>
      <c r="AL348" s="9"/>
      <c r="AN348" s="8"/>
      <c r="AP348" s="4"/>
      <c r="AQ348" s="9"/>
      <c r="AS348" s="8"/>
      <c r="AU348" s="4"/>
      <c r="AV348" s="9"/>
      <c r="AX348" s="17"/>
      <c r="AZ348" s="13"/>
      <c r="BA348" s="16"/>
      <c r="BM348" s="39"/>
      <c r="BO348" s="14"/>
      <c r="BP348" s="18"/>
      <c r="BR348" s="39"/>
      <c r="BT348" s="14"/>
      <c r="BU348" s="18"/>
      <c r="BW348" s="39"/>
      <c r="BY348" s="14"/>
      <c r="BZ348" s="18"/>
      <c r="CA348" s="22"/>
      <c r="CB348" s="40"/>
      <c r="CG348" s="40"/>
      <c r="CI348" s="21"/>
      <c r="CJ348" s="21"/>
      <c r="CL348" s="40"/>
      <c r="CN348" s="21"/>
      <c r="CO348" s="21"/>
      <c r="CQ348" s="40"/>
      <c r="CS348" s="21"/>
      <c r="CT348" s="21"/>
      <c r="CV348" s="40"/>
      <c r="CX348" s="21"/>
      <c r="CY348" s="21"/>
      <c r="CZ348" s="26"/>
      <c r="DA348" s="41"/>
      <c r="DF348" s="41"/>
      <c r="DH348" s="25"/>
      <c r="DI348" s="25"/>
      <c r="DK348" s="41"/>
      <c r="DM348" s="25"/>
      <c r="DN348" s="25"/>
      <c r="DP348" s="41"/>
      <c r="DR348" s="25"/>
      <c r="DS348" s="25"/>
      <c r="DT348" s="30"/>
      <c r="DU348" s="42"/>
      <c r="DZ348" s="42"/>
      <c r="EB348" s="29"/>
      <c r="EC348" s="29"/>
      <c r="EE348" s="42"/>
      <c r="EG348" s="29"/>
      <c r="EH348" s="29"/>
      <c r="EI348" s="34"/>
      <c r="EJ348" s="43"/>
      <c r="EO348" s="43"/>
      <c r="EQ348" s="33"/>
      <c r="ER348" s="33"/>
      <c r="ES348" s="38"/>
      <c r="ET348" s="44"/>
      <c r="EX348" s="7"/>
      <c r="EY348" s="8"/>
      <c r="FD348" s="8"/>
      <c r="FF348" s="4"/>
      <c r="FG348" s="4"/>
      <c r="FI348" s="8"/>
      <c r="FK348" s="4"/>
      <c r="FL348" s="4"/>
      <c r="FN348" s="8"/>
      <c r="FP348" s="4"/>
      <c r="FQ348" s="4"/>
      <c r="FS348" s="8"/>
      <c r="FU348" s="4"/>
      <c r="FV348" s="4"/>
      <c r="FW348" s="15"/>
      <c r="FX348" s="39"/>
      <c r="GC348" s="39"/>
      <c r="GE348" s="14"/>
      <c r="GF348" s="14"/>
      <c r="GH348" s="39"/>
      <c r="GJ348" s="14"/>
      <c r="GK348" s="14"/>
      <c r="GM348" s="39"/>
      <c r="GO348" s="14"/>
      <c r="GP348" s="14"/>
      <c r="GQ348" s="22"/>
      <c r="GR348" s="40"/>
      <c r="GW348" s="40"/>
      <c r="GY348" s="21"/>
      <c r="GZ348" s="21"/>
      <c r="HB348" s="40"/>
      <c r="HD348" s="21"/>
      <c r="HE348" s="21"/>
      <c r="HF348" s="26"/>
      <c r="HG348" s="41"/>
      <c r="HL348" s="41"/>
      <c r="HN348" s="25"/>
      <c r="HO348" s="25"/>
      <c r="HP348" s="30"/>
      <c r="HQ348" s="42"/>
      <c r="HU348" s="7"/>
      <c r="HV348" s="8"/>
      <c r="IA348" s="8"/>
      <c r="IC348" s="4"/>
      <c r="ID348" s="4"/>
      <c r="IF348" s="8"/>
      <c r="IH348" s="4"/>
      <c r="II348" s="4"/>
      <c r="IK348" s="8"/>
      <c r="IM348" s="4"/>
      <c r="IN348" s="4"/>
      <c r="IO348" s="15"/>
      <c r="IP348" s="39"/>
      <c r="IU348" s="39"/>
      <c r="IW348" s="14"/>
      <c r="IX348" s="14"/>
      <c r="IZ348" s="39"/>
      <c r="JB348" s="14"/>
      <c r="JC348" s="14"/>
      <c r="JD348" s="22"/>
      <c r="JE348" s="40"/>
      <c r="JJ348" s="40"/>
      <c r="JL348" s="21"/>
      <c r="JM348" s="21"/>
      <c r="JN348" s="26"/>
      <c r="JO348" s="41"/>
      <c r="JS348" s="7"/>
      <c r="JT348" s="8"/>
      <c r="JY348" s="8"/>
      <c r="KA348" s="4"/>
      <c r="KB348" s="4"/>
      <c r="KD348" s="8"/>
      <c r="KF348" s="4"/>
      <c r="KG348" s="4"/>
      <c r="KH348" s="15"/>
      <c r="KI348" s="39"/>
      <c r="KN348" s="39"/>
      <c r="KP348" s="14"/>
      <c r="KQ348" s="14"/>
      <c r="KR348" s="22"/>
      <c r="KS348" s="40"/>
      <c r="KX348" s="6"/>
      <c r="KZ348" s="5"/>
      <c r="LA348" s="5"/>
      <c r="LG348" s="15"/>
      <c r="LH348" s="39"/>
      <c r="LM348" s="6"/>
      <c r="LO348" s="5"/>
      <c r="LP348" s="5"/>
      <c r="LQ348" s="7"/>
      <c r="LR348" s="8"/>
      <c r="LW348" s="8"/>
      <c r="LY348" s="4"/>
      <c r="LZ348" s="4"/>
      <c r="MB348" s="8"/>
      <c r="MD348" s="4"/>
      <c r="ME348" s="4"/>
      <c r="MG348" s="8"/>
      <c r="MI348" s="4"/>
      <c r="MJ348" s="4"/>
      <c r="MK348" s="15"/>
      <c r="ML348" s="39"/>
      <c r="MQ348" s="39"/>
      <c r="MS348" s="14"/>
      <c r="MT348" s="14"/>
      <c r="MV348" s="39"/>
      <c r="MX348" s="14"/>
      <c r="MY348" s="14"/>
      <c r="MZ348" s="22"/>
      <c r="NA348" s="40"/>
      <c r="NF348" s="40"/>
      <c r="NH348" s="21"/>
      <c r="NI348" s="21"/>
      <c r="NJ348" s="26"/>
      <c r="NK348" s="41"/>
      <c r="NO348" s="7"/>
      <c r="NP348" s="8"/>
      <c r="NU348" s="8"/>
      <c r="NW348" s="4"/>
      <c r="NX348" s="4"/>
      <c r="NZ348" s="8"/>
      <c r="OB348" s="4"/>
      <c r="OC348" s="4"/>
      <c r="OD348" s="15"/>
      <c r="OE348" s="39"/>
      <c r="OJ348" s="39"/>
      <c r="OL348" s="14"/>
      <c r="OM348" s="14"/>
      <c r="ON348" s="22"/>
      <c r="OO348" s="40"/>
      <c r="OS348" s="7"/>
      <c r="OT348" s="8"/>
      <c r="OY348" s="8"/>
      <c r="PA348" s="4"/>
      <c r="PB348" s="4"/>
      <c r="PC348" s="15"/>
      <c r="PD348" s="39"/>
      <c r="PH348" s="7"/>
      <c r="PI348" s="8"/>
      <c r="PM348" s="7"/>
      <c r="PN348" s="8"/>
      <c r="PS348" s="8"/>
      <c r="PU348" s="4"/>
      <c r="PV348" s="4"/>
      <c r="PX348" s="8"/>
      <c r="PZ348" s="4"/>
      <c r="QA348" s="4"/>
      <c r="QB348" s="15"/>
      <c r="QC348" s="39"/>
      <c r="QH348" s="39"/>
      <c r="QJ348" s="14"/>
      <c r="QK348" s="14"/>
      <c r="QL348" s="22"/>
      <c r="QM348" s="40"/>
      <c r="QQ348" s="7"/>
      <c r="QR348" s="8"/>
      <c r="QW348" s="8"/>
      <c r="QY348" s="4"/>
      <c r="QZ348" s="4"/>
      <c r="RA348" s="15"/>
      <c r="RB348" s="39"/>
      <c r="RF348" s="7"/>
      <c r="RG348" s="8"/>
      <c r="RK348" s="7"/>
      <c r="RL348" s="8"/>
      <c r="RQ348" s="8"/>
      <c r="RS348" s="4"/>
      <c r="RT348" s="4"/>
      <c r="RU348" s="15"/>
      <c r="RV348" s="39"/>
      <c r="RZ348" s="7"/>
      <c r="SA348" s="8"/>
      <c r="SE348" s="7"/>
      <c r="SF348" s="8"/>
      <c r="SJ348" s="7"/>
      <c r="SK348" s="8"/>
      <c r="SP348" s="8"/>
      <c r="SR348" s="4"/>
      <c r="SS348" s="4"/>
      <c r="SU348" s="8"/>
      <c r="SW348" s="4"/>
      <c r="SX348" s="4"/>
      <c r="SY348" s="15"/>
      <c r="SZ348" s="39"/>
      <c r="TE348" s="39"/>
      <c r="TG348" s="14"/>
      <c r="TH348" s="14"/>
      <c r="TI348" s="22"/>
      <c r="TJ348" s="40"/>
      <c r="TN348" s="7"/>
      <c r="TO348" s="8"/>
      <c r="TT348" s="8"/>
      <c r="TV348" s="4"/>
      <c r="TW348" s="4"/>
      <c r="TX348" s="15"/>
      <c r="TY348" s="39"/>
      <c r="UC348" s="7"/>
      <c r="UD348" s="8"/>
      <c r="UH348" s="7"/>
      <c r="UI348" s="8"/>
      <c r="UN348" s="8"/>
      <c r="UP348" s="4"/>
      <c r="UQ348" s="4"/>
      <c r="UR348" s="15"/>
      <c r="US348" s="39"/>
      <c r="UW348" s="7"/>
      <c r="UX348" s="8"/>
      <c r="VB348" s="7"/>
      <c r="VC348" s="8"/>
      <c r="VG348" s="7"/>
      <c r="VH348" s="8"/>
      <c r="VM348" s="8"/>
      <c r="VO348" s="4"/>
      <c r="VP348" s="4"/>
      <c r="VQ348" s="15"/>
      <c r="VR348" s="39"/>
      <c r="VV348" s="7"/>
      <c r="VW348" s="8"/>
      <c r="WA348" s="7"/>
      <c r="WB348" s="8"/>
      <c r="WF348" s="7"/>
      <c r="WG348" s="8"/>
      <c r="WK348" s="7"/>
      <c r="WL348" s="8"/>
      <c r="WQ348" s="8"/>
      <c r="WS348" s="4"/>
      <c r="WT348" s="4"/>
      <c r="WU348" s="15"/>
      <c r="WV348" s="39"/>
      <c r="WZ348" s="7"/>
      <c r="XA348" s="8"/>
      <c r="XE348" s="7"/>
      <c r="XF348" s="8"/>
      <c r="XJ348" s="7"/>
      <c r="XK348" s="8"/>
      <c r="XO348" s="7"/>
      <c r="XP348" s="8"/>
      <c r="XT348" s="7"/>
      <c r="XU348" s="8"/>
      <c r="XY348" s="7"/>
      <c r="XZ348" s="8"/>
      <c r="YD348" s="7"/>
      <c r="YE348" s="8"/>
      <c r="YI348" s="7"/>
      <c r="YJ348" s="8"/>
    </row>
    <row r="349" spans="2:660" x14ac:dyDescent="0.2">
      <c r="B349" s="242"/>
      <c r="C349" s="163"/>
      <c r="D349"/>
      <c r="J349"/>
      <c r="K349"/>
      <c r="L349"/>
      <c r="M349"/>
      <c r="AI349" s="8"/>
      <c r="AK349" s="4"/>
      <c r="AL349" s="9"/>
      <c r="AN349" s="8"/>
      <c r="AP349" s="4"/>
      <c r="AQ349" s="9"/>
      <c r="AS349" s="8"/>
      <c r="AU349" s="4"/>
      <c r="AV349" s="9"/>
      <c r="AX349" s="17"/>
      <c r="AZ349" s="13"/>
      <c r="BA349" s="16"/>
      <c r="BM349" s="39"/>
      <c r="BO349" s="14"/>
      <c r="BP349" s="18"/>
      <c r="BR349" s="39"/>
      <c r="BT349" s="14"/>
      <c r="BU349" s="18"/>
      <c r="BW349" s="39"/>
      <c r="BY349" s="14"/>
      <c r="BZ349" s="18"/>
      <c r="CA349" s="22"/>
      <c r="CB349" s="40"/>
      <c r="CG349" s="40"/>
      <c r="CI349" s="21"/>
      <c r="CJ349" s="21"/>
      <c r="CL349" s="40"/>
      <c r="CN349" s="21"/>
      <c r="CO349" s="21"/>
      <c r="CQ349" s="40"/>
      <c r="CS349" s="21"/>
      <c r="CT349" s="21"/>
      <c r="CV349" s="40"/>
      <c r="CX349" s="21"/>
      <c r="CY349" s="21"/>
      <c r="CZ349" s="26"/>
      <c r="DA349" s="41"/>
      <c r="DF349" s="41"/>
      <c r="DH349" s="25"/>
      <c r="DI349" s="25"/>
      <c r="DK349" s="41"/>
      <c r="DM349" s="25"/>
      <c r="DN349" s="25"/>
      <c r="DP349" s="41"/>
      <c r="DR349" s="25"/>
      <c r="DS349" s="25"/>
      <c r="DT349" s="30"/>
      <c r="DU349" s="42"/>
      <c r="DZ349" s="42"/>
      <c r="EB349" s="29"/>
      <c r="EC349" s="29"/>
      <c r="EE349" s="42"/>
      <c r="EG349" s="29"/>
      <c r="EH349" s="29"/>
      <c r="EI349" s="34"/>
      <c r="EJ349" s="43"/>
      <c r="EO349" s="43"/>
      <c r="EQ349" s="33"/>
      <c r="ER349" s="33"/>
      <c r="ES349" s="38"/>
      <c r="ET349" s="44"/>
      <c r="EX349" s="7"/>
      <c r="EY349" s="8"/>
      <c r="FD349" s="8"/>
      <c r="FF349" s="4"/>
      <c r="FG349" s="4"/>
      <c r="FI349" s="8"/>
      <c r="FK349" s="4"/>
      <c r="FL349" s="4"/>
      <c r="FN349" s="8"/>
      <c r="FP349" s="4"/>
      <c r="FQ349" s="4"/>
      <c r="FS349" s="8"/>
      <c r="FU349" s="4"/>
      <c r="FV349" s="4"/>
      <c r="FW349" s="15"/>
      <c r="FX349" s="39"/>
      <c r="GC349" s="39"/>
      <c r="GE349" s="14"/>
      <c r="GF349" s="14"/>
      <c r="GH349" s="39"/>
      <c r="GJ349" s="14"/>
      <c r="GK349" s="14"/>
      <c r="GM349" s="39"/>
      <c r="GO349" s="14"/>
      <c r="GP349" s="14"/>
      <c r="GQ349" s="22"/>
      <c r="GR349" s="40"/>
      <c r="GW349" s="40"/>
      <c r="GY349" s="21"/>
      <c r="GZ349" s="21"/>
      <c r="HB349" s="40"/>
      <c r="HD349" s="21"/>
      <c r="HE349" s="21"/>
      <c r="HF349" s="26"/>
      <c r="HG349" s="41"/>
      <c r="HL349" s="41"/>
      <c r="HN349" s="25"/>
      <c r="HO349" s="25"/>
      <c r="HP349" s="30"/>
      <c r="HQ349" s="42"/>
      <c r="HU349" s="7"/>
      <c r="HV349" s="8"/>
      <c r="IA349" s="8"/>
      <c r="IC349" s="4"/>
      <c r="ID349" s="4"/>
      <c r="IF349" s="8"/>
      <c r="IH349" s="4"/>
      <c r="II349" s="4"/>
      <c r="IK349" s="8"/>
      <c r="IM349" s="4"/>
      <c r="IN349" s="4"/>
      <c r="IO349" s="15"/>
      <c r="IP349" s="39"/>
      <c r="IU349" s="39"/>
      <c r="IW349" s="14"/>
      <c r="IX349" s="14"/>
      <c r="IZ349" s="39"/>
      <c r="JB349" s="14"/>
      <c r="JC349" s="14"/>
      <c r="JD349" s="22"/>
      <c r="JE349" s="40"/>
      <c r="JJ349" s="40"/>
      <c r="JL349" s="21"/>
      <c r="JM349" s="21"/>
      <c r="JN349" s="26"/>
      <c r="JO349" s="41"/>
      <c r="JS349" s="7"/>
      <c r="JT349" s="8"/>
      <c r="JY349" s="8"/>
      <c r="KA349" s="4"/>
      <c r="KB349" s="4"/>
      <c r="KD349" s="8"/>
      <c r="KF349" s="4"/>
      <c r="KG349" s="4"/>
      <c r="KH349" s="15"/>
      <c r="KI349" s="39"/>
      <c r="KN349" s="39"/>
      <c r="KP349" s="14"/>
      <c r="KQ349" s="14"/>
      <c r="KR349" s="22"/>
      <c r="KS349" s="40"/>
      <c r="KX349" s="6"/>
      <c r="KZ349" s="5"/>
      <c r="LA349" s="5"/>
      <c r="LG349" s="15"/>
      <c r="LH349" s="39"/>
      <c r="LM349" s="6"/>
      <c r="LO349" s="5"/>
      <c r="LP349" s="5"/>
      <c r="LQ349" s="7"/>
      <c r="LR349" s="8"/>
      <c r="LW349" s="8"/>
      <c r="LY349" s="4"/>
      <c r="LZ349" s="4"/>
      <c r="MB349" s="8"/>
      <c r="MD349" s="4"/>
      <c r="ME349" s="4"/>
      <c r="MG349" s="8"/>
      <c r="MI349" s="4"/>
      <c r="MJ349" s="4"/>
      <c r="MK349" s="15"/>
      <c r="ML349" s="39"/>
      <c r="MQ349" s="39"/>
      <c r="MS349" s="14"/>
      <c r="MT349" s="14"/>
      <c r="MV349" s="39"/>
      <c r="MX349" s="14"/>
      <c r="MY349" s="14"/>
      <c r="MZ349" s="22"/>
      <c r="NA349" s="40"/>
      <c r="NF349" s="40"/>
      <c r="NH349" s="21"/>
      <c r="NI349" s="21"/>
      <c r="NJ349" s="26"/>
      <c r="NK349" s="41"/>
      <c r="NO349" s="7"/>
      <c r="NP349" s="8"/>
      <c r="NU349" s="8"/>
      <c r="NW349" s="4"/>
      <c r="NX349" s="4"/>
      <c r="NZ349" s="8"/>
      <c r="OB349" s="4"/>
      <c r="OC349" s="4"/>
      <c r="OD349" s="15"/>
      <c r="OE349" s="39"/>
      <c r="OJ349" s="39"/>
      <c r="OL349" s="14"/>
      <c r="OM349" s="14"/>
      <c r="ON349" s="22"/>
      <c r="OO349" s="40"/>
      <c r="OS349" s="7"/>
      <c r="OT349" s="8"/>
      <c r="OY349" s="8"/>
      <c r="PA349" s="4"/>
      <c r="PB349" s="4"/>
      <c r="PC349" s="15"/>
      <c r="PD349" s="39"/>
      <c r="PH349" s="7"/>
      <c r="PI349" s="8"/>
      <c r="PM349" s="7"/>
      <c r="PN349" s="8"/>
      <c r="PS349" s="8"/>
      <c r="PU349" s="4"/>
      <c r="PV349" s="4"/>
      <c r="PX349" s="8"/>
      <c r="PZ349" s="4"/>
      <c r="QA349" s="4"/>
      <c r="QB349" s="15"/>
      <c r="QC349" s="39"/>
      <c r="QH349" s="39"/>
      <c r="QJ349" s="14"/>
      <c r="QK349" s="14"/>
      <c r="QL349" s="22"/>
      <c r="QM349" s="40"/>
      <c r="QQ349" s="7"/>
      <c r="QR349" s="8"/>
      <c r="QW349" s="8"/>
      <c r="QY349" s="4"/>
      <c r="QZ349" s="4"/>
      <c r="RA349" s="15"/>
      <c r="RB349" s="39"/>
      <c r="RF349" s="7"/>
      <c r="RG349" s="8"/>
      <c r="RK349" s="7"/>
      <c r="RL349" s="8"/>
      <c r="RQ349" s="8"/>
      <c r="RS349" s="4"/>
      <c r="RT349" s="4"/>
      <c r="RU349" s="15"/>
      <c r="RV349" s="39"/>
      <c r="RZ349" s="7"/>
      <c r="SA349" s="8"/>
      <c r="SE349" s="7"/>
      <c r="SF349" s="8"/>
      <c r="SJ349" s="7"/>
      <c r="SK349" s="8"/>
      <c r="SP349" s="8"/>
      <c r="SR349" s="4"/>
      <c r="SS349" s="4"/>
      <c r="SU349" s="8"/>
      <c r="SW349" s="4"/>
      <c r="SX349" s="4"/>
      <c r="SY349" s="15"/>
      <c r="SZ349" s="39"/>
      <c r="TE349" s="39"/>
      <c r="TG349" s="14"/>
      <c r="TH349" s="14"/>
      <c r="TI349" s="22"/>
      <c r="TJ349" s="40"/>
      <c r="TN349" s="7"/>
      <c r="TO349" s="8"/>
      <c r="TT349" s="8"/>
      <c r="TV349" s="4"/>
      <c r="TW349" s="4"/>
      <c r="TX349" s="15"/>
      <c r="TY349" s="39"/>
      <c r="UC349" s="7"/>
      <c r="UD349" s="8"/>
      <c r="UH349" s="7"/>
      <c r="UI349" s="8"/>
      <c r="UN349" s="8"/>
      <c r="UP349" s="4"/>
      <c r="UQ349" s="4"/>
      <c r="UR349" s="15"/>
      <c r="US349" s="39"/>
      <c r="UW349" s="7"/>
      <c r="UX349" s="8"/>
      <c r="VB349" s="7"/>
      <c r="VC349" s="8"/>
      <c r="VG349" s="7"/>
      <c r="VH349" s="8"/>
      <c r="VM349" s="8"/>
      <c r="VO349" s="4"/>
      <c r="VP349" s="4"/>
      <c r="VQ349" s="15"/>
      <c r="VR349" s="39"/>
      <c r="VV349" s="7"/>
      <c r="VW349" s="8"/>
      <c r="WA349" s="7"/>
      <c r="WB349" s="8"/>
      <c r="WF349" s="7"/>
      <c r="WG349" s="8"/>
      <c r="WK349" s="7"/>
      <c r="WL349" s="8"/>
      <c r="WQ349" s="8"/>
      <c r="WS349" s="4"/>
      <c r="WT349" s="4"/>
      <c r="WU349" s="15"/>
      <c r="WV349" s="39"/>
      <c r="WZ349" s="7"/>
      <c r="XA349" s="8"/>
      <c r="XE349" s="7"/>
      <c r="XF349" s="8"/>
      <c r="XJ349" s="7"/>
      <c r="XK349" s="8"/>
      <c r="XO349" s="7"/>
      <c r="XP349" s="8"/>
      <c r="XT349" s="7"/>
      <c r="XU349" s="8"/>
      <c r="XY349" s="7"/>
      <c r="XZ349" s="8"/>
      <c r="YD349" s="7"/>
      <c r="YE349" s="8"/>
      <c r="YI349" s="7"/>
      <c r="YJ349" s="8"/>
    </row>
    <row r="350" spans="2:660" x14ac:dyDescent="0.2">
      <c r="B350" s="242"/>
      <c r="C350" s="163"/>
      <c r="D350"/>
      <c r="J350"/>
      <c r="K350"/>
      <c r="L350"/>
      <c r="M350"/>
      <c r="AI350" s="8"/>
      <c r="AK350" s="4"/>
      <c r="AL350" s="9"/>
      <c r="AN350" s="8"/>
      <c r="AP350" s="4"/>
      <c r="AQ350" s="9"/>
      <c r="AS350" s="8"/>
      <c r="AU350" s="4"/>
      <c r="AV350" s="9"/>
      <c r="AX350" s="17"/>
      <c r="AZ350" s="13"/>
      <c r="BA350" s="16"/>
      <c r="BM350" s="39"/>
      <c r="BO350" s="14"/>
      <c r="BP350" s="18"/>
      <c r="BR350" s="39"/>
      <c r="BT350" s="14"/>
      <c r="BU350" s="18"/>
      <c r="BW350" s="39"/>
      <c r="BY350" s="14"/>
      <c r="BZ350" s="18"/>
      <c r="CA350" s="22"/>
      <c r="CB350" s="40"/>
      <c r="CG350" s="40"/>
      <c r="CI350" s="21"/>
      <c r="CJ350" s="21"/>
      <c r="CL350" s="40"/>
      <c r="CN350" s="21"/>
      <c r="CO350" s="21"/>
      <c r="CQ350" s="40"/>
      <c r="CS350" s="21"/>
      <c r="CT350" s="21"/>
      <c r="CV350" s="40"/>
      <c r="CX350" s="21"/>
      <c r="CY350" s="21"/>
      <c r="CZ350" s="26"/>
      <c r="DA350" s="41"/>
      <c r="DF350" s="41"/>
      <c r="DH350" s="25"/>
      <c r="DI350" s="25"/>
      <c r="DK350" s="41"/>
      <c r="DM350" s="25"/>
      <c r="DN350" s="25"/>
      <c r="DP350" s="41"/>
      <c r="DR350" s="25"/>
      <c r="DS350" s="25"/>
      <c r="DT350" s="30"/>
      <c r="DU350" s="42"/>
      <c r="DZ350" s="42"/>
      <c r="EB350" s="29"/>
      <c r="EC350" s="29"/>
      <c r="EE350" s="42"/>
      <c r="EG350" s="29"/>
      <c r="EH350" s="29"/>
      <c r="EI350" s="34"/>
      <c r="EJ350" s="43"/>
      <c r="EO350" s="43"/>
      <c r="EQ350" s="33"/>
      <c r="ER350" s="33"/>
      <c r="ES350" s="38"/>
      <c r="ET350" s="44"/>
      <c r="EX350" s="7"/>
      <c r="EY350" s="8"/>
      <c r="FD350" s="8"/>
      <c r="FF350" s="4"/>
      <c r="FG350" s="4"/>
      <c r="FI350" s="8"/>
      <c r="FK350" s="4"/>
      <c r="FL350" s="4"/>
      <c r="FN350" s="8"/>
      <c r="FP350" s="4"/>
      <c r="FQ350" s="4"/>
      <c r="FS350" s="8"/>
      <c r="FU350" s="4"/>
      <c r="FV350" s="4"/>
      <c r="FW350" s="15"/>
      <c r="FX350" s="39"/>
      <c r="GC350" s="39"/>
      <c r="GE350" s="14"/>
      <c r="GF350" s="14"/>
      <c r="GH350" s="39"/>
      <c r="GJ350" s="14"/>
      <c r="GK350" s="14"/>
      <c r="GM350" s="39"/>
      <c r="GO350" s="14"/>
      <c r="GP350" s="14"/>
      <c r="GQ350" s="22"/>
      <c r="GR350" s="40"/>
      <c r="GW350" s="40"/>
      <c r="GY350" s="21"/>
      <c r="GZ350" s="21"/>
      <c r="HB350" s="40"/>
      <c r="HD350" s="21"/>
      <c r="HE350" s="21"/>
      <c r="HF350" s="26"/>
      <c r="HG350" s="41"/>
      <c r="HL350" s="41"/>
      <c r="HN350" s="25"/>
      <c r="HO350" s="25"/>
      <c r="HP350" s="30"/>
      <c r="HQ350" s="42"/>
      <c r="HU350" s="7"/>
      <c r="HV350" s="8"/>
      <c r="IA350" s="8"/>
      <c r="IC350" s="4"/>
      <c r="ID350" s="4"/>
      <c r="IF350" s="8"/>
      <c r="IH350" s="4"/>
      <c r="II350" s="4"/>
      <c r="IK350" s="8"/>
      <c r="IM350" s="4"/>
      <c r="IN350" s="4"/>
      <c r="IO350" s="15"/>
      <c r="IP350" s="39"/>
      <c r="IU350" s="39"/>
      <c r="IW350" s="14"/>
      <c r="IX350" s="14"/>
      <c r="IZ350" s="39"/>
      <c r="JB350" s="14"/>
      <c r="JC350" s="14"/>
      <c r="JD350" s="22"/>
      <c r="JE350" s="40"/>
      <c r="JJ350" s="40"/>
      <c r="JL350" s="21"/>
      <c r="JM350" s="21"/>
      <c r="JN350" s="26"/>
      <c r="JO350" s="41"/>
      <c r="JS350" s="7"/>
      <c r="JT350" s="8"/>
      <c r="JY350" s="8"/>
      <c r="KA350" s="4"/>
      <c r="KB350" s="4"/>
      <c r="KD350" s="8"/>
      <c r="KF350" s="4"/>
      <c r="KG350" s="4"/>
      <c r="KH350" s="15"/>
      <c r="KI350" s="39"/>
      <c r="KN350" s="39"/>
      <c r="KP350" s="14"/>
      <c r="KQ350" s="14"/>
      <c r="KR350" s="22"/>
      <c r="KS350" s="40"/>
      <c r="KX350" s="6"/>
      <c r="KZ350" s="5"/>
      <c r="LA350" s="5"/>
      <c r="LG350" s="15"/>
      <c r="LH350" s="39"/>
      <c r="LM350" s="6"/>
      <c r="LO350" s="5"/>
      <c r="LP350" s="5"/>
      <c r="LQ350" s="7"/>
      <c r="LR350" s="8"/>
      <c r="LW350" s="8"/>
      <c r="LY350" s="4"/>
      <c r="LZ350" s="4"/>
      <c r="MB350" s="8"/>
      <c r="MD350" s="4"/>
      <c r="ME350" s="4"/>
      <c r="MG350" s="8"/>
      <c r="MI350" s="4"/>
      <c r="MJ350" s="4"/>
      <c r="MK350" s="15"/>
      <c r="ML350" s="39"/>
      <c r="MQ350" s="39"/>
      <c r="MS350" s="14"/>
      <c r="MT350" s="14"/>
      <c r="MV350" s="39"/>
      <c r="MX350" s="14"/>
      <c r="MY350" s="14"/>
      <c r="MZ350" s="22"/>
      <c r="NA350" s="40"/>
      <c r="NF350" s="40"/>
      <c r="NH350" s="21"/>
      <c r="NI350" s="21"/>
      <c r="NJ350" s="26"/>
      <c r="NK350" s="41"/>
      <c r="NO350" s="7"/>
      <c r="NP350" s="8"/>
      <c r="NU350" s="8"/>
      <c r="NW350" s="4"/>
      <c r="NX350" s="4"/>
      <c r="NZ350" s="8"/>
      <c r="OB350" s="4"/>
      <c r="OC350" s="4"/>
      <c r="OD350" s="15"/>
      <c r="OE350" s="39"/>
      <c r="OJ350" s="39"/>
      <c r="OL350" s="14"/>
      <c r="OM350" s="14"/>
      <c r="ON350" s="22"/>
      <c r="OO350" s="40"/>
      <c r="OS350" s="7"/>
      <c r="OT350" s="8"/>
      <c r="OY350" s="8"/>
      <c r="PA350" s="4"/>
      <c r="PB350" s="4"/>
      <c r="PC350" s="15"/>
      <c r="PD350" s="39"/>
      <c r="PH350" s="7"/>
      <c r="PI350" s="8"/>
      <c r="PM350" s="7"/>
      <c r="PN350" s="8"/>
      <c r="PS350" s="8"/>
      <c r="PU350" s="4"/>
      <c r="PV350" s="4"/>
      <c r="PX350" s="8"/>
      <c r="PZ350" s="4"/>
      <c r="QA350" s="4"/>
      <c r="QB350" s="15"/>
      <c r="QC350" s="39"/>
      <c r="QH350" s="39"/>
      <c r="QJ350" s="14"/>
      <c r="QK350" s="14"/>
      <c r="QL350" s="22"/>
      <c r="QM350" s="40"/>
      <c r="QQ350" s="7"/>
      <c r="QR350" s="8"/>
      <c r="QW350" s="8"/>
      <c r="QY350" s="4"/>
      <c r="QZ350" s="4"/>
      <c r="RA350" s="15"/>
      <c r="RB350" s="39"/>
      <c r="RF350" s="7"/>
      <c r="RG350" s="8"/>
      <c r="RK350" s="7"/>
      <c r="RL350" s="8"/>
      <c r="RQ350" s="8"/>
      <c r="RS350" s="4"/>
      <c r="RT350" s="4"/>
      <c r="RU350" s="15"/>
      <c r="RV350" s="39"/>
      <c r="RZ350" s="7"/>
      <c r="SA350" s="8"/>
      <c r="SE350" s="7"/>
      <c r="SF350" s="8"/>
      <c r="SJ350" s="7"/>
      <c r="SK350" s="8"/>
      <c r="SP350" s="8"/>
      <c r="SR350" s="4"/>
      <c r="SS350" s="4"/>
      <c r="SU350" s="8"/>
      <c r="SW350" s="4"/>
      <c r="SX350" s="4"/>
      <c r="SY350" s="15"/>
      <c r="SZ350" s="39"/>
      <c r="TE350" s="39"/>
      <c r="TG350" s="14"/>
      <c r="TH350" s="14"/>
      <c r="TI350" s="22"/>
      <c r="TJ350" s="40"/>
      <c r="TN350" s="7"/>
      <c r="TO350" s="8"/>
      <c r="TT350" s="8"/>
      <c r="TV350" s="4"/>
      <c r="TW350" s="4"/>
      <c r="TX350" s="15"/>
      <c r="TY350" s="39"/>
      <c r="UC350" s="7"/>
      <c r="UD350" s="8"/>
      <c r="UH350" s="7"/>
      <c r="UI350" s="8"/>
      <c r="UN350" s="8"/>
      <c r="UP350" s="4"/>
      <c r="UQ350" s="4"/>
      <c r="UR350" s="15"/>
      <c r="US350" s="39"/>
      <c r="UW350" s="7"/>
      <c r="UX350" s="8"/>
      <c r="VB350" s="7"/>
      <c r="VC350" s="8"/>
      <c r="VG350" s="7"/>
      <c r="VH350" s="8"/>
      <c r="VM350" s="8"/>
      <c r="VO350" s="4"/>
      <c r="VP350" s="4"/>
      <c r="VQ350" s="15"/>
      <c r="VR350" s="39"/>
      <c r="VV350" s="7"/>
      <c r="VW350" s="8"/>
      <c r="WA350" s="7"/>
      <c r="WB350" s="8"/>
      <c r="WF350" s="7"/>
      <c r="WG350" s="8"/>
      <c r="WK350" s="7"/>
      <c r="WL350" s="8"/>
      <c r="WQ350" s="8"/>
      <c r="WS350" s="4"/>
      <c r="WT350" s="4"/>
      <c r="WU350" s="15"/>
      <c r="WV350" s="39"/>
      <c r="WZ350" s="7"/>
      <c r="XA350" s="8"/>
      <c r="XE350" s="7"/>
      <c r="XF350" s="8"/>
      <c r="XJ350" s="7"/>
      <c r="XK350" s="8"/>
      <c r="XO350" s="7"/>
      <c r="XP350" s="8"/>
      <c r="XT350" s="7"/>
      <c r="XU350" s="8"/>
      <c r="XY350" s="7"/>
      <c r="XZ350" s="8"/>
      <c r="YD350" s="7"/>
      <c r="YE350" s="8"/>
      <c r="YI350" s="7"/>
      <c r="YJ350" s="8"/>
    </row>
    <row r="351" spans="2:660" x14ac:dyDescent="0.2">
      <c r="B351" s="242"/>
      <c r="C351" s="163"/>
      <c r="D351"/>
      <c r="J351"/>
      <c r="K351"/>
      <c r="L351"/>
      <c r="M351"/>
      <c r="AI351" s="8"/>
      <c r="AK351" s="4"/>
      <c r="AL351" s="9"/>
      <c r="AN351" s="8"/>
      <c r="AP351" s="4"/>
      <c r="AQ351" s="9"/>
      <c r="AS351" s="8"/>
      <c r="AU351" s="4"/>
      <c r="AV351" s="9"/>
      <c r="AX351" s="17"/>
      <c r="AZ351" s="13"/>
      <c r="BA351" s="16"/>
      <c r="BM351" s="39"/>
      <c r="BO351" s="14"/>
      <c r="BP351" s="18"/>
      <c r="BR351" s="39"/>
      <c r="BT351" s="14"/>
      <c r="BU351" s="18"/>
      <c r="BW351" s="39"/>
      <c r="BY351" s="14"/>
      <c r="BZ351" s="18"/>
      <c r="CA351" s="22"/>
      <c r="CB351" s="40"/>
      <c r="CG351" s="40"/>
      <c r="CI351" s="21"/>
      <c r="CJ351" s="21"/>
      <c r="CL351" s="40"/>
      <c r="CN351" s="21"/>
      <c r="CO351" s="21"/>
      <c r="CQ351" s="40"/>
      <c r="CS351" s="21"/>
      <c r="CT351" s="21"/>
      <c r="CV351" s="40"/>
      <c r="CX351" s="21"/>
      <c r="CY351" s="21"/>
      <c r="CZ351" s="26"/>
      <c r="DA351" s="41"/>
      <c r="DF351" s="41"/>
      <c r="DH351" s="25"/>
      <c r="DI351" s="25"/>
      <c r="DK351" s="41"/>
      <c r="DM351" s="25"/>
      <c r="DN351" s="25"/>
      <c r="DP351" s="41"/>
      <c r="DR351" s="25"/>
      <c r="DS351" s="25"/>
      <c r="DT351" s="30"/>
      <c r="DU351" s="42"/>
      <c r="DZ351" s="42"/>
      <c r="EB351" s="29"/>
      <c r="EC351" s="29"/>
      <c r="EE351" s="42"/>
      <c r="EG351" s="29"/>
      <c r="EH351" s="29"/>
      <c r="EI351" s="34"/>
      <c r="EJ351" s="43"/>
      <c r="EO351" s="43"/>
      <c r="EQ351" s="33"/>
      <c r="ER351" s="33"/>
      <c r="ES351" s="38"/>
      <c r="ET351" s="44"/>
      <c r="EX351" s="7"/>
      <c r="EY351" s="8"/>
      <c r="FD351" s="8"/>
      <c r="FF351" s="4"/>
      <c r="FG351" s="4"/>
      <c r="FI351" s="8"/>
      <c r="FK351" s="4"/>
      <c r="FL351" s="4"/>
      <c r="FN351" s="8"/>
      <c r="FP351" s="4"/>
      <c r="FQ351" s="4"/>
      <c r="FS351" s="8"/>
      <c r="FU351" s="4"/>
      <c r="FV351" s="4"/>
      <c r="FW351" s="15"/>
      <c r="FX351" s="39"/>
      <c r="GC351" s="39"/>
      <c r="GE351" s="14"/>
      <c r="GF351" s="14"/>
      <c r="GH351" s="39"/>
      <c r="GJ351" s="14"/>
      <c r="GK351" s="14"/>
      <c r="GM351" s="39"/>
      <c r="GO351" s="14"/>
      <c r="GP351" s="14"/>
      <c r="GQ351" s="22"/>
      <c r="GR351" s="40"/>
      <c r="GW351" s="40"/>
      <c r="GY351" s="21"/>
      <c r="GZ351" s="21"/>
      <c r="HB351" s="40"/>
      <c r="HD351" s="21"/>
      <c r="HE351" s="21"/>
      <c r="HF351" s="26"/>
      <c r="HG351" s="41"/>
      <c r="HL351" s="41"/>
      <c r="HN351" s="25"/>
      <c r="HO351" s="25"/>
      <c r="HP351" s="30"/>
      <c r="HQ351" s="42"/>
      <c r="HU351" s="7"/>
      <c r="HV351" s="8"/>
      <c r="IA351" s="8"/>
      <c r="IC351" s="4"/>
      <c r="ID351" s="4"/>
      <c r="IF351" s="8"/>
      <c r="IH351" s="4"/>
      <c r="II351" s="4"/>
      <c r="IK351" s="8"/>
      <c r="IM351" s="4"/>
      <c r="IN351" s="4"/>
      <c r="IO351" s="15"/>
      <c r="IP351" s="39"/>
      <c r="IU351" s="39"/>
      <c r="IW351" s="14"/>
      <c r="IX351" s="14"/>
      <c r="IZ351" s="39"/>
      <c r="JB351" s="14"/>
      <c r="JC351" s="14"/>
      <c r="JD351" s="22"/>
      <c r="JE351" s="40"/>
      <c r="JJ351" s="40"/>
      <c r="JL351" s="21"/>
      <c r="JM351" s="21"/>
      <c r="JN351" s="26"/>
      <c r="JO351" s="41"/>
      <c r="JS351" s="7"/>
      <c r="JT351" s="8"/>
      <c r="JY351" s="8"/>
      <c r="KA351" s="4"/>
      <c r="KB351" s="4"/>
      <c r="KD351" s="8"/>
      <c r="KF351" s="4"/>
      <c r="KG351" s="4"/>
      <c r="KH351" s="15"/>
      <c r="KI351" s="39"/>
      <c r="KN351" s="39"/>
      <c r="KP351" s="14"/>
      <c r="KQ351" s="14"/>
      <c r="KR351" s="22"/>
      <c r="KS351" s="40"/>
      <c r="KX351" s="6"/>
      <c r="KZ351" s="5"/>
      <c r="LA351" s="5"/>
      <c r="LG351" s="15"/>
      <c r="LH351" s="39"/>
      <c r="LM351" s="6"/>
      <c r="LO351" s="5"/>
      <c r="LP351" s="5"/>
      <c r="LQ351" s="7"/>
      <c r="LR351" s="8"/>
      <c r="LW351" s="8"/>
      <c r="LY351" s="4"/>
      <c r="LZ351" s="4"/>
      <c r="MB351" s="8"/>
      <c r="MD351" s="4"/>
      <c r="ME351" s="4"/>
      <c r="MG351" s="8"/>
      <c r="MI351" s="4"/>
      <c r="MJ351" s="4"/>
      <c r="MK351" s="15"/>
      <c r="ML351" s="39"/>
      <c r="MQ351" s="39"/>
      <c r="MS351" s="14"/>
      <c r="MT351" s="14"/>
      <c r="MV351" s="39"/>
      <c r="MX351" s="14"/>
      <c r="MY351" s="14"/>
      <c r="MZ351" s="22"/>
      <c r="NA351" s="40"/>
      <c r="NF351" s="40"/>
      <c r="NH351" s="21"/>
      <c r="NI351" s="21"/>
      <c r="NJ351" s="26"/>
      <c r="NK351" s="41"/>
      <c r="NO351" s="7"/>
      <c r="NP351" s="8"/>
      <c r="NU351" s="8"/>
      <c r="NW351" s="4"/>
      <c r="NX351" s="4"/>
      <c r="NZ351" s="8"/>
      <c r="OB351" s="4"/>
      <c r="OC351" s="4"/>
      <c r="OD351" s="15"/>
      <c r="OE351" s="39"/>
      <c r="OJ351" s="39"/>
      <c r="OL351" s="14"/>
      <c r="OM351" s="14"/>
      <c r="ON351" s="22"/>
      <c r="OO351" s="40"/>
      <c r="OS351" s="7"/>
      <c r="OT351" s="8"/>
      <c r="OY351" s="8"/>
      <c r="PA351" s="4"/>
      <c r="PB351" s="4"/>
      <c r="PC351" s="15"/>
      <c r="PD351" s="39"/>
      <c r="PH351" s="7"/>
      <c r="PI351" s="8"/>
      <c r="PM351" s="7"/>
      <c r="PN351" s="8"/>
      <c r="PS351" s="8"/>
      <c r="PU351" s="4"/>
      <c r="PV351" s="4"/>
      <c r="PX351" s="8"/>
      <c r="PZ351" s="4"/>
      <c r="QA351" s="4"/>
      <c r="QB351" s="15"/>
      <c r="QC351" s="39"/>
      <c r="QH351" s="39"/>
      <c r="QJ351" s="14"/>
      <c r="QK351" s="14"/>
      <c r="QL351" s="22"/>
      <c r="QM351" s="40"/>
      <c r="QQ351" s="7"/>
      <c r="QR351" s="8"/>
      <c r="QW351" s="8"/>
      <c r="QY351" s="4"/>
      <c r="QZ351" s="4"/>
      <c r="RA351" s="15"/>
      <c r="RB351" s="39"/>
      <c r="RF351" s="7"/>
      <c r="RG351" s="8"/>
      <c r="RK351" s="7"/>
      <c r="RL351" s="8"/>
      <c r="RQ351" s="8"/>
      <c r="RS351" s="4"/>
      <c r="RT351" s="4"/>
      <c r="RU351" s="15"/>
      <c r="RV351" s="39"/>
      <c r="RZ351" s="7"/>
      <c r="SA351" s="8"/>
      <c r="SE351" s="7"/>
      <c r="SF351" s="8"/>
      <c r="SJ351" s="7"/>
      <c r="SK351" s="8"/>
      <c r="SP351" s="8"/>
      <c r="SR351" s="4"/>
      <c r="SS351" s="4"/>
      <c r="SU351" s="8"/>
      <c r="SW351" s="4"/>
      <c r="SX351" s="4"/>
      <c r="SY351" s="15"/>
      <c r="SZ351" s="39"/>
      <c r="TE351" s="39"/>
      <c r="TG351" s="14"/>
      <c r="TH351" s="14"/>
      <c r="TI351" s="22"/>
      <c r="TJ351" s="40"/>
      <c r="TN351" s="7"/>
      <c r="TO351" s="8"/>
      <c r="TT351" s="8"/>
      <c r="TV351" s="4"/>
      <c r="TW351" s="4"/>
      <c r="TX351" s="15"/>
      <c r="TY351" s="39"/>
      <c r="UC351" s="7"/>
      <c r="UD351" s="8"/>
      <c r="UH351" s="7"/>
      <c r="UI351" s="8"/>
      <c r="UN351" s="8"/>
      <c r="UP351" s="4"/>
      <c r="UQ351" s="4"/>
      <c r="UR351" s="15"/>
      <c r="US351" s="39"/>
      <c r="UW351" s="7"/>
      <c r="UX351" s="8"/>
      <c r="VB351" s="7"/>
      <c r="VC351" s="8"/>
      <c r="VG351" s="7"/>
      <c r="VH351" s="8"/>
      <c r="VM351" s="8"/>
      <c r="VO351" s="4"/>
      <c r="VP351" s="4"/>
      <c r="VQ351" s="15"/>
      <c r="VR351" s="39"/>
      <c r="VV351" s="7"/>
      <c r="VW351" s="8"/>
      <c r="WA351" s="7"/>
      <c r="WB351" s="8"/>
      <c r="WF351" s="7"/>
      <c r="WG351" s="8"/>
      <c r="WK351" s="7"/>
      <c r="WL351" s="8"/>
      <c r="WQ351" s="8"/>
      <c r="WS351" s="4"/>
      <c r="WT351" s="4"/>
      <c r="WU351" s="15"/>
      <c r="WV351" s="39"/>
      <c r="WZ351" s="7"/>
      <c r="XA351" s="8"/>
      <c r="XE351" s="7"/>
      <c r="XF351" s="8"/>
      <c r="XJ351" s="7"/>
      <c r="XK351" s="8"/>
      <c r="XO351" s="7"/>
      <c r="XP351" s="8"/>
      <c r="XT351" s="7"/>
      <c r="XU351" s="8"/>
      <c r="XY351" s="7"/>
      <c r="XZ351" s="8"/>
      <c r="YD351" s="7"/>
      <c r="YE351" s="8"/>
      <c r="YI351" s="7"/>
      <c r="YJ351" s="8"/>
    </row>
    <row r="352" spans="2:660" x14ac:dyDescent="0.2">
      <c r="B352" s="242"/>
      <c r="C352" s="163"/>
      <c r="D352"/>
      <c r="J352"/>
      <c r="K352"/>
      <c r="L352"/>
      <c r="M352"/>
      <c r="AI352" s="8"/>
      <c r="AK352" s="4"/>
      <c r="AL352" s="9"/>
      <c r="AN352" s="8"/>
      <c r="AP352" s="4"/>
      <c r="AQ352" s="9"/>
      <c r="AS352" s="8"/>
      <c r="AU352" s="4"/>
      <c r="AV352" s="9"/>
      <c r="AX352" s="17"/>
      <c r="AZ352" s="13"/>
      <c r="BA352" s="16"/>
      <c r="BM352" s="39"/>
      <c r="BO352" s="14"/>
      <c r="BP352" s="18"/>
      <c r="BR352" s="39"/>
      <c r="BT352" s="14"/>
      <c r="BU352" s="18"/>
      <c r="BW352" s="39"/>
      <c r="BY352" s="14"/>
      <c r="BZ352" s="18"/>
      <c r="CA352" s="22"/>
      <c r="CB352" s="40"/>
      <c r="CG352" s="40"/>
      <c r="CI352" s="21"/>
      <c r="CJ352" s="21"/>
      <c r="CL352" s="40"/>
      <c r="CN352" s="21"/>
      <c r="CO352" s="21"/>
      <c r="CQ352" s="40"/>
      <c r="CS352" s="21"/>
      <c r="CT352" s="21"/>
      <c r="CV352" s="40"/>
      <c r="CX352" s="21"/>
      <c r="CY352" s="21"/>
      <c r="CZ352" s="26"/>
      <c r="DA352" s="41"/>
      <c r="DF352" s="41"/>
      <c r="DH352" s="25"/>
      <c r="DI352" s="25"/>
      <c r="DK352" s="41"/>
      <c r="DM352" s="25"/>
      <c r="DN352" s="25"/>
      <c r="DP352" s="41"/>
      <c r="DR352" s="25"/>
      <c r="DS352" s="25"/>
      <c r="DT352" s="30"/>
      <c r="DU352" s="42"/>
      <c r="DZ352" s="42"/>
      <c r="EB352" s="29"/>
      <c r="EC352" s="29"/>
      <c r="EE352" s="42"/>
      <c r="EG352" s="29"/>
      <c r="EH352" s="29"/>
      <c r="EI352" s="34"/>
      <c r="EJ352" s="43"/>
      <c r="EO352" s="43"/>
      <c r="EQ352" s="33"/>
      <c r="ER352" s="33"/>
      <c r="ES352" s="38"/>
      <c r="ET352" s="44"/>
      <c r="EX352" s="7"/>
      <c r="EY352" s="8"/>
      <c r="FD352" s="8"/>
      <c r="FF352" s="4"/>
      <c r="FG352" s="4"/>
      <c r="FI352" s="8"/>
      <c r="FK352" s="4"/>
      <c r="FL352" s="4"/>
      <c r="FN352" s="8"/>
      <c r="FP352" s="4"/>
      <c r="FQ352" s="4"/>
      <c r="FS352" s="8"/>
      <c r="FU352" s="4"/>
      <c r="FV352" s="4"/>
      <c r="FW352" s="15"/>
      <c r="FX352" s="39"/>
      <c r="GC352" s="39"/>
      <c r="GE352" s="14"/>
      <c r="GF352" s="14"/>
      <c r="GH352" s="39"/>
      <c r="GJ352" s="14"/>
      <c r="GK352" s="14"/>
      <c r="GM352" s="39"/>
      <c r="GO352" s="14"/>
      <c r="GP352" s="14"/>
      <c r="GQ352" s="22"/>
      <c r="GR352" s="40"/>
      <c r="GW352" s="40"/>
      <c r="GY352" s="21"/>
      <c r="GZ352" s="21"/>
      <c r="HB352" s="40"/>
      <c r="HD352" s="21"/>
      <c r="HE352" s="21"/>
      <c r="HF352" s="26"/>
      <c r="HG352" s="41"/>
      <c r="HL352" s="41"/>
      <c r="HN352" s="25"/>
      <c r="HO352" s="25"/>
      <c r="HP352" s="30"/>
      <c r="HQ352" s="42"/>
      <c r="HU352" s="7"/>
      <c r="HV352" s="8"/>
      <c r="IA352" s="8"/>
      <c r="IC352" s="4"/>
      <c r="ID352" s="4"/>
      <c r="IF352" s="8"/>
      <c r="IH352" s="4"/>
      <c r="II352" s="4"/>
      <c r="IK352" s="8"/>
      <c r="IM352" s="4"/>
      <c r="IN352" s="4"/>
      <c r="IO352" s="15"/>
      <c r="IP352" s="39"/>
      <c r="IU352" s="39"/>
      <c r="IW352" s="14"/>
      <c r="IX352" s="14"/>
      <c r="IZ352" s="39"/>
      <c r="JB352" s="14"/>
      <c r="JC352" s="14"/>
      <c r="JD352" s="22"/>
      <c r="JE352" s="40"/>
      <c r="JJ352" s="40"/>
      <c r="JL352" s="21"/>
      <c r="JM352" s="21"/>
      <c r="JN352" s="26"/>
      <c r="JO352" s="41"/>
      <c r="JS352" s="7"/>
      <c r="JT352" s="8"/>
      <c r="JY352" s="8"/>
      <c r="KA352" s="4"/>
      <c r="KB352" s="4"/>
      <c r="KD352" s="8"/>
      <c r="KF352" s="4"/>
      <c r="KG352" s="4"/>
      <c r="KH352" s="15"/>
      <c r="KI352" s="39"/>
      <c r="KN352" s="39"/>
      <c r="KP352" s="14"/>
      <c r="KQ352" s="14"/>
      <c r="KR352" s="22"/>
      <c r="KS352" s="40"/>
      <c r="KX352" s="6"/>
      <c r="KZ352" s="5"/>
      <c r="LA352" s="5"/>
      <c r="LG352" s="15"/>
      <c r="LH352" s="39"/>
      <c r="LM352" s="6"/>
      <c r="LO352" s="5"/>
      <c r="LP352" s="5"/>
      <c r="LQ352" s="7"/>
      <c r="LR352" s="8"/>
      <c r="LW352" s="8"/>
      <c r="LY352" s="4"/>
      <c r="LZ352" s="4"/>
      <c r="MB352" s="8"/>
      <c r="MD352" s="4"/>
      <c r="ME352" s="4"/>
      <c r="MG352" s="8"/>
      <c r="MI352" s="4"/>
      <c r="MJ352" s="4"/>
      <c r="MK352" s="15"/>
      <c r="ML352" s="39"/>
      <c r="MQ352" s="39"/>
      <c r="MS352" s="14"/>
      <c r="MT352" s="14"/>
      <c r="MV352" s="39"/>
      <c r="MX352" s="14"/>
      <c r="MY352" s="14"/>
      <c r="MZ352" s="22"/>
      <c r="NA352" s="40"/>
      <c r="NF352" s="40"/>
      <c r="NH352" s="21"/>
      <c r="NI352" s="21"/>
      <c r="NJ352" s="26"/>
      <c r="NK352" s="41"/>
      <c r="NO352" s="7"/>
      <c r="NP352" s="8"/>
      <c r="NU352" s="8"/>
      <c r="NW352" s="4"/>
      <c r="NX352" s="4"/>
      <c r="NZ352" s="8"/>
      <c r="OB352" s="4"/>
      <c r="OC352" s="4"/>
      <c r="OD352" s="15"/>
      <c r="OE352" s="39"/>
      <c r="OJ352" s="39"/>
      <c r="OL352" s="14"/>
      <c r="OM352" s="14"/>
      <c r="ON352" s="22"/>
      <c r="OO352" s="40"/>
      <c r="OS352" s="7"/>
      <c r="OT352" s="8"/>
      <c r="OY352" s="8"/>
      <c r="PA352" s="4"/>
      <c r="PB352" s="4"/>
      <c r="PC352" s="15"/>
      <c r="PD352" s="39"/>
      <c r="PH352" s="7"/>
      <c r="PI352" s="8"/>
      <c r="PM352" s="7"/>
      <c r="PN352" s="8"/>
      <c r="PS352" s="8"/>
      <c r="PU352" s="4"/>
      <c r="PV352" s="4"/>
      <c r="PX352" s="8"/>
      <c r="PZ352" s="4"/>
      <c r="QA352" s="4"/>
      <c r="QB352" s="15"/>
      <c r="QC352" s="39"/>
      <c r="QH352" s="39"/>
      <c r="QJ352" s="14"/>
      <c r="QK352" s="14"/>
      <c r="QL352" s="22"/>
      <c r="QM352" s="40"/>
      <c r="QQ352" s="7"/>
      <c r="QR352" s="8"/>
      <c r="QW352" s="8"/>
      <c r="QY352" s="4"/>
      <c r="QZ352" s="4"/>
      <c r="RA352" s="15"/>
      <c r="RB352" s="39"/>
      <c r="RF352" s="7"/>
      <c r="RG352" s="8"/>
      <c r="RK352" s="7"/>
      <c r="RL352" s="8"/>
      <c r="RQ352" s="8"/>
      <c r="RS352" s="4"/>
      <c r="RT352" s="4"/>
      <c r="RU352" s="15"/>
      <c r="RV352" s="39"/>
      <c r="RZ352" s="7"/>
      <c r="SA352" s="8"/>
      <c r="SE352" s="7"/>
      <c r="SF352" s="8"/>
      <c r="SJ352" s="7"/>
      <c r="SK352" s="8"/>
      <c r="SP352" s="8"/>
      <c r="SR352" s="4"/>
      <c r="SS352" s="4"/>
      <c r="SU352" s="8"/>
      <c r="SW352" s="4"/>
      <c r="SX352" s="4"/>
      <c r="SY352" s="15"/>
      <c r="SZ352" s="39"/>
      <c r="TE352" s="39"/>
      <c r="TG352" s="14"/>
      <c r="TH352" s="14"/>
      <c r="TI352" s="22"/>
      <c r="TJ352" s="40"/>
      <c r="TN352" s="7"/>
      <c r="TO352" s="8"/>
      <c r="TT352" s="8"/>
      <c r="TV352" s="4"/>
      <c r="TW352" s="4"/>
      <c r="TX352" s="15"/>
      <c r="TY352" s="39"/>
      <c r="UC352" s="7"/>
      <c r="UD352" s="8"/>
      <c r="UH352" s="7"/>
      <c r="UI352" s="8"/>
      <c r="UN352" s="8"/>
      <c r="UP352" s="4"/>
      <c r="UQ352" s="4"/>
      <c r="UR352" s="15"/>
      <c r="US352" s="39"/>
      <c r="UW352" s="7"/>
      <c r="UX352" s="8"/>
      <c r="VB352" s="7"/>
      <c r="VC352" s="8"/>
      <c r="VG352" s="7"/>
      <c r="VH352" s="8"/>
      <c r="VM352" s="8"/>
      <c r="VO352" s="4"/>
      <c r="VP352" s="4"/>
      <c r="VQ352" s="15"/>
      <c r="VR352" s="39"/>
      <c r="VV352" s="7"/>
      <c r="VW352" s="8"/>
      <c r="WA352" s="7"/>
      <c r="WB352" s="8"/>
      <c r="WF352" s="7"/>
      <c r="WG352" s="8"/>
      <c r="WK352" s="7"/>
      <c r="WL352" s="8"/>
      <c r="WQ352" s="8"/>
      <c r="WS352" s="4"/>
      <c r="WT352" s="4"/>
      <c r="WU352" s="15"/>
      <c r="WV352" s="39"/>
      <c r="WZ352" s="7"/>
      <c r="XA352" s="8"/>
      <c r="XE352" s="7"/>
      <c r="XF352" s="8"/>
      <c r="XJ352" s="7"/>
      <c r="XK352" s="8"/>
      <c r="XO352" s="7"/>
      <c r="XP352" s="8"/>
      <c r="XT352" s="7"/>
      <c r="XU352" s="8"/>
      <c r="XY352" s="7"/>
      <c r="XZ352" s="8"/>
      <c r="YD352" s="7"/>
      <c r="YE352" s="8"/>
      <c r="YI352" s="7"/>
      <c r="YJ352" s="8"/>
    </row>
    <row r="353" spans="2:660" x14ac:dyDescent="0.2">
      <c r="B353" s="242"/>
      <c r="C353" s="163"/>
      <c r="D353"/>
      <c r="J353"/>
      <c r="K353"/>
      <c r="L353"/>
      <c r="M353"/>
      <c r="AI353" s="8"/>
      <c r="AK353" s="4"/>
      <c r="AL353" s="9"/>
      <c r="AN353" s="8"/>
      <c r="AP353" s="4"/>
      <c r="AQ353" s="9"/>
      <c r="AS353" s="8"/>
      <c r="AU353" s="4"/>
      <c r="AV353" s="9"/>
      <c r="AX353" s="17"/>
      <c r="AZ353" s="13"/>
      <c r="BA353" s="16"/>
      <c r="BM353" s="39"/>
      <c r="BO353" s="14"/>
      <c r="BP353" s="18"/>
      <c r="BR353" s="39"/>
      <c r="BT353" s="14"/>
      <c r="BU353" s="18"/>
      <c r="BW353" s="39"/>
      <c r="BY353" s="14"/>
      <c r="BZ353" s="18"/>
      <c r="CA353" s="22"/>
      <c r="CB353" s="40"/>
      <c r="CG353" s="40"/>
      <c r="CI353" s="21"/>
      <c r="CJ353" s="21"/>
      <c r="CL353" s="40"/>
      <c r="CN353" s="21"/>
      <c r="CO353" s="21"/>
      <c r="CQ353" s="40"/>
      <c r="CS353" s="21"/>
      <c r="CT353" s="21"/>
      <c r="CV353" s="40"/>
      <c r="CX353" s="21"/>
      <c r="CY353" s="21"/>
      <c r="CZ353" s="26"/>
      <c r="DA353" s="41"/>
      <c r="DF353" s="41"/>
      <c r="DH353" s="25"/>
      <c r="DI353" s="25"/>
      <c r="DK353" s="41"/>
      <c r="DM353" s="25"/>
      <c r="DN353" s="25"/>
      <c r="DP353" s="41"/>
      <c r="DR353" s="25"/>
      <c r="DS353" s="25"/>
      <c r="DT353" s="30"/>
      <c r="DU353" s="42"/>
      <c r="DZ353" s="42"/>
      <c r="EB353" s="29"/>
      <c r="EC353" s="29"/>
      <c r="EE353" s="42"/>
      <c r="EG353" s="29"/>
      <c r="EH353" s="29"/>
      <c r="EI353" s="34"/>
      <c r="EJ353" s="43"/>
      <c r="EO353" s="43"/>
      <c r="EQ353" s="33"/>
      <c r="ER353" s="33"/>
      <c r="ES353" s="38"/>
      <c r="ET353" s="44"/>
      <c r="EX353" s="7"/>
      <c r="EY353" s="8"/>
      <c r="FD353" s="8"/>
      <c r="FF353" s="4"/>
      <c r="FG353" s="4"/>
      <c r="FI353" s="8"/>
      <c r="FK353" s="4"/>
      <c r="FL353" s="4"/>
      <c r="FN353" s="8"/>
      <c r="FP353" s="4"/>
      <c r="FQ353" s="4"/>
      <c r="FS353" s="8"/>
      <c r="FU353" s="4"/>
      <c r="FV353" s="4"/>
      <c r="FW353" s="15"/>
      <c r="FX353" s="39"/>
      <c r="GC353" s="39"/>
      <c r="GE353" s="14"/>
      <c r="GF353" s="14"/>
      <c r="GH353" s="39"/>
      <c r="GJ353" s="14"/>
      <c r="GK353" s="14"/>
      <c r="GM353" s="39"/>
      <c r="GO353" s="14"/>
      <c r="GP353" s="14"/>
      <c r="GQ353" s="22"/>
      <c r="GR353" s="40"/>
      <c r="GW353" s="40"/>
      <c r="GY353" s="21"/>
      <c r="GZ353" s="21"/>
      <c r="HB353" s="40"/>
      <c r="HD353" s="21"/>
      <c r="HE353" s="21"/>
      <c r="HF353" s="26"/>
      <c r="HG353" s="41"/>
      <c r="HL353" s="41"/>
      <c r="HN353" s="25"/>
      <c r="HO353" s="25"/>
      <c r="HP353" s="30"/>
      <c r="HQ353" s="42"/>
      <c r="HU353" s="7"/>
      <c r="HV353" s="8"/>
      <c r="IA353" s="8"/>
      <c r="IC353" s="4"/>
      <c r="ID353" s="4"/>
      <c r="IF353" s="8"/>
      <c r="IH353" s="4"/>
      <c r="II353" s="4"/>
      <c r="IK353" s="8"/>
      <c r="IM353" s="4"/>
      <c r="IN353" s="4"/>
      <c r="IO353" s="15"/>
      <c r="IP353" s="39"/>
      <c r="IU353" s="39"/>
      <c r="IW353" s="14"/>
      <c r="IX353" s="14"/>
      <c r="IZ353" s="39"/>
      <c r="JB353" s="14"/>
      <c r="JC353" s="14"/>
      <c r="JD353" s="22"/>
      <c r="JE353" s="40"/>
      <c r="JJ353" s="40"/>
      <c r="JL353" s="21"/>
      <c r="JM353" s="21"/>
      <c r="JN353" s="26"/>
      <c r="JO353" s="41"/>
      <c r="JS353" s="7"/>
      <c r="JT353" s="8"/>
      <c r="JY353" s="8"/>
      <c r="KA353" s="4"/>
      <c r="KB353" s="4"/>
      <c r="KD353" s="8"/>
      <c r="KF353" s="4"/>
      <c r="KG353" s="4"/>
      <c r="KH353" s="15"/>
      <c r="KI353" s="39"/>
      <c r="KN353" s="39"/>
      <c r="KP353" s="14"/>
      <c r="KQ353" s="14"/>
      <c r="KR353" s="22"/>
      <c r="KS353" s="40"/>
      <c r="KX353" s="6"/>
      <c r="KZ353" s="5"/>
      <c r="LA353" s="5"/>
      <c r="LG353" s="15"/>
      <c r="LH353" s="39"/>
      <c r="LM353" s="6"/>
      <c r="LO353" s="5"/>
      <c r="LP353" s="5"/>
      <c r="LQ353" s="7"/>
      <c r="LR353" s="8"/>
      <c r="LW353" s="8"/>
      <c r="LY353" s="4"/>
      <c r="LZ353" s="4"/>
      <c r="MB353" s="8"/>
      <c r="MD353" s="4"/>
      <c r="ME353" s="4"/>
      <c r="MG353" s="8"/>
      <c r="MI353" s="4"/>
      <c r="MJ353" s="4"/>
      <c r="MK353" s="15"/>
      <c r="ML353" s="39"/>
      <c r="MQ353" s="39"/>
      <c r="MS353" s="14"/>
      <c r="MT353" s="14"/>
      <c r="MV353" s="39"/>
      <c r="MX353" s="14"/>
      <c r="MY353" s="14"/>
      <c r="MZ353" s="22"/>
      <c r="NA353" s="40"/>
      <c r="NF353" s="40"/>
      <c r="NH353" s="21"/>
      <c r="NI353" s="21"/>
      <c r="NJ353" s="26"/>
      <c r="NK353" s="41"/>
      <c r="NO353" s="7"/>
      <c r="NP353" s="8"/>
      <c r="NU353" s="8"/>
      <c r="NW353" s="4"/>
      <c r="NX353" s="4"/>
      <c r="NZ353" s="8"/>
      <c r="OB353" s="4"/>
      <c r="OC353" s="4"/>
      <c r="OD353" s="15"/>
      <c r="OE353" s="39"/>
      <c r="OJ353" s="39"/>
      <c r="OL353" s="14"/>
      <c r="OM353" s="14"/>
      <c r="ON353" s="22"/>
      <c r="OO353" s="40"/>
      <c r="OS353" s="7"/>
      <c r="OT353" s="8"/>
      <c r="OY353" s="8"/>
      <c r="PA353" s="4"/>
      <c r="PB353" s="4"/>
      <c r="PC353" s="15"/>
      <c r="PD353" s="39"/>
      <c r="PH353" s="7"/>
      <c r="PI353" s="8"/>
      <c r="PM353" s="7"/>
      <c r="PN353" s="8"/>
      <c r="PS353" s="8"/>
      <c r="PU353" s="4"/>
      <c r="PV353" s="4"/>
      <c r="PX353" s="8"/>
      <c r="PZ353" s="4"/>
      <c r="QA353" s="4"/>
      <c r="QB353" s="15"/>
      <c r="QC353" s="39"/>
      <c r="QH353" s="39"/>
      <c r="QJ353" s="14"/>
      <c r="QK353" s="14"/>
      <c r="QL353" s="22"/>
      <c r="QM353" s="40"/>
      <c r="QQ353" s="7"/>
      <c r="QR353" s="8"/>
      <c r="QW353" s="8"/>
      <c r="QY353" s="4"/>
      <c r="QZ353" s="4"/>
      <c r="RA353" s="15"/>
      <c r="RB353" s="39"/>
      <c r="RF353" s="7"/>
      <c r="RG353" s="8"/>
      <c r="RK353" s="7"/>
      <c r="RL353" s="8"/>
      <c r="RQ353" s="8"/>
      <c r="RS353" s="4"/>
      <c r="RT353" s="4"/>
      <c r="RU353" s="15"/>
      <c r="RV353" s="39"/>
      <c r="RZ353" s="7"/>
      <c r="SA353" s="8"/>
      <c r="SE353" s="7"/>
      <c r="SF353" s="8"/>
      <c r="SJ353" s="7"/>
      <c r="SK353" s="8"/>
      <c r="SP353" s="8"/>
      <c r="SR353" s="4"/>
      <c r="SS353" s="4"/>
      <c r="SU353" s="8"/>
      <c r="SW353" s="4"/>
      <c r="SX353" s="4"/>
      <c r="SY353" s="15"/>
      <c r="SZ353" s="39"/>
      <c r="TE353" s="39"/>
      <c r="TG353" s="14"/>
      <c r="TH353" s="14"/>
      <c r="TI353" s="22"/>
      <c r="TJ353" s="40"/>
      <c r="TN353" s="7"/>
      <c r="TO353" s="8"/>
      <c r="TT353" s="8"/>
      <c r="TV353" s="4"/>
      <c r="TW353" s="4"/>
      <c r="TX353" s="15"/>
      <c r="TY353" s="39"/>
      <c r="UC353" s="7"/>
      <c r="UD353" s="8"/>
      <c r="UH353" s="7"/>
      <c r="UI353" s="8"/>
      <c r="UN353" s="8"/>
      <c r="UP353" s="4"/>
      <c r="UQ353" s="4"/>
      <c r="UR353" s="15"/>
      <c r="US353" s="39"/>
      <c r="UW353" s="7"/>
      <c r="UX353" s="8"/>
      <c r="VB353" s="7"/>
      <c r="VC353" s="8"/>
      <c r="VG353" s="7"/>
      <c r="VH353" s="8"/>
      <c r="VM353" s="8"/>
      <c r="VO353" s="4"/>
      <c r="VP353" s="4"/>
      <c r="VQ353" s="15"/>
      <c r="VR353" s="39"/>
      <c r="VV353" s="7"/>
      <c r="VW353" s="8"/>
      <c r="WA353" s="7"/>
      <c r="WB353" s="8"/>
      <c r="WF353" s="7"/>
      <c r="WG353" s="8"/>
      <c r="WK353" s="7"/>
      <c r="WL353" s="8"/>
      <c r="WQ353" s="8"/>
      <c r="WS353" s="4"/>
      <c r="WT353" s="4"/>
      <c r="WU353" s="15"/>
      <c r="WV353" s="39"/>
      <c r="WZ353" s="7"/>
      <c r="XA353" s="8"/>
      <c r="XE353" s="7"/>
      <c r="XF353" s="8"/>
      <c r="XJ353" s="7"/>
      <c r="XK353" s="8"/>
      <c r="XO353" s="7"/>
      <c r="XP353" s="8"/>
      <c r="XT353" s="7"/>
      <c r="XU353" s="8"/>
      <c r="XY353" s="7"/>
      <c r="XZ353" s="8"/>
      <c r="YD353" s="7"/>
      <c r="YE353" s="8"/>
      <c r="YI353" s="7"/>
      <c r="YJ353" s="8"/>
    </row>
    <row r="354" spans="2:660" x14ac:dyDescent="0.2">
      <c r="B354" s="242"/>
      <c r="C354" s="163"/>
      <c r="D354"/>
      <c r="J354"/>
      <c r="K354"/>
      <c r="L354"/>
      <c r="M354"/>
      <c r="AI354" s="8"/>
      <c r="AK354" s="4"/>
      <c r="AL354" s="9"/>
      <c r="AN354" s="8"/>
      <c r="AP354" s="4"/>
      <c r="AQ354" s="9"/>
      <c r="AS354" s="8"/>
      <c r="AU354" s="4"/>
      <c r="AV354" s="9"/>
      <c r="AX354" s="17"/>
      <c r="AZ354" s="13"/>
      <c r="BA354" s="16"/>
      <c r="BM354" s="39"/>
      <c r="BO354" s="14"/>
      <c r="BP354" s="18"/>
      <c r="BR354" s="39"/>
      <c r="BT354" s="14"/>
      <c r="BU354" s="18"/>
      <c r="BW354" s="39"/>
      <c r="BY354" s="14"/>
      <c r="BZ354" s="18"/>
      <c r="CA354" s="22"/>
      <c r="CB354" s="40"/>
      <c r="CG354" s="40"/>
      <c r="CI354" s="21"/>
      <c r="CJ354" s="21"/>
      <c r="CL354" s="40"/>
      <c r="CN354" s="21"/>
      <c r="CO354" s="21"/>
      <c r="CQ354" s="40"/>
      <c r="CS354" s="21"/>
      <c r="CT354" s="21"/>
      <c r="CV354" s="40"/>
      <c r="CX354" s="21"/>
      <c r="CY354" s="21"/>
      <c r="CZ354" s="26"/>
      <c r="DA354" s="41"/>
      <c r="DF354" s="41"/>
      <c r="DH354" s="25"/>
      <c r="DI354" s="25"/>
      <c r="DK354" s="41"/>
      <c r="DM354" s="25"/>
      <c r="DN354" s="25"/>
      <c r="DP354" s="41"/>
      <c r="DR354" s="25"/>
      <c r="DS354" s="25"/>
      <c r="DT354" s="30"/>
      <c r="DU354" s="42"/>
      <c r="DZ354" s="42"/>
      <c r="EB354" s="29"/>
      <c r="EC354" s="29"/>
      <c r="EE354" s="42"/>
      <c r="EG354" s="29"/>
      <c r="EH354" s="29"/>
      <c r="EI354" s="34"/>
      <c r="EJ354" s="43"/>
      <c r="EO354" s="43"/>
      <c r="EQ354" s="33"/>
      <c r="ER354" s="33"/>
      <c r="ES354" s="38"/>
      <c r="ET354" s="44"/>
      <c r="EX354" s="7"/>
      <c r="EY354" s="8"/>
      <c r="FD354" s="8"/>
      <c r="FF354" s="4"/>
      <c r="FG354" s="4"/>
      <c r="FI354" s="8"/>
      <c r="FK354" s="4"/>
      <c r="FL354" s="4"/>
      <c r="FN354" s="8"/>
      <c r="FP354" s="4"/>
      <c r="FQ354" s="4"/>
      <c r="FS354" s="8"/>
      <c r="FU354" s="4"/>
      <c r="FV354" s="4"/>
      <c r="FW354" s="15"/>
      <c r="FX354" s="39"/>
      <c r="GC354" s="39"/>
      <c r="GE354" s="14"/>
      <c r="GF354" s="14"/>
      <c r="GH354" s="39"/>
      <c r="GJ354" s="14"/>
      <c r="GK354" s="14"/>
      <c r="GM354" s="39"/>
      <c r="GO354" s="14"/>
      <c r="GP354" s="14"/>
      <c r="GQ354" s="22"/>
      <c r="GR354" s="40"/>
      <c r="GW354" s="40"/>
      <c r="GY354" s="21"/>
      <c r="GZ354" s="21"/>
      <c r="HB354" s="40"/>
      <c r="HD354" s="21"/>
      <c r="HE354" s="21"/>
      <c r="HF354" s="26"/>
      <c r="HG354" s="41"/>
      <c r="HL354" s="41"/>
      <c r="HN354" s="25"/>
      <c r="HO354" s="25"/>
      <c r="HP354" s="30"/>
      <c r="HQ354" s="42"/>
      <c r="HU354" s="7"/>
      <c r="HV354" s="8"/>
      <c r="IA354" s="8"/>
      <c r="IC354" s="4"/>
      <c r="ID354" s="4"/>
      <c r="IF354" s="8"/>
      <c r="IH354" s="4"/>
      <c r="II354" s="4"/>
      <c r="IK354" s="8"/>
      <c r="IM354" s="4"/>
      <c r="IN354" s="4"/>
      <c r="IO354" s="15"/>
      <c r="IP354" s="39"/>
      <c r="IU354" s="39"/>
      <c r="IW354" s="14"/>
      <c r="IX354" s="14"/>
      <c r="IZ354" s="39"/>
      <c r="JB354" s="14"/>
      <c r="JC354" s="14"/>
      <c r="JD354" s="22"/>
      <c r="JE354" s="40"/>
      <c r="JJ354" s="40"/>
      <c r="JL354" s="21"/>
      <c r="JM354" s="21"/>
      <c r="JN354" s="26"/>
      <c r="JO354" s="41"/>
      <c r="JS354" s="7"/>
      <c r="JT354" s="8"/>
      <c r="JY354" s="8"/>
      <c r="KA354" s="4"/>
      <c r="KB354" s="4"/>
      <c r="KD354" s="8"/>
      <c r="KF354" s="4"/>
      <c r="KG354" s="4"/>
      <c r="KH354" s="15"/>
      <c r="KI354" s="39"/>
      <c r="KN354" s="39"/>
      <c r="KP354" s="14"/>
      <c r="KQ354" s="14"/>
      <c r="KR354" s="22"/>
      <c r="KS354" s="40"/>
      <c r="KX354" s="6"/>
      <c r="KZ354" s="5"/>
      <c r="LA354" s="5"/>
      <c r="LG354" s="15"/>
      <c r="LH354" s="39"/>
      <c r="LM354" s="6"/>
      <c r="LO354" s="5"/>
      <c r="LP354" s="5"/>
      <c r="LQ354" s="7"/>
      <c r="LR354" s="8"/>
      <c r="LW354" s="8"/>
      <c r="LY354" s="4"/>
      <c r="LZ354" s="4"/>
      <c r="MB354" s="8"/>
      <c r="MD354" s="4"/>
      <c r="ME354" s="4"/>
      <c r="MG354" s="8"/>
      <c r="MI354" s="4"/>
      <c r="MJ354" s="4"/>
      <c r="MK354" s="15"/>
      <c r="ML354" s="39"/>
      <c r="MQ354" s="39"/>
      <c r="MS354" s="14"/>
      <c r="MT354" s="14"/>
      <c r="MV354" s="39"/>
      <c r="MX354" s="14"/>
      <c r="MY354" s="14"/>
      <c r="MZ354" s="22"/>
      <c r="NA354" s="40"/>
      <c r="NF354" s="40"/>
      <c r="NH354" s="21"/>
      <c r="NI354" s="21"/>
      <c r="NJ354" s="26"/>
      <c r="NK354" s="41"/>
      <c r="NO354" s="7"/>
      <c r="NP354" s="8"/>
      <c r="NU354" s="8"/>
      <c r="NW354" s="4"/>
      <c r="NX354" s="4"/>
      <c r="NZ354" s="8"/>
      <c r="OB354" s="4"/>
      <c r="OC354" s="4"/>
      <c r="OD354" s="15"/>
      <c r="OE354" s="39"/>
      <c r="OJ354" s="39"/>
      <c r="OL354" s="14"/>
      <c r="OM354" s="14"/>
      <c r="ON354" s="22"/>
      <c r="OO354" s="40"/>
      <c r="OS354" s="7"/>
      <c r="OT354" s="8"/>
      <c r="OY354" s="8"/>
      <c r="PA354" s="4"/>
      <c r="PB354" s="4"/>
      <c r="PC354" s="15"/>
      <c r="PD354" s="39"/>
      <c r="PH354" s="7"/>
      <c r="PI354" s="8"/>
      <c r="PM354" s="7"/>
      <c r="PN354" s="8"/>
      <c r="PS354" s="8"/>
      <c r="PU354" s="4"/>
      <c r="PV354" s="4"/>
      <c r="PX354" s="8"/>
      <c r="PZ354" s="4"/>
      <c r="QA354" s="4"/>
      <c r="QB354" s="15"/>
      <c r="QC354" s="39"/>
      <c r="QH354" s="39"/>
      <c r="QJ354" s="14"/>
      <c r="QK354" s="14"/>
      <c r="QL354" s="22"/>
      <c r="QM354" s="40"/>
      <c r="QQ354" s="7"/>
      <c r="QR354" s="8"/>
      <c r="QW354" s="8"/>
      <c r="QY354" s="4"/>
      <c r="QZ354" s="4"/>
      <c r="RA354" s="15"/>
      <c r="RB354" s="39"/>
      <c r="RF354" s="7"/>
      <c r="RG354" s="8"/>
      <c r="RK354" s="7"/>
      <c r="RL354" s="8"/>
      <c r="RQ354" s="8"/>
      <c r="RS354" s="4"/>
      <c r="RT354" s="4"/>
      <c r="RU354" s="15"/>
      <c r="RV354" s="39"/>
      <c r="RZ354" s="7"/>
      <c r="SA354" s="8"/>
      <c r="SE354" s="7"/>
      <c r="SF354" s="8"/>
      <c r="SJ354" s="7"/>
      <c r="SK354" s="8"/>
      <c r="SP354" s="8"/>
      <c r="SR354" s="4"/>
      <c r="SS354" s="4"/>
      <c r="SU354" s="8"/>
      <c r="SW354" s="4"/>
      <c r="SX354" s="4"/>
      <c r="SY354" s="15"/>
      <c r="SZ354" s="39"/>
      <c r="TE354" s="39"/>
      <c r="TG354" s="14"/>
      <c r="TH354" s="14"/>
      <c r="TI354" s="22"/>
      <c r="TJ354" s="40"/>
      <c r="TN354" s="7"/>
      <c r="TO354" s="8"/>
      <c r="TT354" s="8"/>
      <c r="TV354" s="4"/>
      <c r="TW354" s="4"/>
      <c r="TX354" s="15"/>
      <c r="TY354" s="39"/>
      <c r="UC354" s="7"/>
      <c r="UD354" s="8"/>
      <c r="UH354" s="7"/>
      <c r="UI354" s="8"/>
      <c r="UN354" s="8"/>
      <c r="UP354" s="4"/>
      <c r="UQ354" s="4"/>
      <c r="UR354" s="15"/>
      <c r="US354" s="39"/>
      <c r="UW354" s="7"/>
      <c r="UX354" s="8"/>
      <c r="VB354" s="7"/>
      <c r="VC354" s="8"/>
      <c r="VG354" s="7"/>
      <c r="VH354" s="8"/>
      <c r="VM354" s="8"/>
      <c r="VO354" s="4"/>
      <c r="VP354" s="4"/>
      <c r="VQ354" s="15"/>
      <c r="VR354" s="39"/>
      <c r="VV354" s="7"/>
      <c r="VW354" s="8"/>
      <c r="WA354" s="7"/>
      <c r="WB354" s="8"/>
      <c r="WF354" s="7"/>
      <c r="WG354" s="8"/>
      <c r="WK354" s="7"/>
      <c r="WL354" s="8"/>
      <c r="WQ354" s="8"/>
      <c r="WS354" s="4"/>
      <c r="WT354" s="4"/>
      <c r="WU354" s="15"/>
      <c r="WV354" s="39"/>
      <c r="WZ354" s="7"/>
      <c r="XA354" s="8"/>
      <c r="XE354" s="7"/>
      <c r="XF354" s="8"/>
      <c r="XJ354" s="7"/>
      <c r="XK354" s="8"/>
      <c r="XO354" s="7"/>
      <c r="XP354" s="8"/>
      <c r="XT354" s="7"/>
      <c r="XU354" s="8"/>
      <c r="XY354" s="7"/>
      <c r="XZ354" s="8"/>
      <c r="YD354" s="7"/>
      <c r="YE354" s="8"/>
      <c r="YI354" s="7"/>
      <c r="YJ354" s="8"/>
    </row>
    <row r="355" spans="2:660" x14ac:dyDescent="0.2">
      <c r="B355" s="242"/>
      <c r="C355" s="163"/>
      <c r="D355"/>
      <c r="J355"/>
      <c r="K355"/>
      <c r="L355"/>
      <c r="M355"/>
      <c r="AI355" s="8"/>
      <c r="AK355" s="4"/>
      <c r="AL355" s="9"/>
      <c r="AN355" s="8"/>
      <c r="AP355" s="4"/>
      <c r="AQ355" s="9"/>
      <c r="AS355" s="8"/>
      <c r="AU355" s="4"/>
      <c r="AV355" s="9"/>
      <c r="AX355" s="17"/>
      <c r="AZ355" s="13"/>
      <c r="BA355" s="16"/>
      <c r="BM355" s="39"/>
      <c r="BO355" s="14"/>
      <c r="BP355" s="18"/>
      <c r="BR355" s="39"/>
      <c r="BT355" s="14"/>
      <c r="BU355" s="18"/>
      <c r="BW355" s="39"/>
      <c r="BY355" s="14"/>
      <c r="BZ355" s="18"/>
      <c r="CA355" s="22"/>
      <c r="CB355" s="40"/>
      <c r="CG355" s="40"/>
      <c r="CI355" s="21"/>
      <c r="CJ355" s="21"/>
      <c r="CL355" s="40"/>
      <c r="CN355" s="21"/>
      <c r="CO355" s="21"/>
      <c r="CQ355" s="40"/>
      <c r="CS355" s="21"/>
      <c r="CT355" s="21"/>
      <c r="CV355" s="40"/>
      <c r="CX355" s="21"/>
      <c r="CY355" s="21"/>
      <c r="CZ355" s="26"/>
      <c r="DA355" s="41"/>
      <c r="DF355" s="41"/>
      <c r="DH355" s="25"/>
      <c r="DI355" s="25"/>
      <c r="DK355" s="41"/>
      <c r="DM355" s="25"/>
      <c r="DN355" s="25"/>
      <c r="DP355" s="41"/>
      <c r="DR355" s="25"/>
      <c r="DS355" s="25"/>
      <c r="DT355" s="30"/>
      <c r="DU355" s="42"/>
      <c r="DZ355" s="42"/>
      <c r="EB355" s="29"/>
      <c r="EC355" s="29"/>
      <c r="EE355" s="42"/>
      <c r="EG355" s="29"/>
      <c r="EH355" s="29"/>
      <c r="EI355" s="34"/>
      <c r="EJ355" s="43"/>
      <c r="EO355" s="43"/>
      <c r="EQ355" s="33"/>
      <c r="ER355" s="33"/>
      <c r="ES355" s="38"/>
      <c r="ET355" s="44"/>
      <c r="EX355" s="7"/>
      <c r="EY355" s="8"/>
      <c r="FD355" s="8"/>
      <c r="FF355" s="4"/>
      <c r="FG355" s="4"/>
      <c r="FI355" s="8"/>
      <c r="FK355" s="4"/>
      <c r="FL355" s="4"/>
      <c r="FN355" s="8"/>
      <c r="FP355" s="4"/>
      <c r="FQ355" s="4"/>
      <c r="FS355" s="8"/>
      <c r="FU355" s="4"/>
      <c r="FV355" s="4"/>
      <c r="FW355" s="15"/>
      <c r="FX355" s="39"/>
      <c r="GC355" s="39"/>
      <c r="GE355" s="14"/>
      <c r="GF355" s="14"/>
      <c r="GH355" s="39"/>
      <c r="GJ355" s="14"/>
      <c r="GK355" s="14"/>
      <c r="GM355" s="39"/>
      <c r="GO355" s="14"/>
      <c r="GP355" s="14"/>
      <c r="GQ355" s="22"/>
      <c r="GR355" s="40"/>
      <c r="GW355" s="40"/>
      <c r="GY355" s="21"/>
      <c r="GZ355" s="21"/>
      <c r="HB355" s="40"/>
      <c r="HD355" s="21"/>
      <c r="HE355" s="21"/>
      <c r="HF355" s="26"/>
      <c r="HG355" s="41"/>
      <c r="HL355" s="41"/>
      <c r="HN355" s="25"/>
      <c r="HO355" s="25"/>
      <c r="HP355" s="30"/>
      <c r="HQ355" s="42"/>
      <c r="HU355" s="7"/>
      <c r="HV355" s="8"/>
      <c r="IA355" s="8"/>
      <c r="IC355" s="4"/>
      <c r="ID355" s="4"/>
      <c r="IF355" s="8"/>
      <c r="IH355" s="4"/>
      <c r="II355" s="4"/>
      <c r="IK355" s="8"/>
      <c r="IM355" s="4"/>
      <c r="IN355" s="4"/>
      <c r="IO355" s="15"/>
      <c r="IP355" s="39"/>
      <c r="IU355" s="39"/>
      <c r="IW355" s="14"/>
      <c r="IX355" s="14"/>
      <c r="IZ355" s="39"/>
      <c r="JB355" s="14"/>
      <c r="JC355" s="14"/>
      <c r="JD355" s="22"/>
      <c r="JE355" s="40"/>
      <c r="JJ355" s="40"/>
      <c r="JL355" s="21"/>
      <c r="JM355" s="21"/>
      <c r="JN355" s="26"/>
      <c r="JO355" s="41"/>
      <c r="JS355" s="7"/>
      <c r="JT355" s="8"/>
      <c r="JY355" s="8"/>
      <c r="KA355" s="4"/>
      <c r="KB355" s="4"/>
      <c r="KD355" s="8"/>
      <c r="KF355" s="4"/>
      <c r="KG355" s="4"/>
      <c r="KH355" s="15"/>
      <c r="KI355" s="39"/>
      <c r="KN355" s="39"/>
      <c r="KP355" s="14"/>
      <c r="KQ355" s="14"/>
      <c r="KR355" s="22"/>
      <c r="KS355" s="40"/>
      <c r="KX355" s="6"/>
      <c r="KZ355" s="5"/>
      <c r="LA355" s="5"/>
      <c r="LG355" s="15"/>
      <c r="LH355" s="39"/>
      <c r="LM355" s="6"/>
      <c r="LO355" s="5"/>
      <c r="LP355" s="5"/>
      <c r="LQ355" s="7"/>
      <c r="LR355" s="8"/>
      <c r="LW355" s="8"/>
      <c r="LY355" s="4"/>
      <c r="LZ355" s="4"/>
      <c r="MB355" s="8"/>
      <c r="MD355" s="4"/>
      <c r="ME355" s="4"/>
      <c r="MG355" s="8"/>
      <c r="MI355" s="4"/>
      <c r="MJ355" s="4"/>
      <c r="MK355" s="15"/>
      <c r="ML355" s="39"/>
      <c r="MQ355" s="39"/>
      <c r="MS355" s="14"/>
      <c r="MT355" s="14"/>
      <c r="MV355" s="39"/>
      <c r="MX355" s="14"/>
      <c r="MY355" s="14"/>
      <c r="MZ355" s="22"/>
      <c r="NA355" s="40"/>
      <c r="NF355" s="40"/>
      <c r="NH355" s="21"/>
      <c r="NI355" s="21"/>
      <c r="NJ355" s="26"/>
      <c r="NK355" s="41"/>
      <c r="NO355" s="7"/>
      <c r="NP355" s="8"/>
      <c r="NU355" s="8"/>
      <c r="NW355" s="4"/>
      <c r="NX355" s="4"/>
      <c r="NZ355" s="8"/>
      <c r="OB355" s="4"/>
      <c r="OC355" s="4"/>
      <c r="OD355" s="15"/>
      <c r="OE355" s="39"/>
      <c r="OJ355" s="39"/>
      <c r="OL355" s="14"/>
      <c r="OM355" s="14"/>
      <c r="ON355" s="22"/>
      <c r="OO355" s="40"/>
      <c r="OS355" s="7"/>
      <c r="OT355" s="8"/>
      <c r="OY355" s="8"/>
      <c r="PA355" s="4"/>
      <c r="PB355" s="4"/>
      <c r="PC355" s="15"/>
      <c r="PD355" s="39"/>
      <c r="PH355" s="7"/>
      <c r="PI355" s="8"/>
      <c r="PM355" s="7"/>
      <c r="PN355" s="8"/>
      <c r="PS355" s="8"/>
      <c r="PU355" s="4"/>
      <c r="PV355" s="4"/>
      <c r="PX355" s="8"/>
      <c r="PZ355" s="4"/>
      <c r="QA355" s="4"/>
      <c r="QB355" s="15"/>
      <c r="QC355" s="39"/>
      <c r="QH355" s="39"/>
      <c r="QJ355" s="14"/>
      <c r="QK355" s="14"/>
      <c r="QL355" s="22"/>
      <c r="QM355" s="40"/>
      <c r="QQ355" s="7"/>
      <c r="QR355" s="8"/>
      <c r="QW355" s="8"/>
      <c r="QY355" s="4"/>
      <c r="QZ355" s="4"/>
      <c r="RA355" s="15"/>
      <c r="RB355" s="39"/>
      <c r="RF355" s="7"/>
      <c r="RG355" s="8"/>
      <c r="RK355" s="7"/>
      <c r="RL355" s="8"/>
      <c r="RQ355" s="8"/>
      <c r="RS355" s="4"/>
      <c r="RT355" s="4"/>
      <c r="RU355" s="15"/>
      <c r="RV355" s="39"/>
      <c r="RZ355" s="7"/>
      <c r="SA355" s="8"/>
      <c r="SE355" s="7"/>
      <c r="SF355" s="8"/>
      <c r="SJ355" s="7"/>
      <c r="SK355" s="8"/>
      <c r="SP355" s="8"/>
      <c r="SR355" s="4"/>
      <c r="SS355" s="4"/>
      <c r="SU355" s="8"/>
      <c r="SW355" s="4"/>
      <c r="SX355" s="4"/>
      <c r="SY355" s="15"/>
      <c r="SZ355" s="39"/>
      <c r="TE355" s="39"/>
      <c r="TG355" s="14"/>
      <c r="TH355" s="14"/>
      <c r="TI355" s="22"/>
      <c r="TJ355" s="40"/>
      <c r="TN355" s="7"/>
      <c r="TO355" s="8"/>
      <c r="TT355" s="8"/>
      <c r="TV355" s="4"/>
      <c r="TW355" s="4"/>
      <c r="TX355" s="15"/>
      <c r="TY355" s="39"/>
      <c r="UC355" s="7"/>
      <c r="UD355" s="8"/>
      <c r="UH355" s="7"/>
      <c r="UI355" s="8"/>
      <c r="UN355" s="8"/>
      <c r="UP355" s="4"/>
      <c r="UQ355" s="4"/>
      <c r="UR355" s="15"/>
      <c r="US355" s="39"/>
      <c r="UW355" s="7"/>
      <c r="UX355" s="8"/>
      <c r="VB355" s="7"/>
      <c r="VC355" s="8"/>
      <c r="VG355" s="7"/>
      <c r="VH355" s="8"/>
      <c r="VM355" s="8"/>
      <c r="VO355" s="4"/>
      <c r="VP355" s="4"/>
      <c r="VQ355" s="15"/>
      <c r="VR355" s="39"/>
      <c r="VV355" s="7"/>
      <c r="VW355" s="8"/>
      <c r="WA355" s="7"/>
      <c r="WB355" s="8"/>
      <c r="WF355" s="7"/>
      <c r="WG355" s="8"/>
      <c r="WK355" s="7"/>
      <c r="WL355" s="8"/>
      <c r="WQ355" s="8"/>
      <c r="WS355" s="4"/>
      <c r="WT355" s="4"/>
      <c r="WU355" s="15"/>
      <c r="WV355" s="39"/>
      <c r="WZ355" s="7"/>
      <c r="XA355" s="8"/>
      <c r="XE355" s="7"/>
      <c r="XF355" s="8"/>
      <c r="XJ355" s="7"/>
      <c r="XK355" s="8"/>
      <c r="XO355" s="7"/>
      <c r="XP355" s="8"/>
      <c r="XT355" s="7"/>
      <c r="XU355" s="8"/>
      <c r="XY355" s="7"/>
      <c r="XZ355" s="8"/>
      <c r="YD355" s="7"/>
      <c r="YE355" s="8"/>
      <c r="YI355" s="7"/>
      <c r="YJ355" s="8"/>
    </row>
    <row r="356" spans="2:660" x14ac:dyDescent="0.2">
      <c r="B356" s="242"/>
      <c r="C356" s="163"/>
      <c r="D356"/>
      <c r="J356"/>
      <c r="K356"/>
      <c r="L356"/>
      <c r="M356"/>
      <c r="AI356" s="8"/>
      <c r="AK356" s="4"/>
      <c r="AL356" s="9"/>
      <c r="AN356" s="8"/>
      <c r="AP356" s="4"/>
      <c r="AQ356" s="9"/>
      <c r="AS356" s="8"/>
      <c r="AU356" s="4"/>
      <c r="AV356" s="9"/>
      <c r="AX356" s="17"/>
      <c r="AZ356" s="13"/>
      <c r="BA356" s="16"/>
      <c r="BM356" s="39"/>
      <c r="BO356" s="14"/>
      <c r="BP356" s="18"/>
      <c r="BR356" s="39"/>
      <c r="BT356" s="14"/>
      <c r="BU356" s="18"/>
      <c r="BW356" s="39"/>
      <c r="BY356" s="14"/>
      <c r="BZ356" s="18"/>
      <c r="CA356" s="22"/>
      <c r="CB356" s="40"/>
      <c r="CG356" s="40"/>
      <c r="CI356" s="21"/>
      <c r="CJ356" s="21"/>
      <c r="CL356" s="40"/>
      <c r="CN356" s="21"/>
      <c r="CO356" s="21"/>
      <c r="CQ356" s="40"/>
      <c r="CS356" s="21"/>
      <c r="CT356" s="21"/>
      <c r="CV356" s="40"/>
      <c r="CX356" s="21"/>
      <c r="CY356" s="21"/>
      <c r="CZ356" s="26"/>
      <c r="DA356" s="41"/>
      <c r="DF356" s="41"/>
      <c r="DH356" s="25"/>
      <c r="DI356" s="25"/>
      <c r="DK356" s="41"/>
      <c r="DM356" s="25"/>
      <c r="DN356" s="25"/>
      <c r="DP356" s="41"/>
      <c r="DR356" s="25"/>
      <c r="DS356" s="25"/>
      <c r="DT356" s="30"/>
      <c r="DU356" s="42"/>
      <c r="DZ356" s="42"/>
      <c r="EB356" s="29"/>
      <c r="EC356" s="29"/>
      <c r="EE356" s="42"/>
      <c r="EG356" s="29"/>
      <c r="EH356" s="29"/>
      <c r="EI356" s="34"/>
      <c r="EJ356" s="43"/>
      <c r="EO356" s="43"/>
      <c r="EQ356" s="33"/>
      <c r="ER356" s="33"/>
      <c r="ES356" s="38"/>
      <c r="ET356" s="44"/>
      <c r="EX356" s="7"/>
      <c r="EY356" s="8"/>
      <c r="FD356" s="8"/>
      <c r="FF356" s="4"/>
      <c r="FG356" s="4"/>
      <c r="FI356" s="8"/>
      <c r="FK356" s="4"/>
      <c r="FL356" s="4"/>
      <c r="FN356" s="8"/>
      <c r="FP356" s="4"/>
      <c r="FQ356" s="4"/>
      <c r="FS356" s="8"/>
      <c r="FU356" s="4"/>
      <c r="FV356" s="4"/>
      <c r="FW356" s="15"/>
      <c r="FX356" s="39"/>
      <c r="GC356" s="39"/>
      <c r="GE356" s="14"/>
      <c r="GF356" s="14"/>
      <c r="GH356" s="39"/>
      <c r="GJ356" s="14"/>
      <c r="GK356" s="14"/>
      <c r="GM356" s="39"/>
      <c r="GO356" s="14"/>
      <c r="GP356" s="14"/>
      <c r="GQ356" s="22"/>
      <c r="GR356" s="40"/>
      <c r="GW356" s="40"/>
      <c r="GY356" s="21"/>
      <c r="GZ356" s="21"/>
      <c r="HB356" s="40"/>
      <c r="HD356" s="21"/>
      <c r="HE356" s="21"/>
      <c r="HF356" s="26"/>
      <c r="HG356" s="41"/>
      <c r="HL356" s="41"/>
      <c r="HN356" s="25"/>
      <c r="HO356" s="25"/>
      <c r="HP356" s="30"/>
      <c r="HQ356" s="42"/>
      <c r="HU356" s="7"/>
      <c r="HV356" s="8"/>
      <c r="IA356" s="8"/>
      <c r="IC356" s="4"/>
      <c r="ID356" s="4"/>
      <c r="IF356" s="8"/>
      <c r="IH356" s="4"/>
      <c r="II356" s="4"/>
      <c r="IK356" s="8"/>
      <c r="IM356" s="4"/>
      <c r="IN356" s="4"/>
      <c r="IO356" s="15"/>
      <c r="IP356" s="39"/>
      <c r="IU356" s="39"/>
      <c r="IW356" s="14"/>
      <c r="IX356" s="14"/>
      <c r="IZ356" s="39"/>
      <c r="JB356" s="14"/>
      <c r="JC356" s="14"/>
      <c r="JD356" s="22"/>
      <c r="JE356" s="40"/>
      <c r="JJ356" s="40"/>
      <c r="JL356" s="21"/>
      <c r="JM356" s="21"/>
      <c r="JN356" s="26"/>
      <c r="JO356" s="41"/>
      <c r="JS356" s="7"/>
      <c r="JT356" s="8"/>
      <c r="JY356" s="8"/>
      <c r="KA356" s="4"/>
      <c r="KB356" s="4"/>
      <c r="KD356" s="8"/>
      <c r="KF356" s="4"/>
      <c r="KG356" s="4"/>
      <c r="KH356" s="15"/>
      <c r="KI356" s="39"/>
      <c r="KN356" s="39"/>
      <c r="KP356" s="14"/>
      <c r="KQ356" s="14"/>
      <c r="KR356" s="22"/>
      <c r="KS356" s="40"/>
      <c r="KX356" s="6"/>
      <c r="KZ356" s="5"/>
      <c r="LA356" s="5"/>
      <c r="LG356" s="15"/>
      <c r="LH356" s="39"/>
      <c r="LM356" s="6"/>
      <c r="LO356" s="5"/>
      <c r="LP356" s="5"/>
      <c r="LQ356" s="7"/>
      <c r="LR356" s="8"/>
      <c r="LW356" s="8"/>
      <c r="LY356" s="4"/>
      <c r="LZ356" s="4"/>
      <c r="MB356" s="8"/>
      <c r="MD356" s="4"/>
      <c r="ME356" s="4"/>
      <c r="MG356" s="8"/>
      <c r="MI356" s="4"/>
      <c r="MJ356" s="4"/>
      <c r="MK356" s="15"/>
      <c r="ML356" s="39"/>
      <c r="MQ356" s="39"/>
      <c r="MS356" s="14"/>
      <c r="MT356" s="14"/>
      <c r="MV356" s="39"/>
      <c r="MX356" s="14"/>
      <c r="MY356" s="14"/>
      <c r="MZ356" s="22"/>
      <c r="NA356" s="40"/>
      <c r="NF356" s="40"/>
      <c r="NH356" s="21"/>
      <c r="NI356" s="21"/>
      <c r="NJ356" s="26"/>
      <c r="NK356" s="41"/>
      <c r="NO356" s="7"/>
      <c r="NP356" s="8"/>
      <c r="NU356" s="8"/>
      <c r="NW356" s="4"/>
      <c r="NX356" s="4"/>
      <c r="NZ356" s="8"/>
      <c r="OB356" s="4"/>
      <c r="OC356" s="4"/>
      <c r="OD356" s="15"/>
      <c r="OE356" s="39"/>
      <c r="OJ356" s="39"/>
      <c r="OL356" s="14"/>
      <c r="OM356" s="14"/>
      <c r="ON356" s="22"/>
      <c r="OO356" s="40"/>
      <c r="OS356" s="7"/>
      <c r="OT356" s="8"/>
      <c r="OY356" s="8"/>
      <c r="PA356" s="4"/>
      <c r="PB356" s="4"/>
      <c r="PC356" s="15"/>
      <c r="PD356" s="39"/>
      <c r="PH356" s="7"/>
      <c r="PI356" s="8"/>
      <c r="PM356" s="7"/>
      <c r="PN356" s="8"/>
      <c r="PS356" s="8"/>
      <c r="PU356" s="4"/>
      <c r="PV356" s="4"/>
      <c r="PX356" s="8"/>
      <c r="PZ356" s="4"/>
      <c r="QA356" s="4"/>
      <c r="QB356" s="15"/>
      <c r="QC356" s="39"/>
      <c r="QH356" s="39"/>
      <c r="QJ356" s="14"/>
      <c r="QK356" s="14"/>
      <c r="QL356" s="22"/>
      <c r="QM356" s="40"/>
      <c r="QQ356" s="7"/>
      <c r="QR356" s="8"/>
      <c r="QW356" s="8"/>
      <c r="QY356" s="4"/>
      <c r="QZ356" s="4"/>
      <c r="RA356" s="15"/>
      <c r="RB356" s="39"/>
      <c r="RF356" s="7"/>
      <c r="RG356" s="8"/>
      <c r="RK356" s="7"/>
      <c r="RL356" s="8"/>
      <c r="RQ356" s="8"/>
      <c r="RS356" s="4"/>
      <c r="RT356" s="4"/>
      <c r="RU356" s="15"/>
      <c r="RV356" s="39"/>
      <c r="RZ356" s="7"/>
      <c r="SA356" s="8"/>
      <c r="SE356" s="7"/>
      <c r="SF356" s="8"/>
      <c r="SJ356" s="7"/>
      <c r="SK356" s="8"/>
      <c r="SP356" s="8"/>
      <c r="SR356" s="4"/>
      <c r="SS356" s="4"/>
      <c r="SU356" s="8"/>
      <c r="SW356" s="4"/>
      <c r="SX356" s="4"/>
      <c r="SY356" s="15"/>
      <c r="SZ356" s="39"/>
      <c r="TE356" s="39"/>
      <c r="TG356" s="14"/>
      <c r="TH356" s="14"/>
      <c r="TI356" s="22"/>
      <c r="TJ356" s="40"/>
      <c r="TN356" s="7"/>
      <c r="TO356" s="8"/>
      <c r="TT356" s="8"/>
      <c r="TV356" s="4"/>
      <c r="TW356" s="4"/>
      <c r="TX356" s="15"/>
      <c r="TY356" s="39"/>
      <c r="UC356" s="7"/>
      <c r="UD356" s="8"/>
      <c r="UH356" s="7"/>
      <c r="UI356" s="8"/>
      <c r="UN356" s="8"/>
      <c r="UP356" s="4"/>
      <c r="UQ356" s="4"/>
      <c r="UR356" s="15"/>
      <c r="US356" s="39"/>
      <c r="UW356" s="7"/>
      <c r="UX356" s="8"/>
      <c r="VB356" s="7"/>
      <c r="VC356" s="8"/>
      <c r="VG356" s="7"/>
      <c r="VH356" s="8"/>
      <c r="VM356" s="8"/>
      <c r="VO356" s="4"/>
      <c r="VP356" s="4"/>
      <c r="VQ356" s="15"/>
      <c r="VR356" s="39"/>
      <c r="VV356" s="7"/>
      <c r="VW356" s="8"/>
      <c r="WA356" s="7"/>
      <c r="WB356" s="8"/>
      <c r="WF356" s="7"/>
      <c r="WG356" s="8"/>
      <c r="WK356" s="7"/>
      <c r="WL356" s="8"/>
      <c r="WQ356" s="8"/>
      <c r="WS356" s="4"/>
      <c r="WT356" s="4"/>
      <c r="WU356" s="15"/>
      <c r="WV356" s="39"/>
      <c r="WZ356" s="7"/>
      <c r="XA356" s="8"/>
      <c r="XE356" s="7"/>
      <c r="XF356" s="8"/>
      <c r="XJ356" s="7"/>
      <c r="XK356" s="8"/>
      <c r="XO356" s="7"/>
      <c r="XP356" s="8"/>
      <c r="XT356" s="7"/>
      <c r="XU356" s="8"/>
      <c r="XY356" s="7"/>
      <c r="XZ356" s="8"/>
      <c r="YD356" s="7"/>
      <c r="YE356" s="8"/>
      <c r="YI356" s="7"/>
      <c r="YJ356" s="8"/>
    </row>
    <row r="357" spans="2:660" x14ac:dyDescent="0.2">
      <c r="B357" s="242"/>
      <c r="C357" s="163"/>
      <c r="D357"/>
      <c r="J357"/>
      <c r="K357"/>
      <c r="L357"/>
      <c r="M357"/>
      <c r="AI357" s="8"/>
      <c r="AK357" s="4"/>
      <c r="AL357" s="9"/>
      <c r="AN357" s="8"/>
      <c r="AP357" s="4"/>
      <c r="AQ357" s="9"/>
      <c r="AS357" s="8"/>
      <c r="AU357" s="4"/>
      <c r="AV357" s="9"/>
      <c r="AX357" s="17"/>
      <c r="AZ357" s="13"/>
      <c r="BA357" s="16"/>
      <c r="BM357" s="39"/>
      <c r="BO357" s="14"/>
      <c r="BP357" s="18"/>
      <c r="BR357" s="39"/>
      <c r="BT357" s="14"/>
      <c r="BU357" s="18"/>
      <c r="BW357" s="39"/>
      <c r="BY357" s="14"/>
      <c r="BZ357" s="18"/>
      <c r="CA357" s="22"/>
      <c r="CB357" s="40"/>
      <c r="CG357" s="40"/>
      <c r="CI357" s="21"/>
      <c r="CJ357" s="21"/>
      <c r="CL357" s="40"/>
      <c r="CN357" s="21"/>
      <c r="CO357" s="21"/>
      <c r="CQ357" s="40"/>
      <c r="CS357" s="21"/>
      <c r="CT357" s="21"/>
      <c r="CV357" s="40"/>
      <c r="CX357" s="21"/>
      <c r="CY357" s="21"/>
      <c r="CZ357" s="26"/>
      <c r="DA357" s="41"/>
      <c r="DF357" s="41"/>
      <c r="DH357" s="25"/>
      <c r="DI357" s="25"/>
      <c r="DK357" s="41"/>
      <c r="DM357" s="25"/>
      <c r="DN357" s="25"/>
      <c r="DP357" s="41"/>
      <c r="DR357" s="25"/>
      <c r="DS357" s="25"/>
      <c r="DT357" s="30"/>
      <c r="DU357" s="42"/>
      <c r="DZ357" s="42"/>
      <c r="EB357" s="29"/>
      <c r="EC357" s="29"/>
      <c r="EE357" s="42"/>
      <c r="EG357" s="29"/>
      <c r="EH357" s="29"/>
      <c r="EI357" s="34"/>
      <c r="EJ357" s="43"/>
      <c r="EO357" s="43"/>
      <c r="EQ357" s="33"/>
      <c r="ER357" s="33"/>
      <c r="ES357" s="38"/>
      <c r="ET357" s="44"/>
      <c r="EX357" s="7"/>
      <c r="EY357" s="8"/>
      <c r="FD357" s="8"/>
      <c r="FF357" s="4"/>
      <c r="FG357" s="4"/>
      <c r="FI357" s="8"/>
      <c r="FK357" s="4"/>
      <c r="FL357" s="4"/>
      <c r="FN357" s="8"/>
      <c r="FP357" s="4"/>
      <c r="FQ357" s="4"/>
      <c r="FS357" s="8"/>
      <c r="FU357" s="4"/>
      <c r="FV357" s="4"/>
      <c r="FW357" s="15"/>
      <c r="FX357" s="39"/>
      <c r="GC357" s="39"/>
      <c r="GE357" s="14"/>
      <c r="GF357" s="14"/>
      <c r="GH357" s="39"/>
      <c r="GJ357" s="14"/>
      <c r="GK357" s="14"/>
      <c r="GM357" s="39"/>
      <c r="GO357" s="14"/>
      <c r="GP357" s="14"/>
      <c r="GQ357" s="22"/>
      <c r="GR357" s="40"/>
      <c r="GW357" s="40"/>
      <c r="GY357" s="21"/>
      <c r="GZ357" s="21"/>
      <c r="HB357" s="40"/>
      <c r="HD357" s="21"/>
      <c r="HE357" s="21"/>
      <c r="HF357" s="26"/>
      <c r="HG357" s="41"/>
      <c r="HL357" s="41"/>
      <c r="HN357" s="25"/>
      <c r="HO357" s="25"/>
      <c r="HP357" s="30"/>
      <c r="HQ357" s="42"/>
      <c r="HU357" s="7"/>
      <c r="HV357" s="8"/>
      <c r="IA357" s="8"/>
      <c r="IC357" s="4"/>
      <c r="ID357" s="4"/>
      <c r="IF357" s="8"/>
      <c r="IH357" s="4"/>
      <c r="II357" s="4"/>
      <c r="IK357" s="8"/>
      <c r="IM357" s="4"/>
      <c r="IN357" s="4"/>
      <c r="IO357" s="15"/>
      <c r="IP357" s="39"/>
      <c r="IU357" s="39"/>
      <c r="IW357" s="14"/>
      <c r="IX357" s="14"/>
      <c r="IZ357" s="39"/>
      <c r="JB357" s="14"/>
      <c r="JC357" s="14"/>
      <c r="JD357" s="22"/>
      <c r="JE357" s="40"/>
      <c r="JJ357" s="40"/>
      <c r="JL357" s="21"/>
      <c r="JM357" s="21"/>
      <c r="JN357" s="26"/>
      <c r="JO357" s="41"/>
      <c r="JS357" s="7"/>
      <c r="JT357" s="8"/>
      <c r="JY357" s="8"/>
      <c r="KA357" s="4"/>
      <c r="KB357" s="4"/>
      <c r="KD357" s="8"/>
      <c r="KF357" s="4"/>
      <c r="KG357" s="4"/>
      <c r="KH357" s="15"/>
      <c r="KI357" s="39"/>
      <c r="KN357" s="39"/>
      <c r="KP357" s="14"/>
      <c r="KQ357" s="14"/>
      <c r="KR357" s="22"/>
      <c r="KS357" s="40"/>
      <c r="KX357" s="6"/>
      <c r="KZ357" s="5"/>
      <c r="LA357" s="5"/>
      <c r="LG357" s="15"/>
      <c r="LH357" s="39"/>
      <c r="LM357" s="6"/>
      <c r="LO357" s="5"/>
      <c r="LP357" s="5"/>
      <c r="LQ357" s="7"/>
      <c r="LR357" s="8"/>
      <c r="LW357" s="8"/>
      <c r="LY357" s="4"/>
      <c r="LZ357" s="4"/>
      <c r="MB357" s="8"/>
      <c r="MD357" s="4"/>
      <c r="ME357" s="4"/>
      <c r="MG357" s="8"/>
      <c r="MI357" s="4"/>
      <c r="MJ357" s="4"/>
      <c r="MK357" s="15"/>
      <c r="ML357" s="39"/>
      <c r="MQ357" s="39"/>
      <c r="MS357" s="14"/>
      <c r="MT357" s="14"/>
      <c r="MV357" s="39"/>
      <c r="MX357" s="14"/>
      <c r="MY357" s="14"/>
      <c r="MZ357" s="22"/>
      <c r="NA357" s="40"/>
      <c r="NF357" s="40"/>
      <c r="NH357" s="21"/>
      <c r="NI357" s="21"/>
      <c r="NJ357" s="26"/>
      <c r="NK357" s="41"/>
      <c r="NO357" s="7"/>
      <c r="NP357" s="8"/>
      <c r="NU357" s="8"/>
      <c r="NW357" s="4"/>
      <c r="NX357" s="4"/>
      <c r="NZ357" s="8"/>
      <c r="OB357" s="4"/>
      <c r="OC357" s="4"/>
      <c r="OD357" s="15"/>
      <c r="OE357" s="39"/>
      <c r="OJ357" s="39"/>
      <c r="OL357" s="14"/>
      <c r="OM357" s="14"/>
      <c r="ON357" s="22"/>
      <c r="OO357" s="40"/>
      <c r="OS357" s="7"/>
      <c r="OT357" s="8"/>
      <c r="OY357" s="8"/>
      <c r="PA357" s="4"/>
      <c r="PB357" s="4"/>
      <c r="PC357" s="15"/>
      <c r="PD357" s="39"/>
      <c r="PH357" s="7"/>
      <c r="PI357" s="8"/>
      <c r="PM357" s="7"/>
      <c r="PN357" s="8"/>
      <c r="PS357" s="8"/>
      <c r="PU357" s="4"/>
      <c r="PV357" s="4"/>
      <c r="PX357" s="8"/>
      <c r="PZ357" s="4"/>
      <c r="QA357" s="4"/>
      <c r="QB357" s="15"/>
      <c r="QC357" s="39"/>
      <c r="QH357" s="39"/>
      <c r="QJ357" s="14"/>
      <c r="QK357" s="14"/>
      <c r="QL357" s="22"/>
      <c r="QM357" s="40"/>
      <c r="QQ357" s="7"/>
      <c r="QR357" s="8"/>
      <c r="QW357" s="8"/>
      <c r="QY357" s="4"/>
      <c r="QZ357" s="4"/>
      <c r="RA357" s="15"/>
      <c r="RB357" s="39"/>
      <c r="RF357" s="7"/>
      <c r="RG357" s="8"/>
      <c r="RK357" s="7"/>
      <c r="RL357" s="8"/>
      <c r="RQ357" s="8"/>
      <c r="RS357" s="4"/>
      <c r="RT357" s="4"/>
      <c r="RU357" s="15"/>
      <c r="RV357" s="39"/>
      <c r="RZ357" s="7"/>
      <c r="SA357" s="8"/>
      <c r="SE357" s="7"/>
      <c r="SF357" s="8"/>
      <c r="SJ357" s="7"/>
      <c r="SK357" s="8"/>
      <c r="SP357" s="8"/>
      <c r="SR357" s="4"/>
      <c r="SS357" s="4"/>
      <c r="SU357" s="8"/>
      <c r="SW357" s="4"/>
      <c r="SX357" s="4"/>
      <c r="SY357" s="15"/>
      <c r="SZ357" s="39"/>
      <c r="TE357" s="39"/>
      <c r="TG357" s="14"/>
      <c r="TH357" s="14"/>
      <c r="TI357" s="22"/>
      <c r="TJ357" s="40"/>
      <c r="TN357" s="7"/>
      <c r="TO357" s="8"/>
      <c r="TT357" s="8"/>
      <c r="TV357" s="4"/>
      <c r="TW357" s="4"/>
      <c r="TX357" s="15"/>
      <c r="TY357" s="39"/>
      <c r="UC357" s="7"/>
      <c r="UD357" s="8"/>
      <c r="UH357" s="7"/>
      <c r="UI357" s="8"/>
      <c r="UN357" s="8"/>
      <c r="UP357" s="4"/>
      <c r="UQ357" s="4"/>
      <c r="UR357" s="15"/>
      <c r="US357" s="39"/>
      <c r="UW357" s="7"/>
      <c r="UX357" s="8"/>
      <c r="VB357" s="7"/>
      <c r="VC357" s="8"/>
      <c r="VG357" s="7"/>
      <c r="VH357" s="8"/>
      <c r="VM357" s="8"/>
      <c r="VO357" s="4"/>
      <c r="VP357" s="4"/>
      <c r="VQ357" s="15"/>
      <c r="VR357" s="39"/>
      <c r="VV357" s="7"/>
      <c r="VW357" s="8"/>
      <c r="WA357" s="7"/>
      <c r="WB357" s="8"/>
      <c r="WF357" s="7"/>
      <c r="WG357" s="8"/>
      <c r="WK357" s="7"/>
      <c r="WL357" s="8"/>
      <c r="WQ357" s="8"/>
      <c r="WS357" s="4"/>
      <c r="WT357" s="4"/>
      <c r="WU357" s="15"/>
      <c r="WV357" s="39"/>
      <c r="WZ357" s="7"/>
      <c r="XA357" s="8"/>
      <c r="XE357" s="7"/>
      <c r="XF357" s="8"/>
      <c r="XJ357" s="7"/>
      <c r="XK357" s="8"/>
      <c r="XO357" s="7"/>
      <c r="XP357" s="8"/>
      <c r="XT357" s="7"/>
      <c r="XU357" s="8"/>
      <c r="XY357" s="7"/>
      <c r="XZ357" s="8"/>
      <c r="YD357" s="7"/>
      <c r="YE357" s="8"/>
      <c r="YI357" s="7"/>
      <c r="YJ357" s="8"/>
    </row>
    <row r="358" spans="2:660" x14ac:dyDescent="0.2">
      <c r="B358" s="242"/>
      <c r="C358" s="163"/>
      <c r="D358"/>
      <c r="J358"/>
      <c r="K358"/>
      <c r="L358"/>
      <c r="M358"/>
      <c r="AI358" s="8"/>
      <c r="AK358" s="4"/>
      <c r="AL358" s="9"/>
      <c r="AN358" s="8"/>
      <c r="AP358" s="4"/>
      <c r="AQ358" s="9"/>
      <c r="AS358" s="8"/>
      <c r="AU358" s="4"/>
      <c r="AV358" s="9"/>
      <c r="AX358" s="17"/>
      <c r="AZ358" s="13"/>
      <c r="BA358" s="16"/>
      <c r="BM358" s="39"/>
      <c r="BO358" s="14"/>
      <c r="BP358" s="18"/>
      <c r="BR358" s="39"/>
      <c r="BT358" s="14"/>
      <c r="BU358" s="18"/>
      <c r="BW358" s="39"/>
      <c r="BY358" s="14"/>
      <c r="BZ358" s="18"/>
      <c r="CA358" s="22"/>
      <c r="CB358" s="40"/>
      <c r="CG358" s="40"/>
      <c r="CI358" s="21"/>
      <c r="CJ358" s="21"/>
      <c r="CL358" s="40"/>
      <c r="CN358" s="21"/>
      <c r="CO358" s="21"/>
      <c r="CQ358" s="40"/>
      <c r="CS358" s="21"/>
      <c r="CT358" s="21"/>
      <c r="CV358" s="40"/>
      <c r="CX358" s="21"/>
      <c r="CY358" s="21"/>
      <c r="CZ358" s="26"/>
      <c r="DA358" s="41"/>
      <c r="DF358" s="41"/>
      <c r="DH358" s="25"/>
      <c r="DI358" s="25"/>
      <c r="DK358" s="41"/>
      <c r="DM358" s="25"/>
      <c r="DN358" s="25"/>
      <c r="DP358" s="41"/>
      <c r="DR358" s="25"/>
      <c r="DS358" s="25"/>
      <c r="DT358" s="30"/>
      <c r="DU358" s="42"/>
      <c r="DZ358" s="42"/>
      <c r="EB358" s="29"/>
      <c r="EC358" s="29"/>
      <c r="EE358" s="42"/>
      <c r="EG358" s="29"/>
      <c r="EH358" s="29"/>
      <c r="EI358" s="34"/>
      <c r="EJ358" s="43"/>
      <c r="EO358" s="43"/>
      <c r="EQ358" s="33"/>
      <c r="ER358" s="33"/>
      <c r="ES358" s="38"/>
      <c r="ET358" s="44"/>
      <c r="EX358" s="7"/>
      <c r="EY358" s="8"/>
      <c r="FD358" s="8"/>
      <c r="FF358" s="4"/>
      <c r="FG358" s="4"/>
      <c r="FI358" s="8"/>
      <c r="FK358" s="4"/>
      <c r="FL358" s="4"/>
      <c r="FN358" s="8"/>
      <c r="FP358" s="4"/>
      <c r="FQ358" s="4"/>
      <c r="FS358" s="8"/>
      <c r="FU358" s="4"/>
      <c r="FV358" s="4"/>
      <c r="FW358" s="15"/>
      <c r="FX358" s="39"/>
      <c r="GC358" s="39"/>
      <c r="GE358" s="14"/>
      <c r="GF358" s="14"/>
      <c r="GH358" s="39"/>
      <c r="GJ358" s="14"/>
      <c r="GK358" s="14"/>
      <c r="GM358" s="39"/>
      <c r="GO358" s="14"/>
      <c r="GP358" s="14"/>
      <c r="GQ358" s="22"/>
      <c r="GR358" s="40"/>
      <c r="GW358" s="40"/>
      <c r="GY358" s="21"/>
      <c r="GZ358" s="21"/>
      <c r="HB358" s="40"/>
      <c r="HD358" s="21"/>
      <c r="HE358" s="21"/>
      <c r="HF358" s="26"/>
      <c r="HG358" s="41"/>
      <c r="HL358" s="41"/>
      <c r="HN358" s="25"/>
      <c r="HO358" s="25"/>
      <c r="HP358" s="30"/>
      <c r="HQ358" s="42"/>
      <c r="HU358" s="7"/>
      <c r="HV358" s="8"/>
      <c r="IA358" s="8"/>
      <c r="IC358" s="4"/>
      <c r="ID358" s="4"/>
      <c r="IF358" s="8"/>
      <c r="IH358" s="4"/>
      <c r="II358" s="4"/>
      <c r="IK358" s="8"/>
      <c r="IM358" s="4"/>
      <c r="IN358" s="4"/>
      <c r="IO358" s="15"/>
      <c r="IP358" s="39"/>
      <c r="IU358" s="39"/>
      <c r="IW358" s="14"/>
      <c r="IX358" s="14"/>
      <c r="IZ358" s="39"/>
      <c r="JB358" s="14"/>
      <c r="JC358" s="14"/>
      <c r="JD358" s="22"/>
      <c r="JE358" s="40"/>
      <c r="JJ358" s="40"/>
      <c r="JL358" s="21"/>
      <c r="JM358" s="21"/>
      <c r="JN358" s="26"/>
      <c r="JO358" s="41"/>
      <c r="JS358" s="7"/>
      <c r="JT358" s="8"/>
      <c r="JY358" s="8"/>
      <c r="KA358" s="4"/>
      <c r="KB358" s="4"/>
      <c r="KD358" s="8"/>
      <c r="KF358" s="4"/>
      <c r="KG358" s="4"/>
      <c r="KH358" s="15"/>
      <c r="KI358" s="39"/>
      <c r="KN358" s="39"/>
      <c r="KP358" s="14"/>
      <c r="KQ358" s="14"/>
      <c r="KR358" s="22"/>
      <c r="KS358" s="40"/>
      <c r="KX358" s="6"/>
      <c r="KZ358" s="5"/>
      <c r="LA358" s="5"/>
      <c r="LG358" s="15"/>
      <c r="LH358" s="39"/>
      <c r="LM358" s="6"/>
      <c r="LO358" s="5"/>
      <c r="LP358" s="5"/>
      <c r="LQ358" s="7"/>
      <c r="LR358" s="8"/>
      <c r="LW358" s="8"/>
      <c r="LY358" s="4"/>
      <c r="LZ358" s="4"/>
      <c r="MB358" s="8"/>
      <c r="MD358" s="4"/>
      <c r="ME358" s="4"/>
      <c r="MG358" s="8"/>
      <c r="MI358" s="4"/>
      <c r="MJ358" s="4"/>
      <c r="MK358" s="15"/>
      <c r="ML358" s="39"/>
      <c r="MQ358" s="39"/>
      <c r="MS358" s="14"/>
      <c r="MT358" s="14"/>
      <c r="MV358" s="39"/>
      <c r="MX358" s="14"/>
      <c r="MY358" s="14"/>
      <c r="MZ358" s="22"/>
      <c r="NA358" s="40"/>
      <c r="NF358" s="40"/>
      <c r="NH358" s="21"/>
      <c r="NI358" s="21"/>
      <c r="NJ358" s="26"/>
      <c r="NK358" s="41"/>
      <c r="NO358" s="7"/>
      <c r="NP358" s="8"/>
      <c r="NU358" s="8"/>
      <c r="NW358" s="4"/>
      <c r="NX358" s="4"/>
      <c r="NZ358" s="8"/>
      <c r="OB358" s="4"/>
      <c r="OC358" s="4"/>
      <c r="OD358" s="15"/>
      <c r="OE358" s="39"/>
      <c r="OJ358" s="39"/>
      <c r="OL358" s="14"/>
      <c r="OM358" s="14"/>
      <c r="ON358" s="22"/>
      <c r="OO358" s="40"/>
      <c r="OS358" s="7"/>
      <c r="OT358" s="8"/>
      <c r="OY358" s="8"/>
      <c r="PA358" s="4"/>
      <c r="PB358" s="4"/>
      <c r="PC358" s="15"/>
      <c r="PD358" s="39"/>
      <c r="PH358" s="7"/>
      <c r="PI358" s="8"/>
      <c r="PM358" s="7"/>
      <c r="PN358" s="8"/>
      <c r="PS358" s="8"/>
      <c r="PU358" s="4"/>
      <c r="PV358" s="4"/>
      <c r="PX358" s="8"/>
      <c r="PZ358" s="4"/>
      <c r="QA358" s="4"/>
      <c r="QB358" s="15"/>
      <c r="QC358" s="39"/>
      <c r="QH358" s="39"/>
      <c r="QJ358" s="14"/>
      <c r="QK358" s="14"/>
      <c r="QL358" s="22"/>
      <c r="QM358" s="40"/>
      <c r="QQ358" s="7"/>
      <c r="QR358" s="8"/>
      <c r="QW358" s="8"/>
      <c r="QY358" s="4"/>
      <c r="QZ358" s="4"/>
      <c r="RA358" s="15"/>
      <c r="RB358" s="39"/>
      <c r="RF358" s="7"/>
      <c r="RG358" s="8"/>
      <c r="RK358" s="7"/>
      <c r="RL358" s="8"/>
      <c r="RQ358" s="8"/>
      <c r="RS358" s="4"/>
      <c r="RT358" s="4"/>
      <c r="RU358" s="15"/>
      <c r="RV358" s="39"/>
      <c r="RZ358" s="7"/>
      <c r="SA358" s="8"/>
      <c r="SE358" s="7"/>
      <c r="SF358" s="8"/>
      <c r="SJ358" s="7"/>
      <c r="SK358" s="8"/>
      <c r="SP358" s="8"/>
      <c r="SR358" s="4"/>
      <c r="SS358" s="4"/>
      <c r="SU358" s="8"/>
      <c r="SW358" s="4"/>
      <c r="SX358" s="4"/>
      <c r="SY358" s="15"/>
      <c r="SZ358" s="39"/>
      <c r="TE358" s="39"/>
      <c r="TG358" s="14"/>
      <c r="TH358" s="14"/>
      <c r="TI358" s="22"/>
      <c r="TJ358" s="40"/>
      <c r="TN358" s="7"/>
      <c r="TO358" s="8"/>
      <c r="TT358" s="8"/>
      <c r="TV358" s="4"/>
      <c r="TW358" s="4"/>
      <c r="TX358" s="15"/>
      <c r="TY358" s="39"/>
      <c r="UC358" s="7"/>
      <c r="UD358" s="8"/>
      <c r="UH358" s="7"/>
      <c r="UI358" s="8"/>
      <c r="UN358" s="8"/>
      <c r="UP358" s="4"/>
      <c r="UQ358" s="4"/>
      <c r="UR358" s="15"/>
      <c r="US358" s="39"/>
      <c r="UW358" s="7"/>
      <c r="UX358" s="8"/>
      <c r="VB358" s="7"/>
      <c r="VC358" s="8"/>
      <c r="VG358" s="7"/>
      <c r="VH358" s="8"/>
      <c r="VM358" s="8"/>
      <c r="VO358" s="4"/>
      <c r="VP358" s="4"/>
      <c r="VQ358" s="15"/>
      <c r="VR358" s="39"/>
      <c r="VV358" s="7"/>
      <c r="VW358" s="8"/>
      <c r="WA358" s="7"/>
      <c r="WB358" s="8"/>
      <c r="WF358" s="7"/>
      <c r="WG358" s="8"/>
      <c r="WK358" s="7"/>
      <c r="WL358" s="8"/>
      <c r="WQ358" s="8"/>
      <c r="WS358" s="4"/>
      <c r="WT358" s="4"/>
      <c r="WU358" s="15"/>
      <c r="WV358" s="39"/>
      <c r="WZ358" s="7"/>
      <c r="XA358" s="8"/>
      <c r="XE358" s="7"/>
      <c r="XF358" s="8"/>
      <c r="XJ358" s="7"/>
      <c r="XK358" s="8"/>
      <c r="XO358" s="7"/>
      <c r="XP358" s="8"/>
      <c r="XT358" s="7"/>
      <c r="XU358" s="8"/>
      <c r="XY358" s="7"/>
      <c r="XZ358" s="8"/>
      <c r="YD358" s="7"/>
      <c r="YE358" s="8"/>
      <c r="YI358" s="7"/>
      <c r="YJ358" s="8"/>
    </row>
    <row r="359" spans="2:660" x14ac:dyDescent="0.2">
      <c r="B359" s="242"/>
      <c r="C359" s="163"/>
      <c r="D359"/>
      <c r="J359"/>
      <c r="K359"/>
      <c r="L359"/>
      <c r="M359"/>
      <c r="AI359" s="8"/>
      <c r="AK359" s="4"/>
      <c r="AL359" s="9"/>
      <c r="AN359" s="8"/>
      <c r="AP359" s="4"/>
      <c r="AQ359" s="9"/>
      <c r="AS359" s="8"/>
      <c r="AU359" s="4"/>
      <c r="AV359" s="9"/>
      <c r="AX359" s="17"/>
      <c r="AZ359" s="13"/>
      <c r="BA359" s="16"/>
      <c r="BM359" s="39"/>
      <c r="BO359" s="14"/>
      <c r="BP359" s="18"/>
      <c r="BR359" s="39"/>
      <c r="BT359" s="14"/>
      <c r="BU359" s="18"/>
      <c r="BW359" s="39"/>
      <c r="BY359" s="14"/>
      <c r="BZ359" s="18"/>
      <c r="CA359" s="22"/>
      <c r="CB359" s="40"/>
      <c r="CG359" s="40"/>
      <c r="CI359" s="21"/>
      <c r="CJ359" s="21"/>
      <c r="CL359" s="40"/>
      <c r="CN359" s="21"/>
      <c r="CO359" s="21"/>
      <c r="CQ359" s="40"/>
      <c r="CS359" s="21"/>
      <c r="CT359" s="21"/>
      <c r="CV359" s="40"/>
      <c r="CX359" s="21"/>
      <c r="CY359" s="21"/>
      <c r="CZ359" s="26"/>
      <c r="DA359" s="41"/>
      <c r="DF359" s="41"/>
      <c r="DH359" s="25"/>
      <c r="DI359" s="25"/>
      <c r="DK359" s="41"/>
      <c r="DM359" s="25"/>
      <c r="DN359" s="25"/>
      <c r="DP359" s="41"/>
      <c r="DR359" s="25"/>
      <c r="DS359" s="25"/>
      <c r="DT359" s="30"/>
      <c r="DU359" s="42"/>
      <c r="DZ359" s="42"/>
      <c r="EB359" s="29"/>
      <c r="EC359" s="29"/>
      <c r="EE359" s="42"/>
      <c r="EG359" s="29"/>
      <c r="EH359" s="29"/>
      <c r="EI359" s="34"/>
      <c r="EJ359" s="43"/>
      <c r="EO359" s="43"/>
      <c r="EQ359" s="33"/>
      <c r="ER359" s="33"/>
      <c r="ES359" s="38"/>
      <c r="ET359" s="44"/>
      <c r="EX359" s="7"/>
      <c r="EY359" s="8"/>
      <c r="FD359" s="8"/>
      <c r="FF359" s="4"/>
      <c r="FG359" s="4"/>
      <c r="FI359" s="8"/>
      <c r="FK359" s="4"/>
      <c r="FL359" s="4"/>
      <c r="FN359" s="8"/>
      <c r="FP359" s="4"/>
      <c r="FQ359" s="4"/>
      <c r="FS359" s="8"/>
      <c r="FU359" s="4"/>
      <c r="FV359" s="4"/>
      <c r="FW359" s="15"/>
      <c r="FX359" s="39"/>
      <c r="GC359" s="39"/>
      <c r="GE359" s="14"/>
      <c r="GF359" s="14"/>
      <c r="GH359" s="39"/>
      <c r="GJ359" s="14"/>
      <c r="GK359" s="14"/>
      <c r="GM359" s="39"/>
      <c r="GO359" s="14"/>
      <c r="GP359" s="14"/>
      <c r="GQ359" s="22"/>
      <c r="GR359" s="40"/>
      <c r="GW359" s="40"/>
      <c r="GY359" s="21"/>
      <c r="GZ359" s="21"/>
      <c r="HB359" s="40"/>
      <c r="HD359" s="21"/>
      <c r="HE359" s="21"/>
      <c r="HF359" s="26"/>
      <c r="HG359" s="41"/>
      <c r="HL359" s="41"/>
      <c r="HN359" s="25"/>
      <c r="HO359" s="25"/>
      <c r="HP359" s="30"/>
      <c r="HQ359" s="42"/>
      <c r="HU359" s="7"/>
      <c r="HV359" s="8"/>
      <c r="IA359" s="8"/>
      <c r="IC359" s="4"/>
      <c r="ID359" s="4"/>
      <c r="IF359" s="8"/>
      <c r="IH359" s="4"/>
      <c r="II359" s="4"/>
      <c r="IK359" s="8"/>
      <c r="IM359" s="4"/>
      <c r="IN359" s="4"/>
      <c r="IO359" s="15"/>
      <c r="IP359" s="39"/>
      <c r="IU359" s="39"/>
      <c r="IW359" s="14"/>
      <c r="IX359" s="14"/>
      <c r="IZ359" s="39"/>
      <c r="JB359" s="14"/>
      <c r="JC359" s="14"/>
      <c r="JD359" s="22"/>
      <c r="JE359" s="40"/>
      <c r="JJ359" s="40"/>
      <c r="JL359" s="21"/>
      <c r="JM359" s="21"/>
      <c r="JN359" s="26"/>
      <c r="JO359" s="41"/>
      <c r="JS359" s="7"/>
      <c r="JT359" s="8"/>
      <c r="JY359" s="8"/>
      <c r="KA359" s="4"/>
      <c r="KB359" s="4"/>
      <c r="KD359" s="8"/>
      <c r="KF359" s="4"/>
      <c r="KG359" s="4"/>
      <c r="KH359" s="15"/>
      <c r="KI359" s="39"/>
      <c r="KN359" s="39"/>
      <c r="KP359" s="14"/>
      <c r="KQ359" s="14"/>
      <c r="KR359" s="22"/>
      <c r="KS359" s="40"/>
      <c r="KX359" s="6"/>
      <c r="KZ359" s="5"/>
      <c r="LA359" s="5"/>
      <c r="LG359" s="15"/>
      <c r="LH359" s="39"/>
      <c r="LM359" s="6"/>
      <c r="LO359" s="5"/>
      <c r="LP359" s="5"/>
      <c r="LQ359" s="7"/>
      <c r="LR359" s="8"/>
      <c r="LW359" s="8"/>
      <c r="LY359" s="4"/>
      <c r="LZ359" s="4"/>
      <c r="MB359" s="8"/>
      <c r="MD359" s="4"/>
      <c r="ME359" s="4"/>
      <c r="MG359" s="8"/>
      <c r="MI359" s="4"/>
      <c r="MJ359" s="4"/>
      <c r="MK359" s="15"/>
      <c r="ML359" s="39"/>
      <c r="MQ359" s="39"/>
      <c r="MS359" s="14"/>
      <c r="MT359" s="14"/>
      <c r="MV359" s="39"/>
      <c r="MX359" s="14"/>
      <c r="MY359" s="14"/>
      <c r="MZ359" s="22"/>
      <c r="NA359" s="40"/>
      <c r="NF359" s="40"/>
      <c r="NH359" s="21"/>
      <c r="NI359" s="21"/>
      <c r="NJ359" s="26"/>
      <c r="NK359" s="41"/>
      <c r="NO359" s="7"/>
      <c r="NP359" s="8"/>
      <c r="NU359" s="8"/>
      <c r="NW359" s="4"/>
      <c r="NX359" s="4"/>
      <c r="NZ359" s="8"/>
      <c r="OB359" s="4"/>
      <c r="OC359" s="4"/>
      <c r="OD359" s="15"/>
      <c r="OE359" s="39"/>
      <c r="OJ359" s="39"/>
      <c r="OL359" s="14"/>
      <c r="OM359" s="14"/>
      <c r="ON359" s="22"/>
      <c r="OO359" s="40"/>
      <c r="OS359" s="7"/>
      <c r="OT359" s="8"/>
      <c r="OY359" s="8"/>
      <c r="PA359" s="4"/>
      <c r="PB359" s="4"/>
      <c r="PC359" s="15"/>
      <c r="PD359" s="39"/>
      <c r="PH359" s="7"/>
      <c r="PI359" s="8"/>
      <c r="PM359" s="7"/>
      <c r="PN359" s="8"/>
      <c r="PS359" s="8"/>
      <c r="PU359" s="4"/>
      <c r="PV359" s="4"/>
      <c r="PX359" s="8"/>
      <c r="PZ359" s="4"/>
      <c r="QA359" s="4"/>
      <c r="QB359" s="15"/>
      <c r="QC359" s="39"/>
      <c r="QH359" s="39"/>
      <c r="QJ359" s="14"/>
      <c r="QK359" s="14"/>
      <c r="QL359" s="22"/>
      <c r="QM359" s="40"/>
      <c r="QQ359" s="7"/>
      <c r="QR359" s="8"/>
      <c r="QW359" s="8"/>
      <c r="QY359" s="4"/>
      <c r="QZ359" s="4"/>
      <c r="RA359" s="15"/>
      <c r="RB359" s="39"/>
      <c r="RF359" s="7"/>
      <c r="RG359" s="8"/>
      <c r="RK359" s="7"/>
      <c r="RL359" s="8"/>
      <c r="RQ359" s="8"/>
      <c r="RS359" s="4"/>
      <c r="RT359" s="4"/>
      <c r="RU359" s="15"/>
      <c r="RV359" s="39"/>
      <c r="RZ359" s="7"/>
      <c r="SA359" s="8"/>
      <c r="SE359" s="7"/>
      <c r="SF359" s="8"/>
      <c r="SJ359" s="7"/>
      <c r="SK359" s="8"/>
      <c r="SP359" s="8"/>
      <c r="SR359" s="4"/>
      <c r="SS359" s="4"/>
      <c r="SU359" s="8"/>
      <c r="SW359" s="4"/>
      <c r="SX359" s="4"/>
      <c r="SY359" s="15"/>
      <c r="SZ359" s="39"/>
      <c r="TE359" s="39"/>
      <c r="TG359" s="14"/>
      <c r="TH359" s="14"/>
      <c r="TI359" s="22"/>
      <c r="TJ359" s="40"/>
      <c r="TN359" s="7"/>
      <c r="TO359" s="8"/>
      <c r="TT359" s="8"/>
      <c r="TV359" s="4"/>
      <c r="TW359" s="4"/>
      <c r="TX359" s="15"/>
      <c r="TY359" s="39"/>
      <c r="UC359" s="7"/>
      <c r="UD359" s="8"/>
      <c r="UH359" s="7"/>
      <c r="UI359" s="8"/>
      <c r="UN359" s="8"/>
      <c r="UP359" s="4"/>
      <c r="UQ359" s="4"/>
      <c r="UR359" s="15"/>
      <c r="US359" s="39"/>
      <c r="UW359" s="7"/>
      <c r="UX359" s="8"/>
      <c r="VB359" s="7"/>
      <c r="VC359" s="8"/>
      <c r="VG359" s="7"/>
      <c r="VH359" s="8"/>
      <c r="VM359" s="8"/>
      <c r="VO359" s="4"/>
      <c r="VP359" s="4"/>
      <c r="VQ359" s="15"/>
      <c r="VR359" s="39"/>
      <c r="VV359" s="7"/>
      <c r="VW359" s="8"/>
      <c r="WA359" s="7"/>
      <c r="WB359" s="8"/>
      <c r="WF359" s="7"/>
      <c r="WG359" s="8"/>
      <c r="WK359" s="7"/>
      <c r="WL359" s="8"/>
      <c r="WQ359" s="8"/>
      <c r="WS359" s="4"/>
      <c r="WT359" s="4"/>
      <c r="WU359" s="15"/>
      <c r="WV359" s="39"/>
      <c r="WZ359" s="7"/>
      <c r="XA359" s="8"/>
      <c r="XE359" s="7"/>
      <c r="XF359" s="8"/>
      <c r="XJ359" s="7"/>
      <c r="XK359" s="8"/>
      <c r="XO359" s="7"/>
      <c r="XP359" s="8"/>
      <c r="XT359" s="7"/>
      <c r="XU359" s="8"/>
      <c r="XY359" s="7"/>
      <c r="XZ359" s="8"/>
      <c r="YD359" s="7"/>
      <c r="YE359" s="8"/>
      <c r="YI359" s="7"/>
      <c r="YJ359" s="8"/>
    </row>
    <row r="360" spans="2:660" x14ac:dyDescent="0.2">
      <c r="B360" s="242"/>
      <c r="C360" s="163"/>
      <c r="D360"/>
      <c r="J360"/>
      <c r="K360"/>
      <c r="L360"/>
      <c r="M360"/>
      <c r="AI360" s="8"/>
      <c r="AK360" s="4"/>
      <c r="AL360" s="9"/>
      <c r="AN360" s="8"/>
      <c r="AP360" s="4"/>
      <c r="AQ360" s="9"/>
      <c r="AS360" s="8"/>
      <c r="AU360" s="4"/>
      <c r="AV360" s="9"/>
      <c r="AX360" s="17"/>
      <c r="AZ360" s="13"/>
      <c r="BA360" s="16"/>
      <c r="BM360" s="39"/>
      <c r="BO360" s="14"/>
      <c r="BP360" s="18"/>
      <c r="BR360" s="39"/>
      <c r="BT360" s="14"/>
      <c r="BU360" s="18"/>
      <c r="BW360" s="39"/>
      <c r="BY360" s="14"/>
      <c r="BZ360" s="18"/>
      <c r="CA360" s="22"/>
      <c r="CB360" s="40"/>
      <c r="CG360" s="40"/>
      <c r="CI360" s="21"/>
      <c r="CJ360" s="21"/>
      <c r="CL360" s="40"/>
      <c r="CN360" s="21"/>
      <c r="CO360" s="21"/>
      <c r="CQ360" s="40"/>
      <c r="CS360" s="21"/>
      <c r="CT360" s="21"/>
      <c r="CV360" s="40"/>
      <c r="CX360" s="21"/>
      <c r="CY360" s="21"/>
      <c r="CZ360" s="26"/>
      <c r="DA360" s="41"/>
      <c r="DF360" s="41"/>
      <c r="DH360" s="25"/>
      <c r="DI360" s="25"/>
      <c r="DK360" s="41"/>
      <c r="DM360" s="25"/>
      <c r="DN360" s="25"/>
      <c r="DP360" s="41"/>
      <c r="DR360" s="25"/>
      <c r="DS360" s="25"/>
      <c r="DT360" s="30"/>
      <c r="DU360" s="42"/>
      <c r="DZ360" s="42"/>
      <c r="EB360" s="29"/>
      <c r="EC360" s="29"/>
      <c r="EE360" s="42"/>
      <c r="EG360" s="29"/>
      <c r="EH360" s="29"/>
      <c r="EI360" s="34"/>
      <c r="EJ360" s="43"/>
      <c r="EO360" s="43"/>
      <c r="EQ360" s="33"/>
      <c r="ER360" s="33"/>
      <c r="ES360" s="38"/>
      <c r="ET360" s="44"/>
      <c r="EX360" s="7"/>
      <c r="EY360" s="8"/>
      <c r="FD360" s="8"/>
      <c r="FF360" s="4"/>
      <c r="FG360" s="4"/>
      <c r="FI360" s="8"/>
      <c r="FK360" s="4"/>
      <c r="FL360" s="4"/>
      <c r="FN360" s="8"/>
      <c r="FP360" s="4"/>
      <c r="FQ360" s="4"/>
      <c r="FS360" s="8"/>
      <c r="FU360" s="4"/>
      <c r="FV360" s="4"/>
      <c r="FW360" s="15"/>
      <c r="FX360" s="39"/>
      <c r="GC360" s="39"/>
      <c r="GE360" s="14"/>
      <c r="GF360" s="14"/>
      <c r="GH360" s="39"/>
      <c r="GJ360" s="14"/>
      <c r="GK360" s="14"/>
      <c r="GM360" s="39"/>
      <c r="GO360" s="14"/>
      <c r="GP360" s="14"/>
      <c r="GQ360" s="22"/>
      <c r="GR360" s="40"/>
      <c r="GW360" s="40"/>
      <c r="GY360" s="21"/>
      <c r="GZ360" s="21"/>
      <c r="HB360" s="40"/>
      <c r="HD360" s="21"/>
      <c r="HE360" s="21"/>
      <c r="HF360" s="26"/>
      <c r="HG360" s="41"/>
      <c r="HL360" s="41"/>
      <c r="HN360" s="25"/>
      <c r="HO360" s="25"/>
      <c r="HP360" s="30"/>
      <c r="HQ360" s="42"/>
      <c r="HU360" s="7"/>
      <c r="HV360" s="8"/>
      <c r="IA360" s="8"/>
      <c r="IC360" s="4"/>
      <c r="ID360" s="4"/>
      <c r="IF360" s="8"/>
      <c r="IH360" s="4"/>
      <c r="II360" s="4"/>
      <c r="IK360" s="8"/>
      <c r="IM360" s="4"/>
      <c r="IN360" s="4"/>
      <c r="IO360" s="15"/>
      <c r="IP360" s="39"/>
      <c r="IU360" s="39"/>
      <c r="IW360" s="14"/>
      <c r="IX360" s="14"/>
      <c r="IZ360" s="39"/>
      <c r="JB360" s="14"/>
      <c r="JC360" s="14"/>
      <c r="JD360" s="22"/>
      <c r="JE360" s="40"/>
      <c r="JJ360" s="40"/>
      <c r="JL360" s="21"/>
      <c r="JM360" s="21"/>
      <c r="JN360" s="26"/>
      <c r="JO360" s="41"/>
      <c r="JS360" s="7"/>
      <c r="JT360" s="8"/>
      <c r="JY360" s="8"/>
      <c r="KA360" s="4"/>
      <c r="KB360" s="4"/>
      <c r="KD360" s="8"/>
      <c r="KF360" s="4"/>
      <c r="KG360" s="4"/>
      <c r="KH360" s="15"/>
      <c r="KI360" s="39"/>
      <c r="KN360" s="39"/>
      <c r="KP360" s="14"/>
      <c r="KQ360" s="14"/>
      <c r="KR360" s="22"/>
      <c r="KS360" s="40"/>
      <c r="KX360" s="6"/>
      <c r="KZ360" s="5"/>
      <c r="LA360" s="5"/>
      <c r="LG360" s="15"/>
      <c r="LH360" s="39"/>
      <c r="LM360" s="6"/>
      <c r="LO360" s="5"/>
      <c r="LP360" s="5"/>
      <c r="LQ360" s="7"/>
      <c r="LR360" s="8"/>
      <c r="LW360" s="8"/>
      <c r="LY360" s="4"/>
      <c r="LZ360" s="4"/>
      <c r="MB360" s="8"/>
      <c r="MD360" s="4"/>
      <c r="ME360" s="4"/>
      <c r="MG360" s="8"/>
      <c r="MI360" s="4"/>
      <c r="MJ360" s="4"/>
      <c r="MK360" s="15"/>
      <c r="ML360" s="39"/>
      <c r="MQ360" s="39"/>
      <c r="MS360" s="14"/>
      <c r="MT360" s="14"/>
      <c r="MV360" s="39"/>
      <c r="MX360" s="14"/>
      <c r="MY360" s="14"/>
      <c r="MZ360" s="22"/>
      <c r="NA360" s="40"/>
      <c r="NF360" s="40"/>
      <c r="NH360" s="21"/>
      <c r="NI360" s="21"/>
      <c r="NJ360" s="26"/>
      <c r="NK360" s="41"/>
      <c r="NO360" s="7"/>
      <c r="NP360" s="8"/>
      <c r="NU360" s="8"/>
      <c r="NW360" s="4"/>
      <c r="NX360" s="4"/>
      <c r="NZ360" s="8"/>
      <c r="OB360" s="4"/>
      <c r="OC360" s="4"/>
      <c r="OD360" s="15"/>
      <c r="OE360" s="39"/>
      <c r="OJ360" s="39"/>
      <c r="OL360" s="14"/>
      <c r="OM360" s="14"/>
      <c r="ON360" s="22"/>
      <c r="OO360" s="40"/>
      <c r="OS360" s="7"/>
      <c r="OT360" s="8"/>
      <c r="OY360" s="8"/>
      <c r="PA360" s="4"/>
      <c r="PB360" s="4"/>
      <c r="PC360" s="15"/>
      <c r="PD360" s="39"/>
      <c r="PH360" s="7"/>
      <c r="PI360" s="8"/>
      <c r="PM360" s="7"/>
      <c r="PN360" s="8"/>
      <c r="PS360" s="8"/>
      <c r="PU360" s="4"/>
      <c r="PV360" s="4"/>
      <c r="PX360" s="8"/>
      <c r="PZ360" s="4"/>
      <c r="QA360" s="4"/>
      <c r="QB360" s="15"/>
      <c r="QC360" s="39"/>
      <c r="QH360" s="39"/>
      <c r="QJ360" s="14"/>
      <c r="QK360" s="14"/>
      <c r="QL360" s="22"/>
      <c r="QM360" s="40"/>
      <c r="QQ360" s="7"/>
      <c r="QR360" s="8"/>
      <c r="QW360" s="8"/>
      <c r="QY360" s="4"/>
      <c r="QZ360" s="4"/>
      <c r="RA360" s="15"/>
      <c r="RB360" s="39"/>
      <c r="RF360" s="7"/>
      <c r="RG360" s="8"/>
      <c r="RK360" s="7"/>
      <c r="RL360" s="8"/>
      <c r="RQ360" s="8"/>
      <c r="RS360" s="4"/>
      <c r="RT360" s="4"/>
      <c r="RU360" s="15"/>
      <c r="RV360" s="39"/>
      <c r="RZ360" s="7"/>
      <c r="SA360" s="8"/>
      <c r="SE360" s="7"/>
      <c r="SF360" s="8"/>
      <c r="SJ360" s="7"/>
      <c r="SK360" s="8"/>
      <c r="SP360" s="8"/>
      <c r="SR360" s="4"/>
      <c r="SS360" s="4"/>
      <c r="SU360" s="8"/>
      <c r="SW360" s="4"/>
      <c r="SX360" s="4"/>
      <c r="SY360" s="15"/>
      <c r="SZ360" s="39"/>
      <c r="TE360" s="39"/>
      <c r="TG360" s="14"/>
      <c r="TH360" s="14"/>
      <c r="TI360" s="22"/>
      <c r="TJ360" s="40"/>
      <c r="TN360" s="7"/>
      <c r="TO360" s="8"/>
      <c r="TT360" s="8"/>
      <c r="TV360" s="4"/>
      <c r="TW360" s="4"/>
      <c r="TX360" s="15"/>
      <c r="TY360" s="39"/>
      <c r="UC360" s="7"/>
      <c r="UD360" s="8"/>
      <c r="UH360" s="7"/>
      <c r="UI360" s="8"/>
      <c r="UN360" s="8"/>
      <c r="UP360" s="4"/>
      <c r="UQ360" s="4"/>
      <c r="UR360" s="15"/>
      <c r="US360" s="39"/>
      <c r="UW360" s="7"/>
      <c r="UX360" s="8"/>
      <c r="VB360" s="7"/>
      <c r="VC360" s="8"/>
      <c r="VG360" s="7"/>
      <c r="VH360" s="8"/>
      <c r="VM360" s="8"/>
      <c r="VO360" s="4"/>
      <c r="VP360" s="4"/>
      <c r="VQ360" s="15"/>
      <c r="VR360" s="39"/>
      <c r="VV360" s="7"/>
      <c r="VW360" s="8"/>
      <c r="WA360" s="7"/>
      <c r="WB360" s="8"/>
      <c r="WF360" s="7"/>
      <c r="WG360" s="8"/>
      <c r="WK360" s="7"/>
      <c r="WL360" s="8"/>
      <c r="WQ360" s="8"/>
      <c r="WS360" s="4"/>
      <c r="WT360" s="4"/>
      <c r="WU360" s="15"/>
      <c r="WV360" s="39"/>
      <c r="WZ360" s="7"/>
      <c r="XA360" s="8"/>
      <c r="XE360" s="7"/>
      <c r="XF360" s="8"/>
      <c r="XJ360" s="7"/>
      <c r="XK360" s="8"/>
      <c r="XO360" s="7"/>
      <c r="XP360" s="8"/>
      <c r="XT360" s="7"/>
      <c r="XU360" s="8"/>
      <c r="XY360" s="7"/>
      <c r="XZ360" s="8"/>
      <c r="YD360" s="7"/>
      <c r="YE360" s="8"/>
      <c r="YI360" s="7"/>
      <c r="YJ360" s="8"/>
    </row>
    <row r="361" spans="2:660" x14ac:dyDescent="0.2">
      <c r="B361" s="242"/>
      <c r="C361" s="163"/>
      <c r="D361"/>
      <c r="J361"/>
      <c r="K361"/>
      <c r="L361"/>
      <c r="M361"/>
      <c r="AI361" s="8"/>
      <c r="AK361" s="4"/>
      <c r="AL361" s="9"/>
      <c r="AN361" s="8"/>
      <c r="AP361" s="4"/>
      <c r="AQ361" s="9"/>
      <c r="AS361" s="8"/>
      <c r="AU361" s="4"/>
      <c r="AV361" s="9"/>
      <c r="AX361" s="17"/>
      <c r="AZ361" s="13"/>
      <c r="BA361" s="16"/>
      <c r="BM361" s="39"/>
      <c r="BO361" s="14"/>
      <c r="BP361" s="18"/>
      <c r="BR361" s="39"/>
      <c r="BT361" s="14"/>
      <c r="BU361" s="18"/>
      <c r="BW361" s="39"/>
      <c r="BY361" s="14"/>
      <c r="BZ361" s="18"/>
      <c r="CA361" s="22"/>
      <c r="CB361" s="40"/>
      <c r="CG361" s="40"/>
      <c r="CI361" s="21"/>
      <c r="CJ361" s="21"/>
      <c r="CL361" s="40"/>
      <c r="CN361" s="21"/>
      <c r="CO361" s="21"/>
      <c r="CQ361" s="40"/>
      <c r="CS361" s="21"/>
      <c r="CT361" s="21"/>
      <c r="CV361" s="40"/>
      <c r="CX361" s="21"/>
      <c r="CY361" s="21"/>
      <c r="CZ361" s="26"/>
      <c r="DA361" s="41"/>
      <c r="DF361" s="41"/>
      <c r="DH361" s="25"/>
      <c r="DI361" s="25"/>
      <c r="DK361" s="41"/>
      <c r="DM361" s="25"/>
      <c r="DN361" s="25"/>
      <c r="DP361" s="41"/>
      <c r="DR361" s="25"/>
      <c r="DS361" s="25"/>
      <c r="DT361" s="30"/>
      <c r="DU361" s="42"/>
      <c r="DZ361" s="42"/>
      <c r="EB361" s="29"/>
      <c r="EC361" s="29"/>
      <c r="EE361" s="42"/>
      <c r="EG361" s="29"/>
      <c r="EH361" s="29"/>
      <c r="EI361" s="34"/>
      <c r="EJ361" s="43"/>
      <c r="EO361" s="43"/>
      <c r="EQ361" s="33"/>
      <c r="ER361" s="33"/>
      <c r="ES361" s="38"/>
      <c r="ET361" s="44"/>
      <c r="EX361" s="7"/>
      <c r="EY361" s="8"/>
      <c r="FD361" s="8"/>
      <c r="FF361" s="4"/>
      <c r="FG361" s="4"/>
      <c r="FI361" s="8"/>
      <c r="FK361" s="4"/>
      <c r="FL361" s="4"/>
      <c r="FN361" s="8"/>
      <c r="FP361" s="4"/>
      <c r="FQ361" s="4"/>
      <c r="FS361" s="8"/>
      <c r="FU361" s="4"/>
      <c r="FV361" s="4"/>
      <c r="FW361" s="15"/>
      <c r="FX361" s="39"/>
      <c r="GC361" s="39"/>
      <c r="GE361" s="14"/>
      <c r="GF361" s="14"/>
      <c r="GH361" s="39"/>
      <c r="GJ361" s="14"/>
      <c r="GK361" s="14"/>
      <c r="GM361" s="39"/>
      <c r="GO361" s="14"/>
      <c r="GP361" s="14"/>
      <c r="GQ361" s="22"/>
      <c r="GR361" s="40"/>
      <c r="GW361" s="40"/>
      <c r="GY361" s="21"/>
      <c r="GZ361" s="21"/>
      <c r="HB361" s="40"/>
      <c r="HD361" s="21"/>
      <c r="HE361" s="21"/>
      <c r="HF361" s="26"/>
      <c r="HG361" s="41"/>
      <c r="HL361" s="41"/>
      <c r="HN361" s="25"/>
      <c r="HO361" s="25"/>
      <c r="HP361" s="30"/>
      <c r="HQ361" s="42"/>
      <c r="HU361" s="7"/>
      <c r="HV361" s="8"/>
      <c r="IA361" s="8"/>
      <c r="IC361" s="4"/>
      <c r="ID361" s="4"/>
      <c r="IF361" s="8"/>
      <c r="IH361" s="4"/>
      <c r="II361" s="4"/>
      <c r="IK361" s="8"/>
      <c r="IM361" s="4"/>
      <c r="IN361" s="4"/>
      <c r="IO361" s="15"/>
      <c r="IP361" s="39"/>
      <c r="IU361" s="39"/>
      <c r="IW361" s="14"/>
      <c r="IX361" s="14"/>
      <c r="IZ361" s="39"/>
      <c r="JB361" s="14"/>
      <c r="JC361" s="14"/>
      <c r="JD361" s="22"/>
      <c r="JE361" s="40"/>
      <c r="JJ361" s="40"/>
      <c r="JL361" s="21"/>
      <c r="JM361" s="21"/>
      <c r="JN361" s="26"/>
      <c r="JO361" s="41"/>
      <c r="JS361" s="7"/>
      <c r="JT361" s="8"/>
      <c r="JY361" s="8"/>
      <c r="KA361" s="4"/>
      <c r="KB361" s="4"/>
      <c r="KD361" s="8"/>
      <c r="KF361" s="4"/>
      <c r="KG361" s="4"/>
      <c r="KH361" s="15"/>
      <c r="KI361" s="39"/>
      <c r="KN361" s="39"/>
      <c r="KP361" s="14"/>
      <c r="KQ361" s="14"/>
      <c r="KR361" s="22"/>
      <c r="KS361" s="40"/>
      <c r="KX361" s="6"/>
      <c r="KZ361" s="5"/>
      <c r="LA361" s="5"/>
      <c r="LG361" s="15"/>
      <c r="LH361" s="39"/>
      <c r="LM361" s="6"/>
      <c r="LO361" s="5"/>
      <c r="LP361" s="5"/>
      <c r="LQ361" s="7"/>
      <c r="LR361" s="8"/>
      <c r="LW361" s="8"/>
      <c r="LY361" s="4"/>
      <c r="LZ361" s="4"/>
      <c r="MB361" s="8"/>
      <c r="MD361" s="4"/>
      <c r="ME361" s="4"/>
      <c r="MG361" s="8"/>
      <c r="MI361" s="4"/>
      <c r="MJ361" s="4"/>
      <c r="MK361" s="15"/>
      <c r="ML361" s="39"/>
      <c r="MQ361" s="39"/>
      <c r="MS361" s="14"/>
      <c r="MT361" s="14"/>
      <c r="MV361" s="39"/>
      <c r="MX361" s="14"/>
      <c r="MY361" s="14"/>
      <c r="MZ361" s="22"/>
      <c r="NA361" s="40"/>
      <c r="NF361" s="40"/>
      <c r="NH361" s="21"/>
      <c r="NI361" s="21"/>
      <c r="NJ361" s="26"/>
      <c r="NK361" s="41"/>
      <c r="NO361" s="7"/>
      <c r="NP361" s="8"/>
      <c r="NU361" s="8"/>
      <c r="NW361" s="4"/>
      <c r="NX361" s="4"/>
      <c r="NZ361" s="8"/>
      <c r="OB361" s="4"/>
      <c r="OC361" s="4"/>
      <c r="OD361" s="15"/>
      <c r="OE361" s="39"/>
      <c r="OJ361" s="39"/>
      <c r="OL361" s="14"/>
      <c r="OM361" s="14"/>
      <c r="ON361" s="22"/>
      <c r="OO361" s="40"/>
      <c r="OS361" s="7"/>
      <c r="OT361" s="8"/>
      <c r="OY361" s="8"/>
      <c r="PA361" s="4"/>
      <c r="PB361" s="4"/>
      <c r="PC361" s="15"/>
      <c r="PD361" s="39"/>
      <c r="PH361" s="7"/>
      <c r="PI361" s="8"/>
      <c r="PM361" s="7"/>
      <c r="PN361" s="8"/>
      <c r="PS361" s="8"/>
      <c r="PU361" s="4"/>
      <c r="PV361" s="4"/>
      <c r="PX361" s="8"/>
      <c r="PZ361" s="4"/>
      <c r="QA361" s="4"/>
      <c r="QB361" s="15"/>
      <c r="QC361" s="39"/>
      <c r="QH361" s="39"/>
      <c r="QJ361" s="14"/>
      <c r="QK361" s="14"/>
      <c r="QL361" s="22"/>
      <c r="QM361" s="40"/>
      <c r="QQ361" s="7"/>
      <c r="QR361" s="8"/>
      <c r="QW361" s="8"/>
      <c r="QY361" s="4"/>
      <c r="QZ361" s="4"/>
      <c r="RA361" s="15"/>
      <c r="RB361" s="39"/>
      <c r="RF361" s="7"/>
      <c r="RG361" s="8"/>
      <c r="RK361" s="7"/>
      <c r="RL361" s="8"/>
      <c r="RQ361" s="8"/>
      <c r="RS361" s="4"/>
      <c r="RT361" s="4"/>
      <c r="RU361" s="15"/>
      <c r="RV361" s="39"/>
      <c r="RZ361" s="7"/>
      <c r="SA361" s="8"/>
      <c r="SE361" s="7"/>
      <c r="SF361" s="8"/>
      <c r="SJ361" s="7"/>
      <c r="SK361" s="8"/>
      <c r="SP361" s="8"/>
      <c r="SR361" s="4"/>
      <c r="SS361" s="4"/>
      <c r="SU361" s="8"/>
      <c r="SW361" s="4"/>
      <c r="SX361" s="4"/>
      <c r="SY361" s="15"/>
      <c r="SZ361" s="39"/>
      <c r="TE361" s="39"/>
      <c r="TG361" s="14"/>
      <c r="TH361" s="14"/>
      <c r="TI361" s="22"/>
      <c r="TJ361" s="40"/>
      <c r="TN361" s="7"/>
      <c r="TO361" s="8"/>
      <c r="TT361" s="8"/>
      <c r="TV361" s="4"/>
      <c r="TW361" s="4"/>
      <c r="TX361" s="15"/>
      <c r="TY361" s="39"/>
      <c r="UC361" s="7"/>
      <c r="UD361" s="8"/>
      <c r="UH361" s="7"/>
      <c r="UI361" s="8"/>
      <c r="UN361" s="8"/>
      <c r="UP361" s="4"/>
      <c r="UQ361" s="4"/>
      <c r="UR361" s="15"/>
      <c r="US361" s="39"/>
      <c r="UW361" s="7"/>
      <c r="UX361" s="8"/>
      <c r="VB361" s="7"/>
      <c r="VC361" s="8"/>
      <c r="VG361" s="7"/>
      <c r="VH361" s="8"/>
      <c r="VM361" s="8"/>
      <c r="VO361" s="4"/>
      <c r="VP361" s="4"/>
      <c r="VQ361" s="15"/>
      <c r="VR361" s="39"/>
      <c r="VV361" s="7"/>
      <c r="VW361" s="8"/>
      <c r="WA361" s="7"/>
      <c r="WB361" s="8"/>
      <c r="WF361" s="7"/>
      <c r="WG361" s="8"/>
      <c r="WK361" s="7"/>
      <c r="WL361" s="8"/>
      <c r="WQ361" s="8"/>
      <c r="WS361" s="4"/>
      <c r="WT361" s="4"/>
      <c r="WU361" s="15"/>
      <c r="WV361" s="39"/>
      <c r="WZ361" s="7"/>
      <c r="XA361" s="8"/>
      <c r="XE361" s="7"/>
      <c r="XF361" s="8"/>
      <c r="XJ361" s="7"/>
      <c r="XK361" s="8"/>
      <c r="XO361" s="7"/>
      <c r="XP361" s="8"/>
      <c r="XT361" s="7"/>
      <c r="XU361" s="8"/>
      <c r="XY361" s="7"/>
      <c r="XZ361" s="8"/>
      <c r="YD361" s="7"/>
      <c r="YE361" s="8"/>
      <c r="YI361" s="7"/>
      <c r="YJ361" s="8"/>
    </row>
    <row r="362" spans="2:660" x14ac:dyDescent="0.2">
      <c r="B362" s="242"/>
      <c r="C362" s="163"/>
      <c r="D362"/>
      <c r="J362"/>
      <c r="K362"/>
      <c r="L362"/>
      <c r="M362"/>
      <c r="AI362" s="8"/>
      <c r="AK362" s="4"/>
      <c r="AL362" s="9"/>
      <c r="AN362" s="8"/>
      <c r="AP362" s="4"/>
      <c r="AQ362" s="9"/>
      <c r="AS362" s="8"/>
      <c r="AU362" s="4"/>
      <c r="AV362" s="9"/>
      <c r="AX362" s="17"/>
      <c r="AZ362" s="13"/>
      <c r="BA362" s="16"/>
      <c r="BM362" s="39"/>
      <c r="BO362" s="14"/>
      <c r="BP362" s="18"/>
      <c r="BR362" s="39"/>
      <c r="BT362" s="14"/>
      <c r="BU362" s="18"/>
      <c r="BW362" s="39"/>
      <c r="BY362" s="14"/>
      <c r="BZ362" s="18"/>
      <c r="CA362" s="22"/>
      <c r="CB362" s="40"/>
      <c r="CG362" s="40"/>
      <c r="CI362" s="21"/>
      <c r="CJ362" s="21"/>
      <c r="CL362" s="40"/>
      <c r="CN362" s="21"/>
      <c r="CO362" s="21"/>
      <c r="CQ362" s="40"/>
      <c r="CS362" s="21"/>
      <c r="CT362" s="21"/>
      <c r="CV362" s="40"/>
      <c r="CX362" s="21"/>
      <c r="CY362" s="21"/>
      <c r="CZ362" s="26"/>
      <c r="DA362" s="41"/>
      <c r="DF362" s="41"/>
      <c r="DH362" s="25"/>
      <c r="DI362" s="25"/>
      <c r="DK362" s="41"/>
      <c r="DM362" s="25"/>
      <c r="DN362" s="25"/>
      <c r="DP362" s="41"/>
      <c r="DR362" s="25"/>
      <c r="DS362" s="25"/>
      <c r="DT362" s="30"/>
      <c r="DU362" s="42"/>
      <c r="DZ362" s="42"/>
      <c r="EB362" s="29"/>
      <c r="EC362" s="29"/>
      <c r="EE362" s="42"/>
      <c r="EG362" s="29"/>
      <c r="EH362" s="29"/>
      <c r="EI362" s="34"/>
      <c r="EJ362" s="43"/>
      <c r="EO362" s="43"/>
      <c r="EQ362" s="33"/>
      <c r="ER362" s="33"/>
      <c r="ES362" s="38"/>
      <c r="ET362" s="44"/>
      <c r="EX362" s="7"/>
      <c r="EY362" s="8"/>
      <c r="FD362" s="8"/>
      <c r="FF362" s="4"/>
      <c r="FG362" s="4"/>
      <c r="FI362" s="8"/>
      <c r="FK362" s="4"/>
      <c r="FL362" s="4"/>
      <c r="FN362" s="8"/>
      <c r="FP362" s="4"/>
      <c r="FQ362" s="4"/>
      <c r="FS362" s="8"/>
      <c r="FU362" s="4"/>
      <c r="FV362" s="4"/>
      <c r="FW362" s="15"/>
      <c r="FX362" s="39"/>
      <c r="GC362" s="39"/>
      <c r="GE362" s="14"/>
      <c r="GF362" s="14"/>
      <c r="GH362" s="39"/>
      <c r="GJ362" s="14"/>
      <c r="GK362" s="14"/>
      <c r="GM362" s="39"/>
      <c r="GO362" s="14"/>
      <c r="GP362" s="14"/>
      <c r="GQ362" s="22"/>
      <c r="GR362" s="40"/>
      <c r="GW362" s="40"/>
      <c r="GY362" s="21"/>
      <c r="GZ362" s="21"/>
      <c r="HB362" s="40"/>
      <c r="HD362" s="21"/>
      <c r="HE362" s="21"/>
      <c r="HF362" s="26"/>
      <c r="HG362" s="41"/>
      <c r="HL362" s="41"/>
      <c r="HN362" s="25"/>
      <c r="HO362" s="25"/>
      <c r="HP362" s="30"/>
      <c r="HQ362" s="42"/>
      <c r="HU362" s="7"/>
      <c r="HV362" s="8"/>
      <c r="IA362" s="8"/>
      <c r="IC362" s="4"/>
      <c r="ID362" s="4"/>
      <c r="IF362" s="8"/>
      <c r="IH362" s="4"/>
      <c r="II362" s="4"/>
      <c r="IK362" s="8"/>
      <c r="IM362" s="4"/>
      <c r="IN362" s="4"/>
      <c r="IO362" s="15"/>
      <c r="IP362" s="39"/>
      <c r="IU362" s="39"/>
      <c r="IW362" s="14"/>
      <c r="IX362" s="14"/>
      <c r="IZ362" s="39"/>
      <c r="JB362" s="14"/>
      <c r="JC362" s="14"/>
      <c r="JD362" s="22"/>
      <c r="JE362" s="40"/>
      <c r="JJ362" s="40"/>
      <c r="JL362" s="21"/>
      <c r="JM362" s="21"/>
      <c r="JN362" s="26"/>
      <c r="JO362" s="41"/>
      <c r="JS362" s="7"/>
      <c r="JT362" s="8"/>
      <c r="JY362" s="8"/>
      <c r="KA362" s="4"/>
      <c r="KB362" s="4"/>
      <c r="KD362" s="8"/>
      <c r="KF362" s="4"/>
      <c r="KG362" s="4"/>
      <c r="KH362" s="15"/>
      <c r="KI362" s="39"/>
      <c r="KN362" s="39"/>
      <c r="KP362" s="14"/>
      <c r="KQ362" s="14"/>
      <c r="KR362" s="22"/>
      <c r="KS362" s="40"/>
      <c r="KX362" s="6"/>
      <c r="KZ362" s="5"/>
      <c r="LA362" s="5"/>
      <c r="LG362" s="15"/>
      <c r="LH362" s="39"/>
      <c r="LM362" s="6"/>
      <c r="LO362" s="5"/>
      <c r="LP362" s="5"/>
      <c r="LQ362" s="7"/>
      <c r="LR362" s="8"/>
      <c r="LW362" s="8"/>
      <c r="LY362" s="4"/>
      <c r="LZ362" s="4"/>
      <c r="MB362" s="8"/>
      <c r="MD362" s="4"/>
      <c r="ME362" s="4"/>
      <c r="MG362" s="8"/>
      <c r="MI362" s="4"/>
      <c r="MJ362" s="4"/>
      <c r="MK362" s="15"/>
      <c r="ML362" s="39"/>
      <c r="MQ362" s="39"/>
      <c r="MS362" s="14"/>
      <c r="MT362" s="14"/>
      <c r="MV362" s="39"/>
      <c r="MX362" s="14"/>
      <c r="MY362" s="14"/>
      <c r="MZ362" s="22"/>
      <c r="NA362" s="40"/>
      <c r="NF362" s="40"/>
      <c r="NH362" s="21"/>
      <c r="NI362" s="21"/>
      <c r="NJ362" s="26"/>
      <c r="NK362" s="41"/>
      <c r="NO362" s="7"/>
      <c r="NP362" s="8"/>
      <c r="NU362" s="8"/>
      <c r="NW362" s="4"/>
      <c r="NX362" s="4"/>
      <c r="NZ362" s="8"/>
      <c r="OB362" s="4"/>
      <c r="OC362" s="4"/>
      <c r="OD362" s="15"/>
      <c r="OE362" s="39"/>
      <c r="OJ362" s="39"/>
      <c r="OL362" s="14"/>
      <c r="OM362" s="14"/>
      <c r="ON362" s="22"/>
      <c r="OO362" s="40"/>
      <c r="OS362" s="7"/>
      <c r="OT362" s="8"/>
      <c r="OY362" s="8"/>
      <c r="PA362" s="4"/>
      <c r="PB362" s="4"/>
      <c r="PC362" s="15"/>
      <c r="PD362" s="39"/>
      <c r="PH362" s="7"/>
      <c r="PI362" s="8"/>
      <c r="PM362" s="7"/>
      <c r="PN362" s="8"/>
      <c r="PS362" s="8"/>
      <c r="PU362" s="4"/>
      <c r="PV362" s="4"/>
      <c r="PX362" s="8"/>
      <c r="PZ362" s="4"/>
      <c r="QA362" s="4"/>
      <c r="QB362" s="15"/>
      <c r="QC362" s="39"/>
      <c r="QH362" s="39"/>
      <c r="QJ362" s="14"/>
      <c r="QK362" s="14"/>
      <c r="QL362" s="22"/>
      <c r="QM362" s="40"/>
      <c r="QQ362" s="7"/>
      <c r="QR362" s="8"/>
      <c r="QW362" s="8"/>
      <c r="QY362" s="4"/>
      <c r="QZ362" s="4"/>
      <c r="RA362" s="15"/>
      <c r="RB362" s="39"/>
      <c r="RF362" s="7"/>
      <c r="RG362" s="8"/>
      <c r="RK362" s="7"/>
      <c r="RL362" s="8"/>
      <c r="RQ362" s="8"/>
      <c r="RS362" s="4"/>
      <c r="RT362" s="4"/>
      <c r="RU362" s="15"/>
      <c r="RV362" s="39"/>
      <c r="RZ362" s="7"/>
      <c r="SA362" s="8"/>
      <c r="SE362" s="7"/>
      <c r="SF362" s="8"/>
      <c r="SJ362" s="7"/>
      <c r="SK362" s="8"/>
      <c r="SP362" s="8"/>
      <c r="SR362" s="4"/>
      <c r="SS362" s="4"/>
      <c r="SU362" s="8"/>
      <c r="SW362" s="4"/>
      <c r="SX362" s="4"/>
      <c r="SY362" s="15"/>
      <c r="SZ362" s="39"/>
      <c r="TE362" s="39"/>
      <c r="TG362" s="14"/>
      <c r="TH362" s="14"/>
      <c r="TI362" s="22"/>
      <c r="TJ362" s="40"/>
      <c r="TN362" s="7"/>
      <c r="TO362" s="8"/>
      <c r="TT362" s="8"/>
      <c r="TV362" s="4"/>
      <c r="TW362" s="4"/>
      <c r="TX362" s="15"/>
      <c r="TY362" s="39"/>
      <c r="UC362" s="7"/>
      <c r="UD362" s="8"/>
      <c r="UH362" s="7"/>
      <c r="UI362" s="8"/>
      <c r="UN362" s="8"/>
      <c r="UP362" s="4"/>
      <c r="UQ362" s="4"/>
      <c r="UR362" s="15"/>
      <c r="US362" s="39"/>
      <c r="UW362" s="7"/>
      <c r="UX362" s="8"/>
      <c r="VB362" s="7"/>
      <c r="VC362" s="8"/>
      <c r="VG362" s="7"/>
      <c r="VH362" s="8"/>
      <c r="VM362" s="8"/>
      <c r="VO362" s="4"/>
      <c r="VP362" s="4"/>
      <c r="VQ362" s="15"/>
      <c r="VR362" s="39"/>
      <c r="VV362" s="7"/>
      <c r="VW362" s="8"/>
      <c r="WA362" s="7"/>
      <c r="WB362" s="8"/>
      <c r="WF362" s="7"/>
      <c r="WG362" s="8"/>
      <c r="WK362" s="7"/>
      <c r="WL362" s="8"/>
      <c r="WQ362" s="8"/>
      <c r="WS362" s="4"/>
      <c r="WT362" s="4"/>
      <c r="WU362" s="15"/>
      <c r="WV362" s="39"/>
      <c r="WZ362" s="7"/>
      <c r="XA362" s="8"/>
      <c r="XE362" s="7"/>
      <c r="XF362" s="8"/>
      <c r="XJ362" s="7"/>
      <c r="XK362" s="8"/>
      <c r="XO362" s="7"/>
      <c r="XP362" s="8"/>
      <c r="XT362" s="7"/>
      <c r="XU362" s="8"/>
      <c r="XY362" s="7"/>
      <c r="XZ362" s="8"/>
      <c r="YD362" s="7"/>
      <c r="YE362" s="8"/>
      <c r="YI362" s="7"/>
      <c r="YJ362" s="8"/>
    </row>
    <row r="363" spans="2:660" x14ac:dyDescent="0.2">
      <c r="B363" s="242"/>
      <c r="C363" s="163"/>
      <c r="D363"/>
      <c r="J363"/>
      <c r="K363"/>
      <c r="L363"/>
      <c r="M363"/>
      <c r="AI363" s="8"/>
      <c r="AK363" s="4"/>
      <c r="AL363" s="9"/>
      <c r="AN363" s="8"/>
      <c r="AP363" s="4"/>
      <c r="AQ363" s="9"/>
      <c r="AS363" s="8"/>
      <c r="AU363" s="4"/>
      <c r="AV363" s="9"/>
      <c r="AX363" s="17"/>
      <c r="AZ363" s="13"/>
      <c r="BA363" s="16"/>
      <c r="BM363" s="39"/>
      <c r="BO363" s="14"/>
      <c r="BP363" s="18"/>
      <c r="BR363" s="39"/>
      <c r="BT363" s="14"/>
      <c r="BU363" s="18"/>
      <c r="BW363" s="39"/>
      <c r="BY363" s="14"/>
      <c r="BZ363" s="18"/>
      <c r="CA363" s="22"/>
      <c r="CB363" s="40"/>
      <c r="CG363" s="40"/>
      <c r="CI363" s="21"/>
      <c r="CJ363" s="21"/>
      <c r="CL363" s="40"/>
      <c r="CN363" s="21"/>
      <c r="CO363" s="21"/>
      <c r="CQ363" s="40"/>
      <c r="CS363" s="21"/>
      <c r="CT363" s="21"/>
      <c r="CV363" s="40"/>
      <c r="CX363" s="21"/>
      <c r="CY363" s="21"/>
      <c r="CZ363" s="26"/>
      <c r="DA363" s="41"/>
      <c r="DF363" s="41"/>
      <c r="DH363" s="25"/>
      <c r="DI363" s="25"/>
      <c r="DK363" s="41"/>
      <c r="DM363" s="25"/>
      <c r="DN363" s="25"/>
      <c r="DP363" s="41"/>
      <c r="DR363" s="25"/>
      <c r="DS363" s="25"/>
      <c r="DT363" s="30"/>
      <c r="DU363" s="42"/>
      <c r="DZ363" s="42"/>
      <c r="EB363" s="29"/>
      <c r="EC363" s="29"/>
      <c r="EE363" s="42"/>
      <c r="EG363" s="29"/>
      <c r="EH363" s="29"/>
      <c r="EI363" s="34"/>
      <c r="EJ363" s="43"/>
      <c r="EO363" s="43"/>
      <c r="EQ363" s="33"/>
      <c r="ER363" s="33"/>
      <c r="ES363" s="38"/>
      <c r="ET363" s="44"/>
      <c r="EX363" s="7"/>
      <c r="EY363" s="8"/>
      <c r="FD363" s="8"/>
      <c r="FF363" s="4"/>
      <c r="FG363" s="4"/>
      <c r="FI363" s="8"/>
      <c r="FK363" s="4"/>
      <c r="FL363" s="4"/>
      <c r="FN363" s="8"/>
      <c r="FP363" s="4"/>
      <c r="FQ363" s="4"/>
      <c r="FS363" s="8"/>
      <c r="FU363" s="4"/>
      <c r="FV363" s="4"/>
      <c r="FW363" s="15"/>
      <c r="FX363" s="39"/>
      <c r="GC363" s="39"/>
      <c r="GE363" s="14"/>
      <c r="GF363" s="14"/>
      <c r="GH363" s="39"/>
      <c r="GJ363" s="14"/>
      <c r="GK363" s="14"/>
      <c r="GM363" s="39"/>
      <c r="GO363" s="14"/>
      <c r="GP363" s="14"/>
      <c r="GQ363" s="22"/>
      <c r="GR363" s="40"/>
      <c r="GW363" s="40"/>
      <c r="GY363" s="21"/>
      <c r="GZ363" s="21"/>
      <c r="HB363" s="40"/>
      <c r="HD363" s="21"/>
      <c r="HE363" s="21"/>
      <c r="HF363" s="26"/>
      <c r="HG363" s="41"/>
      <c r="HL363" s="41"/>
      <c r="HN363" s="25"/>
      <c r="HO363" s="25"/>
      <c r="HP363" s="30"/>
      <c r="HQ363" s="42"/>
      <c r="HU363" s="7"/>
      <c r="HV363" s="8"/>
      <c r="IA363" s="8"/>
      <c r="IC363" s="4"/>
      <c r="ID363" s="4"/>
      <c r="IF363" s="8"/>
      <c r="IH363" s="4"/>
      <c r="II363" s="4"/>
      <c r="IK363" s="8"/>
      <c r="IM363" s="4"/>
      <c r="IN363" s="4"/>
      <c r="IO363" s="15"/>
      <c r="IP363" s="39"/>
      <c r="IU363" s="39"/>
      <c r="IW363" s="14"/>
      <c r="IX363" s="14"/>
      <c r="IZ363" s="39"/>
      <c r="JB363" s="14"/>
      <c r="JC363" s="14"/>
      <c r="JD363" s="22"/>
      <c r="JE363" s="40"/>
      <c r="JJ363" s="40"/>
      <c r="JL363" s="21"/>
      <c r="JM363" s="21"/>
      <c r="JN363" s="26"/>
      <c r="JO363" s="41"/>
      <c r="JS363" s="7"/>
      <c r="JT363" s="8"/>
      <c r="JY363" s="8"/>
      <c r="KA363" s="4"/>
      <c r="KB363" s="4"/>
      <c r="KD363" s="8"/>
      <c r="KF363" s="4"/>
      <c r="KG363" s="4"/>
      <c r="KH363" s="15"/>
      <c r="KI363" s="39"/>
      <c r="KN363" s="39"/>
      <c r="KP363" s="14"/>
      <c r="KQ363" s="14"/>
      <c r="KR363" s="22"/>
      <c r="KS363" s="40"/>
      <c r="KX363" s="6"/>
      <c r="KZ363" s="5"/>
      <c r="LA363" s="5"/>
      <c r="LG363" s="15"/>
      <c r="LH363" s="39"/>
      <c r="LM363" s="6"/>
      <c r="LO363" s="5"/>
      <c r="LP363" s="5"/>
      <c r="LQ363" s="7"/>
      <c r="LR363" s="8"/>
      <c r="LW363" s="8"/>
      <c r="LY363" s="4"/>
      <c r="LZ363" s="4"/>
      <c r="MB363" s="8"/>
      <c r="MD363" s="4"/>
      <c r="ME363" s="4"/>
      <c r="MG363" s="8"/>
      <c r="MI363" s="4"/>
      <c r="MJ363" s="4"/>
      <c r="MK363" s="15"/>
      <c r="ML363" s="39"/>
      <c r="MQ363" s="39"/>
      <c r="MS363" s="14"/>
      <c r="MT363" s="14"/>
      <c r="MV363" s="39"/>
      <c r="MX363" s="14"/>
      <c r="MY363" s="14"/>
      <c r="MZ363" s="22"/>
      <c r="NA363" s="40"/>
      <c r="NF363" s="40"/>
      <c r="NH363" s="21"/>
      <c r="NI363" s="21"/>
      <c r="NJ363" s="26"/>
      <c r="NK363" s="41"/>
      <c r="NO363" s="7"/>
      <c r="NP363" s="8"/>
      <c r="NU363" s="8"/>
      <c r="NW363" s="4"/>
      <c r="NX363" s="4"/>
      <c r="NZ363" s="8"/>
      <c r="OB363" s="4"/>
      <c r="OC363" s="4"/>
      <c r="OD363" s="15"/>
      <c r="OE363" s="39"/>
      <c r="OJ363" s="39"/>
      <c r="OL363" s="14"/>
      <c r="OM363" s="14"/>
      <c r="ON363" s="22"/>
      <c r="OO363" s="40"/>
      <c r="OS363" s="7"/>
      <c r="OT363" s="8"/>
      <c r="OY363" s="8"/>
      <c r="PA363" s="4"/>
      <c r="PB363" s="4"/>
      <c r="PC363" s="15"/>
      <c r="PD363" s="39"/>
      <c r="PH363" s="7"/>
      <c r="PI363" s="8"/>
      <c r="PM363" s="7"/>
      <c r="PN363" s="8"/>
      <c r="PS363" s="8"/>
      <c r="PU363" s="4"/>
      <c r="PV363" s="4"/>
      <c r="PX363" s="8"/>
      <c r="PZ363" s="4"/>
      <c r="QA363" s="4"/>
      <c r="QB363" s="15"/>
      <c r="QC363" s="39"/>
      <c r="QH363" s="39"/>
      <c r="QJ363" s="14"/>
      <c r="QK363" s="14"/>
      <c r="QL363" s="22"/>
      <c r="QM363" s="40"/>
      <c r="QQ363" s="7"/>
      <c r="QR363" s="8"/>
      <c r="QW363" s="8"/>
      <c r="QY363" s="4"/>
      <c r="QZ363" s="4"/>
      <c r="RA363" s="15"/>
      <c r="RB363" s="39"/>
      <c r="RF363" s="7"/>
      <c r="RG363" s="8"/>
      <c r="RK363" s="7"/>
      <c r="RL363" s="8"/>
      <c r="RQ363" s="8"/>
      <c r="RS363" s="4"/>
      <c r="RT363" s="4"/>
      <c r="RU363" s="15"/>
      <c r="RV363" s="39"/>
      <c r="RZ363" s="7"/>
      <c r="SA363" s="8"/>
      <c r="SE363" s="7"/>
      <c r="SF363" s="8"/>
      <c r="SJ363" s="7"/>
      <c r="SK363" s="8"/>
      <c r="SP363" s="8"/>
      <c r="SR363" s="4"/>
      <c r="SS363" s="4"/>
      <c r="SU363" s="8"/>
      <c r="SW363" s="4"/>
      <c r="SX363" s="4"/>
      <c r="SY363" s="15"/>
      <c r="SZ363" s="39"/>
      <c r="TE363" s="39"/>
      <c r="TG363" s="14"/>
      <c r="TH363" s="14"/>
      <c r="TI363" s="22"/>
      <c r="TJ363" s="40"/>
      <c r="TN363" s="7"/>
      <c r="TO363" s="8"/>
      <c r="TT363" s="8"/>
      <c r="TV363" s="4"/>
      <c r="TW363" s="4"/>
      <c r="TX363" s="15"/>
      <c r="TY363" s="39"/>
      <c r="UC363" s="7"/>
      <c r="UD363" s="8"/>
      <c r="UH363" s="7"/>
      <c r="UI363" s="8"/>
      <c r="UN363" s="8"/>
      <c r="UP363" s="4"/>
      <c r="UQ363" s="4"/>
      <c r="UR363" s="15"/>
      <c r="US363" s="39"/>
      <c r="UW363" s="7"/>
      <c r="UX363" s="8"/>
      <c r="VB363" s="7"/>
      <c r="VC363" s="8"/>
      <c r="VG363" s="7"/>
      <c r="VH363" s="8"/>
      <c r="VM363" s="8"/>
      <c r="VO363" s="4"/>
      <c r="VP363" s="4"/>
      <c r="VQ363" s="15"/>
      <c r="VR363" s="39"/>
      <c r="VV363" s="7"/>
      <c r="VW363" s="8"/>
      <c r="WA363" s="7"/>
      <c r="WB363" s="8"/>
      <c r="WF363" s="7"/>
      <c r="WG363" s="8"/>
      <c r="WK363" s="7"/>
      <c r="WL363" s="8"/>
      <c r="WQ363" s="8"/>
      <c r="WS363" s="4"/>
      <c r="WT363" s="4"/>
      <c r="WU363" s="15"/>
      <c r="WV363" s="39"/>
      <c r="WZ363" s="7"/>
      <c r="XA363" s="8"/>
      <c r="XE363" s="7"/>
      <c r="XF363" s="8"/>
      <c r="XJ363" s="7"/>
      <c r="XK363" s="8"/>
      <c r="XO363" s="7"/>
      <c r="XP363" s="8"/>
      <c r="XT363" s="7"/>
      <c r="XU363" s="8"/>
      <c r="XY363" s="7"/>
      <c r="XZ363" s="8"/>
      <c r="YD363" s="7"/>
      <c r="YE363" s="8"/>
      <c r="YI363" s="7"/>
      <c r="YJ363" s="8"/>
    </row>
    <row r="364" spans="2:660" x14ac:dyDescent="0.2">
      <c r="B364" s="242"/>
      <c r="C364" s="163"/>
      <c r="D364"/>
      <c r="J364"/>
      <c r="K364"/>
      <c r="L364"/>
      <c r="M364"/>
      <c r="AI364" s="8"/>
      <c r="AK364" s="4"/>
      <c r="AL364" s="9"/>
      <c r="AN364" s="8"/>
      <c r="AP364" s="4"/>
      <c r="AQ364" s="9"/>
      <c r="AS364" s="8"/>
      <c r="AU364" s="4"/>
      <c r="AV364" s="9"/>
      <c r="AX364" s="17"/>
      <c r="AZ364" s="13"/>
      <c r="BA364" s="16"/>
      <c r="BM364" s="39"/>
      <c r="BO364" s="14"/>
      <c r="BP364" s="18"/>
      <c r="BR364" s="39"/>
      <c r="BT364" s="14"/>
      <c r="BU364" s="18"/>
      <c r="BW364" s="39"/>
      <c r="BY364" s="14"/>
      <c r="BZ364" s="18"/>
      <c r="CA364" s="22"/>
      <c r="CB364" s="40"/>
      <c r="CG364" s="40"/>
      <c r="CI364" s="21"/>
      <c r="CJ364" s="21"/>
      <c r="CL364" s="40"/>
      <c r="CN364" s="21"/>
      <c r="CO364" s="21"/>
      <c r="CQ364" s="40"/>
      <c r="CS364" s="21"/>
      <c r="CT364" s="21"/>
      <c r="CV364" s="40"/>
      <c r="CX364" s="21"/>
      <c r="CY364" s="21"/>
      <c r="CZ364" s="26"/>
      <c r="DA364" s="41"/>
      <c r="DF364" s="41"/>
      <c r="DH364" s="25"/>
      <c r="DI364" s="25"/>
      <c r="DK364" s="41"/>
      <c r="DM364" s="25"/>
      <c r="DN364" s="25"/>
      <c r="DP364" s="41"/>
      <c r="DR364" s="25"/>
      <c r="DS364" s="25"/>
      <c r="DT364" s="30"/>
      <c r="DU364" s="42"/>
      <c r="DZ364" s="42"/>
      <c r="EB364" s="29"/>
      <c r="EC364" s="29"/>
      <c r="EE364" s="42"/>
      <c r="EG364" s="29"/>
      <c r="EH364" s="29"/>
      <c r="EI364" s="34"/>
      <c r="EJ364" s="43"/>
      <c r="EO364" s="43"/>
      <c r="EQ364" s="33"/>
      <c r="ER364" s="33"/>
      <c r="ES364" s="38"/>
      <c r="ET364" s="44"/>
      <c r="EX364" s="7"/>
      <c r="EY364" s="8"/>
      <c r="FD364" s="8"/>
      <c r="FF364" s="4"/>
      <c r="FG364" s="4"/>
      <c r="FI364" s="8"/>
      <c r="FK364" s="4"/>
      <c r="FL364" s="4"/>
      <c r="FN364" s="8"/>
      <c r="FP364" s="4"/>
      <c r="FQ364" s="4"/>
      <c r="FS364" s="8"/>
      <c r="FU364" s="4"/>
      <c r="FV364" s="4"/>
      <c r="FW364" s="15"/>
      <c r="FX364" s="39"/>
      <c r="GC364" s="39"/>
      <c r="GE364" s="14"/>
      <c r="GF364" s="14"/>
      <c r="GH364" s="39"/>
      <c r="GJ364" s="14"/>
      <c r="GK364" s="14"/>
      <c r="GM364" s="39"/>
      <c r="GO364" s="14"/>
      <c r="GP364" s="14"/>
      <c r="GQ364" s="22"/>
      <c r="GR364" s="40"/>
      <c r="GW364" s="40"/>
      <c r="GY364" s="21"/>
      <c r="GZ364" s="21"/>
      <c r="HB364" s="40"/>
      <c r="HD364" s="21"/>
      <c r="HE364" s="21"/>
      <c r="HF364" s="26"/>
      <c r="HG364" s="41"/>
      <c r="HL364" s="41"/>
      <c r="HN364" s="25"/>
      <c r="HO364" s="25"/>
      <c r="HP364" s="30"/>
      <c r="HQ364" s="42"/>
      <c r="HU364" s="7"/>
      <c r="HV364" s="8"/>
      <c r="IA364" s="8"/>
      <c r="IC364" s="4"/>
      <c r="ID364" s="4"/>
      <c r="IF364" s="8"/>
      <c r="IH364" s="4"/>
      <c r="II364" s="4"/>
      <c r="IK364" s="8"/>
      <c r="IM364" s="4"/>
      <c r="IN364" s="4"/>
      <c r="IO364" s="15"/>
      <c r="IP364" s="39"/>
      <c r="IU364" s="39"/>
      <c r="IW364" s="14"/>
      <c r="IX364" s="14"/>
      <c r="IZ364" s="39"/>
      <c r="JB364" s="14"/>
      <c r="JC364" s="14"/>
      <c r="JD364" s="22"/>
      <c r="JE364" s="40"/>
      <c r="JJ364" s="40"/>
      <c r="JL364" s="21"/>
      <c r="JM364" s="21"/>
      <c r="JN364" s="26"/>
      <c r="JO364" s="41"/>
      <c r="JS364" s="7"/>
      <c r="JT364" s="8"/>
      <c r="JY364" s="8"/>
      <c r="KA364" s="4"/>
      <c r="KB364" s="4"/>
      <c r="KD364" s="8"/>
      <c r="KF364" s="4"/>
      <c r="KG364" s="4"/>
      <c r="KH364" s="15"/>
      <c r="KI364" s="39"/>
      <c r="KN364" s="39"/>
      <c r="KP364" s="14"/>
      <c r="KQ364" s="14"/>
      <c r="KR364" s="22"/>
      <c r="KS364" s="40"/>
      <c r="KX364" s="6"/>
      <c r="KZ364" s="5"/>
      <c r="LA364" s="5"/>
      <c r="LG364" s="15"/>
      <c r="LH364" s="39"/>
      <c r="LM364" s="6"/>
      <c r="LO364" s="5"/>
      <c r="LP364" s="5"/>
      <c r="LQ364" s="7"/>
      <c r="LR364" s="8"/>
      <c r="LW364" s="8"/>
      <c r="LY364" s="4"/>
      <c r="LZ364" s="4"/>
      <c r="MB364" s="8"/>
      <c r="MD364" s="4"/>
      <c r="ME364" s="4"/>
      <c r="MG364" s="8"/>
      <c r="MI364" s="4"/>
      <c r="MJ364" s="4"/>
      <c r="MK364" s="15"/>
      <c r="ML364" s="39"/>
      <c r="MQ364" s="39"/>
      <c r="MS364" s="14"/>
      <c r="MT364" s="14"/>
      <c r="MV364" s="39"/>
      <c r="MX364" s="14"/>
      <c r="MY364" s="14"/>
      <c r="MZ364" s="22"/>
      <c r="NA364" s="40"/>
      <c r="NF364" s="40"/>
      <c r="NH364" s="21"/>
      <c r="NI364" s="21"/>
      <c r="NJ364" s="26"/>
      <c r="NK364" s="41"/>
      <c r="NO364" s="7"/>
      <c r="NP364" s="8"/>
      <c r="NU364" s="8"/>
      <c r="NW364" s="4"/>
      <c r="NX364" s="4"/>
      <c r="NZ364" s="8"/>
      <c r="OB364" s="4"/>
      <c r="OC364" s="4"/>
      <c r="OD364" s="15"/>
      <c r="OE364" s="39"/>
      <c r="OJ364" s="39"/>
      <c r="OL364" s="14"/>
      <c r="OM364" s="14"/>
      <c r="ON364" s="22"/>
      <c r="OO364" s="40"/>
      <c r="OS364" s="7"/>
      <c r="OT364" s="8"/>
      <c r="OY364" s="8"/>
      <c r="PA364" s="4"/>
      <c r="PB364" s="4"/>
      <c r="PC364" s="15"/>
      <c r="PD364" s="39"/>
      <c r="PH364" s="7"/>
      <c r="PI364" s="8"/>
      <c r="PM364" s="7"/>
      <c r="PN364" s="8"/>
      <c r="PS364" s="8"/>
      <c r="PU364" s="4"/>
      <c r="PV364" s="4"/>
      <c r="PX364" s="8"/>
      <c r="PZ364" s="4"/>
      <c r="QA364" s="4"/>
      <c r="QB364" s="15"/>
      <c r="QC364" s="39"/>
      <c r="QH364" s="39"/>
      <c r="QJ364" s="14"/>
      <c r="QK364" s="14"/>
      <c r="QL364" s="22"/>
      <c r="QM364" s="40"/>
      <c r="QQ364" s="7"/>
      <c r="QR364" s="8"/>
      <c r="QW364" s="8"/>
      <c r="QY364" s="4"/>
      <c r="QZ364" s="4"/>
      <c r="RA364" s="15"/>
      <c r="RB364" s="39"/>
      <c r="RF364" s="7"/>
      <c r="RG364" s="8"/>
      <c r="RK364" s="7"/>
      <c r="RL364" s="8"/>
      <c r="RQ364" s="8"/>
      <c r="RS364" s="4"/>
      <c r="RT364" s="4"/>
      <c r="RU364" s="15"/>
      <c r="RV364" s="39"/>
      <c r="RZ364" s="7"/>
      <c r="SA364" s="8"/>
      <c r="SE364" s="7"/>
      <c r="SF364" s="8"/>
      <c r="SJ364" s="7"/>
      <c r="SK364" s="8"/>
      <c r="SP364" s="8"/>
      <c r="SR364" s="4"/>
      <c r="SS364" s="4"/>
      <c r="SU364" s="8"/>
      <c r="SW364" s="4"/>
      <c r="SX364" s="4"/>
      <c r="SY364" s="15"/>
      <c r="SZ364" s="39"/>
      <c r="TE364" s="39"/>
      <c r="TG364" s="14"/>
      <c r="TH364" s="14"/>
      <c r="TI364" s="22"/>
      <c r="TJ364" s="40"/>
      <c r="TN364" s="7"/>
      <c r="TO364" s="8"/>
      <c r="TT364" s="8"/>
      <c r="TV364" s="4"/>
      <c r="TW364" s="4"/>
      <c r="TX364" s="15"/>
      <c r="TY364" s="39"/>
      <c r="UC364" s="7"/>
      <c r="UD364" s="8"/>
      <c r="UH364" s="7"/>
      <c r="UI364" s="8"/>
      <c r="UN364" s="8"/>
      <c r="UP364" s="4"/>
      <c r="UQ364" s="4"/>
      <c r="UR364" s="15"/>
      <c r="US364" s="39"/>
      <c r="UW364" s="7"/>
      <c r="UX364" s="8"/>
      <c r="VB364" s="7"/>
      <c r="VC364" s="8"/>
      <c r="VG364" s="7"/>
      <c r="VH364" s="8"/>
      <c r="VM364" s="8"/>
      <c r="VO364" s="4"/>
      <c r="VP364" s="4"/>
      <c r="VQ364" s="15"/>
      <c r="VR364" s="39"/>
      <c r="VV364" s="7"/>
      <c r="VW364" s="8"/>
      <c r="WA364" s="7"/>
      <c r="WB364" s="8"/>
      <c r="WF364" s="7"/>
      <c r="WG364" s="8"/>
      <c r="WK364" s="7"/>
      <c r="WL364" s="8"/>
      <c r="WQ364" s="8"/>
      <c r="WS364" s="4"/>
      <c r="WT364" s="4"/>
      <c r="WU364" s="15"/>
      <c r="WV364" s="39"/>
      <c r="WZ364" s="7"/>
      <c r="XA364" s="8"/>
      <c r="XE364" s="7"/>
      <c r="XF364" s="8"/>
      <c r="XJ364" s="7"/>
      <c r="XK364" s="8"/>
      <c r="XO364" s="7"/>
      <c r="XP364" s="8"/>
      <c r="XT364" s="7"/>
      <c r="XU364" s="8"/>
      <c r="XY364" s="7"/>
      <c r="XZ364" s="8"/>
      <c r="YD364" s="7"/>
      <c r="YE364" s="8"/>
      <c r="YI364" s="7"/>
      <c r="YJ364" s="8"/>
    </row>
    <row r="365" spans="2:660" x14ac:dyDescent="0.2">
      <c r="B365" s="242"/>
      <c r="C365" s="163"/>
      <c r="D365"/>
      <c r="J365"/>
      <c r="K365"/>
      <c r="L365"/>
      <c r="M365"/>
      <c r="AI365" s="8"/>
      <c r="AK365" s="4"/>
      <c r="AL365" s="9"/>
      <c r="AN365" s="8"/>
      <c r="AP365" s="4"/>
      <c r="AQ365" s="9"/>
      <c r="AS365" s="8"/>
      <c r="AU365" s="4"/>
      <c r="AV365" s="9"/>
      <c r="AX365" s="17"/>
      <c r="AZ365" s="13"/>
      <c r="BA365" s="16"/>
      <c r="BM365" s="39"/>
      <c r="BO365" s="14"/>
      <c r="BP365" s="18"/>
      <c r="BR365" s="39"/>
      <c r="BT365" s="14"/>
      <c r="BU365" s="18"/>
      <c r="BW365" s="39"/>
      <c r="BY365" s="14"/>
      <c r="BZ365" s="18"/>
      <c r="CA365" s="22"/>
      <c r="CB365" s="40"/>
      <c r="CG365" s="40"/>
      <c r="CI365" s="21"/>
      <c r="CJ365" s="21"/>
      <c r="CL365" s="40"/>
      <c r="CN365" s="21"/>
      <c r="CO365" s="21"/>
      <c r="CQ365" s="40"/>
      <c r="CS365" s="21"/>
      <c r="CT365" s="21"/>
      <c r="CV365" s="40"/>
      <c r="CX365" s="21"/>
      <c r="CY365" s="21"/>
      <c r="CZ365" s="26"/>
      <c r="DA365" s="41"/>
      <c r="DF365" s="41"/>
      <c r="DH365" s="25"/>
      <c r="DI365" s="25"/>
      <c r="DK365" s="41"/>
      <c r="DM365" s="25"/>
      <c r="DN365" s="25"/>
      <c r="DP365" s="41"/>
      <c r="DR365" s="25"/>
      <c r="DS365" s="25"/>
      <c r="DT365" s="30"/>
      <c r="DU365" s="42"/>
      <c r="DZ365" s="42"/>
      <c r="EB365" s="29"/>
      <c r="EC365" s="29"/>
      <c r="EE365" s="42"/>
      <c r="EG365" s="29"/>
      <c r="EH365" s="29"/>
      <c r="EI365" s="34"/>
      <c r="EJ365" s="43"/>
      <c r="EO365" s="43"/>
      <c r="EQ365" s="33"/>
      <c r="ER365" s="33"/>
      <c r="ES365" s="38"/>
      <c r="ET365" s="44"/>
      <c r="EX365" s="7"/>
      <c r="EY365" s="8"/>
      <c r="FD365" s="8"/>
      <c r="FF365" s="4"/>
      <c r="FG365" s="4"/>
      <c r="FI365" s="8"/>
      <c r="FK365" s="4"/>
      <c r="FL365" s="4"/>
      <c r="FN365" s="8"/>
      <c r="FP365" s="4"/>
      <c r="FQ365" s="4"/>
      <c r="FS365" s="8"/>
      <c r="FU365" s="4"/>
      <c r="FV365" s="4"/>
      <c r="FW365" s="15"/>
      <c r="FX365" s="39"/>
      <c r="GC365" s="39"/>
      <c r="GE365" s="14"/>
      <c r="GF365" s="14"/>
      <c r="GH365" s="39"/>
      <c r="GJ365" s="14"/>
      <c r="GK365" s="14"/>
      <c r="GM365" s="39"/>
      <c r="GO365" s="14"/>
      <c r="GP365" s="14"/>
      <c r="GQ365" s="22"/>
      <c r="GR365" s="40"/>
      <c r="GW365" s="40"/>
      <c r="GY365" s="21"/>
      <c r="GZ365" s="21"/>
      <c r="HB365" s="40"/>
      <c r="HD365" s="21"/>
      <c r="HE365" s="21"/>
      <c r="HF365" s="26"/>
      <c r="HG365" s="41"/>
      <c r="HL365" s="41"/>
      <c r="HN365" s="25"/>
      <c r="HO365" s="25"/>
      <c r="HP365" s="30"/>
      <c r="HQ365" s="42"/>
      <c r="HU365" s="7"/>
      <c r="HV365" s="8"/>
      <c r="IA365" s="8"/>
      <c r="IC365" s="4"/>
      <c r="ID365" s="4"/>
      <c r="IF365" s="8"/>
      <c r="IH365" s="4"/>
      <c r="II365" s="4"/>
      <c r="IK365" s="8"/>
      <c r="IM365" s="4"/>
      <c r="IN365" s="4"/>
      <c r="IO365" s="15"/>
      <c r="IP365" s="39"/>
      <c r="IU365" s="39"/>
      <c r="IW365" s="14"/>
      <c r="IX365" s="14"/>
      <c r="IZ365" s="39"/>
      <c r="JB365" s="14"/>
      <c r="JC365" s="14"/>
      <c r="JD365" s="22"/>
      <c r="JE365" s="40"/>
      <c r="JJ365" s="40"/>
      <c r="JL365" s="21"/>
      <c r="JM365" s="21"/>
      <c r="JN365" s="26"/>
      <c r="JO365" s="41"/>
      <c r="JS365" s="7"/>
      <c r="JT365" s="8"/>
      <c r="JY365" s="8"/>
      <c r="KA365" s="4"/>
      <c r="KB365" s="4"/>
      <c r="KD365" s="8"/>
      <c r="KF365" s="4"/>
      <c r="KG365" s="4"/>
      <c r="KH365" s="15"/>
      <c r="KI365" s="39"/>
      <c r="KN365" s="39"/>
      <c r="KP365" s="14"/>
      <c r="KQ365" s="14"/>
      <c r="KR365" s="22"/>
      <c r="KS365" s="40"/>
      <c r="KX365" s="6"/>
      <c r="KZ365" s="5"/>
      <c r="LA365" s="5"/>
      <c r="LG365" s="15"/>
      <c r="LH365" s="39"/>
      <c r="LM365" s="6"/>
      <c r="LO365" s="5"/>
      <c r="LP365" s="5"/>
      <c r="LQ365" s="7"/>
      <c r="LR365" s="8"/>
      <c r="LW365" s="8"/>
      <c r="LY365" s="4"/>
      <c r="LZ365" s="4"/>
      <c r="MB365" s="8"/>
      <c r="MD365" s="4"/>
      <c r="ME365" s="4"/>
      <c r="MG365" s="8"/>
      <c r="MI365" s="4"/>
      <c r="MJ365" s="4"/>
      <c r="MK365" s="15"/>
      <c r="ML365" s="39"/>
      <c r="MQ365" s="39"/>
      <c r="MS365" s="14"/>
      <c r="MT365" s="14"/>
      <c r="MV365" s="39"/>
      <c r="MX365" s="14"/>
      <c r="MY365" s="14"/>
      <c r="MZ365" s="22"/>
      <c r="NA365" s="40"/>
      <c r="NF365" s="40"/>
      <c r="NH365" s="21"/>
      <c r="NI365" s="21"/>
      <c r="NJ365" s="26"/>
      <c r="NK365" s="41"/>
      <c r="NO365" s="7"/>
      <c r="NP365" s="8"/>
      <c r="NU365" s="8"/>
      <c r="NW365" s="4"/>
      <c r="NX365" s="4"/>
      <c r="NZ365" s="8"/>
      <c r="OB365" s="4"/>
      <c r="OC365" s="4"/>
      <c r="OD365" s="15"/>
      <c r="OE365" s="39"/>
      <c r="OJ365" s="39"/>
      <c r="OL365" s="14"/>
      <c r="OM365" s="14"/>
      <c r="ON365" s="22"/>
      <c r="OO365" s="40"/>
      <c r="OS365" s="7"/>
      <c r="OT365" s="8"/>
      <c r="OY365" s="8"/>
      <c r="PA365" s="4"/>
      <c r="PB365" s="4"/>
      <c r="PC365" s="15"/>
      <c r="PD365" s="39"/>
      <c r="PH365" s="7"/>
      <c r="PI365" s="8"/>
      <c r="PM365" s="7"/>
      <c r="PN365" s="8"/>
      <c r="PS365" s="8"/>
      <c r="PU365" s="4"/>
      <c r="PV365" s="4"/>
      <c r="PX365" s="8"/>
      <c r="PZ365" s="4"/>
      <c r="QA365" s="4"/>
      <c r="QB365" s="15"/>
      <c r="QC365" s="39"/>
      <c r="QH365" s="39"/>
      <c r="QJ365" s="14"/>
      <c r="QK365" s="14"/>
      <c r="QL365" s="22"/>
      <c r="QM365" s="40"/>
      <c r="QQ365" s="7"/>
      <c r="QR365" s="8"/>
      <c r="QW365" s="8"/>
      <c r="QY365" s="4"/>
      <c r="QZ365" s="4"/>
      <c r="RA365" s="15"/>
      <c r="RB365" s="39"/>
      <c r="RF365" s="7"/>
      <c r="RG365" s="8"/>
      <c r="RK365" s="7"/>
      <c r="RL365" s="8"/>
      <c r="RQ365" s="8"/>
      <c r="RS365" s="4"/>
      <c r="RT365" s="4"/>
      <c r="RU365" s="15"/>
      <c r="RV365" s="39"/>
      <c r="RZ365" s="7"/>
      <c r="SA365" s="8"/>
      <c r="SE365" s="7"/>
      <c r="SF365" s="8"/>
      <c r="SJ365" s="7"/>
      <c r="SK365" s="8"/>
      <c r="SP365" s="8"/>
      <c r="SR365" s="4"/>
      <c r="SS365" s="4"/>
      <c r="SU365" s="8"/>
      <c r="SW365" s="4"/>
      <c r="SX365" s="4"/>
      <c r="SY365" s="15"/>
      <c r="SZ365" s="39"/>
      <c r="TE365" s="39"/>
      <c r="TG365" s="14"/>
      <c r="TH365" s="14"/>
      <c r="TI365" s="22"/>
      <c r="TJ365" s="40"/>
      <c r="TN365" s="7"/>
      <c r="TO365" s="8"/>
      <c r="TT365" s="8"/>
      <c r="TV365" s="4"/>
      <c r="TW365" s="4"/>
      <c r="TX365" s="15"/>
      <c r="TY365" s="39"/>
      <c r="UC365" s="7"/>
      <c r="UD365" s="8"/>
      <c r="UH365" s="7"/>
      <c r="UI365" s="8"/>
      <c r="UN365" s="8"/>
      <c r="UP365" s="4"/>
      <c r="UQ365" s="4"/>
      <c r="UR365" s="15"/>
      <c r="US365" s="39"/>
      <c r="UW365" s="7"/>
      <c r="UX365" s="8"/>
      <c r="VB365" s="7"/>
      <c r="VC365" s="8"/>
      <c r="VG365" s="7"/>
      <c r="VH365" s="8"/>
      <c r="VM365" s="8"/>
      <c r="VO365" s="4"/>
      <c r="VP365" s="4"/>
      <c r="VQ365" s="15"/>
      <c r="VR365" s="39"/>
      <c r="VV365" s="7"/>
      <c r="VW365" s="8"/>
      <c r="WA365" s="7"/>
      <c r="WB365" s="8"/>
      <c r="WF365" s="7"/>
      <c r="WG365" s="8"/>
      <c r="WK365" s="7"/>
      <c r="WL365" s="8"/>
      <c r="WQ365" s="8"/>
      <c r="WS365" s="4"/>
      <c r="WT365" s="4"/>
      <c r="WU365" s="15"/>
      <c r="WV365" s="39"/>
      <c r="WZ365" s="7"/>
      <c r="XA365" s="8"/>
      <c r="XE365" s="7"/>
      <c r="XF365" s="8"/>
      <c r="XJ365" s="7"/>
      <c r="XK365" s="8"/>
      <c r="XO365" s="7"/>
      <c r="XP365" s="8"/>
      <c r="XT365" s="7"/>
      <c r="XU365" s="8"/>
      <c r="XY365" s="7"/>
      <c r="XZ365" s="8"/>
      <c r="YD365" s="7"/>
      <c r="YE365" s="8"/>
      <c r="YI365" s="7"/>
      <c r="YJ365" s="8"/>
    </row>
    <row r="366" spans="2:660" x14ac:dyDescent="0.2">
      <c r="B366" s="242"/>
      <c r="C366" s="163"/>
      <c r="D366"/>
      <c r="J366"/>
      <c r="K366"/>
      <c r="L366"/>
      <c r="M366"/>
      <c r="AI366" s="8"/>
      <c r="AK366" s="4"/>
      <c r="AL366" s="9"/>
      <c r="AN366" s="8"/>
      <c r="AP366" s="4"/>
      <c r="AQ366" s="9"/>
      <c r="AS366" s="8"/>
      <c r="AU366" s="4"/>
      <c r="AV366" s="9"/>
      <c r="AX366" s="17"/>
      <c r="AZ366" s="13"/>
      <c r="BA366" s="16"/>
      <c r="BM366" s="39"/>
      <c r="BO366" s="14"/>
      <c r="BP366" s="18"/>
      <c r="BR366" s="39"/>
      <c r="BT366" s="14"/>
      <c r="BU366" s="18"/>
      <c r="BW366" s="39"/>
      <c r="BY366" s="14"/>
      <c r="BZ366" s="18"/>
      <c r="CA366" s="22"/>
      <c r="CB366" s="40"/>
      <c r="CG366" s="40"/>
      <c r="CI366" s="21"/>
      <c r="CJ366" s="21"/>
      <c r="CL366" s="40"/>
      <c r="CN366" s="21"/>
      <c r="CO366" s="21"/>
      <c r="CQ366" s="40"/>
      <c r="CS366" s="21"/>
      <c r="CT366" s="21"/>
      <c r="CV366" s="40"/>
      <c r="CX366" s="21"/>
      <c r="CY366" s="21"/>
      <c r="CZ366" s="26"/>
      <c r="DA366" s="41"/>
      <c r="DF366" s="41"/>
      <c r="DH366" s="25"/>
      <c r="DI366" s="25"/>
      <c r="DK366" s="41"/>
      <c r="DM366" s="25"/>
      <c r="DN366" s="25"/>
      <c r="DP366" s="41"/>
      <c r="DR366" s="25"/>
      <c r="DS366" s="25"/>
      <c r="DT366" s="30"/>
      <c r="DU366" s="42"/>
      <c r="DZ366" s="42"/>
      <c r="EB366" s="29"/>
      <c r="EC366" s="29"/>
      <c r="EE366" s="42"/>
      <c r="EG366" s="29"/>
      <c r="EH366" s="29"/>
      <c r="EI366" s="34"/>
      <c r="EJ366" s="43"/>
      <c r="EO366" s="43"/>
      <c r="EQ366" s="33"/>
      <c r="ER366" s="33"/>
      <c r="ES366" s="38"/>
      <c r="ET366" s="44"/>
      <c r="EX366" s="7"/>
      <c r="EY366" s="8"/>
      <c r="FD366" s="8"/>
      <c r="FF366" s="4"/>
      <c r="FG366" s="4"/>
      <c r="FI366" s="8"/>
      <c r="FK366" s="4"/>
      <c r="FL366" s="4"/>
      <c r="FN366" s="8"/>
      <c r="FP366" s="4"/>
      <c r="FQ366" s="4"/>
      <c r="FS366" s="8"/>
      <c r="FU366" s="4"/>
      <c r="FV366" s="4"/>
      <c r="FW366" s="15"/>
      <c r="FX366" s="39"/>
      <c r="GC366" s="39"/>
      <c r="GE366" s="14"/>
      <c r="GF366" s="14"/>
      <c r="GH366" s="39"/>
      <c r="GJ366" s="14"/>
      <c r="GK366" s="14"/>
      <c r="GM366" s="39"/>
      <c r="GO366" s="14"/>
      <c r="GP366" s="14"/>
      <c r="GQ366" s="22"/>
      <c r="GR366" s="40"/>
      <c r="GW366" s="40"/>
      <c r="GY366" s="21"/>
      <c r="GZ366" s="21"/>
      <c r="HB366" s="40"/>
      <c r="HD366" s="21"/>
      <c r="HE366" s="21"/>
      <c r="HF366" s="26"/>
      <c r="HG366" s="41"/>
      <c r="HL366" s="41"/>
      <c r="HN366" s="25"/>
      <c r="HO366" s="25"/>
      <c r="HP366" s="30"/>
      <c r="HQ366" s="42"/>
      <c r="HU366" s="7"/>
      <c r="HV366" s="8"/>
      <c r="IA366" s="8"/>
      <c r="IC366" s="4"/>
      <c r="ID366" s="4"/>
      <c r="IF366" s="8"/>
      <c r="IH366" s="4"/>
      <c r="II366" s="4"/>
      <c r="IK366" s="8"/>
      <c r="IM366" s="4"/>
      <c r="IN366" s="4"/>
      <c r="IO366" s="15"/>
      <c r="IP366" s="39"/>
      <c r="IU366" s="39"/>
      <c r="IW366" s="14"/>
      <c r="IX366" s="14"/>
      <c r="IZ366" s="39"/>
      <c r="JB366" s="14"/>
      <c r="JC366" s="14"/>
      <c r="JD366" s="22"/>
      <c r="JE366" s="40"/>
      <c r="JJ366" s="40"/>
      <c r="JL366" s="21"/>
      <c r="JM366" s="21"/>
      <c r="JN366" s="26"/>
      <c r="JO366" s="41"/>
      <c r="JS366" s="7"/>
      <c r="JT366" s="8"/>
      <c r="JY366" s="8"/>
      <c r="KA366" s="4"/>
      <c r="KB366" s="4"/>
      <c r="KD366" s="8"/>
      <c r="KF366" s="4"/>
      <c r="KG366" s="4"/>
      <c r="KH366" s="15"/>
      <c r="KI366" s="39"/>
      <c r="KN366" s="39"/>
      <c r="KP366" s="14"/>
      <c r="KQ366" s="14"/>
      <c r="KR366" s="22"/>
      <c r="KS366" s="40"/>
      <c r="KX366" s="6"/>
      <c r="KZ366" s="5"/>
      <c r="LA366" s="5"/>
      <c r="LG366" s="15"/>
      <c r="LH366" s="39"/>
      <c r="LM366" s="6"/>
      <c r="LO366" s="5"/>
      <c r="LP366" s="5"/>
      <c r="LQ366" s="7"/>
      <c r="LR366" s="8"/>
      <c r="LW366" s="8"/>
      <c r="LY366" s="4"/>
      <c r="LZ366" s="4"/>
      <c r="MB366" s="8"/>
      <c r="MD366" s="4"/>
      <c r="ME366" s="4"/>
      <c r="MG366" s="8"/>
      <c r="MI366" s="4"/>
      <c r="MJ366" s="4"/>
      <c r="MK366" s="15"/>
      <c r="ML366" s="39"/>
      <c r="MQ366" s="39"/>
      <c r="MS366" s="14"/>
      <c r="MT366" s="14"/>
      <c r="MV366" s="39"/>
      <c r="MX366" s="14"/>
      <c r="MY366" s="14"/>
      <c r="MZ366" s="22"/>
      <c r="NA366" s="40"/>
      <c r="NF366" s="40"/>
      <c r="NH366" s="21"/>
      <c r="NI366" s="21"/>
      <c r="NJ366" s="26"/>
      <c r="NK366" s="41"/>
      <c r="NO366" s="7"/>
      <c r="NP366" s="8"/>
      <c r="NU366" s="8"/>
      <c r="NW366" s="4"/>
      <c r="NX366" s="4"/>
      <c r="NZ366" s="8"/>
      <c r="OB366" s="4"/>
      <c r="OC366" s="4"/>
      <c r="OD366" s="15"/>
      <c r="OE366" s="39"/>
      <c r="OJ366" s="39"/>
      <c r="OL366" s="14"/>
      <c r="OM366" s="14"/>
      <c r="ON366" s="22"/>
      <c r="OO366" s="40"/>
      <c r="OS366" s="7"/>
      <c r="OT366" s="8"/>
      <c r="OY366" s="8"/>
      <c r="PA366" s="4"/>
      <c r="PB366" s="4"/>
      <c r="PC366" s="15"/>
      <c r="PD366" s="39"/>
      <c r="PH366" s="7"/>
      <c r="PI366" s="8"/>
      <c r="PM366" s="7"/>
      <c r="PN366" s="8"/>
      <c r="PS366" s="8"/>
      <c r="PU366" s="4"/>
      <c r="PV366" s="4"/>
      <c r="PX366" s="8"/>
      <c r="PZ366" s="4"/>
      <c r="QA366" s="4"/>
      <c r="QB366" s="15"/>
      <c r="QC366" s="39"/>
      <c r="QH366" s="39"/>
      <c r="QJ366" s="14"/>
      <c r="QK366" s="14"/>
      <c r="QL366" s="22"/>
      <c r="QM366" s="40"/>
      <c r="QQ366" s="7"/>
      <c r="QR366" s="8"/>
      <c r="QW366" s="8"/>
      <c r="QY366" s="4"/>
      <c r="QZ366" s="4"/>
      <c r="RA366" s="15"/>
      <c r="RB366" s="39"/>
      <c r="RF366" s="7"/>
      <c r="RG366" s="8"/>
      <c r="RK366" s="7"/>
      <c r="RL366" s="8"/>
      <c r="RQ366" s="8"/>
      <c r="RS366" s="4"/>
      <c r="RT366" s="4"/>
      <c r="RU366" s="15"/>
      <c r="RV366" s="39"/>
      <c r="RZ366" s="7"/>
      <c r="SA366" s="8"/>
      <c r="SE366" s="7"/>
      <c r="SF366" s="8"/>
      <c r="SJ366" s="7"/>
      <c r="SK366" s="8"/>
      <c r="SP366" s="8"/>
      <c r="SR366" s="4"/>
      <c r="SS366" s="4"/>
      <c r="SU366" s="8"/>
      <c r="SW366" s="4"/>
      <c r="SX366" s="4"/>
      <c r="SY366" s="15"/>
      <c r="SZ366" s="39"/>
      <c r="TE366" s="39"/>
      <c r="TG366" s="14"/>
      <c r="TH366" s="14"/>
      <c r="TI366" s="22"/>
      <c r="TJ366" s="40"/>
      <c r="TN366" s="7"/>
      <c r="TO366" s="8"/>
      <c r="TT366" s="8"/>
      <c r="TV366" s="4"/>
      <c r="TW366" s="4"/>
      <c r="TX366" s="15"/>
      <c r="TY366" s="39"/>
      <c r="UC366" s="7"/>
      <c r="UD366" s="8"/>
      <c r="UH366" s="7"/>
      <c r="UI366" s="8"/>
      <c r="UN366" s="8"/>
      <c r="UP366" s="4"/>
      <c r="UQ366" s="4"/>
      <c r="UR366" s="15"/>
      <c r="US366" s="39"/>
      <c r="UW366" s="7"/>
      <c r="UX366" s="8"/>
      <c r="VB366" s="7"/>
      <c r="VC366" s="8"/>
      <c r="VG366" s="7"/>
      <c r="VH366" s="8"/>
      <c r="VM366" s="8"/>
      <c r="VO366" s="4"/>
      <c r="VP366" s="4"/>
      <c r="VQ366" s="15"/>
      <c r="VR366" s="39"/>
      <c r="VV366" s="7"/>
      <c r="VW366" s="8"/>
      <c r="WA366" s="7"/>
      <c r="WB366" s="8"/>
      <c r="WF366" s="7"/>
      <c r="WG366" s="8"/>
      <c r="WK366" s="7"/>
      <c r="WL366" s="8"/>
      <c r="WQ366" s="8"/>
      <c r="WS366" s="4"/>
      <c r="WT366" s="4"/>
      <c r="WU366" s="15"/>
      <c r="WV366" s="39"/>
      <c r="WZ366" s="7"/>
      <c r="XA366" s="8"/>
      <c r="XE366" s="7"/>
      <c r="XF366" s="8"/>
      <c r="XJ366" s="7"/>
      <c r="XK366" s="8"/>
      <c r="XO366" s="7"/>
      <c r="XP366" s="8"/>
      <c r="XT366" s="7"/>
      <c r="XU366" s="8"/>
      <c r="XY366" s="7"/>
      <c r="XZ366" s="8"/>
      <c r="YD366" s="7"/>
      <c r="YE366" s="8"/>
      <c r="YI366" s="7"/>
      <c r="YJ366" s="8"/>
    </row>
    <row r="367" spans="2:660" x14ac:dyDescent="0.2">
      <c r="B367" s="242"/>
      <c r="C367" s="163"/>
      <c r="D367"/>
      <c r="J367"/>
      <c r="K367"/>
      <c r="L367"/>
      <c r="M367"/>
      <c r="AI367" s="8"/>
      <c r="AK367" s="4"/>
      <c r="AL367" s="9"/>
      <c r="AN367" s="8"/>
      <c r="AP367" s="4"/>
      <c r="AQ367" s="9"/>
      <c r="AS367" s="8"/>
      <c r="AU367" s="4"/>
      <c r="AV367" s="9"/>
      <c r="AX367" s="17"/>
      <c r="AZ367" s="13"/>
      <c r="BA367" s="16"/>
      <c r="BM367" s="39"/>
      <c r="BO367" s="14"/>
      <c r="BP367" s="18"/>
      <c r="BR367" s="39"/>
      <c r="BT367" s="14"/>
      <c r="BU367" s="18"/>
      <c r="BW367" s="39"/>
      <c r="BY367" s="14"/>
      <c r="BZ367" s="18"/>
      <c r="CA367" s="22"/>
      <c r="CB367" s="40"/>
      <c r="CG367" s="40"/>
      <c r="CI367" s="21"/>
      <c r="CJ367" s="21"/>
      <c r="CL367" s="40"/>
      <c r="CN367" s="21"/>
      <c r="CO367" s="21"/>
      <c r="CQ367" s="40"/>
      <c r="CS367" s="21"/>
      <c r="CT367" s="21"/>
      <c r="CV367" s="40"/>
      <c r="CX367" s="21"/>
      <c r="CY367" s="21"/>
      <c r="CZ367" s="26"/>
      <c r="DA367" s="41"/>
      <c r="DF367" s="41"/>
      <c r="DH367" s="25"/>
      <c r="DI367" s="25"/>
      <c r="DK367" s="41"/>
      <c r="DM367" s="25"/>
      <c r="DN367" s="25"/>
      <c r="DP367" s="41"/>
      <c r="DR367" s="25"/>
      <c r="DS367" s="25"/>
      <c r="DT367" s="30"/>
      <c r="DU367" s="42"/>
      <c r="DZ367" s="42"/>
      <c r="EB367" s="29"/>
      <c r="EC367" s="29"/>
      <c r="EE367" s="42"/>
      <c r="EG367" s="29"/>
      <c r="EH367" s="29"/>
      <c r="EI367" s="34"/>
      <c r="EJ367" s="43"/>
      <c r="EO367" s="43"/>
      <c r="EQ367" s="33"/>
      <c r="ER367" s="33"/>
      <c r="ES367" s="38"/>
      <c r="ET367" s="44"/>
      <c r="EX367" s="7"/>
      <c r="EY367" s="8"/>
      <c r="FD367" s="8"/>
      <c r="FF367" s="4"/>
      <c r="FG367" s="4"/>
      <c r="FI367" s="8"/>
      <c r="FK367" s="4"/>
      <c r="FL367" s="4"/>
      <c r="FN367" s="8"/>
      <c r="FP367" s="4"/>
      <c r="FQ367" s="4"/>
      <c r="FS367" s="8"/>
      <c r="FU367" s="4"/>
      <c r="FV367" s="4"/>
      <c r="FW367" s="15"/>
      <c r="FX367" s="39"/>
      <c r="GC367" s="39"/>
      <c r="GE367" s="14"/>
      <c r="GF367" s="14"/>
      <c r="GH367" s="39"/>
      <c r="GJ367" s="14"/>
      <c r="GK367" s="14"/>
      <c r="GM367" s="39"/>
      <c r="GO367" s="14"/>
      <c r="GP367" s="14"/>
      <c r="GQ367" s="22"/>
      <c r="GR367" s="40"/>
      <c r="GW367" s="40"/>
      <c r="GY367" s="21"/>
      <c r="GZ367" s="21"/>
      <c r="HB367" s="40"/>
      <c r="HD367" s="21"/>
      <c r="HE367" s="21"/>
      <c r="HF367" s="26"/>
      <c r="HG367" s="41"/>
      <c r="HL367" s="41"/>
      <c r="HN367" s="25"/>
      <c r="HO367" s="25"/>
      <c r="HP367" s="30"/>
      <c r="HQ367" s="42"/>
      <c r="HU367" s="7"/>
      <c r="HV367" s="8"/>
      <c r="IA367" s="8"/>
      <c r="IC367" s="4"/>
      <c r="ID367" s="4"/>
      <c r="IF367" s="8"/>
      <c r="IH367" s="4"/>
      <c r="II367" s="4"/>
      <c r="IK367" s="8"/>
      <c r="IM367" s="4"/>
      <c r="IN367" s="4"/>
      <c r="IO367" s="15"/>
      <c r="IP367" s="39"/>
      <c r="IU367" s="39"/>
      <c r="IW367" s="14"/>
      <c r="IX367" s="14"/>
      <c r="IZ367" s="39"/>
      <c r="JB367" s="14"/>
      <c r="JC367" s="14"/>
      <c r="JD367" s="22"/>
      <c r="JE367" s="40"/>
      <c r="JJ367" s="40"/>
      <c r="JL367" s="21"/>
      <c r="JM367" s="21"/>
      <c r="JN367" s="26"/>
      <c r="JO367" s="41"/>
      <c r="JS367" s="7"/>
      <c r="JT367" s="8"/>
      <c r="JY367" s="8"/>
      <c r="KA367" s="4"/>
      <c r="KB367" s="4"/>
      <c r="KD367" s="8"/>
      <c r="KF367" s="4"/>
      <c r="KG367" s="4"/>
      <c r="KH367" s="15"/>
      <c r="KI367" s="39"/>
      <c r="KN367" s="39"/>
      <c r="KP367" s="14"/>
      <c r="KQ367" s="14"/>
      <c r="KR367" s="22"/>
      <c r="KS367" s="40"/>
      <c r="KX367" s="6"/>
      <c r="KZ367" s="5"/>
      <c r="LA367" s="5"/>
      <c r="LG367" s="15"/>
      <c r="LH367" s="39"/>
      <c r="LM367" s="6"/>
      <c r="LO367" s="5"/>
      <c r="LP367" s="5"/>
      <c r="LQ367" s="7"/>
      <c r="LR367" s="8"/>
      <c r="LW367" s="8"/>
      <c r="LY367" s="4"/>
      <c r="LZ367" s="4"/>
      <c r="MB367" s="8"/>
      <c r="MD367" s="4"/>
      <c r="ME367" s="4"/>
      <c r="MG367" s="8"/>
      <c r="MI367" s="4"/>
      <c r="MJ367" s="4"/>
      <c r="MK367" s="15"/>
      <c r="ML367" s="39"/>
      <c r="MQ367" s="39"/>
      <c r="MS367" s="14"/>
      <c r="MT367" s="14"/>
      <c r="MV367" s="39"/>
      <c r="MX367" s="14"/>
      <c r="MY367" s="14"/>
      <c r="MZ367" s="22"/>
      <c r="NA367" s="40"/>
      <c r="NF367" s="40"/>
      <c r="NH367" s="21"/>
      <c r="NI367" s="21"/>
      <c r="NJ367" s="26"/>
      <c r="NK367" s="41"/>
      <c r="NO367" s="7"/>
      <c r="NP367" s="8"/>
      <c r="NU367" s="8"/>
      <c r="NW367" s="4"/>
      <c r="NX367" s="4"/>
      <c r="NZ367" s="8"/>
      <c r="OB367" s="4"/>
      <c r="OC367" s="4"/>
      <c r="OD367" s="15"/>
      <c r="OE367" s="39"/>
      <c r="OJ367" s="39"/>
      <c r="OL367" s="14"/>
      <c r="OM367" s="14"/>
      <c r="ON367" s="22"/>
      <c r="OO367" s="40"/>
      <c r="OS367" s="7"/>
      <c r="OT367" s="8"/>
      <c r="OY367" s="8"/>
      <c r="PA367" s="4"/>
      <c r="PB367" s="4"/>
      <c r="PC367" s="15"/>
      <c r="PD367" s="39"/>
      <c r="PH367" s="7"/>
      <c r="PI367" s="8"/>
      <c r="PM367" s="7"/>
      <c r="PN367" s="8"/>
      <c r="PS367" s="8"/>
      <c r="PU367" s="4"/>
      <c r="PV367" s="4"/>
      <c r="PX367" s="8"/>
      <c r="PZ367" s="4"/>
      <c r="QA367" s="4"/>
      <c r="QB367" s="15"/>
      <c r="QC367" s="39"/>
      <c r="QH367" s="39"/>
      <c r="QJ367" s="14"/>
      <c r="QK367" s="14"/>
      <c r="QL367" s="22"/>
      <c r="QM367" s="40"/>
      <c r="QQ367" s="7"/>
      <c r="QR367" s="8"/>
      <c r="QW367" s="8"/>
      <c r="QY367" s="4"/>
      <c r="QZ367" s="4"/>
      <c r="RA367" s="15"/>
      <c r="RB367" s="39"/>
      <c r="RF367" s="7"/>
      <c r="RG367" s="8"/>
      <c r="RK367" s="7"/>
      <c r="RL367" s="8"/>
      <c r="RQ367" s="8"/>
      <c r="RS367" s="4"/>
      <c r="RT367" s="4"/>
      <c r="RU367" s="15"/>
      <c r="RV367" s="39"/>
      <c r="RZ367" s="7"/>
      <c r="SA367" s="8"/>
      <c r="SE367" s="7"/>
      <c r="SF367" s="8"/>
      <c r="SJ367" s="7"/>
      <c r="SK367" s="8"/>
      <c r="SP367" s="8"/>
      <c r="SR367" s="4"/>
      <c r="SS367" s="4"/>
      <c r="SU367" s="8"/>
      <c r="SW367" s="4"/>
      <c r="SX367" s="4"/>
      <c r="SY367" s="15"/>
      <c r="SZ367" s="39"/>
      <c r="TE367" s="39"/>
      <c r="TG367" s="14"/>
      <c r="TH367" s="14"/>
      <c r="TI367" s="22"/>
      <c r="TJ367" s="40"/>
      <c r="TN367" s="7"/>
      <c r="TO367" s="8"/>
      <c r="TT367" s="8"/>
      <c r="TV367" s="4"/>
      <c r="TW367" s="4"/>
      <c r="TX367" s="15"/>
      <c r="TY367" s="39"/>
      <c r="UC367" s="7"/>
      <c r="UD367" s="8"/>
      <c r="UH367" s="7"/>
      <c r="UI367" s="8"/>
      <c r="UN367" s="8"/>
      <c r="UP367" s="4"/>
      <c r="UQ367" s="4"/>
      <c r="UR367" s="15"/>
      <c r="US367" s="39"/>
      <c r="UW367" s="7"/>
      <c r="UX367" s="8"/>
      <c r="VB367" s="7"/>
      <c r="VC367" s="8"/>
      <c r="VG367" s="7"/>
      <c r="VH367" s="8"/>
      <c r="VM367" s="8"/>
      <c r="VO367" s="4"/>
      <c r="VP367" s="4"/>
      <c r="VQ367" s="15"/>
      <c r="VR367" s="39"/>
      <c r="VV367" s="7"/>
      <c r="VW367" s="8"/>
      <c r="WA367" s="7"/>
      <c r="WB367" s="8"/>
      <c r="WF367" s="7"/>
      <c r="WG367" s="8"/>
      <c r="WK367" s="7"/>
      <c r="WL367" s="8"/>
      <c r="WQ367" s="8"/>
      <c r="WS367" s="4"/>
      <c r="WT367" s="4"/>
      <c r="WU367" s="15"/>
      <c r="WV367" s="39"/>
      <c r="WZ367" s="7"/>
      <c r="XA367" s="8"/>
      <c r="XE367" s="7"/>
      <c r="XF367" s="8"/>
      <c r="XJ367" s="7"/>
      <c r="XK367" s="8"/>
      <c r="XO367" s="7"/>
      <c r="XP367" s="8"/>
      <c r="XT367" s="7"/>
      <c r="XU367" s="8"/>
      <c r="XY367" s="7"/>
      <c r="XZ367" s="8"/>
      <c r="YD367" s="7"/>
      <c r="YE367" s="8"/>
      <c r="YI367" s="7"/>
      <c r="YJ367" s="8"/>
    </row>
    <row r="368" spans="2:660" x14ac:dyDescent="0.2">
      <c r="B368" s="242"/>
      <c r="C368" s="163"/>
      <c r="D368"/>
      <c r="J368"/>
      <c r="K368"/>
      <c r="L368"/>
      <c r="M368"/>
      <c r="AI368" s="8"/>
      <c r="AK368" s="4"/>
      <c r="AL368" s="9"/>
      <c r="AN368" s="8"/>
      <c r="AP368" s="4"/>
      <c r="AQ368" s="9"/>
      <c r="AS368" s="8"/>
      <c r="AU368" s="4"/>
      <c r="AV368" s="9"/>
      <c r="AX368" s="17"/>
      <c r="AZ368" s="13"/>
      <c r="BA368" s="16"/>
      <c r="BM368" s="39"/>
      <c r="BO368" s="14"/>
      <c r="BP368" s="18"/>
      <c r="BR368" s="39"/>
      <c r="BT368" s="14"/>
      <c r="BU368" s="18"/>
      <c r="BW368" s="39"/>
      <c r="BY368" s="14"/>
      <c r="BZ368" s="18"/>
      <c r="CA368" s="22"/>
      <c r="CB368" s="40"/>
      <c r="CG368" s="40"/>
      <c r="CI368" s="21"/>
      <c r="CJ368" s="21"/>
      <c r="CL368" s="40"/>
      <c r="CN368" s="21"/>
      <c r="CO368" s="21"/>
      <c r="CQ368" s="40"/>
      <c r="CS368" s="21"/>
      <c r="CT368" s="21"/>
      <c r="CV368" s="40"/>
      <c r="CX368" s="21"/>
      <c r="CY368" s="21"/>
      <c r="CZ368" s="26"/>
      <c r="DA368" s="41"/>
      <c r="DF368" s="41"/>
      <c r="DH368" s="25"/>
      <c r="DI368" s="25"/>
      <c r="DK368" s="41"/>
      <c r="DM368" s="25"/>
      <c r="DN368" s="25"/>
      <c r="DP368" s="41"/>
      <c r="DR368" s="25"/>
      <c r="DS368" s="25"/>
      <c r="DT368" s="30"/>
      <c r="DU368" s="42"/>
      <c r="DZ368" s="42"/>
      <c r="EB368" s="29"/>
      <c r="EC368" s="29"/>
      <c r="EE368" s="42"/>
      <c r="EG368" s="29"/>
      <c r="EH368" s="29"/>
      <c r="EI368" s="34"/>
      <c r="EJ368" s="43"/>
      <c r="EO368" s="43"/>
      <c r="EQ368" s="33"/>
      <c r="ER368" s="33"/>
      <c r="ES368" s="38"/>
      <c r="ET368" s="44"/>
      <c r="EX368" s="7"/>
      <c r="EY368" s="8"/>
      <c r="FD368" s="8"/>
      <c r="FF368" s="4"/>
      <c r="FG368" s="4"/>
      <c r="FI368" s="8"/>
      <c r="FK368" s="4"/>
      <c r="FL368" s="4"/>
      <c r="FN368" s="8"/>
      <c r="FP368" s="4"/>
      <c r="FQ368" s="4"/>
      <c r="FS368" s="8"/>
      <c r="FU368" s="4"/>
      <c r="FV368" s="4"/>
      <c r="FW368" s="15"/>
      <c r="FX368" s="39"/>
      <c r="GC368" s="39"/>
      <c r="GE368" s="14"/>
      <c r="GF368" s="14"/>
      <c r="GH368" s="39"/>
      <c r="GJ368" s="14"/>
      <c r="GK368" s="14"/>
      <c r="GM368" s="39"/>
      <c r="GO368" s="14"/>
      <c r="GP368" s="14"/>
      <c r="GQ368" s="22"/>
      <c r="GR368" s="40"/>
      <c r="GW368" s="40"/>
      <c r="GY368" s="21"/>
      <c r="GZ368" s="21"/>
      <c r="HB368" s="40"/>
      <c r="HD368" s="21"/>
      <c r="HE368" s="21"/>
      <c r="HF368" s="26"/>
      <c r="HG368" s="41"/>
      <c r="HL368" s="41"/>
      <c r="HN368" s="25"/>
      <c r="HO368" s="25"/>
      <c r="HP368" s="30"/>
      <c r="HQ368" s="42"/>
      <c r="HU368" s="7"/>
      <c r="HV368" s="8"/>
      <c r="IA368" s="8"/>
      <c r="IC368" s="4"/>
      <c r="ID368" s="4"/>
      <c r="IF368" s="8"/>
      <c r="IH368" s="4"/>
      <c r="II368" s="4"/>
      <c r="IK368" s="8"/>
      <c r="IM368" s="4"/>
      <c r="IN368" s="4"/>
      <c r="IO368" s="15"/>
      <c r="IP368" s="39"/>
      <c r="IU368" s="39"/>
      <c r="IW368" s="14"/>
      <c r="IX368" s="14"/>
      <c r="IZ368" s="39"/>
      <c r="JB368" s="14"/>
      <c r="JC368" s="14"/>
      <c r="JD368" s="22"/>
      <c r="JE368" s="40"/>
      <c r="JJ368" s="40"/>
      <c r="JL368" s="21"/>
      <c r="JM368" s="21"/>
      <c r="JN368" s="26"/>
      <c r="JO368" s="41"/>
      <c r="JS368" s="7"/>
      <c r="JT368" s="8"/>
      <c r="JY368" s="8"/>
      <c r="KA368" s="4"/>
      <c r="KB368" s="4"/>
      <c r="KD368" s="8"/>
      <c r="KF368" s="4"/>
      <c r="KG368" s="4"/>
      <c r="KH368" s="15"/>
      <c r="KI368" s="39"/>
      <c r="KN368" s="39"/>
      <c r="KP368" s="14"/>
      <c r="KQ368" s="14"/>
      <c r="KR368" s="22"/>
      <c r="KS368" s="40"/>
      <c r="KX368" s="6"/>
      <c r="KZ368" s="5"/>
      <c r="LA368" s="5"/>
      <c r="LG368" s="15"/>
      <c r="LH368" s="39"/>
      <c r="LM368" s="6"/>
      <c r="LO368" s="5"/>
      <c r="LP368" s="5"/>
      <c r="LQ368" s="7"/>
      <c r="LR368" s="8"/>
      <c r="LW368" s="8"/>
      <c r="LY368" s="4"/>
      <c r="LZ368" s="4"/>
      <c r="MB368" s="8"/>
      <c r="MD368" s="4"/>
      <c r="ME368" s="4"/>
      <c r="MG368" s="8"/>
      <c r="MI368" s="4"/>
      <c r="MJ368" s="4"/>
      <c r="MK368" s="15"/>
      <c r="ML368" s="39"/>
      <c r="MQ368" s="39"/>
      <c r="MS368" s="14"/>
      <c r="MT368" s="14"/>
      <c r="MV368" s="39"/>
      <c r="MX368" s="14"/>
      <c r="MY368" s="14"/>
      <c r="MZ368" s="22"/>
      <c r="NA368" s="40"/>
      <c r="NF368" s="40"/>
      <c r="NH368" s="21"/>
      <c r="NI368" s="21"/>
      <c r="NJ368" s="26"/>
      <c r="NK368" s="41"/>
      <c r="NO368" s="7"/>
      <c r="NP368" s="8"/>
      <c r="NU368" s="8"/>
      <c r="NW368" s="4"/>
      <c r="NX368" s="4"/>
      <c r="NZ368" s="8"/>
      <c r="OB368" s="4"/>
      <c r="OC368" s="4"/>
      <c r="OD368" s="15"/>
      <c r="OE368" s="39"/>
      <c r="OJ368" s="39"/>
      <c r="OL368" s="14"/>
      <c r="OM368" s="14"/>
      <c r="ON368" s="22"/>
      <c r="OO368" s="40"/>
      <c r="OS368" s="7"/>
      <c r="OT368" s="8"/>
      <c r="OY368" s="8"/>
      <c r="PA368" s="4"/>
      <c r="PB368" s="4"/>
      <c r="PC368" s="15"/>
      <c r="PD368" s="39"/>
      <c r="PH368" s="7"/>
      <c r="PI368" s="8"/>
      <c r="PM368" s="7"/>
      <c r="PN368" s="8"/>
      <c r="PS368" s="8"/>
      <c r="PU368" s="4"/>
      <c r="PV368" s="4"/>
      <c r="PX368" s="8"/>
      <c r="PZ368" s="4"/>
      <c r="QA368" s="4"/>
      <c r="QB368" s="15"/>
      <c r="QC368" s="39"/>
      <c r="QH368" s="39"/>
      <c r="QJ368" s="14"/>
      <c r="QK368" s="14"/>
      <c r="QL368" s="22"/>
      <c r="QM368" s="40"/>
      <c r="QQ368" s="7"/>
      <c r="QR368" s="8"/>
      <c r="QW368" s="8"/>
      <c r="QY368" s="4"/>
      <c r="QZ368" s="4"/>
      <c r="RA368" s="15"/>
      <c r="RB368" s="39"/>
      <c r="RF368" s="7"/>
      <c r="RG368" s="8"/>
      <c r="RK368" s="7"/>
      <c r="RL368" s="8"/>
      <c r="RQ368" s="8"/>
      <c r="RS368" s="4"/>
      <c r="RT368" s="4"/>
      <c r="RU368" s="15"/>
      <c r="RV368" s="39"/>
      <c r="RZ368" s="7"/>
      <c r="SA368" s="8"/>
      <c r="SE368" s="7"/>
      <c r="SF368" s="8"/>
      <c r="SJ368" s="7"/>
      <c r="SK368" s="8"/>
      <c r="SP368" s="8"/>
      <c r="SR368" s="4"/>
      <c r="SS368" s="4"/>
      <c r="SU368" s="8"/>
      <c r="SW368" s="4"/>
      <c r="SX368" s="4"/>
      <c r="SY368" s="15"/>
      <c r="SZ368" s="39"/>
      <c r="TE368" s="39"/>
      <c r="TG368" s="14"/>
      <c r="TH368" s="14"/>
      <c r="TI368" s="22"/>
      <c r="TJ368" s="40"/>
      <c r="TN368" s="7"/>
      <c r="TO368" s="8"/>
      <c r="TT368" s="8"/>
      <c r="TV368" s="4"/>
      <c r="TW368" s="4"/>
      <c r="TX368" s="15"/>
      <c r="TY368" s="39"/>
      <c r="UC368" s="7"/>
      <c r="UD368" s="8"/>
      <c r="UH368" s="7"/>
      <c r="UI368" s="8"/>
      <c r="UN368" s="8"/>
      <c r="UP368" s="4"/>
      <c r="UQ368" s="4"/>
      <c r="UR368" s="15"/>
      <c r="US368" s="39"/>
      <c r="UW368" s="7"/>
      <c r="UX368" s="8"/>
      <c r="VB368" s="7"/>
      <c r="VC368" s="8"/>
      <c r="VG368" s="7"/>
      <c r="VH368" s="8"/>
      <c r="VM368" s="8"/>
      <c r="VO368" s="4"/>
      <c r="VP368" s="4"/>
      <c r="VQ368" s="15"/>
      <c r="VR368" s="39"/>
      <c r="VV368" s="7"/>
      <c r="VW368" s="8"/>
      <c r="WA368" s="7"/>
      <c r="WB368" s="8"/>
      <c r="WF368" s="7"/>
      <c r="WG368" s="8"/>
      <c r="WK368" s="7"/>
      <c r="WL368" s="8"/>
      <c r="WQ368" s="8"/>
      <c r="WS368" s="4"/>
      <c r="WT368" s="4"/>
      <c r="WU368" s="15"/>
      <c r="WV368" s="39"/>
      <c r="WZ368" s="7"/>
      <c r="XA368" s="8"/>
      <c r="XE368" s="7"/>
      <c r="XF368" s="8"/>
      <c r="XJ368" s="7"/>
      <c r="XK368" s="8"/>
      <c r="XO368" s="7"/>
      <c r="XP368" s="8"/>
      <c r="XT368" s="7"/>
      <c r="XU368" s="8"/>
      <c r="XY368" s="7"/>
      <c r="XZ368" s="8"/>
      <c r="YD368" s="7"/>
      <c r="YE368" s="8"/>
      <c r="YI368" s="7"/>
      <c r="YJ368" s="8"/>
    </row>
    <row r="369" spans="2:660" x14ac:dyDescent="0.2">
      <c r="B369" s="242"/>
      <c r="C369" s="163"/>
      <c r="D369"/>
      <c r="J369"/>
      <c r="K369"/>
      <c r="L369"/>
      <c r="M369"/>
      <c r="AI369" s="8"/>
      <c r="AK369" s="4"/>
      <c r="AL369" s="9"/>
      <c r="AN369" s="8"/>
      <c r="AP369" s="4"/>
      <c r="AQ369" s="9"/>
      <c r="AS369" s="8"/>
      <c r="AU369" s="4"/>
      <c r="AV369" s="9"/>
      <c r="AX369" s="17"/>
      <c r="AZ369" s="13"/>
      <c r="BA369" s="16"/>
      <c r="BM369" s="39"/>
      <c r="BO369" s="14"/>
      <c r="BP369" s="18"/>
      <c r="BR369" s="39"/>
      <c r="BT369" s="14"/>
      <c r="BU369" s="18"/>
      <c r="BW369" s="39"/>
      <c r="BY369" s="14"/>
      <c r="BZ369" s="18"/>
      <c r="CA369" s="22"/>
      <c r="CB369" s="40"/>
      <c r="CG369" s="40"/>
      <c r="CI369" s="21"/>
      <c r="CJ369" s="21"/>
      <c r="CL369" s="40"/>
      <c r="CN369" s="21"/>
      <c r="CO369" s="21"/>
      <c r="CQ369" s="40"/>
      <c r="CS369" s="21"/>
      <c r="CT369" s="21"/>
      <c r="CV369" s="40"/>
      <c r="CX369" s="21"/>
      <c r="CY369" s="21"/>
      <c r="CZ369" s="26"/>
      <c r="DA369" s="41"/>
      <c r="DF369" s="41"/>
      <c r="DH369" s="25"/>
      <c r="DI369" s="25"/>
      <c r="DK369" s="41"/>
      <c r="DM369" s="25"/>
      <c r="DN369" s="25"/>
      <c r="DP369" s="41"/>
      <c r="DR369" s="25"/>
      <c r="DS369" s="25"/>
      <c r="DT369" s="30"/>
      <c r="DU369" s="42"/>
      <c r="DZ369" s="42"/>
      <c r="EB369" s="29"/>
      <c r="EC369" s="29"/>
      <c r="EE369" s="42"/>
      <c r="EG369" s="29"/>
      <c r="EH369" s="29"/>
      <c r="EI369" s="34"/>
      <c r="EJ369" s="43"/>
      <c r="EO369" s="43"/>
      <c r="EQ369" s="33"/>
      <c r="ER369" s="33"/>
      <c r="ES369" s="38"/>
      <c r="ET369" s="44"/>
      <c r="EX369" s="7"/>
      <c r="EY369" s="8"/>
      <c r="FD369" s="8"/>
      <c r="FF369" s="4"/>
      <c r="FG369" s="4"/>
      <c r="FI369" s="8"/>
      <c r="FK369" s="4"/>
      <c r="FL369" s="4"/>
      <c r="FN369" s="8"/>
      <c r="FP369" s="4"/>
      <c r="FQ369" s="4"/>
      <c r="FS369" s="8"/>
      <c r="FU369" s="4"/>
      <c r="FV369" s="4"/>
      <c r="FW369" s="15"/>
      <c r="FX369" s="39"/>
      <c r="GC369" s="39"/>
      <c r="GE369" s="14"/>
      <c r="GF369" s="14"/>
      <c r="GH369" s="39"/>
      <c r="GJ369" s="14"/>
      <c r="GK369" s="14"/>
      <c r="GM369" s="39"/>
      <c r="GO369" s="14"/>
      <c r="GP369" s="14"/>
      <c r="GQ369" s="22"/>
      <c r="GR369" s="40"/>
      <c r="GW369" s="40"/>
      <c r="GY369" s="21"/>
      <c r="GZ369" s="21"/>
      <c r="HB369" s="40"/>
      <c r="HD369" s="21"/>
      <c r="HE369" s="21"/>
      <c r="HF369" s="26"/>
      <c r="HG369" s="41"/>
      <c r="HL369" s="41"/>
      <c r="HN369" s="25"/>
      <c r="HO369" s="25"/>
      <c r="HP369" s="30"/>
      <c r="HQ369" s="42"/>
      <c r="HU369" s="7"/>
      <c r="HV369" s="8"/>
      <c r="IA369" s="8"/>
      <c r="IC369" s="4"/>
      <c r="ID369" s="4"/>
      <c r="IF369" s="8"/>
      <c r="IH369" s="4"/>
      <c r="II369" s="4"/>
      <c r="IK369" s="8"/>
      <c r="IM369" s="4"/>
      <c r="IN369" s="4"/>
      <c r="IO369" s="15"/>
      <c r="IP369" s="39"/>
      <c r="IU369" s="39"/>
      <c r="IW369" s="14"/>
      <c r="IX369" s="14"/>
      <c r="IZ369" s="39"/>
      <c r="JB369" s="14"/>
      <c r="JC369" s="14"/>
      <c r="JD369" s="22"/>
      <c r="JE369" s="40"/>
      <c r="JJ369" s="40"/>
      <c r="JL369" s="21"/>
      <c r="JM369" s="21"/>
      <c r="JN369" s="26"/>
      <c r="JO369" s="41"/>
      <c r="JS369" s="7"/>
      <c r="JT369" s="8"/>
      <c r="JY369" s="8"/>
      <c r="KA369" s="4"/>
      <c r="KB369" s="4"/>
      <c r="KD369" s="8"/>
      <c r="KF369" s="4"/>
      <c r="KG369" s="4"/>
      <c r="KH369" s="15"/>
      <c r="KI369" s="39"/>
      <c r="KN369" s="39"/>
      <c r="KP369" s="14"/>
      <c r="KQ369" s="14"/>
      <c r="KR369" s="22"/>
      <c r="KS369" s="40"/>
      <c r="KX369" s="6"/>
      <c r="KZ369" s="5"/>
      <c r="LA369" s="5"/>
      <c r="LG369" s="15"/>
      <c r="LH369" s="39"/>
      <c r="LM369" s="6"/>
      <c r="LO369" s="5"/>
      <c r="LP369" s="5"/>
      <c r="LQ369" s="7"/>
      <c r="LR369" s="8"/>
      <c r="LW369" s="8"/>
      <c r="LY369" s="4"/>
      <c r="LZ369" s="4"/>
      <c r="MB369" s="8"/>
      <c r="MD369" s="4"/>
      <c r="ME369" s="4"/>
      <c r="MG369" s="8"/>
      <c r="MI369" s="4"/>
      <c r="MJ369" s="4"/>
      <c r="MK369" s="15"/>
      <c r="ML369" s="39"/>
      <c r="MQ369" s="39"/>
      <c r="MS369" s="14"/>
      <c r="MT369" s="14"/>
      <c r="MV369" s="39"/>
      <c r="MX369" s="14"/>
      <c r="MY369" s="14"/>
      <c r="MZ369" s="22"/>
      <c r="NA369" s="40"/>
      <c r="NF369" s="40"/>
      <c r="NH369" s="21"/>
      <c r="NI369" s="21"/>
      <c r="NJ369" s="26"/>
      <c r="NK369" s="41"/>
      <c r="NO369" s="7"/>
      <c r="NP369" s="8"/>
      <c r="NU369" s="8"/>
      <c r="NW369" s="4"/>
      <c r="NX369" s="4"/>
      <c r="NZ369" s="8"/>
      <c r="OB369" s="4"/>
      <c r="OC369" s="4"/>
      <c r="OD369" s="15"/>
      <c r="OE369" s="39"/>
      <c r="OJ369" s="39"/>
      <c r="OL369" s="14"/>
      <c r="OM369" s="14"/>
      <c r="ON369" s="22"/>
      <c r="OO369" s="40"/>
      <c r="OS369" s="7"/>
      <c r="OT369" s="8"/>
      <c r="OY369" s="8"/>
      <c r="PA369" s="4"/>
      <c r="PB369" s="4"/>
      <c r="PC369" s="15"/>
      <c r="PD369" s="39"/>
      <c r="PH369" s="7"/>
      <c r="PI369" s="8"/>
      <c r="PM369" s="7"/>
      <c r="PN369" s="8"/>
      <c r="PS369" s="8"/>
      <c r="PU369" s="4"/>
      <c r="PV369" s="4"/>
      <c r="PX369" s="8"/>
      <c r="PZ369" s="4"/>
      <c r="QA369" s="4"/>
      <c r="QB369" s="15"/>
      <c r="QC369" s="39"/>
      <c r="QH369" s="39"/>
      <c r="QJ369" s="14"/>
      <c r="QK369" s="14"/>
      <c r="QL369" s="22"/>
      <c r="QM369" s="40"/>
      <c r="QQ369" s="7"/>
      <c r="QR369" s="8"/>
      <c r="QW369" s="8"/>
      <c r="QY369" s="4"/>
      <c r="QZ369" s="4"/>
      <c r="RA369" s="15"/>
      <c r="RB369" s="39"/>
      <c r="RF369" s="7"/>
      <c r="RG369" s="8"/>
      <c r="RK369" s="7"/>
      <c r="RL369" s="8"/>
      <c r="RQ369" s="8"/>
      <c r="RS369" s="4"/>
      <c r="RT369" s="4"/>
      <c r="RU369" s="15"/>
      <c r="RV369" s="39"/>
      <c r="RZ369" s="7"/>
      <c r="SA369" s="8"/>
      <c r="SE369" s="7"/>
      <c r="SF369" s="8"/>
      <c r="SJ369" s="7"/>
      <c r="SK369" s="8"/>
      <c r="SP369" s="8"/>
      <c r="SR369" s="4"/>
      <c r="SS369" s="4"/>
      <c r="SU369" s="8"/>
      <c r="SW369" s="4"/>
      <c r="SX369" s="4"/>
      <c r="SY369" s="15"/>
      <c r="SZ369" s="39"/>
      <c r="TE369" s="39"/>
      <c r="TG369" s="14"/>
      <c r="TH369" s="14"/>
      <c r="TI369" s="22"/>
      <c r="TJ369" s="40"/>
      <c r="TN369" s="7"/>
      <c r="TO369" s="8"/>
      <c r="TT369" s="8"/>
      <c r="TV369" s="4"/>
      <c r="TW369" s="4"/>
      <c r="TX369" s="15"/>
      <c r="TY369" s="39"/>
      <c r="UC369" s="7"/>
      <c r="UD369" s="8"/>
      <c r="UH369" s="7"/>
      <c r="UI369" s="8"/>
      <c r="UN369" s="8"/>
      <c r="UP369" s="4"/>
      <c r="UQ369" s="4"/>
      <c r="UR369" s="15"/>
      <c r="US369" s="39"/>
      <c r="UW369" s="7"/>
      <c r="UX369" s="8"/>
      <c r="VB369" s="7"/>
      <c r="VC369" s="8"/>
      <c r="VG369" s="7"/>
      <c r="VH369" s="8"/>
      <c r="VM369" s="8"/>
      <c r="VO369" s="4"/>
      <c r="VP369" s="4"/>
      <c r="VQ369" s="15"/>
      <c r="VR369" s="39"/>
      <c r="VV369" s="7"/>
      <c r="VW369" s="8"/>
      <c r="WA369" s="7"/>
      <c r="WB369" s="8"/>
      <c r="WF369" s="7"/>
      <c r="WG369" s="8"/>
      <c r="WK369" s="7"/>
      <c r="WL369" s="8"/>
      <c r="WQ369" s="8"/>
      <c r="WS369" s="4"/>
      <c r="WT369" s="4"/>
      <c r="WU369" s="15"/>
      <c r="WV369" s="39"/>
      <c r="WZ369" s="7"/>
      <c r="XA369" s="8"/>
      <c r="XE369" s="7"/>
      <c r="XF369" s="8"/>
      <c r="XJ369" s="7"/>
      <c r="XK369" s="8"/>
      <c r="XO369" s="7"/>
      <c r="XP369" s="8"/>
      <c r="XT369" s="7"/>
      <c r="XU369" s="8"/>
      <c r="XY369" s="7"/>
      <c r="XZ369" s="8"/>
      <c r="YD369" s="7"/>
      <c r="YE369" s="8"/>
      <c r="YI369" s="7"/>
      <c r="YJ369" s="8"/>
    </row>
    <row r="370" spans="2:660" x14ac:dyDescent="0.2">
      <c r="B370" s="242"/>
      <c r="C370" s="163"/>
      <c r="D370"/>
      <c r="J370"/>
      <c r="K370"/>
      <c r="L370"/>
      <c r="M370"/>
      <c r="AI370" s="8"/>
      <c r="AK370" s="4"/>
      <c r="AL370" s="9"/>
      <c r="AN370" s="8"/>
      <c r="AP370" s="4"/>
      <c r="AQ370" s="9"/>
      <c r="AS370" s="8"/>
      <c r="AU370" s="4"/>
      <c r="AV370" s="9"/>
      <c r="AX370" s="17"/>
      <c r="AZ370" s="13"/>
      <c r="BA370" s="16"/>
      <c r="BM370" s="39"/>
      <c r="BO370" s="14"/>
      <c r="BP370" s="18"/>
      <c r="BR370" s="39"/>
      <c r="BT370" s="14"/>
      <c r="BU370" s="18"/>
      <c r="BW370" s="39"/>
      <c r="BY370" s="14"/>
      <c r="BZ370" s="18"/>
      <c r="CA370" s="22"/>
      <c r="CB370" s="40"/>
      <c r="CG370" s="40"/>
      <c r="CI370" s="21"/>
      <c r="CJ370" s="21"/>
      <c r="CL370" s="40"/>
      <c r="CN370" s="21"/>
      <c r="CO370" s="21"/>
      <c r="CQ370" s="40"/>
      <c r="CS370" s="21"/>
      <c r="CT370" s="21"/>
      <c r="CV370" s="40"/>
      <c r="CX370" s="21"/>
      <c r="CY370" s="21"/>
      <c r="CZ370" s="26"/>
      <c r="DA370" s="41"/>
      <c r="DF370" s="41"/>
      <c r="DH370" s="25"/>
      <c r="DI370" s="25"/>
      <c r="DK370" s="41"/>
      <c r="DM370" s="25"/>
      <c r="DN370" s="25"/>
      <c r="DP370" s="41"/>
      <c r="DR370" s="25"/>
      <c r="DS370" s="25"/>
      <c r="DT370" s="30"/>
      <c r="DU370" s="42"/>
      <c r="DZ370" s="42"/>
      <c r="EB370" s="29"/>
      <c r="EC370" s="29"/>
      <c r="EE370" s="42"/>
      <c r="EG370" s="29"/>
      <c r="EH370" s="29"/>
      <c r="EI370" s="34"/>
      <c r="EJ370" s="43"/>
      <c r="EO370" s="43"/>
      <c r="EQ370" s="33"/>
      <c r="ER370" s="33"/>
      <c r="ES370" s="38"/>
      <c r="ET370" s="44"/>
      <c r="EX370" s="7"/>
      <c r="EY370" s="8"/>
      <c r="FD370" s="8"/>
      <c r="FF370" s="4"/>
      <c r="FG370" s="4"/>
      <c r="FI370" s="8"/>
      <c r="FK370" s="4"/>
      <c r="FL370" s="4"/>
      <c r="FN370" s="8"/>
      <c r="FP370" s="4"/>
      <c r="FQ370" s="4"/>
      <c r="FS370" s="8"/>
      <c r="FU370" s="4"/>
      <c r="FV370" s="4"/>
      <c r="FW370" s="15"/>
      <c r="FX370" s="39"/>
      <c r="GC370" s="39"/>
      <c r="GE370" s="14"/>
      <c r="GF370" s="14"/>
      <c r="GH370" s="39"/>
      <c r="GJ370" s="14"/>
      <c r="GK370" s="14"/>
      <c r="GM370" s="39"/>
      <c r="GO370" s="14"/>
      <c r="GP370" s="14"/>
      <c r="GQ370" s="22"/>
      <c r="GR370" s="40"/>
      <c r="GW370" s="40"/>
      <c r="GY370" s="21"/>
      <c r="GZ370" s="21"/>
      <c r="HB370" s="40"/>
      <c r="HD370" s="21"/>
      <c r="HE370" s="21"/>
      <c r="HF370" s="26"/>
      <c r="HG370" s="41"/>
      <c r="HL370" s="41"/>
      <c r="HN370" s="25"/>
      <c r="HO370" s="25"/>
      <c r="HP370" s="30"/>
      <c r="HQ370" s="42"/>
      <c r="HU370" s="7"/>
      <c r="HV370" s="8"/>
      <c r="IA370" s="8"/>
      <c r="IC370" s="4"/>
      <c r="ID370" s="4"/>
      <c r="IF370" s="8"/>
      <c r="IH370" s="4"/>
      <c r="II370" s="4"/>
      <c r="IK370" s="8"/>
      <c r="IM370" s="4"/>
      <c r="IN370" s="4"/>
      <c r="IO370" s="15"/>
      <c r="IP370" s="39"/>
      <c r="IU370" s="39"/>
      <c r="IW370" s="14"/>
      <c r="IX370" s="14"/>
      <c r="IZ370" s="39"/>
      <c r="JB370" s="14"/>
      <c r="JC370" s="14"/>
      <c r="JD370" s="22"/>
      <c r="JE370" s="40"/>
      <c r="JJ370" s="40"/>
      <c r="JL370" s="21"/>
      <c r="JM370" s="21"/>
      <c r="JN370" s="26"/>
      <c r="JO370" s="41"/>
      <c r="JS370" s="7"/>
      <c r="JT370" s="8"/>
      <c r="JY370" s="8"/>
      <c r="KA370" s="4"/>
      <c r="KB370" s="4"/>
      <c r="KD370" s="8"/>
      <c r="KF370" s="4"/>
      <c r="KG370" s="4"/>
      <c r="KH370" s="15"/>
      <c r="KI370" s="39"/>
      <c r="KN370" s="39"/>
      <c r="KP370" s="14"/>
      <c r="KQ370" s="14"/>
      <c r="KR370" s="22"/>
      <c r="KS370" s="40"/>
      <c r="KX370" s="6"/>
      <c r="KZ370" s="5"/>
      <c r="LA370" s="5"/>
      <c r="LG370" s="15"/>
      <c r="LH370" s="39"/>
      <c r="LM370" s="6"/>
      <c r="LO370" s="5"/>
      <c r="LP370" s="5"/>
      <c r="LQ370" s="7"/>
      <c r="LR370" s="8"/>
      <c r="LW370" s="8"/>
      <c r="LY370" s="4"/>
      <c r="LZ370" s="4"/>
      <c r="MB370" s="8"/>
      <c r="MD370" s="4"/>
      <c r="ME370" s="4"/>
      <c r="MG370" s="8"/>
      <c r="MI370" s="4"/>
      <c r="MJ370" s="4"/>
      <c r="MK370" s="15"/>
      <c r="ML370" s="39"/>
      <c r="MQ370" s="39"/>
      <c r="MS370" s="14"/>
      <c r="MT370" s="14"/>
      <c r="MV370" s="39"/>
      <c r="MX370" s="14"/>
      <c r="MY370" s="14"/>
      <c r="MZ370" s="22"/>
      <c r="NA370" s="40"/>
      <c r="NF370" s="40"/>
      <c r="NH370" s="21"/>
      <c r="NI370" s="21"/>
      <c r="NJ370" s="26"/>
      <c r="NK370" s="41"/>
      <c r="NO370" s="7"/>
      <c r="NP370" s="8"/>
      <c r="NU370" s="8"/>
      <c r="NW370" s="4"/>
      <c r="NX370" s="4"/>
      <c r="NZ370" s="8"/>
      <c r="OB370" s="4"/>
      <c r="OC370" s="4"/>
      <c r="OD370" s="15"/>
      <c r="OE370" s="39"/>
      <c r="OJ370" s="39"/>
      <c r="OL370" s="14"/>
      <c r="OM370" s="14"/>
      <c r="ON370" s="22"/>
      <c r="OO370" s="40"/>
      <c r="OS370" s="7"/>
      <c r="OT370" s="8"/>
      <c r="OY370" s="8"/>
      <c r="PA370" s="4"/>
      <c r="PB370" s="4"/>
      <c r="PC370" s="15"/>
      <c r="PD370" s="39"/>
      <c r="PH370" s="7"/>
      <c r="PI370" s="8"/>
      <c r="PM370" s="7"/>
      <c r="PN370" s="8"/>
      <c r="PS370" s="8"/>
      <c r="PU370" s="4"/>
      <c r="PV370" s="4"/>
      <c r="PX370" s="8"/>
      <c r="PZ370" s="4"/>
      <c r="QA370" s="4"/>
      <c r="QB370" s="15"/>
      <c r="QC370" s="39"/>
      <c r="QH370" s="39"/>
      <c r="QJ370" s="14"/>
      <c r="QK370" s="14"/>
      <c r="QL370" s="22"/>
      <c r="QM370" s="40"/>
      <c r="QQ370" s="7"/>
      <c r="QR370" s="8"/>
      <c r="QW370" s="8"/>
      <c r="QY370" s="4"/>
      <c r="QZ370" s="4"/>
      <c r="RA370" s="15"/>
      <c r="RB370" s="39"/>
      <c r="RF370" s="7"/>
      <c r="RG370" s="8"/>
      <c r="RK370" s="7"/>
      <c r="RL370" s="8"/>
      <c r="RQ370" s="8"/>
      <c r="RS370" s="4"/>
      <c r="RT370" s="4"/>
      <c r="RU370" s="15"/>
      <c r="RV370" s="39"/>
      <c r="RZ370" s="7"/>
      <c r="SA370" s="8"/>
      <c r="SE370" s="7"/>
      <c r="SF370" s="8"/>
      <c r="SJ370" s="7"/>
      <c r="SK370" s="8"/>
      <c r="SP370" s="8"/>
      <c r="SR370" s="4"/>
      <c r="SS370" s="4"/>
      <c r="SU370" s="8"/>
      <c r="SW370" s="4"/>
      <c r="SX370" s="4"/>
      <c r="SY370" s="15"/>
      <c r="SZ370" s="39"/>
      <c r="TE370" s="39"/>
      <c r="TG370" s="14"/>
      <c r="TH370" s="14"/>
      <c r="TI370" s="22"/>
      <c r="TJ370" s="40"/>
      <c r="TN370" s="7"/>
      <c r="TO370" s="8"/>
      <c r="TT370" s="8"/>
      <c r="TV370" s="4"/>
      <c r="TW370" s="4"/>
      <c r="TX370" s="15"/>
      <c r="TY370" s="39"/>
      <c r="UC370" s="7"/>
      <c r="UD370" s="8"/>
      <c r="UH370" s="7"/>
      <c r="UI370" s="8"/>
      <c r="UN370" s="8"/>
      <c r="UP370" s="4"/>
      <c r="UQ370" s="4"/>
      <c r="UR370" s="15"/>
      <c r="US370" s="39"/>
      <c r="UW370" s="7"/>
      <c r="UX370" s="8"/>
      <c r="VB370" s="7"/>
      <c r="VC370" s="8"/>
      <c r="VG370" s="7"/>
      <c r="VH370" s="8"/>
      <c r="VM370" s="8"/>
      <c r="VO370" s="4"/>
      <c r="VP370" s="4"/>
      <c r="VQ370" s="15"/>
      <c r="VR370" s="39"/>
      <c r="VV370" s="7"/>
      <c r="VW370" s="8"/>
      <c r="WA370" s="7"/>
      <c r="WB370" s="8"/>
      <c r="WF370" s="7"/>
      <c r="WG370" s="8"/>
      <c r="WK370" s="7"/>
      <c r="WL370" s="8"/>
      <c r="WQ370" s="8"/>
      <c r="WS370" s="4"/>
      <c r="WT370" s="4"/>
      <c r="WU370" s="15"/>
      <c r="WV370" s="39"/>
      <c r="WZ370" s="7"/>
      <c r="XA370" s="8"/>
      <c r="XE370" s="7"/>
      <c r="XF370" s="8"/>
      <c r="XJ370" s="7"/>
      <c r="XK370" s="8"/>
      <c r="XO370" s="7"/>
      <c r="XP370" s="8"/>
      <c r="XT370" s="7"/>
      <c r="XU370" s="8"/>
      <c r="XY370" s="7"/>
      <c r="XZ370" s="8"/>
      <c r="YD370" s="7"/>
      <c r="YE370" s="8"/>
      <c r="YI370" s="7"/>
      <c r="YJ370" s="8"/>
    </row>
    <row r="371" spans="2:660" x14ac:dyDescent="0.2">
      <c r="B371" s="242"/>
      <c r="C371" s="163"/>
      <c r="D371"/>
      <c r="J371"/>
      <c r="K371"/>
      <c r="L371"/>
      <c r="M371"/>
      <c r="AI371" s="8"/>
      <c r="AK371" s="4"/>
      <c r="AL371" s="9"/>
      <c r="AN371" s="8"/>
      <c r="AP371" s="4"/>
      <c r="AQ371" s="9"/>
      <c r="AS371" s="8"/>
      <c r="AU371" s="4"/>
      <c r="AV371" s="9"/>
      <c r="AX371" s="17"/>
      <c r="AZ371" s="13"/>
      <c r="BA371" s="16"/>
      <c r="BM371" s="39"/>
      <c r="BO371" s="14"/>
      <c r="BP371" s="18"/>
      <c r="BR371" s="39"/>
      <c r="BT371" s="14"/>
      <c r="BU371" s="18"/>
      <c r="BW371" s="39"/>
      <c r="BY371" s="14"/>
      <c r="BZ371" s="18"/>
      <c r="CA371" s="22"/>
      <c r="CB371" s="40"/>
      <c r="CG371" s="40"/>
      <c r="CI371" s="21"/>
      <c r="CJ371" s="21"/>
      <c r="CL371" s="40"/>
      <c r="CN371" s="21"/>
      <c r="CO371" s="21"/>
      <c r="CQ371" s="40"/>
      <c r="CS371" s="21"/>
      <c r="CT371" s="21"/>
      <c r="CV371" s="40"/>
      <c r="CX371" s="21"/>
      <c r="CY371" s="21"/>
      <c r="CZ371" s="26"/>
      <c r="DA371" s="41"/>
      <c r="DF371" s="41"/>
      <c r="DH371" s="25"/>
      <c r="DI371" s="25"/>
      <c r="DK371" s="41"/>
      <c r="DM371" s="25"/>
      <c r="DN371" s="25"/>
      <c r="DP371" s="41"/>
      <c r="DR371" s="25"/>
      <c r="DS371" s="25"/>
      <c r="DT371" s="30"/>
      <c r="DU371" s="42"/>
      <c r="DZ371" s="42"/>
      <c r="EB371" s="29"/>
      <c r="EC371" s="29"/>
      <c r="EE371" s="42"/>
      <c r="EG371" s="29"/>
      <c r="EH371" s="29"/>
      <c r="EI371" s="34"/>
      <c r="EJ371" s="43"/>
      <c r="EO371" s="43"/>
      <c r="EQ371" s="33"/>
      <c r="ER371" s="33"/>
      <c r="ES371" s="38"/>
      <c r="ET371" s="44"/>
      <c r="EX371" s="7"/>
      <c r="EY371" s="8"/>
      <c r="FD371" s="8"/>
      <c r="FF371" s="4"/>
      <c r="FG371" s="4"/>
      <c r="FI371" s="8"/>
      <c r="FK371" s="4"/>
      <c r="FL371" s="4"/>
      <c r="FN371" s="8"/>
      <c r="FP371" s="4"/>
      <c r="FQ371" s="4"/>
      <c r="FS371" s="8"/>
      <c r="FU371" s="4"/>
      <c r="FV371" s="4"/>
      <c r="FW371" s="15"/>
      <c r="FX371" s="39"/>
      <c r="GC371" s="39"/>
      <c r="GE371" s="14"/>
      <c r="GF371" s="14"/>
      <c r="GH371" s="39"/>
      <c r="GJ371" s="14"/>
      <c r="GK371" s="14"/>
      <c r="GM371" s="39"/>
      <c r="GO371" s="14"/>
      <c r="GP371" s="14"/>
      <c r="GQ371" s="22"/>
      <c r="GR371" s="40"/>
      <c r="GW371" s="40"/>
      <c r="GY371" s="21"/>
      <c r="GZ371" s="21"/>
      <c r="HB371" s="40"/>
      <c r="HD371" s="21"/>
      <c r="HE371" s="21"/>
      <c r="HF371" s="26"/>
      <c r="HG371" s="41"/>
      <c r="HL371" s="41"/>
      <c r="HN371" s="25"/>
      <c r="HO371" s="25"/>
      <c r="HP371" s="30"/>
      <c r="HQ371" s="42"/>
      <c r="HU371" s="7"/>
      <c r="HV371" s="8"/>
      <c r="IA371" s="8"/>
      <c r="IC371" s="4"/>
      <c r="ID371" s="4"/>
      <c r="IF371" s="8"/>
      <c r="IH371" s="4"/>
      <c r="II371" s="4"/>
      <c r="IK371" s="8"/>
      <c r="IM371" s="4"/>
      <c r="IN371" s="4"/>
      <c r="IO371" s="15"/>
      <c r="IP371" s="39"/>
      <c r="IU371" s="39"/>
      <c r="IW371" s="14"/>
      <c r="IX371" s="14"/>
      <c r="IZ371" s="39"/>
      <c r="JB371" s="14"/>
      <c r="JC371" s="14"/>
      <c r="JD371" s="22"/>
      <c r="JE371" s="40"/>
      <c r="JJ371" s="40"/>
      <c r="JL371" s="21"/>
      <c r="JM371" s="21"/>
      <c r="JN371" s="26"/>
      <c r="JO371" s="41"/>
      <c r="JS371" s="7"/>
      <c r="JT371" s="8"/>
      <c r="JY371" s="8"/>
      <c r="KA371" s="4"/>
      <c r="KB371" s="4"/>
      <c r="KD371" s="8"/>
      <c r="KF371" s="4"/>
      <c r="KG371" s="4"/>
      <c r="KH371" s="15"/>
      <c r="KI371" s="39"/>
      <c r="KN371" s="39"/>
      <c r="KP371" s="14"/>
      <c r="KQ371" s="14"/>
      <c r="KR371" s="22"/>
      <c r="KS371" s="40"/>
      <c r="KX371" s="6"/>
      <c r="KZ371" s="5"/>
      <c r="LA371" s="5"/>
      <c r="LG371" s="15"/>
      <c r="LH371" s="39"/>
      <c r="LM371" s="6"/>
      <c r="LO371" s="5"/>
      <c r="LP371" s="5"/>
      <c r="LQ371" s="7"/>
      <c r="LR371" s="8"/>
      <c r="LW371" s="8"/>
      <c r="LY371" s="4"/>
      <c r="LZ371" s="4"/>
      <c r="MB371" s="8"/>
      <c r="MD371" s="4"/>
      <c r="ME371" s="4"/>
      <c r="MG371" s="8"/>
      <c r="MI371" s="4"/>
      <c r="MJ371" s="4"/>
      <c r="MK371" s="15"/>
      <c r="ML371" s="39"/>
      <c r="MQ371" s="39"/>
      <c r="MS371" s="14"/>
      <c r="MT371" s="14"/>
      <c r="MV371" s="39"/>
      <c r="MX371" s="14"/>
      <c r="MY371" s="14"/>
      <c r="MZ371" s="22"/>
      <c r="NA371" s="40"/>
      <c r="NF371" s="40"/>
      <c r="NH371" s="21"/>
      <c r="NI371" s="21"/>
      <c r="NJ371" s="26"/>
      <c r="NK371" s="41"/>
      <c r="NO371" s="7"/>
      <c r="NP371" s="8"/>
      <c r="NU371" s="8"/>
      <c r="NW371" s="4"/>
      <c r="NX371" s="4"/>
      <c r="NZ371" s="8"/>
      <c r="OB371" s="4"/>
      <c r="OC371" s="4"/>
      <c r="OD371" s="15"/>
      <c r="OE371" s="39"/>
      <c r="OJ371" s="39"/>
      <c r="OL371" s="14"/>
      <c r="OM371" s="14"/>
      <c r="ON371" s="22"/>
      <c r="OO371" s="40"/>
      <c r="OS371" s="7"/>
      <c r="OT371" s="8"/>
      <c r="OY371" s="8"/>
      <c r="PA371" s="4"/>
      <c r="PB371" s="4"/>
      <c r="PC371" s="15"/>
      <c r="PD371" s="39"/>
      <c r="PH371" s="7"/>
      <c r="PI371" s="8"/>
      <c r="PM371" s="7"/>
      <c r="PN371" s="8"/>
      <c r="PS371" s="8"/>
      <c r="PU371" s="4"/>
      <c r="PV371" s="4"/>
      <c r="PX371" s="8"/>
      <c r="PZ371" s="4"/>
      <c r="QA371" s="4"/>
      <c r="QB371" s="15"/>
      <c r="QC371" s="39"/>
      <c r="QH371" s="39"/>
      <c r="QJ371" s="14"/>
      <c r="QK371" s="14"/>
      <c r="QL371" s="22"/>
      <c r="QM371" s="40"/>
      <c r="QQ371" s="7"/>
      <c r="QR371" s="8"/>
      <c r="QW371" s="8"/>
      <c r="QY371" s="4"/>
      <c r="QZ371" s="4"/>
      <c r="RA371" s="15"/>
      <c r="RB371" s="39"/>
      <c r="RF371" s="7"/>
      <c r="RG371" s="8"/>
      <c r="RK371" s="7"/>
      <c r="RL371" s="8"/>
      <c r="RQ371" s="8"/>
      <c r="RS371" s="4"/>
      <c r="RT371" s="4"/>
      <c r="RU371" s="15"/>
      <c r="RV371" s="39"/>
      <c r="RZ371" s="7"/>
      <c r="SA371" s="8"/>
      <c r="SE371" s="7"/>
      <c r="SF371" s="8"/>
      <c r="SJ371" s="7"/>
      <c r="SK371" s="8"/>
      <c r="SP371" s="8"/>
      <c r="SR371" s="4"/>
      <c r="SS371" s="4"/>
      <c r="SU371" s="8"/>
      <c r="SW371" s="4"/>
      <c r="SX371" s="4"/>
      <c r="SY371" s="15"/>
      <c r="SZ371" s="39"/>
      <c r="TE371" s="39"/>
      <c r="TG371" s="14"/>
      <c r="TH371" s="14"/>
      <c r="TI371" s="22"/>
      <c r="TJ371" s="40"/>
      <c r="TN371" s="7"/>
      <c r="TO371" s="8"/>
      <c r="TT371" s="8"/>
      <c r="TV371" s="4"/>
      <c r="TW371" s="4"/>
      <c r="TX371" s="15"/>
      <c r="TY371" s="39"/>
      <c r="UC371" s="7"/>
      <c r="UD371" s="8"/>
      <c r="UH371" s="7"/>
      <c r="UI371" s="8"/>
      <c r="UN371" s="8"/>
      <c r="UP371" s="4"/>
      <c r="UQ371" s="4"/>
      <c r="UR371" s="15"/>
      <c r="US371" s="39"/>
      <c r="UW371" s="7"/>
      <c r="UX371" s="8"/>
      <c r="VB371" s="7"/>
      <c r="VC371" s="8"/>
      <c r="VG371" s="7"/>
      <c r="VH371" s="8"/>
      <c r="VM371" s="8"/>
      <c r="VO371" s="4"/>
      <c r="VP371" s="4"/>
      <c r="VQ371" s="15"/>
      <c r="VR371" s="39"/>
      <c r="VV371" s="7"/>
      <c r="VW371" s="8"/>
      <c r="WA371" s="7"/>
      <c r="WB371" s="8"/>
      <c r="WF371" s="7"/>
      <c r="WG371" s="8"/>
      <c r="WK371" s="7"/>
      <c r="WL371" s="8"/>
      <c r="WQ371" s="8"/>
      <c r="WS371" s="4"/>
      <c r="WT371" s="4"/>
      <c r="WU371" s="15"/>
      <c r="WV371" s="39"/>
      <c r="WZ371" s="7"/>
      <c r="XA371" s="8"/>
      <c r="XE371" s="7"/>
      <c r="XF371" s="8"/>
      <c r="XJ371" s="7"/>
      <c r="XK371" s="8"/>
      <c r="XO371" s="7"/>
      <c r="XP371" s="8"/>
      <c r="XT371" s="7"/>
      <c r="XU371" s="8"/>
      <c r="XY371" s="7"/>
      <c r="XZ371" s="8"/>
      <c r="YD371" s="7"/>
      <c r="YE371" s="8"/>
      <c r="YI371" s="7"/>
      <c r="YJ371" s="8"/>
    </row>
    <row r="372" spans="2:660" x14ac:dyDescent="0.2">
      <c r="B372" s="242"/>
      <c r="C372" s="163"/>
      <c r="D372"/>
      <c r="J372"/>
      <c r="K372"/>
      <c r="L372"/>
      <c r="M372"/>
      <c r="AI372" s="8"/>
      <c r="AK372" s="4"/>
      <c r="AL372" s="9"/>
      <c r="AN372" s="8"/>
      <c r="AP372" s="4"/>
      <c r="AQ372" s="9"/>
      <c r="AS372" s="8"/>
      <c r="AU372" s="4"/>
      <c r="AV372" s="9"/>
      <c r="AX372" s="17"/>
      <c r="AZ372" s="13"/>
      <c r="BA372" s="16"/>
      <c r="BM372" s="39"/>
      <c r="BO372" s="14"/>
      <c r="BP372" s="18"/>
      <c r="BR372" s="39"/>
      <c r="BT372" s="14"/>
      <c r="BU372" s="18"/>
      <c r="BW372" s="39"/>
      <c r="BY372" s="14"/>
      <c r="BZ372" s="18"/>
      <c r="CA372" s="22"/>
      <c r="CB372" s="40"/>
      <c r="CG372" s="40"/>
      <c r="CI372" s="21"/>
      <c r="CJ372" s="21"/>
      <c r="CL372" s="40"/>
      <c r="CN372" s="21"/>
      <c r="CO372" s="21"/>
      <c r="CQ372" s="40"/>
      <c r="CS372" s="21"/>
      <c r="CT372" s="21"/>
      <c r="CV372" s="40"/>
      <c r="CX372" s="21"/>
      <c r="CY372" s="21"/>
      <c r="CZ372" s="26"/>
      <c r="DA372" s="41"/>
      <c r="DF372" s="41"/>
      <c r="DH372" s="25"/>
      <c r="DI372" s="25"/>
      <c r="DK372" s="41"/>
      <c r="DM372" s="25"/>
      <c r="DN372" s="25"/>
      <c r="DP372" s="41"/>
      <c r="DR372" s="25"/>
      <c r="DS372" s="25"/>
      <c r="DT372" s="30"/>
      <c r="DU372" s="42"/>
      <c r="DZ372" s="42"/>
      <c r="EB372" s="29"/>
      <c r="EC372" s="29"/>
      <c r="EE372" s="42"/>
      <c r="EG372" s="29"/>
      <c r="EH372" s="29"/>
      <c r="EI372" s="34"/>
      <c r="EJ372" s="43"/>
      <c r="EO372" s="43"/>
      <c r="EQ372" s="33"/>
      <c r="ER372" s="33"/>
      <c r="ES372" s="38"/>
      <c r="ET372" s="44"/>
      <c r="EX372" s="7"/>
      <c r="EY372" s="8"/>
      <c r="FD372" s="8"/>
      <c r="FF372" s="4"/>
      <c r="FG372" s="4"/>
      <c r="FI372" s="8"/>
      <c r="FK372" s="4"/>
      <c r="FL372" s="4"/>
      <c r="FN372" s="8"/>
      <c r="FP372" s="4"/>
      <c r="FQ372" s="4"/>
      <c r="FS372" s="8"/>
      <c r="FU372" s="4"/>
      <c r="FV372" s="4"/>
      <c r="FW372" s="15"/>
      <c r="FX372" s="39"/>
      <c r="GC372" s="39"/>
      <c r="GE372" s="14"/>
      <c r="GF372" s="14"/>
      <c r="GH372" s="39"/>
      <c r="GJ372" s="14"/>
      <c r="GK372" s="14"/>
      <c r="GM372" s="39"/>
      <c r="GO372" s="14"/>
      <c r="GP372" s="14"/>
      <c r="GQ372" s="22"/>
      <c r="GR372" s="40"/>
      <c r="GW372" s="40"/>
      <c r="GY372" s="21"/>
      <c r="GZ372" s="21"/>
      <c r="HB372" s="40"/>
      <c r="HD372" s="21"/>
      <c r="HE372" s="21"/>
      <c r="HF372" s="26"/>
      <c r="HG372" s="41"/>
      <c r="HL372" s="41"/>
      <c r="HN372" s="25"/>
      <c r="HO372" s="25"/>
      <c r="HP372" s="30"/>
      <c r="HQ372" s="42"/>
      <c r="HU372" s="7"/>
      <c r="HV372" s="8"/>
      <c r="IA372" s="8"/>
      <c r="IC372" s="4"/>
      <c r="ID372" s="4"/>
      <c r="IF372" s="8"/>
      <c r="IH372" s="4"/>
      <c r="II372" s="4"/>
      <c r="IK372" s="8"/>
      <c r="IM372" s="4"/>
      <c r="IN372" s="4"/>
      <c r="IO372" s="15"/>
      <c r="IP372" s="39"/>
      <c r="IU372" s="39"/>
      <c r="IW372" s="14"/>
      <c r="IX372" s="14"/>
      <c r="IZ372" s="39"/>
      <c r="JB372" s="14"/>
      <c r="JC372" s="14"/>
      <c r="JD372" s="22"/>
      <c r="JE372" s="40"/>
      <c r="JJ372" s="40"/>
      <c r="JL372" s="21"/>
      <c r="JM372" s="21"/>
      <c r="JN372" s="26"/>
      <c r="JO372" s="41"/>
      <c r="JS372" s="7"/>
      <c r="JT372" s="8"/>
      <c r="JY372" s="8"/>
      <c r="KA372" s="4"/>
      <c r="KB372" s="4"/>
      <c r="KD372" s="8"/>
      <c r="KF372" s="4"/>
      <c r="KG372" s="4"/>
      <c r="KH372" s="15"/>
      <c r="KI372" s="39"/>
      <c r="KN372" s="39"/>
      <c r="KP372" s="14"/>
      <c r="KQ372" s="14"/>
      <c r="KR372" s="22"/>
      <c r="KS372" s="40"/>
      <c r="KX372" s="6"/>
      <c r="KZ372" s="5"/>
      <c r="LA372" s="5"/>
      <c r="LG372" s="15"/>
      <c r="LH372" s="39"/>
      <c r="LM372" s="6"/>
      <c r="LO372" s="5"/>
      <c r="LP372" s="5"/>
      <c r="LQ372" s="7"/>
      <c r="LR372" s="8"/>
      <c r="LW372" s="8"/>
      <c r="LY372" s="4"/>
      <c r="LZ372" s="4"/>
      <c r="MB372" s="8"/>
      <c r="MD372" s="4"/>
      <c r="ME372" s="4"/>
      <c r="MG372" s="8"/>
      <c r="MI372" s="4"/>
      <c r="MJ372" s="4"/>
      <c r="MK372" s="15"/>
      <c r="ML372" s="39"/>
      <c r="MQ372" s="39"/>
      <c r="MS372" s="14"/>
      <c r="MT372" s="14"/>
      <c r="MV372" s="39"/>
      <c r="MX372" s="14"/>
      <c r="MY372" s="14"/>
      <c r="MZ372" s="22"/>
      <c r="NA372" s="40"/>
      <c r="NF372" s="40"/>
      <c r="NH372" s="21"/>
      <c r="NI372" s="21"/>
      <c r="NJ372" s="26"/>
      <c r="NK372" s="41"/>
      <c r="NO372" s="7"/>
      <c r="NP372" s="8"/>
      <c r="NU372" s="8"/>
      <c r="NW372" s="4"/>
      <c r="NX372" s="4"/>
      <c r="NZ372" s="8"/>
      <c r="OB372" s="4"/>
      <c r="OC372" s="4"/>
      <c r="OD372" s="15"/>
      <c r="OE372" s="39"/>
      <c r="OJ372" s="39"/>
      <c r="OL372" s="14"/>
      <c r="OM372" s="14"/>
      <c r="ON372" s="22"/>
      <c r="OO372" s="40"/>
      <c r="OS372" s="7"/>
      <c r="OT372" s="8"/>
      <c r="OY372" s="8"/>
      <c r="PA372" s="4"/>
      <c r="PB372" s="4"/>
      <c r="PC372" s="15"/>
      <c r="PD372" s="39"/>
      <c r="PH372" s="7"/>
      <c r="PI372" s="8"/>
      <c r="PM372" s="7"/>
      <c r="PN372" s="8"/>
      <c r="PS372" s="8"/>
      <c r="PU372" s="4"/>
      <c r="PV372" s="4"/>
      <c r="PX372" s="8"/>
      <c r="PZ372" s="4"/>
      <c r="QA372" s="4"/>
      <c r="QB372" s="15"/>
      <c r="QC372" s="39"/>
      <c r="QH372" s="39"/>
      <c r="QJ372" s="14"/>
      <c r="QK372" s="14"/>
      <c r="QL372" s="22"/>
      <c r="QM372" s="40"/>
      <c r="QQ372" s="7"/>
      <c r="QR372" s="8"/>
      <c r="QW372" s="8"/>
      <c r="QY372" s="4"/>
      <c r="QZ372" s="4"/>
      <c r="RA372" s="15"/>
      <c r="RB372" s="39"/>
      <c r="RF372" s="7"/>
      <c r="RG372" s="8"/>
      <c r="RK372" s="7"/>
      <c r="RL372" s="8"/>
      <c r="RQ372" s="8"/>
      <c r="RS372" s="4"/>
      <c r="RT372" s="4"/>
      <c r="RU372" s="15"/>
      <c r="RV372" s="39"/>
      <c r="RZ372" s="7"/>
      <c r="SA372" s="8"/>
      <c r="SE372" s="7"/>
      <c r="SF372" s="8"/>
      <c r="SJ372" s="7"/>
      <c r="SK372" s="8"/>
      <c r="SP372" s="8"/>
      <c r="SR372" s="4"/>
      <c r="SS372" s="4"/>
      <c r="SU372" s="8"/>
      <c r="SW372" s="4"/>
      <c r="SX372" s="4"/>
      <c r="SY372" s="15"/>
      <c r="SZ372" s="39"/>
      <c r="TE372" s="39"/>
      <c r="TG372" s="14"/>
      <c r="TH372" s="14"/>
      <c r="TI372" s="22"/>
      <c r="TJ372" s="40"/>
      <c r="TN372" s="7"/>
      <c r="TO372" s="8"/>
      <c r="TT372" s="8"/>
      <c r="TV372" s="4"/>
      <c r="TW372" s="4"/>
      <c r="TX372" s="15"/>
      <c r="TY372" s="39"/>
      <c r="UC372" s="7"/>
      <c r="UD372" s="8"/>
      <c r="UH372" s="7"/>
      <c r="UI372" s="8"/>
      <c r="UN372" s="8"/>
      <c r="UP372" s="4"/>
      <c r="UQ372" s="4"/>
      <c r="UR372" s="15"/>
      <c r="US372" s="39"/>
      <c r="UW372" s="7"/>
      <c r="UX372" s="8"/>
      <c r="VB372" s="7"/>
      <c r="VC372" s="8"/>
      <c r="VG372" s="7"/>
      <c r="VH372" s="8"/>
      <c r="VM372" s="8"/>
      <c r="VO372" s="4"/>
      <c r="VP372" s="4"/>
      <c r="VQ372" s="15"/>
      <c r="VR372" s="39"/>
      <c r="VV372" s="7"/>
      <c r="VW372" s="8"/>
      <c r="WA372" s="7"/>
      <c r="WB372" s="8"/>
      <c r="WF372" s="7"/>
      <c r="WG372" s="8"/>
      <c r="WK372" s="7"/>
      <c r="WL372" s="8"/>
      <c r="WQ372" s="8"/>
      <c r="WS372" s="4"/>
      <c r="WT372" s="4"/>
      <c r="WU372" s="15"/>
      <c r="WV372" s="39"/>
      <c r="WZ372" s="7"/>
      <c r="XA372" s="8"/>
      <c r="XE372" s="7"/>
      <c r="XF372" s="8"/>
      <c r="XJ372" s="7"/>
      <c r="XK372" s="8"/>
      <c r="XO372" s="7"/>
      <c r="XP372" s="8"/>
      <c r="XT372" s="7"/>
      <c r="XU372" s="8"/>
      <c r="XY372" s="7"/>
      <c r="XZ372" s="8"/>
      <c r="YD372" s="7"/>
      <c r="YE372" s="8"/>
      <c r="YI372" s="7"/>
      <c r="YJ372" s="8"/>
    </row>
    <row r="373" spans="2:660" x14ac:dyDescent="0.2">
      <c r="B373" s="242"/>
      <c r="C373" s="163"/>
      <c r="D373"/>
      <c r="J373"/>
      <c r="K373"/>
      <c r="L373"/>
      <c r="M373"/>
      <c r="AI373" s="8"/>
      <c r="AK373" s="4"/>
      <c r="AL373" s="9"/>
      <c r="AN373" s="8"/>
      <c r="AP373" s="4"/>
      <c r="AQ373" s="9"/>
      <c r="AS373" s="8"/>
      <c r="AU373" s="4"/>
      <c r="AV373" s="9"/>
      <c r="AX373" s="17"/>
      <c r="AZ373" s="13"/>
      <c r="BA373" s="16"/>
      <c r="BM373" s="39"/>
      <c r="BO373" s="14"/>
      <c r="BP373" s="18"/>
      <c r="BR373" s="39"/>
      <c r="BT373" s="14"/>
      <c r="BU373" s="18"/>
      <c r="BW373" s="39"/>
      <c r="BY373" s="14"/>
      <c r="BZ373" s="18"/>
      <c r="CA373" s="22"/>
      <c r="CB373" s="40"/>
      <c r="CG373" s="40"/>
      <c r="CI373" s="21"/>
      <c r="CJ373" s="21"/>
      <c r="CL373" s="40"/>
      <c r="CN373" s="21"/>
      <c r="CO373" s="21"/>
      <c r="CQ373" s="40"/>
      <c r="CS373" s="21"/>
      <c r="CT373" s="21"/>
      <c r="CV373" s="40"/>
      <c r="CX373" s="21"/>
      <c r="CY373" s="21"/>
      <c r="CZ373" s="26"/>
      <c r="DA373" s="41"/>
      <c r="DF373" s="41"/>
      <c r="DH373" s="25"/>
      <c r="DI373" s="25"/>
      <c r="DK373" s="41"/>
      <c r="DM373" s="25"/>
      <c r="DN373" s="25"/>
      <c r="DP373" s="41"/>
      <c r="DR373" s="25"/>
      <c r="DS373" s="25"/>
      <c r="DT373" s="30"/>
      <c r="DU373" s="42"/>
      <c r="DZ373" s="42"/>
      <c r="EB373" s="29"/>
      <c r="EC373" s="29"/>
      <c r="EE373" s="42"/>
      <c r="EG373" s="29"/>
      <c r="EH373" s="29"/>
      <c r="EI373" s="34"/>
      <c r="EJ373" s="43"/>
      <c r="EO373" s="43"/>
      <c r="EQ373" s="33"/>
      <c r="ER373" s="33"/>
      <c r="ES373" s="38"/>
      <c r="ET373" s="44"/>
      <c r="EX373" s="7"/>
      <c r="EY373" s="8"/>
      <c r="FD373" s="8"/>
      <c r="FF373" s="4"/>
      <c r="FG373" s="4"/>
      <c r="FI373" s="8"/>
      <c r="FK373" s="4"/>
      <c r="FL373" s="4"/>
      <c r="FN373" s="8"/>
      <c r="FP373" s="4"/>
      <c r="FQ373" s="4"/>
      <c r="FS373" s="8"/>
      <c r="FU373" s="4"/>
      <c r="FV373" s="4"/>
      <c r="FW373" s="15"/>
      <c r="FX373" s="39"/>
      <c r="GC373" s="39"/>
      <c r="GE373" s="14"/>
      <c r="GF373" s="14"/>
      <c r="GH373" s="39"/>
      <c r="GJ373" s="14"/>
      <c r="GK373" s="14"/>
      <c r="GM373" s="39"/>
      <c r="GO373" s="14"/>
      <c r="GP373" s="14"/>
      <c r="GQ373" s="22"/>
      <c r="GR373" s="40"/>
      <c r="GW373" s="40"/>
      <c r="GY373" s="21"/>
      <c r="GZ373" s="21"/>
      <c r="HB373" s="40"/>
      <c r="HD373" s="21"/>
      <c r="HE373" s="21"/>
      <c r="HF373" s="26"/>
      <c r="HG373" s="41"/>
      <c r="HL373" s="41"/>
      <c r="HN373" s="25"/>
      <c r="HO373" s="25"/>
      <c r="HP373" s="30"/>
      <c r="HQ373" s="42"/>
      <c r="HU373" s="7"/>
      <c r="HV373" s="8"/>
      <c r="IA373" s="8"/>
      <c r="IC373" s="4"/>
      <c r="ID373" s="4"/>
      <c r="IF373" s="8"/>
      <c r="IH373" s="4"/>
      <c r="II373" s="4"/>
      <c r="IK373" s="8"/>
      <c r="IM373" s="4"/>
      <c r="IN373" s="4"/>
      <c r="IO373" s="15"/>
      <c r="IP373" s="39"/>
      <c r="IU373" s="39"/>
      <c r="IW373" s="14"/>
      <c r="IX373" s="14"/>
      <c r="IZ373" s="39"/>
      <c r="JB373" s="14"/>
      <c r="JC373" s="14"/>
      <c r="JD373" s="22"/>
      <c r="JE373" s="40"/>
      <c r="JJ373" s="40"/>
      <c r="JL373" s="21"/>
      <c r="JM373" s="21"/>
      <c r="JN373" s="26"/>
      <c r="JO373" s="41"/>
      <c r="JS373" s="7"/>
      <c r="JT373" s="8"/>
      <c r="JY373" s="8"/>
      <c r="KA373" s="4"/>
      <c r="KB373" s="4"/>
      <c r="KD373" s="8"/>
      <c r="KF373" s="4"/>
      <c r="KG373" s="4"/>
      <c r="KH373" s="15"/>
      <c r="KI373" s="39"/>
      <c r="KN373" s="39"/>
      <c r="KP373" s="14"/>
      <c r="KQ373" s="14"/>
      <c r="KR373" s="22"/>
      <c r="KS373" s="40"/>
      <c r="KX373" s="6"/>
      <c r="KZ373" s="5"/>
      <c r="LA373" s="5"/>
      <c r="LG373" s="15"/>
      <c r="LH373" s="39"/>
      <c r="LM373" s="6"/>
      <c r="LO373" s="5"/>
      <c r="LP373" s="5"/>
      <c r="LQ373" s="7"/>
      <c r="LR373" s="8"/>
      <c r="LW373" s="8"/>
      <c r="LY373" s="4"/>
      <c r="LZ373" s="4"/>
      <c r="MB373" s="8"/>
      <c r="MD373" s="4"/>
      <c r="ME373" s="4"/>
      <c r="MG373" s="8"/>
      <c r="MI373" s="4"/>
      <c r="MJ373" s="4"/>
      <c r="MK373" s="15"/>
      <c r="ML373" s="39"/>
      <c r="MQ373" s="39"/>
      <c r="MS373" s="14"/>
      <c r="MT373" s="14"/>
      <c r="MV373" s="39"/>
      <c r="MX373" s="14"/>
      <c r="MY373" s="14"/>
      <c r="MZ373" s="22"/>
      <c r="NA373" s="40"/>
      <c r="NF373" s="40"/>
      <c r="NH373" s="21"/>
      <c r="NI373" s="21"/>
      <c r="NJ373" s="26"/>
      <c r="NK373" s="41"/>
      <c r="NO373" s="7"/>
      <c r="NP373" s="8"/>
      <c r="NU373" s="8"/>
      <c r="NW373" s="4"/>
      <c r="NX373" s="4"/>
      <c r="NZ373" s="8"/>
      <c r="OB373" s="4"/>
      <c r="OC373" s="4"/>
      <c r="OD373" s="15"/>
      <c r="OE373" s="39"/>
      <c r="OJ373" s="39"/>
      <c r="OL373" s="14"/>
      <c r="OM373" s="14"/>
      <c r="ON373" s="22"/>
      <c r="OO373" s="40"/>
      <c r="OS373" s="7"/>
      <c r="OT373" s="8"/>
      <c r="OY373" s="8"/>
      <c r="PA373" s="4"/>
      <c r="PB373" s="4"/>
      <c r="PC373" s="15"/>
      <c r="PD373" s="39"/>
      <c r="PH373" s="7"/>
      <c r="PI373" s="8"/>
      <c r="PM373" s="7"/>
      <c r="PN373" s="8"/>
      <c r="PS373" s="8"/>
      <c r="PU373" s="4"/>
      <c r="PV373" s="4"/>
      <c r="PX373" s="8"/>
      <c r="PZ373" s="4"/>
      <c r="QA373" s="4"/>
      <c r="QB373" s="15"/>
      <c r="QC373" s="39"/>
      <c r="QH373" s="39"/>
      <c r="QJ373" s="14"/>
      <c r="QK373" s="14"/>
      <c r="QL373" s="22"/>
      <c r="QM373" s="40"/>
      <c r="QQ373" s="7"/>
      <c r="QR373" s="8"/>
      <c r="QW373" s="8"/>
      <c r="QY373" s="4"/>
      <c r="QZ373" s="4"/>
      <c r="RA373" s="15"/>
      <c r="RB373" s="39"/>
      <c r="RF373" s="7"/>
      <c r="RG373" s="8"/>
      <c r="RK373" s="7"/>
      <c r="RL373" s="8"/>
      <c r="RQ373" s="8"/>
      <c r="RS373" s="4"/>
      <c r="RT373" s="4"/>
      <c r="RU373" s="15"/>
      <c r="RV373" s="39"/>
      <c r="RZ373" s="7"/>
      <c r="SA373" s="8"/>
      <c r="SE373" s="7"/>
      <c r="SF373" s="8"/>
      <c r="SJ373" s="7"/>
      <c r="SK373" s="8"/>
      <c r="SP373" s="8"/>
      <c r="SR373" s="4"/>
      <c r="SS373" s="4"/>
      <c r="SU373" s="8"/>
      <c r="SW373" s="4"/>
      <c r="SX373" s="4"/>
      <c r="SY373" s="15"/>
      <c r="SZ373" s="39"/>
      <c r="TE373" s="39"/>
      <c r="TG373" s="14"/>
      <c r="TH373" s="14"/>
      <c r="TI373" s="22"/>
      <c r="TJ373" s="40"/>
      <c r="TN373" s="7"/>
      <c r="TO373" s="8"/>
      <c r="TT373" s="8"/>
      <c r="TV373" s="4"/>
      <c r="TW373" s="4"/>
      <c r="TX373" s="15"/>
      <c r="TY373" s="39"/>
      <c r="UC373" s="7"/>
      <c r="UD373" s="8"/>
      <c r="UH373" s="7"/>
      <c r="UI373" s="8"/>
      <c r="UN373" s="8"/>
      <c r="UP373" s="4"/>
      <c r="UQ373" s="4"/>
      <c r="UR373" s="15"/>
      <c r="US373" s="39"/>
      <c r="UW373" s="7"/>
      <c r="UX373" s="8"/>
      <c r="VB373" s="7"/>
      <c r="VC373" s="8"/>
      <c r="VG373" s="7"/>
      <c r="VH373" s="8"/>
      <c r="VM373" s="8"/>
      <c r="VO373" s="4"/>
      <c r="VP373" s="4"/>
      <c r="VQ373" s="15"/>
      <c r="VR373" s="39"/>
      <c r="VV373" s="7"/>
      <c r="VW373" s="8"/>
      <c r="WA373" s="7"/>
      <c r="WB373" s="8"/>
      <c r="WF373" s="7"/>
      <c r="WG373" s="8"/>
      <c r="WK373" s="7"/>
      <c r="WL373" s="8"/>
      <c r="WQ373" s="8"/>
      <c r="WS373" s="4"/>
      <c r="WT373" s="4"/>
      <c r="WU373" s="15"/>
      <c r="WV373" s="39"/>
      <c r="WZ373" s="7"/>
      <c r="XA373" s="8"/>
      <c r="XE373" s="7"/>
      <c r="XF373" s="8"/>
      <c r="XJ373" s="7"/>
      <c r="XK373" s="8"/>
      <c r="XO373" s="7"/>
      <c r="XP373" s="8"/>
      <c r="XT373" s="7"/>
      <c r="XU373" s="8"/>
      <c r="XY373" s="7"/>
      <c r="XZ373" s="8"/>
      <c r="YD373" s="7"/>
      <c r="YE373" s="8"/>
      <c r="YI373" s="7"/>
      <c r="YJ373" s="8"/>
    </row>
    <row r="374" spans="2:660" x14ac:dyDescent="0.2">
      <c r="B374" s="242"/>
      <c r="C374" s="163"/>
      <c r="D374"/>
      <c r="J374"/>
      <c r="K374"/>
      <c r="L374"/>
      <c r="M374"/>
      <c r="AI374" s="8"/>
      <c r="AK374" s="4"/>
      <c r="AL374" s="9"/>
      <c r="AN374" s="8"/>
      <c r="AP374" s="4"/>
      <c r="AQ374" s="9"/>
      <c r="AS374" s="8"/>
      <c r="AU374" s="4"/>
      <c r="AV374" s="9"/>
      <c r="AX374" s="17"/>
      <c r="AZ374" s="13"/>
      <c r="BA374" s="16"/>
      <c r="BM374" s="39"/>
      <c r="BO374" s="14"/>
      <c r="BP374" s="18"/>
      <c r="BR374" s="39"/>
      <c r="BT374" s="14"/>
      <c r="BU374" s="18"/>
      <c r="BW374" s="39"/>
      <c r="BY374" s="14"/>
      <c r="BZ374" s="18"/>
      <c r="CA374" s="22"/>
      <c r="CB374" s="40"/>
      <c r="CG374" s="40"/>
      <c r="CI374" s="21"/>
      <c r="CJ374" s="21"/>
      <c r="CL374" s="40"/>
      <c r="CN374" s="21"/>
      <c r="CO374" s="21"/>
      <c r="CQ374" s="40"/>
      <c r="CS374" s="21"/>
      <c r="CT374" s="21"/>
      <c r="CV374" s="40"/>
      <c r="CX374" s="21"/>
      <c r="CY374" s="21"/>
      <c r="CZ374" s="26"/>
      <c r="DA374" s="41"/>
      <c r="DF374" s="41"/>
      <c r="DH374" s="25"/>
      <c r="DI374" s="25"/>
      <c r="DK374" s="41"/>
      <c r="DM374" s="25"/>
      <c r="DN374" s="25"/>
      <c r="DP374" s="41"/>
      <c r="DR374" s="25"/>
      <c r="DS374" s="25"/>
      <c r="DT374" s="30"/>
      <c r="DU374" s="42"/>
      <c r="DZ374" s="42"/>
      <c r="EB374" s="29"/>
      <c r="EC374" s="29"/>
      <c r="EE374" s="42"/>
      <c r="EG374" s="29"/>
      <c r="EH374" s="29"/>
      <c r="EI374" s="34"/>
      <c r="EJ374" s="43"/>
      <c r="EO374" s="43"/>
      <c r="EQ374" s="33"/>
      <c r="ER374" s="33"/>
      <c r="ES374" s="38"/>
      <c r="ET374" s="44"/>
      <c r="EX374" s="7"/>
      <c r="EY374" s="8"/>
      <c r="FD374" s="8"/>
      <c r="FF374" s="4"/>
      <c r="FG374" s="4"/>
      <c r="FI374" s="8"/>
      <c r="FK374" s="4"/>
      <c r="FL374" s="4"/>
      <c r="FN374" s="8"/>
      <c r="FP374" s="4"/>
      <c r="FQ374" s="4"/>
      <c r="FS374" s="8"/>
      <c r="FU374" s="4"/>
      <c r="FV374" s="4"/>
      <c r="FW374" s="15"/>
      <c r="FX374" s="39"/>
      <c r="GC374" s="39"/>
      <c r="GE374" s="14"/>
      <c r="GF374" s="14"/>
      <c r="GH374" s="39"/>
      <c r="GJ374" s="14"/>
      <c r="GK374" s="14"/>
      <c r="GM374" s="39"/>
      <c r="GO374" s="14"/>
      <c r="GP374" s="14"/>
      <c r="GQ374" s="22"/>
      <c r="GR374" s="40"/>
      <c r="GW374" s="40"/>
      <c r="GY374" s="21"/>
      <c r="GZ374" s="21"/>
      <c r="HB374" s="40"/>
      <c r="HD374" s="21"/>
      <c r="HE374" s="21"/>
      <c r="HF374" s="26"/>
      <c r="HG374" s="41"/>
      <c r="HL374" s="41"/>
      <c r="HN374" s="25"/>
      <c r="HO374" s="25"/>
      <c r="HP374" s="30"/>
      <c r="HQ374" s="42"/>
      <c r="HU374" s="7"/>
      <c r="HV374" s="8"/>
      <c r="IA374" s="8"/>
      <c r="IC374" s="4"/>
      <c r="ID374" s="4"/>
      <c r="IF374" s="8"/>
      <c r="IH374" s="4"/>
      <c r="II374" s="4"/>
      <c r="IK374" s="8"/>
      <c r="IM374" s="4"/>
      <c r="IN374" s="4"/>
      <c r="IO374" s="15"/>
      <c r="IP374" s="39"/>
      <c r="IU374" s="39"/>
      <c r="IW374" s="14"/>
      <c r="IX374" s="14"/>
      <c r="IZ374" s="39"/>
      <c r="JB374" s="14"/>
      <c r="JC374" s="14"/>
      <c r="JD374" s="22"/>
      <c r="JE374" s="40"/>
      <c r="JJ374" s="40"/>
      <c r="JL374" s="21"/>
      <c r="JM374" s="21"/>
      <c r="JN374" s="26"/>
      <c r="JO374" s="41"/>
      <c r="JS374" s="7"/>
      <c r="JT374" s="8"/>
      <c r="JY374" s="8"/>
      <c r="KA374" s="4"/>
      <c r="KB374" s="4"/>
      <c r="KD374" s="8"/>
      <c r="KF374" s="4"/>
      <c r="KG374" s="4"/>
      <c r="KH374" s="15"/>
      <c r="KI374" s="39"/>
      <c r="KN374" s="39"/>
      <c r="KP374" s="14"/>
      <c r="KQ374" s="14"/>
      <c r="KR374" s="22"/>
      <c r="KS374" s="40"/>
      <c r="KX374" s="6"/>
      <c r="KZ374" s="5"/>
      <c r="LA374" s="5"/>
      <c r="LG374" s="15"/>
      <c r="LH374" s="39"/>
      <c r="LM374" s="6"/>
      <c r="LO374" s="5"/>
      <c r="LP374" s="5"/>
      <c r="LQ374" s="7"/>
      <c r="LR374" s="8"/>
      <c r="LW374" s="8"/>
      <c r="LY374" s="4"/>
      <c r="LZ374" s="4"/>
      <c r="MB374" s="8"/>
      <c r="MD374" s="4"/>
      <c r="ME374" s="4"/>
      <c r="MG374" s="8"/>
      <c r="MI374" s="4"/>
      <c r="MJ374" s="4"/>
      <c r="MK374" s="15"/>
      <c r="ML374" s="39"/>
      <c r="MQ374" s="39"/>
      <c r="MS374" s="14"/>
      <c r="MT374" s="14"/>
      <c r="MV374" s="39"/>
      <c r="MX374" s="14"/>
      <c r="MY374" s="14"/>
      <c r="MZ374" s="22"/>
      <c r="NA374" s="40"/>
      <c r="NF374" s="40"/>
      <c r="NH374" s="21"/>
      <c r="NI374" s="21"/>
      <c r="NJ374" s="26"/>
      <c r="NK374" s="41"/>
      <c r="NO374" s="7"/>
      <c r="NP374" s="8"/>
      <c r="NU374" s="8"/>
      <c r="NW374" s="4"/>
      <c r="NX374" s="4"/>
      <c r="NZ374" s="8"/>
      <c r="OB374" s="4"/>
      <c r="OC374" s="4"/>
      <c r="OD374" s="15"/>
      <c r="OE374" s="39"/>
      <c r="OJ374" s="39"/>
      <c r="OL374" s="14"/>
      <c r="OM374" s="14"/>
      <c r="ON374" s="22"/>
      <c r="OO374" s="40"/>
      <c r="OS374" s="7"/>
      <c r="OT374" s="8"/>
      <c r="OY374" s="8"/>
      <c r="PA374" s="4"/>
      <c r="PB374" s="4"/>
      <c r="PC374" s="15"/>
      <c r="PD374" s="39"/>
      <c r="PH374" s="7"/>
      <c r="PI374" s="8"/>
      <c r="PM374" s="7"/>
      <c r="PN374" s="8"/>
      <c r="PS374" s="8"/>
      <c r="PU374" s="4"/>
      <c r="PV374" s="4"/>
      <c r="PX374" s="8"/>
      <c r="PZ374" s="4"/>
      <c r="QA374" s="4"/>
      <c r="QB374" s="15"/>
      <c r="QC374" s="39"/>
      <c r="QH374" s="39"/>
      <c r="QJ374" s="14"/>
      <c r="QK374" s="14"/>
      <c r="QL374" s="22"/>
      <c r="QM374" s="40"/>
      <c r="QQ374" s="7"/>
      <c r="QR374" s="8"/>
      <c r="QW374" s="8"/>
      <c r="QY374" s="4"/>
      <c r="QZ374" s="4"/>
      <c r="RA374" s="15"/>
      <c r="RB374" s="39"/>
      <c r="RF374" s="7"/>
      <c r="RG374" s="8"/>
      <c r="RK374" s="7"/>
      <c r="RL374" s="8"/>
      <c r="RQ374" s="8"/>
      <c r="RS374" s="4"/>
      <c r="RT374" s="4"/>
      <c r="RU374" s="15"/>
      <c r="RV374" s="39"/>
      <c r="RZ374" s="7"/>
      <c r="SA374" s="8"/>
      <c r="SE374" s="7"/>
      <c r="SF374" s="8"/>
      <c r="SJ374" s="7"/>
      <c r="SK374" s="8"/>
      <c r="SP374" s="8"/>
      <c r="SR374" s="4"/>
      <c r="SS374" s="4"/>
      <c r="SU374" s="8"/>
      <c r="SW374" s="4"/>
      <c r="SX374" s="4"/>
      <c r="SY374" s="15"/>
      <c r="SZ374" s="39"/>
      <c r="TE374" s="39"/>
      <c r="TG374" s="14"/>
      <c r="TH374" s="14"/>
      <c r="TI374" s="22"/>
      <c r="TJ374" s="40"/>
      <c r="TN374" s="7"/>
      <c r="TO374" s="8"/>
      <c r="TT374" s="8"/>
      <c r="TV374" s="4"/>
      <c r="TW374" s="4"/>
      <c r="TX374" s="15"/>
      <c r="TY374" s="39"/>
      <c r="UC374" s="7"/>
      <c r="UD374" s="8"/>
      <c r="UH374" s="7"/>
      <c r="UI374" s="8"/>
      <c r="UN374" s="8"/>
      <c r="UP374" s="4"/>
      <c r="UQ374" s="4"/>
      <c r="UR374" s="15"/>
      <c r="US374" s="39"/>
      <c r="UW374" s="7"/>
      <c r="UX374" s="8"/>
      <c r="VB374" s="7"/>
      <c r="VC374" s="8"/>
      <c r="VG374" s="7"/>
      <c r="VH374" s="8"/>
      <c r="VM374" s="8"/>
      <c r="VO374" s="4"/>
      <c r="VP374" s="4"/>
      <c r="VQ374" s="15"/>
      <c r="VR374" s="39"/>
      <c r="VV374" s="7"/>
      <c r="VW374" s="8"/>
      <c r="WA374" s="7"/>
      <c r="WB374" s="8"/>
      <c r="WF374" s="7"/>
      <c r="WG374" s="8"/>
      <c r="WK374" s="7"/>
      <c r="WL374" s="8"/>
      <c r="WQ374" s="8"/>
      <c r="WS374" s="4"/>
      <c r="WT374" s="4"/>
      <c r="WU374" s="15"/>
      <c r="WV374" s="39"/>
      <c r="WZ374" s="7"/>
      <c r="XA374" s="8"/>
      <c r="XE374" s="7"/>
      <c r="XF374" s="8"/>
      <c r="XJ374" s="7"/>
      <c r="XK374" s="8"/>
      <c r="XO374" s="7"/>
      <c r="XP374" s="8"/>
      <c r="XT374" s="7"/>
      <c r="XU374" s="8"/>
      <c r="XY374" s="7"/>
      <c r="XZ374" s="8"/>
      <c r="YD374" s="7"/>
      <c r="YE374" s="8"/>
      <c r="YI374" s="7"/>
      <c r="YJ374" s="8"/>
    </row>
    <row r="375" spans="2:660" x14ac:dyDescent="0.2">
      <c r="B375" s="242"/>
      <c r="C375" s="163"/>
      <c r="D375"/>
      <c r="J375"/>
      <c r="K375"/>
      <c r="L375"/>
      <c r="M375"/>
      <c r="AI375" s="8"/>
      <c r="AK375" s="4"/>
      <c r="AL375" s="9"/>
      <c r="AN375" s="8"/>
      <c r="AP375" s="4"/>
      <c r="AQ375" s="9"/>
      <c r="AS375" s="8"/>
      <c r="AU375" s="4"/>
      <c r="AV375" s="9"/>
      <c r="AX375" s="17"/>
      <c r="AZ375" s="13"/>
      <c r="BA375" s="16"/>
      <c r="BM375" s="39"/>
      <c r="BO375" s="14"/>
      <c r="BP375" s="18"/>
      <c r="BR375" s="39"/>
      <c r="BT375" s="14"/>
      <c r="BU375" s="18"/>
      <c r="BW375" s="39"/>
      <c r="BY375" s="14"/>
      <c r="BZ375" s="18"/>
      <c r="CA375" s="22"/>
      <c r="CB375" s="40"/>
      <c r="CG375" s="40"/>
      <c r="CI375" s="21"/>
      <c r="CJ375" s="21"/>
      <c r="CL375" s="40"/>
      <c r="CN375" s="21"/>
      <c r="CO375" s="21"/>
      <c r="CQ375" s="40"/>
      <c r="CS375" s="21"/>
      <c r="CT375" s="21"/>
      <c r="CV375" s="40"/>
      <c r="CX375" s="21"/>
      <c r="CY375" s="21"/>
      <c r="CZ375" s="26"/>
      <c r="DA375" s="41"/>
      <c r="DF375" s="41"/>
      <c r="DH375" s="25"/>
      <c r="DI375" s="25"/>
      <c r="DK375" s="41"/>
      <c r="DM375" s="25"/>
      <c r="DN375" s="25"/>
      <c r="DP375" s="41"/>
      <c r="DR375" s="25"/>
      <c r="DS375" s="25"/>
      <c r="DT375" s="30"/>
      <c r="DU375" s="42"/>
      <c r="DZ375" s="42"/>
      <c r="EB375" s="29"/>
      <c r="EC375" s="29"/>
      <c r="EE375" s="42"/>
      <c r="EG375" s="29"/>
      <c r="EH375" s="29"/>
      <c r="EI375" s="34"/>
      <c r="EJ375" s="43"/>
      <c r="EO375" s="43"/>
      <c r="EQ375" s="33"/>
      <c r="ER375" s="33"/>
      <c r="ES375" s="38"/>
      <c r="ET375" s="44"/>
      <c r="EX375" s="7"/>
      <c r="EY375" s="8"/>
      <c r="FD375" s="8"/>
      <c r="FF375" s="4"/>
      <c r="FG375" s="4"/>
      <c r="FI375" s="8"/>
      <c r="FK375" s="4"/>
      <c r="FL375" s="4"/>
      <c r="FN375" s="8"/>
      <c r="FP375" s="4"/>
      <c r="FQ375" s="4"/>
      <c r="FS375" s="8"/>
      <c r="FU375" s="4"/>
      <c r="FV375" s="4"/>
      <c r="FW375" s="15"/>
      <c r="FX375" s="39"/>
      <c r="GC375" s="39"/>
      <c r="GE375" s="14"/>
      <c r="GF375" s="14"/>
      <c r="GH375" s="39"/>
      <c r="GJ375" s="14"/>
      <c r="GK375" s="14"/>
      <c r="GM375" s="39"/>
      <c r="GO375" s="14"/>
      <c r="GP375" s="14"/>
      <c r="GQ375" s="22"/>
      <c r="GR375" s="40"/>
      <c r="GW375" s="40"/>
      <c r="GY375" s="21"/>
      <c r="GZ375" s="21"/>
      <c r="HB375" s="40"/>
      <c r="HD375" s="21"/>
      <c r="HE375" s="21"/>
      <c r="HF375" s="26"/>
      <c r="HG375" s="41"/>
      <c r="HL375" s="41"/>
      <c r="HN375" s="25"/>
      <c r="HO375" s="25"/>
      <c r="HP375" s="30"/>
      <c r="HQ375" s="42"/>
      <c r="HU375" s="7"/>
      <c r="HV375" s="8"/>
      <c r="IA375" s="8"/>
      <c r="IC375" s="4"/>
      <c r="ID375" s="4"/>
      <c r="IF375" s="8"/>
      <c r="IH375" s="4"/>
      <c r="II375" s="4"/>
      <c r="IK375" s="8"/>
      <c r="IM375" s="4"/>
      <c r="IN375" s="4"/>
      <c r="IO375" s="15"/>
      <c r="IP375" s="39"/>
      <c r="IU375" s="39"/>
      <c r="IW375" s="14"/>
      <c r="IX375" s="14"/>
      <c r="IZ375" s="39"/>
      <c r="JB375" s="14"/>
      <c r="JC375" s="14"/>
      <c r="JD375" s="22"/>
      <c r="JE375" s="40"/>
      <c r="JJ375" s="40"/>
      <c r="JL375" s="21"/>
      <c r="JM375" s="21"/>
      <c r="JN375" s="26"/>
      <c r="JO375" s="41"/>
      <c r="JS375" s="7"/>
      <c r="JT375" s="8"/>
      <c r="JY375" s="8"/>
      <c r="KA375" s="4"/>
      <c r="KB375" s="4"/>
      <c r="KD375" s="8"/>
      <c r="KF375" s="4"/>
      <c r="KG375" s="4"/>
      <c r="KH375" s="15"/>
      <c r="KI375" s="39"/>
      <c r="KN375" s="39"/>
      <c r="KP375" s="14"/>
      <c r="KQ375" s="14"/>
      <c r="KR375" s="22"/>
      <c r="KS375" s="40"/>
      <c r="KX375" s="6"/>
      <c r="KZ375" s="5"/>
      <c r="LA375" s="5"/>
      <c r="LG375" s="15"/>
      <c r="LH375" s="39"/>
      <c r="LM375" s="6"/>
      <c r="LO375" s="5"/>
      <c r="LP375" s="5"/>
      <c r="LQ375" s="7"/>
      <c r="LR375" s="8"/>
      <c r="LW375" s="8"/>
      <c r="LY375" s="4"/>
      <c r="LZ375" s="4"/>
      <c r="MB375" s="8"/>
      <c r="MD375" s="4"/>
      <c r="ME375" s="4"/>
      <c r="MG375" s="8"/>
      <c r="MI375" s="4"/>
      <c r="MJ375" s="4"/>
      <c r="MK375" s="15"/>
      <c r="ML375" s="39"/>
      <c r="MQ375" s="39"/>
      <c r="MS375" s="14"/>
      <c r="MT375" s="14"/>
      <c r="MV375" s="39"/>
      <c r="MX375" s="14"/>
      <c r="MY375" s="14"/>
      <c r="MZ375" s="22"/>
      <c r="NA375" s="40"/>
      <c r="NF375" s="40"/>
      <c r="NH375" s="21"/>
      <c r="NI375" s="21"/>
      <c r="NJ375" s="26"/>
      <c r="NK375" s="41"/>
      <c r="NO375" s="7"/>
      <c r="NP375" s="8"/>
      <c r="NU375" s="8"/>
      <c r="NW375" s="4"/>
      <c r="NX375" s="4"/>
      <c r="NZ375" s="8"/>
      <c r="OB375" s="4"/>
      <c r="OC375" s="4"/>
      <c r="OD375" s="15"/>
      <c r="OE375" s="39"/>
      <c r="OJ375" s="39"/>
      <c r="OL375" s="14"/>
      <c r="OM375" s="14"/>
      <c r="ON375" s="22"/>
      <c r="OO375" s="40"/>
      <c r="OS375" s="7"/>
      <c r="OT375" s="8"/>
      <c r="OY375" s="8"/>
      <c r="PA375" s="4"/>
      <c r="PB375" s="4"/>
      <c r="PC375" s="15"/>
      <c r="PD375" s="39"/>
      <c r="PH375" s="7"/>
      <c r="PI375" s="8"/>
      <c r="PM375" s="7"/>
      <c r="PN375" s="8"/>
      <c r="PS375" s="8"/>
      <c r="PU375" s="4"/>
      <c r="PV375" s="4"/>
      <c r="PX375" s="8"/>
      <c r="PZ375" s="4"/>
      <c r="QA375" s="4"/>
      <c r="QB375" s="15"/>
      <c r="QC375" s="39"/>
      <c r="QH375" s="39"/>
      <c r="QJ375" s="14"/>
      <c r="QK375" s="14"/>
      <c r="QL375" s="22"/>
      <c r="QM375" s="40"/>
      <c r="QQ375" s="7"/>
      <c r="QR375" s="8"/>
      <c r="QW375" s="8"/>
      <c r="QY375" s="4"/>
      <c r="QZ375" s="4"/>
      <c r="RA375" s="15"/>
      <c r="RB375" s="39"/>
      <c r="RF375" s="7"/>
      <c r="RG375" s="8"/>
      <c r="RK375" s="7"/>
      <c r="RL375" s="8"/>
      <c r="RQ375" s="8"/>
      <c r="RS375" s="4"/>
      <c r="RT375" s="4"/>
      <c r="RU375" s="15"/>
      <c r="RV375" s="39"/>
      <c r="RZ375" s="7"/>
      <c r="SA375" s="8"/>
      <c r="SE375" s="7"/>
      <c r="SF375" s="8"/>
      <c r="SJ375" s="7"/>
      <c r="SK375" s="8"/>
      <c r="SP375" s="8"/>
      <c r="SR375" s="4"/>
      <c r="SS375" s="4"/>
      <c r="SU375" s="8"/>
      <c r="SW375" s="4"/>
      <c r="SX375" s="4"/>
      <c r="SY375" s="15"/>
      <c r="SZ375" s="39"/>
      <c r="TE375" s="39"/>
      <c r="TG375" s="14"/>
      <c r="TH375" s="14"/>
      <c r="TI375" s="22"/>
      <c r="TJ375" s="40"/>
      <c r="TN375" s="7"/>
      <c r="TO375" s="8"/>
      <c r="TT375" s="8"/>
      <c r="TV375" s="4"/>
      <c r="TW375" s="4"/>
      <c r="TX375" s="15"/>
      <c r="TY375" s="39"/>
      <c r="UC375" s="7"/>
      <c r="UD375" s="8"/>
      <c r="UH375" s="7"/>
      <c r="UI375" s="8"/>
      <c r="UN375" s="8"/>
      <c r="UP375" s="4"/>
      <c r="UQ375" s="4"/>
      <c r="UR375" s="15"/>
      <c r="US375" s="39"/>
      <c r="UW375" s="7"/>
      <c r="UX375" s="8"/>
      <c r="VB375" s="7"/>
      <c r="VC375" s="8"/>
      <c r="VG375" s="7"/>
      <c r="VH375" s="8"/>
      <c r="VM375" s="8"/>
      <c r="VO375" s="4"/>
      <c r="VP375" s="4"/>
      <c r="VQ375" s="15"/>
      <c r="VR375" s="39"/>
      <c r="VV375" s="7"/>
      <c r="VW375" s="8"/>
      <c r="WA375" s="7"/>
      <c r="WB375" s="8"/>
      <c r="WF375" s="7"/>
      <c r="WG375" s="8"/>
      <c r="WK375" s="7"/>
      <c r="WL375" s="8"/>
      <c r="WQ375" s="8"/>
      <c r="WS375" s="4"/>
      <c r="WT375" s="4"/>
      <c r="WU375" s="15"/>
      <c r="WV375" s="39"/>
      <c r="WZ375" s="7"/>
      <c r="XA375" s="8"/>
      <c r="XE375" s="7"/>
      <c r="XF375" s="8"/>
      <c r="XJ375" s="7"/>
      <c r="XK375" s="8"/>
      <c r="XO375" s="7"/>
      <c r="XP375" s="8"/>
      <c r="XT375" s="7"/>
      <c r="XU375" s="8"/>
      <c r="XY375" s="7"/>
      <c r="XZ375" s="8"/>
      <c r="YD375" s="7"/>
      <c r="YE375" s="8"/>
      <c r="YI375" s="7"/>
      <c r="YJ375" s="8"/>
    </row>
    <row r="376" spans="2:660" x14ac:dyDescent="0.2">
      <c r="B376" s="242"/>
      <c r="C376" s="163"/>
      <c r="D376"/>
      <c r="J376"/>
      <c r="K376"/>
      <c r="L376"/>
      <c r="M376"/>
      <c r="AI376" s="8"/>
      <c r="AK376" s="4"/>
      <c r="AL376" s="9"/>
      <c r="AN376" s="8"/>
      <c r="AP376" s="4"/>
      <c r="AQ376" s="9"/>
      <c r="AS376" s="8"/>
      <c r="AU376" s="4"/>
      <c r="AV376" s="9"/>
      <c r="AX376" s="17"/>
      <c r="AZ376" s="13"/>
      <c r="BA376" s="16"/>
      <c r="BM376" s="39"/>
      <c r="BO376" s="14"/>
      <c r="BP376" s="18"/>
      <c r="BR376" s="39"/>
      <c r="BT376" s="14"/>
      <c r="BU376" s="18"/>
      <c r="BW376" s="39"/>
      <c r="BY376" s="14"/>
      <c r="BZ376" s="18"/>
      <c r="CA376" s="22"/>
      <c r="CB376" s="40"/>
      <c r="CG376" s="40"/>
      <c r="CI376" s="21"/>
      <c r="CJ376" s="21"/>
      <c r="CL376" s="40"/>
      <c r="CN376" s="21"/>
      <c r="CO376" s="21"/>
      <c r="CQ376" s="40"/>
      <c r="CS376" s="21"/>
      <c r="CT376" s="21"/>
      <c r="CV376" s="40"/>
      <c r="CX376" s="21"/>
      <c r="CY376" s="21"/>
      <c r="CZ376" s="26"/>
      <c r="DA376" s="41"/>
      <c r="DF376" s="41"/>
      <c r="DH376" s="25"/>
      <c r="DI376" s="25"/>
      <c r="DK376" s="41"/>
      <c r="DM376" s="25"/>
      <c r="DN376" s="25"/>
      <c r="DP376" s="41"/>
      <c r="DR376" s="25"/>
      <c r="DS376" s="25"/>
      <c r="DT376" s="30"/>
      <c r="DU376" s="42"/>
      <c r="DZ376" s="42"/>
      <c r="EB376" s="29"/>
      <c r="EC376" s="29"/>
      <c r="EE376" s="42"/>
      <c r="EG376" s="29"/>
      <c r="EH376" s="29"/>
      <c r="EI376" s="34"/>
      <c r="EJ376" s="43"/>
      <c r="EO376" s="43"/>
      <c r="EQ376" s="33"/>
      <c r="ER376" s="33"/>
      <c r="ES376" s="38"/>
      <c r="ET376" s="44"/>
      <c r="EX376" s="7"/>
      <c r="EY376" s="8"/>
      <c r="FD376" s="8"/>
      <c r="FF376" s="4"/>
      <c r="FG376" s="4"/>
      <c r="FI376" s="8"/>
      <c r="FK376" s="4"/>
      <c r="FL376" s="4"/>
      <c r="FN376" s="8"/>
      <c r="FP376" s="4"/>
      <c r="FQ376" s="4"/>
      <c r="FS376" s="8"/>
      <c r="FU376" s="4"/>
      <c r="FV376" s="4"/>
      <c r="FW376" s="15"/>
      <c r="FX376" s="39"/>
      <c r="GC376" s="39"/>
      <c r="GE376" s="14"/>
      <c r="GF376" s="14"/>
      <c r="GH376" s="39"/>
      <c r="GJ376" s="14"/>
      <c r="GK376" s="14"/>
      <c r="GM376" s="39"/>
      <c r="GO376" s="14"/>
      <c r="GP376" s="14"/>
      <c r="GQ376" s="22"/>
      <c r="GR376" s="40"/>
      <c r="GW376" s="40"/>
      <c r="GY376" s="21"/>
      <c r="GZ376" s="21"/>
      <c r="HB376" s="40"/>
      <c r="HD376" s="21"/>
      <c r="HE376" s="21"/>
      <c r="HF376" s="26"/>
      <c r="HG376" s="41"/>
      <c r="HL376" s="41"/>
      <c r="HN376" s="25"/>
      <c r="HO376" s="25"/>
      <c r="HP376" s="30"/>
      <c r="HQ376" s="42"/>
      <c r="HU376" s="7"/>
      <c r="HV376" s="8"/>
      <c r="IA376" s="8"/>
      <c r="IC376" s="4"/>
      <c r="ID376" s="4"/>
      <c r="IF376" s="8"/>
      <c r="IH376" s="4"/>
      <c r="II376" s="4"/>
      <c r="IK376" s="8"/>
      <c r="IM376" s="4"/>
      <c r="IN376" s="4"/>
      <c r="IO376" s="15"/>
      <c r="IP376" s="39"/>
      <c r="IU376" s="39"/>
      <c r="IW376" s="14"/>
      <c r="IX376" s="14"/>
      <c r="IZ376" s="39"/>
      <c r="JB376" s="14"/>
      <c r="JC376" s="14"/>
      <c r="JD376" s="22"/>
      <c r="JE376" s="40"/>
      <c r="JJ376" s="40"/>
      <c r="JL376" s="21"/>
      <c r="JM376" s="21"/>
      <c r="JN376" s="26"/>
      <c r="JO376" s="41"/>
      <c r="JS376" s="7"/>
      <c r="JT376" s="8"/>
      <c r="JY376" s="8"/>
      <c r="KA376" s="4"/>
      <c r="KB376" s="4"/>
      <c r="KD376" s="8"/>
      <c r="KF376" s="4"/>
      <c r="KG376" s="4"/>
      <c r="KH376" s="15"/>
      <c r="KI376" s="39"/>
      <c r="KN376" s="39"/>
      <c r="KP376" s="14"/>
      <c r="KQ376" s="14"/>
      <c r="KR376" s="22"/>
      <c r="KS376" s="40"/>
      <c r="KX376" s="6"/>
      <c r="KZ376" s="5"/>
      <c r="LA376" s="5"/>
      <c r="LG376" s="15"/>
      <c r="LH376" s="39"/>
      <c r="LM376" s="6"/>
      <c r="LO376" s="5"/>
      <c r="LP376" s="5"/>
      <c r="LQ376" s="7"/>
      <c r="LR376" s="8"/>
      <c r="LW376" s="8"/>
      <c r="LY376" s="4"/>
      <c r="LZ376" s="4"/>
      <c r="MB376" s="8"/>
      <c r="MD376" s="4"/>
      <c r="ME376" s="4"/>
      <c r="MG376" s="8"/>
      <c r="MI376" s="4"/>
      <c r="MJ376" s="4"/>
      <c r="MK376" s="15"/>
      <c r="ML376" s="39"/>
      <c r="MQ376" s="39"/>
      <c r="MS376" s="14"/>
      <c r="MT376" s="14"/>
      <c r="MV376" s="39"/>
      <c r="MX376" s="14"/>
      <c r="MY376" s="14"/>
      <c r="MZ376" s="22"/>
      <c r="NA376" s="40"/>
      <c r="NF376" s="40"/>
      <c r="NH376" s="21"/>
      <c r="NI376" s="21"/>
      <c r="NJ376" s="26"/>
      <c r="NK376" s="41"/>
      <c r="NO376" s="7"/>
      <c r="NP376" s="8"/>
      <c r="NU376" s="8"/>
      <c r="NW376" s="4"/>
      <c r="NX376" s="4"/>
      <c r="NZ376" s="8"/>
      <c r="OB376" s="4"/>
      <c r="OC376" s="4"/>
      <c r="OD376" s="15"/>
      <c r="OE376" s="39"/>
      <c r="OJ376" s="39"/>
      <c r="OL376" s="14"/>
      <c r="OM376" s="14"/>
      <c r="ON376" s="22"/>
      <c r="OO376" s="40"/>
      <c r="OS376" s="7"/>
      <c r="OT376" s="8"/>
      <c r="OY376" s="8"/>
      <c r="PA376" s="4"/>
      <c r="PB376" s="4"/>
      <c r="PC376" s="15"/>
      <c r="PD376" s="39"/>
      <c r="PH376" s="7"/>
      <c r="PI376" s="8"/>
      <c r="PM376" s="7"/>
      <c r="PN376" s="8"/>
      <c r="PS376" s="8"/>
      <c r="PU376" s="4"/>
      <c r="PV376" s="4"/>
      <c r="PX376" s="8"/>
      <c r="PZ376" s="4"/>
      <c r="QA376" s="4"/>
      <c r="QB376" s="15"/>
      <c r="QC376" s="39"/>
      <c r="QH376" s="39"/>
      <c r="QJ376" s="14"/>
      <c r="QK376" s="14"/>
      <c r="QL376" s="22"/>
      <c r="QM376" s="40"/>
      <c r="QQ376" s="7"/>
      <c r="QR376" s="8"/>
      <c r="QW376" s="8"/>
      <c r="QY376" s="4"/>
      <c r="QZ376" s="4"/>
      <c r="RA376" s="15"/>
      <c r="RB376" s="39"/>
      <c r="RF376" s="7"/>
      <c r="RG376" s="8"/>
      <c r="RK376" s="7"/>
      <c r="RL376" s="8"/>
      <c r="RQ376" s="8"/>
      <c r="RS376" s="4"/>
      <c r="RT376" s="4"/>
      <c r="RU376" s="15"/>
      <c r="RV376" s="39"/>
      <c r="RZ376" s="7"/>
      <c r="SA376" s="8"/>
      <c r="SE376" s="7"/>
      <c r="SF376" s="8"/>
      <c r="SJ376" s="7"/>
      <c r="SK376" s="8"/>
      <c r="SP376" s="8"/>
      <c r="SR376" s="4"/>
      <c r="SS376" s="4"/>
      <c r="SU376" s="8"/>
      <c r="SW376" s="4"/>
      <c r="SX376" s="4"/>
      <c r="SY376" s="15"/>
      <c r="SZ376" s="39"/>
      <c r="TE376" s="39"/>
      <c r="TG376" s="14"/>
      <c r="TH376" s="14"/>
      <c r="TI376" s="22"/>
      <c r="TJ376" s="40"/>
      <c r="TN376" s="7"/>
      <c r="TO376" s="8"/>
      <c r="TT376" s="8"/>
      <c r="TV376" s="4"/>
      <c r="TW376" s="4"/>
      <c r="TX376" s="15"/>
      <c r="TY376" s="39"/>
      <c r="UC376" s="7"/>
      <c r="UD376" s="8"/>
      <c r="UH376" s="7"/>
      <c r="UI376" s="8"/>
      <c r="UN376" s="8"/>
      <c r="UP376" s="4"/>
      <c r="UQ376" s="4"/>
      <c r="UR376" s="15"/>
      <c r="US376" s="39"/>
      <c r="UW376" s="7"/>
      <c r="UX376" s="8"/>
      <c r="VB376" s="7"/>
      <c r="VC376" s="8"/>
      <c r="VG376" s="7"/>
      <c r="VH376" s="8"/>
      <c r="VM376" s="8"/>
      <c r="VO376" s="4"/>
      <c r="VP376" s="4"/>
      <c r="VQ376" s="15"/>
      <c r="VR376" s="39"/>
      <c r="VV376" s="7"/>
      <c r="VW376" s="8"/>
      <c r="WA376" s="7"/>
      <c r="WB376" s="8"/>
      <c r="WF376" s="7"/>
      <c r="WG376" s="8"/>
      <c r="WK376" s="7"/>
      <c r="WL376" s="8"/>
      <c r="WQ376" s="8"/>
      <c r="WS376" s="4"/>
      <c r="WT376" s="4"/>
      <c r="WU376" s="15"/>
      <c r="WV376" s="39"/>
      <c r="WZ376" s="7"/>
      <c r="XA376" s="8"/>
      <c r="XE376" s="7"/>
      <c r="XF376" s="8"/>
      <c r="XJ376" s="7"/>
      <c r="XK376" s="8"/>
      <c r="XO376" s="7"/>
      <c r="XP376" s="8"/>
      <c r="XT376" s="7"/>
      <c r="XU376" s="8"/>
      <c r="XY376" s="7"/>
      <c r="XZ376" s="8"/>
      <c r="YD376" s="7"/>
      <c r="YE376" s="8"/>
      <c r="YI376" s="7"/>
      <c r="YJ376" s="8"/>
    </row>
    <row r="377" spans="2:660" x14ac:dyDescent="0.2">
      <c r="B377" s="242"/>
      <c r="C377" s="163"/>
      <c r="D377"/>
      <c r="J377"/>
      <c r="K377"/>
      <c r="L377"/>
      <c r="M377"/>
      <c r="AI377" s="8"/>
      <c r="AK377" s="4"/>
      <c r="AL377" s="9"/>
      <c r="AN377" s="8"/>
      <c r="AP377" s="4"/>
      <c r="AQ377" s="9"/>
      <c r="AS377" s="8"/>
      <c r="AU377" s="4"/>
      <c r="AV377" s="9"/>
      <c r="AX377" s="17"/>
      <c r="AZ377" s="13"/>
      <c r="BA377" s="16"/>
      <c r="BM377" s="39"/>
      <c r="BO377" s="14"/>
      <c r="BP377" s="18"/>
      <c r="BR377" s="39"/>
      <c r="BT377" s="14"/>
      <c r="BU377" s="18"/>
      <c r="BW377" s="39"/>
      <c r="BY377" s="14"/>
      <c r="BZ377" s="18"/>
      <c r="CA377" s="22"/>
      <c r="CB377" s="40"/>
      <c r="CG377" s="40"/>
      <c r="CI377" s="21"/>
      <c r="CJ377" s="21"/>
      <c r="CL377" s="40"/>
      <c r="CN377" s="21"/>
      <c r="CO377" s="21"/>
      <c r="CQ377" s="40"/>
      <c r="CS377" s="21"/>
      <c r="CT377" s="21"/>
      <c r="CV377" s="40"/>
      <c r="CX377" s="21"/>
      <c r="CY377" s="21"/>
      <c r="CZ377" s="26"/>
      <c r="DA377" s="41"/>
      <c r="DF377" s="41"/>
      <c r="DH377" s="25"/>
      <c r="DI377" s="25"/>
      <c r="DK377" s="41"/>
      <c r="DM377" s="25"/>
      <c r="DN377" s="25"/>
      <c r="DP377" s="41"/>
      <c r="DR377" s="25"/>
      <c r="DS377" s="25"/>
      <c r="DT377" s="30"/>
      <c r="DU377" s="42"/>
      <c r="DZ377" s="42"/>
      <c r="EB377" s="29"/>
      <c r="EC377" s="29"/>
      <c r="EE377" s="42"/>
      <c r="EG377" s="29"/>
      <c r="EH377" s="29"/>
      <c r="EI377" s="34"/>
      <c r="EJ377" s="43"/>
      <c r="EO377" s="43"/>
      <c r="EQ377" s="33"/>
      <c r="ER377" s="33"/>
      <c r="ES377" s="38"/>
      <c r="ET377" s="44"/>
      <c r="EX377" s="7"/>
      <c r="EY377" s="8"/>
      <c r="FD377" s="8"/>
      <c r="FF377" s="4"/>
      <c r="FG377" s="4"/>
      <c r="FI377" s="8"/>
      <c r="FK377" s="4"/>
      <c r="FL377" s="4"/>
      <c r="FN377" s="8"/>
      <c r="FP377" s="4"/>
      <c r="FQ377" s="4"/>
      <c r="FS377" s="8"/>
      <c r="FU377" s="4"/>
      <c r="FV377" s="4"/>
      <c r="FW377" s="15"/>
      <c r="FX377" s="39"/>
      <c r="GC377" s="39"/>
      <c r="GE377" s="14"/>
      <c r="GF377" s="14"/>
      <c r="GH377" s="39"/>
      <c r="GJ377" s="14"/>
      <c r="GK377" s="14"/>
      <c r="GM377" s="39"/>
      <c r="GO377" s="14"/>
      <c r="GP377" s="14"/>
      <c r="GQ377" s="22"/>
      <c r="GR377" s="40"/>
      <c r="GW377" s="40"/>
      <c r="GY377" s="21"/>
      <c r="GZ377" s="21"/>
      <c r="HB377" s="40"/>
      <c r="HD377" s="21"/>
      <c r="HE377" s="21"/>
      <c r="HF377" s="26"/>
      <c r="HG377" s="41"/>
      <c r="HL377" s="41"/>
      <c r="HN377" s="25"/>
      <c r="HO377" s="25"/>
      <c r="HP377" s="30"/>
      <c r="HQ377" s="42"/>
      <c r="HU377" s="7"/>
      <c r="HV377" s="8"/>
      <c r="IA377" s="8"/>
      <c r="IC377" s="4"/>
      <c r="ID377" s="4"/>
      <c r="IF377" s="8"/>
      <c r="IH377" s="4"/>
      <c r="II377" s="4"/>
      <c r="IK377" s="8"/>
      <c r="IM377" s="4"/>
      <c r="IN377" s="4"/>
      <c r="IO377" s="15"/>
      <c r="IP377" s="39"/>
      <c r="IU377" s="39"/>
      <c r="IW377" s="14"/>
      <c r="IX377" s="14"/>
      <c r="IZ377" s="39"/>
      <c r="JB377" s="14"/>
      <c r="JC377" s="14"/>
      <c r="JD377" s="22"/>
      <c r="JE377" s="40"/>
      <c r="JJ377" s="40"/>
      <c r="JL377" s="21"/>
      <c r="JM377" s="21"/>
      <c r="JN377" s="26"/>
      <c r="JO377" s="41"/>
      <c r="JS377" s="7"/>
      <c r="JT377" s="8"/>
      <c r="JY377" s="8"/>
      <c r="KA377" s="4"/>
      <c r="KB377" s="4"/>
      <c r="KD377" s="8"/>
      <c r="KF377" s="4"/>
      <c r="KG377" s="4"/>
      <c r="KH377" s="15"/>
      <c r="KI377" s="39"/>
      <c r="KN377" s="39"/>
      <c r="KP377" s="14"/>
      <c r="KQ377" s="14"/>
      <c r="KR377" s="22"/>
      <c r="KS377" s="40"/>
      <c r="KX377" s="6"/>
      <c r="KZ377" s="5"/>
      <c r="LA377" s="5"/>
      <c r="LG377" s="15"/>
      <c r="LH377" s="39"/>
      <c r="LM377" s="6"/>
      <c r="LO377" s="5"/>
      <c r="LP377" s="5"/>
      <c r="LQ377" s="7"/>
      <c r="LR377" s="8"/>
      <c r="LW377" s="8"/>
      <c r="LY377" s="4"/>
      <c r="LZ377" s="4"/>
      <c r="MB377" s="8"/>
      <c r="MD377" s="4"/>
      <c r="ME377" s="4"/>
      <c r="MG377" s="8"/>
      <c r="MI377" s="4"/>
      <c r="MJ377" s="4"/>
      <c r="MK377" s="15"/>
      <c r="ML377" s="39"/>
      <c r="MQ377" s="39"/>
      <c r="MS377" s="14"/>
      <c r="MT377" s="14"/>
      <c r="MV377" s="39"/>
      <c r="MX377" s="14"/>
      <c r="MY377" s="14"/>
      <c r="MZ377" s="22"/>
      <c r="NA377" s="40"/>
      <c r="NF377" s="40"/>
      <c r="NH377" s="21"/>
      <c r="NI377" s="21"/>
      <c r="NJ377" s="26"/>
      <c r="NK377" s="41"/>
      <c r="NO377" s="7"/>
      <c r="NP377" s="8"/>
      <c r="NU377" s="8"/>
      <c r="NW377" s="4"/>
      <c r="NX377" s="4"/>
      <c r="NZ377" s="8"/>
      <c r="OB377" s="4"/>
      <c r="OC377" s="4"/>
      <c r="OD377" s="15"/>
      <c r="OE377" s="39"/>
      <c r="OJ377" s="39"/>
      <c r="OL377" s="14"/>
      <c r="OM377" s="14"/>
      <c r="ON377" s="22"/>
      <c r="OO377" s="40"/>
      <c r="OS377" s="7"/>
      <c r="OT377" s="8"/>
      <c r="OY377" s="8"/>
      <c r="PA377" s="4"/>
      <c r="PB377" s="4"/>
      <c r="PC377" s="15"/>
      <c r="PD377" s="39"/>
      <c r="PH377" s="7"/>
      <c r="PI377" s="8"/>
      <c r="PM377" s="7"/>
      <c r="PN377" s="8"/>
      <c r="PS377" s="8"/>
      <c r="PU377" s="4"/>
      <c r="PV377" s="4"/>
      <c r="PX377" s="8"/>
      <c r="PZ377" s="4"/>
      <c r="QA377" s="4"/>
      <c r="QB377" s="15"/>
      <c r="QC377" s="39"/>
      <c r="QH377" s="39"/>
      <c r="QJ377" s="14"/>
      <c r="QK377" s="14"/>
      <c r="QL377" s="22"/>
      <c r="QM377" s="40"/>
      <c r="QQ377" s="7"/>
      <c r="QR377" s="8"/>
      <c r="QW377" s="8"/>
      <c r="QY377" s="4"/>
      <c r="QZ377" s="4"/>
      <c r="RA377" s="15"/>
      <c r="RB377" s="39"/>
      <c r="RF377" s="7"/>
      <c r="RG377" s="8"/>
      <c r="RK377" s="7"/>
      <c r="RL377" s="8"/>
      <c r="RQ377" s="8"/>
      <c r="RS377" s="4"/>
      <c r="RT377" s="4"/>
      <c r="RU377" s="15"/>
      <c r="RV377" s="39"/>
      <c r="RZ377" s="7"/>
      <c r="SA377" s="8"/>
      <c r="SE377" s="7"/>
      <c r="SF377" s="8"/>
      <c r="SJ377" s="7"/>
      <c r="SK377" s="8"/>
      <c r="SP377" s="8"/>
      <c r="SR377" s="4"/>
      <c r="SS377" s="4"/>
      <c r="SU377" s="8"/>
      <c r="SW377" s="4"/>
      <c r="SX377" s="4"/>
      <c r="SY377" s="15"/>
      <c r="SZ377" s="39"/>
      <c r="TE377" s="39"/>
      <c r="TG377" s="14"/>
      <c r="TH377" s="14"/>
      <c r="TI377" s="22"/>
      <c r="TJ377" s="40"/>
      <c r="TN377" s="7"/>
      <c r="TO377" s="8"/>
      <c r="TT377" s="8"/>
      <c r="TV377" s="4"/>
      <c r="TW377" s="4"/>
      <c r="TX377" s="15"/>
      <c r="TY377" s="39"/>
      <c r="UC377" s="7"/>
      <c r="UD377" s="8"/>
      <c r="UH377" s="7"/>
      <c r="UI377" s="8"/>
      <c r="UN377" s="8"/>
      <c r="UP377" s="4"/>
      <c r="UQ377" s="4"/>
      <c r="UR377" s="15"/>
      <c r="US377" s="39"/>
      <c r="UW377" s="7"/>
      <c r="UX377" s="8"/>
      <c r="VB377" s="7"/>
      <c r="VC377" s="8"/>
      <c r="VG377" s="7"/>
      <c r="VH377" s="8"/>
      <c r="VM377" s="8"/>
      <c r="VO377" s="4"/>
      <c r="VP377" s="4"/>
      <c r="VQ377" s="15"/>
      <c r="VR377" s="39"/>
      <c r="VV377" s="7"/>
      <c r="VW377" s="8"/>
      <c r="WA377" s="7"/>
      <c r="WB377" s="8"/>
      <c r="WF377" s="7"/>
      <c r="WG377" s="8"/>
      <c r="WK377" s="7"/>
      <c r="WL377" s="8"/>
      <c r="WQ377" s="8"/>
      <c r="WS377" s="4"/>
      <c r="WT377" s="4"/>
      <c r="WU377" s="15"/>
      <c r="WV377" s="39"/>
      <c r="WZ377" s="7"/>
      <c r="XA377" s="8"/>
      <c r="XE377" s="7"/>
      <c r="XF377" s="8"/>
      <c r="XJ377" s="7"/>
      <c r="XK377" s="8"/>
      <c r="XO377" s="7"/>
      <c r="XP377" s="8"/>
      <c r="XT377" s="7"/>
      <c r="XU377" s="8"/>
      <c r="XY377" s="7"/>
      <c r="XZ377" s="8"/>
      <c r="YD377" s="7"/>
      <c r="YE377" s="8"/>
      <c r="YI377" s="7"/>
      <c r="YJ377" s="8"/>
    </row>
    <row r="378" spans="2:660" x14ac:dyDescent="0.2">
      <c r="B378" s="242"/>
      <c r="C378" s="163"/>
      <c r="D378"/>
      <c r="J378"/>
      <c r="K378"/>
      <c r="L378"/>
      <c r="M378"/>
      <c r="AI378" s="8"/>
      <c r="AK378" s="4"/>
      <c r="AL378" s="9"/>
      <c r="AN378" s="8"/>
      <c r="AP378" s="4"/>
      <c r="AQ378" s="9"/>
      <c r="AS378" s="8"/>
      <c r="AU378" s="4"/>
      <c r="AV378" s="9"/>
      <c r="AX378" s="17"/>
      <c r="AZ378" s="13"/>
      <c r="BA378" s="16"/>
      <c r="BM378" s="39"/>
      <c r="BO378" s="14"/>
      <c r="BP378" s="18"/>
      <c r="BR378" s="39"/>
      <c r="BT378" s="14"/>
      <c r="BU378" s="18"/>
      <c r="BW378" s="39"/>
      <c r="BY378" s="14"/>
      <c r="BZ378" s="18"/>
      <c r="CA378" s="22"/>
      <c r="CB378" s="40"/>
      <c r="CG378" s="40"/>
      <c r="CI378" s="21"/>
      <c r="CJ378" s="21"/>
      <c r="CL378" s="40"/>
      <c r="CN378" s="21"/>
      <c r="CO378" s="21"/>
      <c r="CQ378" s="40"/>
      <c r="CS378" s="21"/>
      <c r="CT378" s="21"/>
      <c r="CV378" s="40"/>
      <c r="CX378" s="21"/>
      <c r="CY378" s="21"/>
      <c r="CZ378" s="26"/>
      <c r="DA378" s="41"/>
      <c r="DF378" s="41"/>
      <c r="DH378" s="25"/>
      <c r="DI378" s="25"/>
      <c r="DK378" s="41"/>
      <c r="DM378" s="25"/>
      <c r="DN378" s="25"/>
      <c r="DP378" s="41"/>
      <c r="DR378" s="25"/>
      <c r="DS378" s="25"/>
      <c r="DT378" s="30"/>
      <c r="DU378" s="42"/>
      <c r="DZ378" s="42"/>
      <c r="EB378" s="29"/>
      <c r="EC378" s="29"/>
      <c r="EE378" s="42"/>
      <c r="EG378" s="29"/>
      <c r="EH378" s="29"/>
      <c r="EI378" s="34"/>
      <c r="EJ378" s="43"/>
      <c r="EO378" s="43"/>
      <c r="EQ378" s="33"/>
      <c r="ER378" s="33"/>
      <c r="ES378" s="38"/>
      <c r="ET378" s="44"/>
      <c r="EX378" s="7"/>
      <c r="EY378" s="8"/>
      <c r="FD378" s="8"/>
      <c r="FF378" s="4"/>
      <c r="FG378" s="4"/>
      <c r="FI378" s="8"/>
      <c r="FK378" s="4"/>
      <c r="FL378" s="4"/>
      <c r="FN378" s="8"/>
      <c r="FP378" s="4"/>
      <c r="FQ378" s="4"/>
      <c r="FS378" s="8"/>
      <c r="FU378" s="4"/>
      <c r="FV378" s="4"/>
      <c r="FW378" s="15"/>
      <c r="FX378" s="39"/>
      <c r="GC378" s="39"/>
      <c r="GE378" s="14"/>
      <c r="GF378" s="14"/>
      <c r="GH378" s="39"/>
      <c r="GJ378" s="14"/>
      <c r="GK378" s="14"/>
      <c r="GM378" s="39"/>
      <c r="GO378" s="14"/>
      <c r="GP378" s="14"/>
      <c r="GQ378" s="22"/>
      <c r="GR378" s="40"/>
      <c r="GW378" s="40"/>
      <c r="GY378" s="21"/>
      <c r="GZ378" s="21"/>
      <c r="HB378" s="40"/>
      <c r="HD378" s="21"/>
      <c r="HE378" s="21"/>
      <c r="HF378" s="26"/>
      <c r="HG378" s="41"/>
      <c r="HL378" s="41"/>
      <c r="HN378" s="25"/>
      <c r="HO378" s="25"/>
      <c r="HP378" s="30"/>
      <c r="HQ378" s="42"/>
      <c r="HU378" s="7"/>
      <c r="HV378" s="8"/>
      <c r="IA378" s="8"/>
      <c r="IC378" s="4"/>
      <c r="ID378" s="4"/>
      <c r="IF378" s="8"/>
      <c r="IH378" s="4"/>
      <c r="II378" s="4"/>
      <c r="IK378" s="8"/>
      <c r="IM378" s="4"/>
      <c r="IN378" s="4"/>
      <c r="IO378" s="15"/>
      <c r="IP378" s="39"/>
      <c r="IU378" s="39"/>
      <c r="IW378" s="14"/>
      <c r="IX378" s="14"/>
      <c r="IZ378" s="39"/>
      <c r="JB378" s="14"/>
      <c r="JC378" s="14"/>
      <c r="JD378" s="22"/>
      <c r="JE378" s="40"/>
      <c r="JJ378" s="40"/>
      <c r="JL378" s="21"/>
      <c r="JM378" s="21"/>
      <c r="JN378" s="26"/>
      <c r="JO378" s="41"/>
      <c r="JS378" s="7"/>
      <c r="JT378" s="8"/>
      <c r="JY378" s="8"/>
      <c r="KA378" s="4"/>
      <c r="KB378" s="4"/>
      <c r="KD378" s="8"/>
      <c r="KF378" s="4"/>
      <c r="KG378" s="4"/>
      <c r="KH378" s="15"/>
      <c r="KI378" s="39"/>
      <c r="KN378" s="39"/>
      <c r="KP378" s="14"/>
      <c r="KQ378" s="14"/>
      <c r="KR378" s="22"/>
      <c r="KS378" s="40"/>
      <c r="KX378" s="6"/>
      <c r="KZ378" s="5"/>
      <c r="LA378" s="5"/>
      <c r="LG378" s="15"/>
      <c r="LH378" s="39"/>
      <c r="LM378" s="6"/>
      <c r="LO378" s="5"/>
      <c r="LP378" s="5"/>
      <c r="LQ378" s="7"/>
      <c r="LR378" s="8"/>
      <c r="LW378" s="8"/>
      <c r="LY378" s="4"/>
      <c r="LZ378" s="4"/>
      <c r="MB378" s="8"/>
      <c r="MD378" s="4"/>
      <c r="ME378" s="4"/>
      <c r="MG378" s="8"/>
      <c r="MI378" s="4"/>
      <c r="MJ378" s="4"/>
      <c r="MK378" s="15"/>
      <c r="ML378" s="39"/>
      <c r="MQ378" s="39"/>
      <c r="MS378" s="14"/>
      <c r="MT378" s="14"/>
      <c r="MV378" s="39"/>
      <c r="MX378" s="14"/>
      <c r="MY378" s="14"/>
      <c r="MZ378" s="22"/>
      <c r="NA378" s="40"/>
      <c r="NF378" s="40"/>
      <c r="NH378" s="21"/>
      <c r="NI378" s="21"/>
      <c r="NJ378" s="26"/>
      <c r="NK378" s="41"/>
      <c r="NO378" s="7"/>
      <c r="NP378" s="8"/>
      <c r="NU378" s="8"/>
      <c r="NW378" s="4"/>
      <c r="NX378" s="4"/>
      <c r="NZ378" s="8"/>
      <c r="OB378" s="4"/>
      <c r="OC378" s="4"/>
      <c r="OD378" s="15"/>
      <c r="OE378" s="39"/>
      <c r="OJ378" s="39"/>
      <c r="OL378" s="14"/>
      <c r="OM378" s="14"/>
      <c r="ON378" s="22"/>
      <c r="OO378" s="40"/>
      <c r="OS378" s="7"/>
      <c r="OT378" s="8"/>
      <c r="OY378" s="8"/>
      <c r="PA378" s="4"/>
      <c r="PB378" s="4"/>
      <c r="PC378" s="15"/>
      <c r="PD378" s="39"/>
      <c r="PH378" s="7"/>
      <c r="PI378" s="8"/>
      <c r="PM378" s="7"/>
      <c r="PN378" s="8"/>
      <c r="PS378" s="8"/>
      <c r="PU378" s="4"/>
      <c r="PV378" s="4"/>
      <c r="PX378" s="8"/>
      <c r="PZ378" s="4"/>
      <c r="QA378" s="4"/>
      <c r="QB378" s="15"/>
      <c r="QC378" s="39"/>
      <c r="QH378" s="39"/>
      <c r="QJ378" s="14"/>
      <c r="QK378" s="14"/>
      <c r="QL378" s="22"/>
      <c r="QM378" s="40"/>
      <c r="QQ378" s="7"/>
      <c r="QR378" s="8"/>
      <c r="QW378" s="8"/>
      <c r="QY378" s="4"/>
      <c r="QZ378" s="4"/>
      <c r="RA378" s="15"/>
      <c r="RB378" s="39"/>
      <c r="RF378" s="7"/>
      <c r="RG378" s="8"/>
      <c r="RK378" s="7"/>
      <c r="RL378" s="8"/>
      <c r="RQ378" s="8"/>
      <c r="RS378" s="4"/>
      <c r="RT378" s="4"/>
      <c r="RU378" s="15"/>
      <c r="RV378" s="39"/>
      <c r="RZ378" s="7"/>
      <c r="SA378" s="8"/>
      <c r="SE378" s="7"/>
      <c r="SF378" s="8"/>
      <c r="SJ378" s="7"/>
      <c r="SK378" s="8"/>
      <c r="SP378" s="8"/>
      <c r="SR378" s="4"/>
      <c r="SS378" s="4"/>
      <c r="SU378" s="8"/>
      <c r="SW378" s="4"/>
      <c r="SX378" s="4"/>
      <c r="SY378" s="15"/>
      <c r="SZ378" s="39"/>
      <c r="TE378" s="39"/>
      <c r="TG378" s="14"/>
      <c r="TH378" s="14"/>
      <c r="TI378" s="22"/>
      <c r="TJ378" s="40"/>
      <c r="TN378" s="7"/>
      <c r="TO378" s="8"/>
      <c r="TT378" s="8"/>
      <c r="TV378" s="4"/>
      <c r="TW378" s="4"/>
      <c r="TX378" s="15"/>
      <c r="TY378" s="39"/>
      <c r="UC378" s="7"/>
      <c r="UD378" s="8"/>
      <c r="UH378" s="7"/>
      <c r="UI378" s="8"/>
      <c r="UN378" s="8"/>
      <c r="UP378" s="4"/>
      <c r="UQ378" s="4"/>
      <c r="UR378" s="15"/>
      <c r="US378" s="39"/>
      <c r="UW378" s="7"/>
      <c r="UX378" s="8"/>
      <c r="VB378" s="7"/>
      <c r="VC378" s="8"/>
      <c r="VG378" s="7"/>
      <c r="VH378" s="8"/>
      <c r="VM378" s="8"/>
      <c r="VO378" s="4"/>
      <c r="VP378" s="4"/>
      <c r="VQ378" s="15"/>
      <c r="VR378" s="39"/>
      <c r="VV378" s="7"/>
      <c r="VW378" s="8"/>
      <c r="WA378" s="7"/>
      <c r="WB378" s="8"/>
      <c r="WF378" s="7"/>
      <c r="WG378" s="8"/>
      <c r="WK378" s="7"/>
      <c r="WL378" s="8"/>
      <c r="WQ378" s="8"/>
      <c r="WS378" s="4"/>
      <c r="WT378" s="4"/>
      <c r="WU378" s="15"/>
      <c r="WV378" s="39"/>
      <c r="WZ378" s="7"/>
      <c r="XA378" s="8"/>
      <c r="XE378" s="7"/>
      <c r="XF378" s="8"/>
      <c r="XJ378" s="7"/>
      <c r="XK378" s="8"/>
      <c r="XO378" s="7"/>
      <c r="XP378" s="8"/>
      <c r="XT378" s="7"/>
      <c r="XU378" s="8"/>
      <c r="XY378" s="7"/>
      <c r="XZ378" s="8"/>
      <c r="YD378" s="7"/>
      <c r="YE378" s="8"/>
      <c r="YI378" s="7"/>
      <c r="YJ378" s="8"/>
    </row>
    <row r="379" spans="2:660" x14ac:dyDescent="0.2">
      <c r="B379" s="242"/>
      <c r="C379" s="163"/>
      <c r="D379"/>
      <c r="J379"/>
      <c r="K379"/>
      <c r="L379"/>
      <c r="M379"/>
      <c r="AI379" s="8"/>
      <c r="AK379" s="4"/>
      <c r="AL379" s="9"/>
      <c r="AN379" s="8"/>
      <c r="AP379" s="4"/>
      <c r="AQ379" s="9"/>
      <c r="AS379" s="8"/>
      <c r="AU379" s="4"/>
      <c r="AV379" s="9"/>
      <c r="AX379" s="17"/>
      <c r="AZ379" s="13"/>
      <c r="BA379" s="16"/>
      <c r="BM379" s="39"/>
      <c r="BO379" s="14"/>
      <c r="BP379" s="18"/>
      <c r="BR379" s="39"/>
      <c r="BT379" s="14"/>
      <c r="BU379" s="18"/>
      <c r="BW379" s="39"/>
      <c r="BY379" s="14"/>
      <c r="BZ379" s="18"/>
      <c r="CA379" s="22"/>
      <c r="CB379" s="40"/>
      <c r="CG379" s="40"/>
      <c r="CI379" s="21"/>
      <c r="CJ379" s="21"/>
      <c r="CL379" s="40"/>
      <c r="CN379" s="21"/>
      <c r="CO379" s="21"/>
      <c r="CQ379" s="40"/>
      <c r="CS379" s="21"/>
      <c r="CT379" s="21"/>
      <c r="CV379" s="40"/>
      <c r="CX379" s="21"/>
      <c r="CY379" s="21"/>
      <c r="CZ379" s="26"/>
      <c r="DA379" s="41"/>
      <c r="DF379" s="41"/>
      <c r="DH379" s="25"/>
      <c r="DI379" s="25"/>
      <c r="DK379" s="41"/>
      <c r="DM379" s="25"/>
      <c r="DN379" s="25"/>
      <c r="DP379" s="41"/>
      <c r="DR379" s="25"/>
      <c r="DS379" s="25"/>
      <c r="DT379" s="30"/>
      <c r="DU379" s="42"/>
      <c r="DZ379" s="42"/>
      <c r="EB379" s="29"/>
      <c r="EC379" s="29"/>
      <c r="EE379" s="42"/>
      <c r="EG379" s="29"/>
      <c r="EH379" s="29"/>
      <c r="EI379" s="34"/>
      <c r="EJ379" s="43"/>
      <c r="EO379" s="43"/>
      <c r="EQ379" s="33"/>
      <c r="ER379" s="33"/>
      <c r="ES379" s="38"/>
      <c r="ET379" s="44"/>
      <c r="EX379" s="7"/>
      <c r="EY379" s="8"/>
      <c r="FD379" s="8"/>
      <c r="FF379" s="4"/>
      <c r="FG379" s="4"/>
      <c r="FI379" s="8"/>
      <c r="FK379" s="4"/>
      <c r="FL379" s="4"/>
      <c r="FN379" s="8"/>
      <c r="FP379" s="4"/>
      <c r="FQ379" s="4"/>
      <c r="FS379" s="8"/>
      <c r="FU379" s="4"/>
      <c r="FV379" s="4"/>
      <c r="FW379" s="15"/>
      <c r="FX379" s="39"/>
      <c r="GC379" s="39"/>
      <c r="GE379" s="14"/>
      <c r="GF379" s="14"/>
      <c r="GH379" s="39"/>
      <c r="GJ379" s="14"/>
      <c r="GK379" s="14"/>
      <c r="GM379" s="39"/>
      <c r="GO379" s="14"/>
      <c r="GP379" s="14"/>
      <c r="GQ379" s="22"/>
      <c r="GR379" s="40"/>
      <c r="GW379" s="40"/>
      <c r="GY379" s="21"/>
      <c r="GZ379" s="21"/>
      <c r="HB379" s="40"/>
      <c r="HD379" s="21"/>
      <c r="HE379" s="21"/>
      <c r="HF379" s="26"/>
      <c r="HG379" s="41"/>
      <c r="HL379" s="41"/>
      <c r="HN379" s="25"/>
      <c r="HO379" s="25"/>
      <c r="HP379" s="30"/>
      <c r="HQ379" s="42"/>
      <c r="HU379" s="7"/>
      <c r="HV379" s="8"/>
      <c r="IA379" s="8"/>
      <c r="IC379" s="4"/>
      <c r="ID379" s="4"/>
      <c r="IF379" s="8"/>
      <c r="IH379" s="4"/>
      <c r="II379" s="4"/>
      <c r="IK379" s="8"/>
      <c r="IM379" s="4"/>
      <c r="IN379" s="4"/>
      <c r="IO379" s="15"/>
      <c r="IP379" s="39"/>
      <c r="IU379" s="39"/>
      <c r="IW379" s="14"/>
      <c r="IX379" s="14"/>
      <c r="IZ379" s="39"/>
      <c r="JB379" s="14"/>
      <c r="JC379" s="14"/>
      <c r="JD379" s="22"/>
      <c r="JE379" s="40"/>
      <c r="JJ379" s="40"/>
      <c r="JL379" s="21"/>
      <c r="JM379" s="21"/>
      <c r="JN379" s="26"/>
      <c r="JO379" s="41"/>
      <c r="JS379" s="7"/>
      <c r="JT379" s="8"/>
      <c r="JY379" s="8"/>
      <c r="KA379" s="4"/>
      <c r="KB379" s="4"/>
      <c r="KD379" s="8"/>
      <c r="KF379" s="4"/>
      <c r="KG379" s="4"/>
      <c r="KH379" s="15"/>
      <c r="KI379" s="39"/>
      <c r="KN379" s="39"/>
      <c r="KP379" s="14"/>
      <c r="KQ379" s="14"/>
      <c r="KR379" s="22"/>
      <c r="KS379" s="40"/>
      <c r="KX379" s="6"/>
      <c r="KZ379" s="5"/>
      <c r="LA379" s="5"/>
      <c r="LG379" s="15"/>
      <c r="LH379" s="39"/>
      <c r="LM379" s="6"/>
      <c r="LO379" s="5"/>
      <c r="LP379" s="5"/>
      <c r="LQ379" s="7"/>
      <c r="LR379" s="8"/>
      <c r="LW379" s="8"/>
      <c r="LY379" s="4"/>
      <c r="LZ379" s="4"/>
      <c r="MB379" s="8"/>
      <c r="MD379" s="4"/>
      <c r="ME379" s="4"/>
      <c r="MG379" s="8"/>
      <c r="MI379" s="4"/>
      <c r="MJ379" s="4"/>
      <c r="MK379" s="15"/>
      <c r="ML379" s="39"/>
      <c r="MQ379" s="39"/>
      <c r="MS379" s="14"/>
      <c r="MT379" s="14"/>
      <c r="MV379" s="39"/>
      <c r="MX379" s="14"/>
      <c r="MY379" s="14"/>
      <c r="MZ379" s="22"/>
      <c r="NA379" s="40"/>
      <c r="NF379" s="40"/>
      <c r="NH379" s="21"/>
      <c r="NI379" s="21"/>
      <c r="NJ379" s="26"/>
      <c r="NK379" s="41"/>
      <c r="NO379" s="7"/>
      <c r="NP379" s="8"/>
      <c r="NU379" s="8"/>
      <c r="NW379" s="4"/>
      <c r="NX379" s="4"/>
      <c r="NZ379" s="8"/>
      <c r="OB379" s="4"/>
      <c r="OC379" s="4"/>
      <c r="OD379" s="15"/>
      <c r="OE379" s="39"/>
      <c r="OJ379" s="39"/>
      <c r="OL379" s="14"/>
      <c r="OM379" s="14"/>
      <c r="ON379" s="22"/>
      <c r="OO379" s="40"/>
      <c r="OS379" s="7"/>
      <c r="OT379" s="8"/>
      <c r="OY379" s="8"/>
      <c r="PA379" s="4"/>
      <c r="PB379" s="4"/>
      <c r="PC379" s="15"/>
      <c r="PD379" s="39"/>
      <c r="PH379" s="7"/>
      <c r="PI379" s="8"/>
      <c r="PM379" s="7"/>
      <c r="PN379" s="8"/>
      <c r="PS379" s="8"/>
      <c r="PU379" s="4"/>
      <c r="PV379" s="4"/>
      <c r="PX379" s="8"/>
      <c r="PZ379" s="4"/>
      <c r="QA379" s="4"/>
      <c r="QB379" s="15"/>
      <c r="QC379" s="39"/>
      <c r="QH379" s="39"/>
      <c r="QJ379" s="14"/>
      <c r="QK379" s="14"/>
      <c r="QL379" s="22"/>
      <c r="QM379" s="40"/>
      <c r="QQ379" s="7"/>
      <c r="QR379" s="8"/>
      <c r="QW379" s="8"/>
      <c r="QY379" s="4"/>
      <c r="QZ379" s="4"/>
      <c r="RA379" s="15"/>
      <c r="RB379" s="39"/>
      <c r="RF379" s="7"/>
      <c r="RG379" s="8"/>
      <c r="RK379" s="7"/>
      <c r="RL379" s="8"/>
      <c r="RQ379" s="8"/>
      <c r="RS379" s="4"/>
      <c r="RT379" s="4"/>
      <c r="RU379" s="15"/>
      <c r="RV379" s="39"/>
      <c r="RZ379" s="7"/>
      <c r="SA379" s="8"/>
      <c r="SE379" s="7"/>
      <c r="SF379" s="8"/>
      <c r="SJ379" s="7"/>
      <c r="SK379" s="8"/>
      <c r="SP379" s="8"/>
      <c r="SR379" s="4"/>
      <c r="SS379" s="4"/>
      <c r="SU379" s="8"/>
      <c r="SW379" s="4"/>
      <c r="SX379" s="4"/>
      <c r="SY379" s="15"/>
      <c r="SZ379" s="39"/>
      <c r="TE379" s="39"/>
      <c r="TG379" s="14"/>
      <c r="TH379" s="14"/>
      <c r="TI379" s="22"/>
      <c r="TJ379" s="40"/>
      <c r="TN379" s="7"/>
      <c r="TO379" s="8"/>
      <c r="TT379" s="8"/>
      <c r="TV379" s="4"/>
      <c r="TW379" s="4"/>
      <c r="TX379" s="15"/>
      <c r="TY379" s="39"/>
      <c r="UC379" s="7"/>
      <c r="UD379" s="8"/>
      <c r="UH379" s="7"/>
      <c r="UI379" s="8"/>
      <c r="UN379" s="8"/>
      <c r="UP379" s="4"/>
      <c r="UQ379" s="4"/>
      <c r="UR379" s="15"/>
      <c r="US379" s="39"/>
      <c r="UW379" s="7"/>
      <c r="UX379" s="8"/>
      <c r="VB379" s="7"/>
      <c r="VC379" s="8"/>
      <c r="VG379" s="7"/>
      <c r="VH379" s="8"/>
      <c r="VM379" s="8"/>
      <c r="VO379" s="4"/>
      <c r="VP379" s="4"/>
      <c r="VQ379" s="15"/>
      <c r="VR379" s="39"/>
      <c r="VV379" s="7"/>
      <c r="VW379" s="8"/>
      <c r="WA379" s="7"/>
      <c r="WB379" s="8"/>
      <c r="WF379" s="7"/>
      <c r="WG379" s="8"/>
      <c r="WK379" s="7"/>
      <c r="WL379" s="8"/>
      <c r="WQ379" s="8"/>
      <c r="WS379" s="4"/>
      <c r="WT379" s="4"/>
      <c r="WU379" s="15"/>
      <c r="WV379" s="39"/>
      <c r="WZ379" s="7"/>
      <c r="XA379" s="8"/>
      <c r="XE379" s="7"/>
      <c r="XF379" s="8"/>
      <c r="XJ379" s="7"/>
      <c r="XK379" s="8"/>
      <c r="XO379" s="7"/>
      <c r="XP379" s="8"/>
      <c r="XT379" s="7"/>
      <c r="XU379" s="8"/>
      <c r="XY379" s="7"/>
      <c r="XZ379" s="8"/>
      <c r="YD379" s="7"/>
      <c r="YE379" s="8"/>
      <c r="YI379" s="7"/>
      <c r="YJ379" s="8"/>
    </row>
    <row r="380" spans="2:660" x14ac:dyDescent="0.2">
      <c r="B380" s="242"/>
      <c r="C380" s="163"/>
      <c r="D380"/>
      <c r="J380"/>
      <c r="K380"/>
      <c r="L380"/>
      <c r="M380"/>
      <c r="AI380" s="8"/>
      <c r="AK380" s="4"/>
      <c r="AL380" s="9"/>
      <c r="AN380" s="8"/>
      <c r="AP380" s="4"/>
      <c r="AQ380" s="9"/>
      <c r="AS380" s="8"/>
      <c r="AU380" s="4"/>
      <c r="AV380" s="9"/>
      <c r="AX380" s="17"/>
      <c r="AZ380" s="13"/>
      <c r="BA380" s="16"/>
      <c r="BM380" s="39"/>
      <c r="BO380" s="14"/>
      <c r="BP380" s="18"/>
      <c r="BR380" s="39"/>
      <c r="BT380" s="14"/>
      <c r="BU380" s="18"/>
      <c r="BW380" s="39"/>
      <c r="BY380" s="14"/>
      <c r="BZ380" s="18"/>
      <c r="CA380" s="22"/>
      <c r="CB380" s="40"/>
      <c r="CG380" s="40"/>
      <c r="CI380" s="21"/>
      <c r="CJ380" s="21"/>
      <c r="CL380" s="40"/>
      <c r="CN380" s="21"/>
      <c r="CO380" s="21"/>
      <c r="CQ380" s="40"/>
      <c r="CS380" s="21"/>
      <c r="CT380" s="21"/>
      <c r="CV380" s="40"/>
      <c r="CX380" s="21"/>
      <c r="CY380" s="21"/>
      <c r="CZ380" s="26"/>
      <c r="DA380" s="41"/>
      <c r="DF380" s="41"/>
      <c r="DH380" s="25"/>
      <c r="DI380" s="25"/>
      <c r="DK380" s="41"/>
      <c r="DM380" s="25"/>
      <c r="DN380" s="25"/>
      <c r="DP380" s="41"/>
      <c r="DR380" s="25"/>
      <c r="DS380" s="25"/>
      <c r="DT380" s="30"/>
      <c r="DU380" s="42"/>
      <c r="DZ380" s="42"/>
      <c r="EB380" s="29"/>
      <c r="EC380" s="29"/>
      <c r="EE380" s="42"/>
      <c r="EG380" s="29"/>
      <c r="EH380" s="29"/>
      <c r="EI380" s="34"/>
      <c r="EJ380" s="43"/>
      <c r="EO380" s="43"/>
      <c r="EQ380" s="33"/>
      <c r="ER380" s="33"/>
      <c r="ES380" s="38"/>
      <c r="ET380" s="44"/>
      <c r="EX380" s="7"/>
      <c r="EY380" s="8"/>
      <c r="FD380" s="8"/>
      <c r="FF380" s="4"/>
      <c r="FG380" s="4"/>
      <c r="FI380" s="8"/>
      <c r="FK380" s="4"/>
      <c r="FL380" s="4"/>
      <c r="FN380" s="8"/>
      <c r="FP380" s="4"/>
      <c r="FQ380" s="4"/>
      <c r="FS380" s="8"/>
      <c r="FU380" s="4"/>
      <c r="FV380" s="4"/>
      <c r="FW380" s="15"/>
      <c r="FX380" s="39"/>
      <c r="GC380" s="39"/>
      <c r="GE380" s="14"/>
      <c r="GF380" s="14"/>
      <c r="GH380" s="39"/>
      <c r="GJ380" s="14"/>
      <c r="GK380" s="14"/>
      <c r="GM380" s="39"/>
      <c r="GO380" s="14"/>
      <c r="GP380" s="14"/>
      <c r="GQ380" s="22"/>
      <c r="GR380" s="40"/>
      <c r="GW380" s="40"/>
      <c r="GY380" s="21"/>
      <c r="GZ380" s="21"/>
      <c r="HB380" s="40"/>
      <c r="HD380" s="21"/>
      <c r="HE380" s="21"/>
      <c r="HF380" s="26"/>
      <c r="HG380" s="41"/>
      <c r="HL380" s="41"/>
      <c r="HN380" s="25"/>
      <c r="HO380" s="25"/>
      <c r="HP380" s="30"/>
      <c r="HQ380" s="42"/>
      <c r="HU380" s="7"/>
      <c r="HV380" s="8"/>
      <c r="IA380" s="8"/>
      <c r="IC380" s="4"/>
      <c r="ID380" s="4"/>
      <c r="IF380" s="8"/>
      <c r="IH380" s="4"/>
      <c r="II380" s="4"/>
      <c r="IK380" s="8"/>
      <c r="IM380" s="4"/>
      <c r="IN380" s="4"/>
      <c r="IO380" s="15"/>
      <c r="IP380" s="39"/>
      <c r="IU380" s="39"/>
      <c r="IW380" s="14"/>
      <c r="IX380" s="14"/>
      <c r="IZ380" s="39"/>
      <c r="JB380" s="14"/>
      <c r="JC380" s="14"/>
      <c r="JD380" s="22"/>
      <c r="JE380" s="40"/>
      <c r="JJ380" s="40"/>
      <c r="JL380" s="21"/>
      <c r="JM380" s="21"/>
      <c r="JN380" s="26"/>
      <c r="JO380" s="41"/>
      <c r="JS380" s="7"/>
      <c r="JT380" s="8"/>
      <c r="JY380" s="8"/>
      <c r="KA380" s="4"/>
      <c r="KB380" s="4"/>
      <c r="KD380" s="8"/>
      <c r="KF380" s="4"/>
      <c r="KG380" s="4"/>
      <c r="KH380" s="15"/>
      <c r="KI380" s="39"/>
      <c r="KN380" s="39"/>
      <c r="KP380" s="14"/>
      <c r="KQ380" s="14"/>
      <c r="KR380" s="22"/>
      <c r="KS380" s="40"/>
      <c r="KX380" s="6"/>
      <c r="KZ380" s="5"/>
      <c r="LA380" s="5"/>
      <c r="LG380" s="15"/>
      <c r="LH380" s="39"/>
      <c r="LM380" s="6"/>
      <c r="LO380" s="5"/>
      <c r="LP380" s="5"/>
      <c r="LQ380" s="7"/>
      <c r="LR380" s="8"/>
      <c r="LW380" s="8"/>
      <c r="LY380" s="4"/>
      <c r="LZ380" s="4"/>
      <c r="MB380" s="8"/>
      <c r="MD380" s="4"/>
      <c r="ME380" s="4"/>
      <c r="MG380" s="8"/>
      <c r="MI380" s="4"/>
      <c r="MJ380" s="4"/>
      <c r="MK380" s="15"/>
      <c r="ML380" s="39"/>
      <c r="MQ380" s="39"/>
      <c r="MS380" s="14"/>
      <c r="MT380" s="14"/>
      <c r="MV380" s="39"/>
      <c r="MX380" s="14"/>
      <c r="MY380" s="14"/>
      <c r="MZ380" s="22"/>
      <c r="NA380" s="40"/>
      <c r="NF380" s="40"/>
      <c r="NH380" s="21"/>
      <c r="NI380" s="21"/>
      <c r="NJ380" s="26"/>
      <c r="NK380" s="41"/>
      <c r="NO380" s="7"/>
      <c r="NP380" s="8"/>
      <c r="NU380" s="8"/>
      <c r="NW380" s="4"/>
      <c r="NX380" s="4"/>
      <c r="NZ380" s="8"/>
      <c r="OB380" s="4"/>
      <c r="OC380" s="4"/>
      <c r="OD380" s="15"/>
      <c r="OE380" s="39"/>
      <c r="OJ380" s="39"/>
      <c r="OL380" s="14"/>
      <c r="OM380" s="14"/>
      <c r="ON380" s="22"/>
      <c r="OO380" s="40"/>
      <c r="OS380" s="7"/>
      <c r="OT380" s="8"/>
      <c r="OY380" s="8"/>
      <c r="PA380" s="4"/>
      <c r="PB380" s="4"/>
      <c r="PC380" s="15"/>
      <c r="PD380" s="39"/>
      <c r="PH380" s="7"/>
      <c r="PI380" s="8"/>
      <c r="PM380" s="7"/>
      <c r="PN380" s="8"/>
      <c r="PS380" s="8"/>
      <c r="PU380" s="4"/>
      <c r="PV380" s="4"/>
      <c r="PX380" s="8"/>
      <c r="PZ380" s="4"/>
      <c r="QA380" s="4"/>
      <c r="QB380" s="15"/>
      <c r="QC380" s="39"/>
      <c r="QH380" s="39"/>
      <c r="QJ380" s="14"/>
      <c r="QK380" s="14"/>
      <c r="QL380" s="22"/>
      <c r="QM380" s="40"/>
      <c r="QQ380" s="7"/>
      <c r="QR380" s="8"/>
      <c r="QW380" s="8"/>
      <c r="QY380" s="4"/>
      <c r="QZ380" s="4"/>
      <c r="RA380" s="15"/>
      <c r="RB380" s="39"/>
      <c r="RF380" s="7"/>
      <c r="RG380" s="8"/>
      <c r="RK380" s="7"/>
      <c r="RL380" s="8"/>
      <c r="RQ380" s="8"/>
      <c r="RS380" s="4"/>
      <c r="RT380" s="4"/>
      <c r="RU380" s="15"/>
      <c r="RV380" s="39"/>
      <c r="RZ380" s="7"/>
      <c r="SA380" s="8"/>
      <c r="SE380" s="7"/>
      <c r="SF380" s="8"/>
      <c r="SJ380" s="7"/>
      <c r="SK380" s="8"/>
      <c r="SP380" s="8"/>
      <c r="SR380" s="4"/>
      <c r="SS380" s="4"/>
      <c r="SU380" s="8"/>
      <c r="SW380" s="4"/>
      <c r="SX380" s="4"/>
      <c r="SY380" s="15"/>
      <c r="SZ380" s="39"/>
      <c r="TE380" s="39"/>
      <c r="TG380" s="14"/>
      <c r="TH380" s="14"/>
      <c r="TI380" s="22"/>
      <c r="TJ380" s="40"/>
      <c r="TN380" s="7"/>
      <c r="TO380" s="8"/>
      <c r="TT380" s="8"/>
      <c r="TV380" s="4"/>
      <c r="TW380" s="4"/>
      <c r="TX380" s="15"/>
      <c r="TY380" s="39"/>
      <c r="UC380" s="7"/>
      <c r="UD380" s="8"/>
      <c r="UH380" s="7"/>
      <c r="UI380" s="8"/>
      <c r="UN380" s="8"/>
      <c r="UP380" s="4"/>
      <c r="UQ380" s="4"/>
      <c r="UR380" s="15"/>
      <c r="US380" s="39"/>
      <c r="UW380" s="7"/>
      <c r="UX380" s="8"/>
      <c r="VB380" s="7"/>
      <c r="VC380" s="8"/>
      <c r="VG380" s="7"/>
      <c r="VH380" s="8"/>
      <c r="VM380" s="8"/>
      <c r="VO380" s="4"/>
      <c r="VP380" s="4"/>
      <c r="VQ380" s="15"/>
      <c r="VR380" s="39"/>
      <c r="VV380" s="7"/>
      <c r="VW380" s="8"/>
      <c r="WA380" s="7"/>
      <c r="WB380" s="8"/>
      <c r="WF380" s="7"/>
      <c r="WG380" s="8"/>
      <c r="WK380" s="7"/>
      <c r="WL380" s="8"/>
      <c r="WQ380" s="8"/>
      <c r="WS380" s="4"/>
      <c r="WT380" s="4"/>
      <c r="WU380" s="15"/>
      <c r="WV380" s="39"/>
      <c r="WZ380" s="7"/>
      <c r="XA380" s="8"/>
      <c r="XE380" s="7"/>
      <c r="XF380" s="8"/>
      <c r="XJ380" s="7"/>
      <c r="XK380" s="8"/>
      <c r="XO380" s="7"/>
      <c r="XP380" s="8"/>
      <c r="XT380" s="7"/>
      <c r="XU380" s="8"/>
      <c r="XY380" s="7"/>
      <c r="XZ380" s="8"/>
      <c r="YD380" s="7"/>
      <c r="YE380" s="8"/>
      <c r="YI380" s="7"/>
      <c r="YJ380" s="8"/>
    </row>
    <row r="381" spans="2:660" x14ac:dyDescent="0.2">
      <c r="B381" s="242"/>
      <c r="C381" s="163"/>
      <c r="D381"/>
      <c r="J381"/>
      <c r="K381"/>
      <c r="L381"/>
      <c r="M381"/>
      <c r="AI381" s="8"/>
      <c r="AK381" s="4"/>
      <c r="AL381" s="9"/>
      <c r="AN381" s="8"/>
      <c r="AP381" s="4"/>
      <c r="AQ381" s="9"/>
      <c r="AS381" s="8"/>
      <c r="AU381" s="4"/>
      <c r="AV381" s="9"/>
      <c r="AX381" s="17"/>
      <c r="AZ381" s="13"/>
      <c r="BA381" s="16"/>
      <c r="BM381" s="39"/>
      <c r="BO381" s="14"/>
      <c r="BP381" s="18"/>
      <c r="BR381" s="39"/>
      <c r="BT381" s="14"/>
      <c r="BU381" s="18"/>
      <c r="BW381" s="39"/>
      <c r="BY381" s="14"/>
      <c r="BZ381" s="18"/>
      <c r="CA381" s="22"/>
      <c r="CB381" s="40"/>
      <c r="CG381" s="40"/>
      <c r="CI381" s="21"/>
      <c r="CJ381" s="21"/>
      <c r="CL381" s="40"/>
      <c r="CN381" s="21"/>
      <c r="CO381" s="21"/>
      <c r="CQ381" s="40"/>
      <c r="CS381" s="21"/>
      <c r="CT381" s="21"/>
      <c r="CV381" s="40"/>
      <c r="CX381" s="21"/>
      <c r="CY381" s="21"/>
      <c r="CZ381" s="26"/>
      <c r="DA381" s="41"/>
      <c r="DF381" s="41"/>
      <c r="DH381" s="25"/>
      <c r="DI381" s="25"/>
      <c r="DK381" s="41"/>
      <c r="DM381" s="25"/>
      <c r="DN381" s="25"/>
      <c r="DP381" s="41"/>
      <c r="DR381" s="25"/>
      <c r="DS381" s="25"/>
      <c r="DT381" s="30"/>
      <c r="DU381" s="42"/>
      <c r="DZ381" s="42"/>
      <c r="EB381" s="29"/>
      <c r="EC381" s="29"/>
      <c r="EE381" s="42"/>
      <c r="EG381" s="29"/>
      <c r="EH381" s="29"/>
      <c r="EI381" s="34"/>
      <c r="EJ381" s="43"/>
      <c r="EO381" s="43"/>
      <c r="EQ381" s="33"/>
      <c r="ER381" s="33"/>
      <c r="ES381" s="38"/>
      <c r="ET381" s="44"/>
      <c r="EX381" s="7"/>
      <c r="EY381" s="8"/>
      <c r="FD381" s="8"/>
      <c r="FF381" s="4"/>
      <c r="FG381" s="4"/>
      <c r="FI381" s="8"/>
      <c r="FK381" s="4"/>
      <c r="FL381" s="4"/>
      <c r="FN381" s="8"/>
      <c r="FP381" s="4"/>
      <c r="FQ381" s="4"/>
      <c r="FS381" s="8"/>
      <c r="FU381" s="4"/>
      <c r="FV381" s="4"/>
      <c r="FW381" s="15"/>
      <c r="FX381" s="39"/>
      <c r="GC381" s="39"/>
      <c r="GE381" s="14"/>
      <c r="GF381" s="14"/>
      <c r="GH381" s="39"/>
      <c r="GJ381" s="14"/>
      <c r="GK381" s="14"/>
      <c r="GM381" s="39"/>
      <c r="GO381" s="14"/>
      <c r="GP381" s="14"/>
      <c r="GQ381" s="22"/>
      <c r="GR381" s="40"/>
      <c r="GW381" s="40"/>
      <c r="GY381" s="21"/>
      <c r="GZ381" s="21"/>
      <c r="HB381" s="40"/>
      <c r="HD381" s="21"/>
      <c r="HE381" s="21"/>
      <c r="HF381" s="26"/>
      <c r="HG381" s="41"/>
      <c r="HL381" s="41"/>
      <c r="HN381" s="25"/>
      <c r="HO381" s="25"/>
      <c r="HP381" s="30"/>
      <c r="HQ381" s="42"/>
      <c r="HU381" s="7"/>
      <c r="HV381" s="8"/>
      <c r="IA381" s="8"/>
      <c r="IC381" s="4"/>
      <c r="ID381" s="4"/>
      <c r="IF381" s="8"/>
      <c r="IH381" s="4"/>
      <c r="II381" s="4"/>
      <c r="IK381" s="8"/>
      <c r="IM381" s="4"/>
      <c r="IN381" s="4"/>
      <c r="IO381" s="15"/>
      <c r="IP381" s="39"/>
      <c r="IU381" s="39"/>
      <c r="IW381" s="14"/>
      <c r="IX381" s="14"/>
      <c r="IZ381" s="39"/>
      <c r="JB381" s="14"/>
      <c r="JC381" s="14"/>
      <c r="JD381" s="22"/>
      <c r="JE381" s="40"/>
      <c r="JJ381" s="40"/>
      <c r="JL381" s="21"/>
      <c r="JM381" s="21"/>
      <c r="JN381" s="26"/>
      <c r="JO381" s="41"/>
      <c r="JS381" s="7"/>
      <c r="JT381" s="8"/>
      <c r="JY381" s="8"/>
      <c r="KA381" s="4"/>
      <c r="KB381" s="4"/>
      <c r="KD381" s="8"/>
      <c r="KF381" s="4"/>
      <c r="KG381" s="4"/>
      <c r="KH381" s="15"/>
      <c r="KI381" s="39"/>
      <c r="KN381" s="39"/>
      <c r="KP381" s="14"/>
      <c r="KQ381" s="14"/>
      <c r="KR381" s="22"/>
      <c r="KS381" s="40"/>
      <c r="KX381" s="6"/>
      <c r="KZ381" s="5"/>
      <c r="LA381" s="5"/>
      <c r="LG381" s="15"/>
      <c r="LH381" s="39"/>
      <c r="LM381" s="6"/>
      <c r="LO381" s="5"/>
      <c r="LP381" s="5"/>
      <c r="LQ381" s="7"/>
      <c r="LR381" s="8"/>
      <c r="LW381" s="8"/>
      <c r="LY381" s="4"/>
      <c r="LZ381" s="4"/>
      <c r="MB381" s="8"/>
      <c r="MD381" s="4"/>
      <c r="ME381" s="4"/>
      <c r="MG381" s="8"/>
      <c r="MI381" s="4"/>
      <c r="MJ381" s="4"/>
      <c r="MK381" s="15"/>
      <c r="ML381" s="39"/>
      <c r="MQ381" s="39"/>
      <c r="MS381" s="14"/>
      <c r="MT381" s="14"/>
      <c r="MV381" s="39"/>
      <c r="MX381" s="14"/>
      <c r="MY381" s="14"/>
      <c r="MZ381" s="22"/>
      <c r="NA381" s="40"/>
      <c r="NF381" s="40"/>
      <c r="NH381" s="21"/>
      <c r="NI381" s="21"/>
      <c r="NJ381" s="26"/>
      <c r="NK381" s="41"/>
      <c r="NO381" s="7"/>
      <c r="NP381" s="8"/>
      <c r="NU381" s="8"/>
      <c r="NW381" s="4"/>
      <c r="NX381" s="4"/>
      <c r="NZ381" s="8"/>
      <c r="OB381" s="4"/>
      <c r="OC381" s="4"/>
      <c r="OD381" s="15"/>
      <c r="OE381" s="39"/>
      <c r="OJ381" s="39"/>
      <c r="OL381" s="14"/>
      <c r="OM381" s="14"/>
      <c r="ON381" s="22"/>
      <c r="OO381" s="40"/>
      <c r="OS381" s="7"/>
      <c r="OT381" s="8"/>
      <c r="OY381" s="8"/>
      <c r="PA381" s="4"/>
      <c r="PB381" s="4"/>
      <c r="PC381" s="15"/>
      <c r="PD381" s="39"/>
      <c r="PH381" s="7"/>
      <c r="PI381" s="8"/>
      <c r="PM381" s="7"/>
      <c r="PN381" s="8"/>
      <c r="PS381" s="8"/>
      <c r="PU381" s="4"/>
      <c r="PV381" s="4"/>
      <c r="PX381" s="8"/>
      <c r="PZ381" s="4"/>
      <c r="QA381" s="4"/>
      <c r="QB381" s="15"/>
      <c r="QC381" s="39"/>
      <c r="QH381" s="39"/>
      <c r="QJ381" s="14"/>
      <c r="QK381" s="14"/>
      <c r="QL381" s="22"/>
      <c r="QM381" s="40"/>
      <c r="QQ381" s="7"/>
      <c r="QR381" s="8"/>
      <c r="QW381" s="8"/>
      <c r="QY381" s="4"/>
      <c r="QZ381" s="4"/>
      <c r="RA381" s="15"/>
      <c r="RB381" s="39"/>
      <c r="RF381" s="7"/>
      <c r="RG381" s="8"/>
      <c r="RK381" s="7"/>
      <c r="RL381" s="8"/>
      <c r="RQ381" s="8"/>
      <c r="RS381" s="4"/>
      <c r="RT381" s="4"/>
      <c r="RU381" s="15"/>
      <c r="RV381" s="39"/>
      <c r="RZ381" s="7"/>
      <c r="SA381" s="8"/>
      <c r="SE381" s="7"/>
      <c r="SF381" s="8"/>
      <c r="SJ381" s="7"/>
      <c r="SK381" s="8"/>
      <c r="SP381" s="8"/>
      <c r="SR381" s="4"/>
      <c r="SS381" s="4"/>
      <c r="SU381" s="8"/>
      <c r="SW381" s="4"/>
      <c r="SX381" s="4"/>
      <c r="SY381" s="15"/>
      <c r="SZ381" s="39"/>
      <c r="TE381" s="39"/>
      <c r="TG381" s="14"/>
      <c r="TH381" s="14"/>
      <c r="TI381" s="22"/>
      <c r="TJ381" s="40"/>
      <c r="TN381" s="7"/>
      <c r="TO381" s="8"/>
      <c r="TT381" s="8"/>
      <c r="TV381" s="4"/>
      <c r="TW381" s="4"/>
      <c r="TX381" s="15"/>
      <c r="TY381" s="39"/>
      <c r="UC381" s="7"/>
      <c r="UD381" s="8"/>
      <c r="UH381" s="7"/>
      <c r="UI381" s="8"/>
      <c r="UN381" s="8"/>
      <c r="UP381" s="4"/>
      <c r="UQ381" s="4"/>
      <c r="UR381" s="15"/>
      <c r="US381" s="39"/>
      <c r="UW381" s="7"/>
      <c r="UX381" s="8"/>
      <c r="VB381" s="7"/>
      <c r="VC381" s="8"/>
      <c r="VG381" s="7"/>
      <c r="VH381" s="8"/>
      <c r="VM381" s="8"/>
      <c r="VO381" s="4"/>
      <c r="VP381" s="4"/>
      <c r="VQ381" s="15"/>
      <c r="VR381" s="39"/>
      <c r="VV381" s="7"/>
      <c r="VW381" s="8"/>
      <c r="WA381" s="7"/>
      <c r="WB381" s="8"/>
      <c r="WF381" s="7"/>
      <c r="WG381" s="8"/>
      <c r="WK381" s="7"/>
      <c r="WL381" s="8"/>
      <c r="WQ381" s="8"/>
      <c r="WS381" s="4"/>
      <c r="WT381" s="4"/>
      <c r="WU381" s="15"/>
      <c r="WV381" s="39"/>
      <c r="WZ381" s="7"/>
      <c r="XA381" s="8"/>
      <c r="XE381" s="7"/>
      <c r="XF381" s="8"/>
      <c r="XJ381" s="7"/>
      <c r="XK381" s="8"/>
      <c r="XO381" s="7"/>
      <c r="XP381" s="8"/>
      <c r="XT381" s="7"/>
      <c r="XU381" s="8"/>
      <c r="XY381" s="7"/>
      <c r="XZ381" s="8"/>
      <c r="YD381" s="7"/>
      <c r="YE381" s="8"/>
      <c r="YI381" s="7"/>
      <c r="YJ381" s="8"/>
    </row>
    <row r="382" spans="2:660" x14ac:dyDescent="0.2">
      <c r="B382" s="242"/>
      <c r="C382" s="163"/>
      <c r="D382"/>
      <c r="J382"/>
      <c r="K382"/>
      <c r="L382"/>
      <c r="M382"/>
      <c r="AI382" s="8"/>
      <c r="AK382" s="4"/>
      <c r="AL382" s="9"/>
      <c r="AN382" s="8"/>
      <c r="AP382" s="4"/>
      <c r="AQ382" s="9"/>
      <c r="AS382" s="8"/>
      <c r="AU382" s="4"/>
      <c r="AV382" s="9"/>
      <c r="AX382" s="17"/>
      <c r="AZ382" s="13"/>
      <c r="BA382" s="16"/>
      <c r="BM382" s="39"/>
      <c r="BO382" s="14"/>
      <c r="BP382" s="18"/>
      <c r="BR382" s="39"/>
      <c r="BT382" s="14"/>
      <c r="BU382" s="18"/>
      <c r="BW382" s="39"/>
      <c r="BY382" s="14"/>
      <c r="BZ382" s="18"/>
      <c r="CA382" s="22"/>
      <c r="CB382" s="40"/>
      <c r="CG382" s="40"/>
      <c r="CI382" s="21"/>
      <c r="CJ382" s="21"/>
      <c r="CL382" s="40"/>
      <c r="CN382" s="21"/>
      <c r="CO382" s="21"/>
      <c r="CQ382" s="40"/>
      <c r="CS382" s="21"/>
      <c r="CT382" s="21"/>
      <c r="CV382" s="40"/>
      <c r="CX382" s="21"/>
      <c r="CY382" s="21"/>
      <c r="CZ382" s="26"/>
      <c r="DA382" s="41"/>
      <c r="DF382" s="41"/>
      <c r="DH382" s="25"/>
      <c r="DI382" s="25"/>
      <c r="DK382" s="41"/>
      <c r="DM382" s="25"/>
      <c r="DN382" s="25"/>
      <c r="DP382" s="41"/>
      <c r="DR382" s="25"/>
      <c r="DS382" s="25"/>
      <c r="DT382" s="30"/>
      <c r="DU382" s="42"/>
      <c r="DZ382" s="42"/>
      <c r="EB382" s="29"/>
      <c r="EC382" s="29"/>
      <c r="EE382" s="42"/>
      <c r="EG382" s="29"/>
      <c r="EH382" s="29"/>
      <c r="EI382" s="34"/>
      <c r="EJ382" s="43"/>
      <c r="EO382" s="43"/>
      <c r="EQ382" s="33"/>
      <c r="ER382" s="33"/>
      <c r="ES382" s="38"/>
      <c r="ET382" s="44"/>
      <c r="EX382" s="7"/>
      <c r="EY382" s="8"/>
      <c r="FD382" s="8"/>
      <c r="FF382" s="4"/>
      <c r="FG382" s="4"/>
      <c r="FI382" s="8"/>
      <c r="FK382" s="4"/>
      <c r="FL382" s="4"/>
      <c r="FN382" s="8"/>
      <c r="FP382" s="4"/>
      <c r="FQ382" s="4"/>
      <c r="FS382" s="8"/>
      <c r="FU382" s="4"/>
      <c r="FV382" s="4"/>
      <c r="FW382" s="15"/>
      <c r="FX382" s="39"/>
      <c r="GC382" s="39"/>
      <c r="GE382" s="14"/>
      <c r="GF382" s="14"/>
      <c r="GH382" s="39"/>
      <c r="GJ382" s="14"/>
      <c r="GK382" s="14"/>
      <c r="GM382" s="39"/>
      <c r="GO382" s="14"/>
      <c r="GP382" s="14"/>
      <c r="GQ382" s="22"/>
      <c r="GR382" s="40"/>
      <c r="GW382" s="40"/>
      <c r="GY382" s="21"/>
      <c r="GZ382" s="21"/>
      <c r="HB382" s="40"/>
      <c r="HD382" s="21"/>
      <c r="HE382" s="21"/>
      <c r="HF382" s="26"/>
      <c r="HG382" s="41"/>
      <c r="HL382" s="41"/>
      <c r="HN382" s="25"/>
      <c r="HO382" s="25"/>
      <c r="HP382" s="30"/>
      <c r="HQ382" s="42"/>
      <c r="HU382" s="7"/>
      <c r="HV382" s="8"/>
      <c r="IA382" s="8"/>
      <c r="IC382" s="4"/>
      <c r="ID382" s="4"/>
      <c r="IF382" s="8"/>
      <c r="IH382" s="4"/>
      <c r="II382" s="4"/>
      <c r="IK382" s="8"/>
      <c r="IM382" s="4"/>
      <c r="IN382" s="4"/>
      <c r="IO382" s="15"/>
      <c r="IP382" s="39"/>
      <c r="IU382" s="39"/>
      <c r="IW382" s="14"/>
      <c r="IX382" s="14"/>
      <c r="IZ382" s="39"/>
      <c r="JB382" s="14"/>
      <c r="JC382" s="14"/>
      <c r="JD382" s="22"/>
      <c r="JE382" s="40"/>
      <c r="JJ382" s="40"/>
      <c r="JL382" s="21"/>
      <c r="JM382" s="21"/>
      <c r="JN382" s="26"/>
      <c r="JO382" s="41"/>
      <c r="JS382" s="7"/>
      <c r="JT382" s="8"/>
      <c r="JY382" s="8"/>
      <c r="KA382" s="4"/>
      <c r="KB382" s="4"/>
      <c r="KD382" s="8"/>
      <c r="KF382" s="4"/>
      <c r="KG382" s="4"/>
      <c r="KH382" s="15"/>
      <c r="KI382" s="39"/>
      <c r="KN382" s="39"/>
      <c r="KP382" s="14"/>
      <c r="KQ382" s="14"/>
      <c r="KR382" s="22"/>
      <c r="KS382" s="40"/>
      <c r="KX382" s="6"/>
      <c r="KZ382" s="5"/>
      <c r="LA382" s="5"/>
      <c r="LG382" s="15"/>
      <c r="LH382" s="39"/>
      <c r="LM382" s="6"/>
      <c r="LO382" s="5"/>
      <c r="LP382" s="5"/>
      <c r="LQ382" s="7"/>
      <c r="LR382" s="8"/>
      <c r="LW382" s="8"/>
      <c r="LY382" s="4"/>
      <c r="LZ382" s="4"/>
      <c r="MB382" s="8"/>
      <c r="MD382" s="4"/>
      <c r="ME382" s="4"/>
      <c r="MG382" s="8"/>
      <c r="MI382" s="4"/>
      <c r="MJ382" s="4"/>
      <c r="MK382" s="15"/>
      <c r="ML382" s="39"/>
      <c r="MQ382" s="39"/>
      <c r="MS382" s="14"/>
      <c r="MT382" s="14"/>
      <c r="MV382" s="39"/>
      <c r="MX382" s="14"/>
      <c r="MY382" s="14"/>
      <c r="MZ382" s="22"/>
      <c r="NA382" s="40"/>
      <c r="NF382" s="40"/>
      <c r="NH382" s="21"/>
      <c r="NI382" s="21"/>
      <c r="NJ382" s="26"/>
      <c r="NK382" s="41"/>
      <c r="NO382" s="7"/>
      <c r="NP382" s="8"/>
      <c r="NU382" s="8"/>
      <c r="NW382" s="4"/>
      <c r="NX382" s="4"/>
      <c r="NZ382" s="8"/>
      <c r="OB382" s="4"/>
      <c r="OC382" s="4"/>
      <c r="OD382" s="15"/>
      <c r="OE382" s="39"/>
      <c r="OJ382" s="39"/>
      <c r="OL382" s="14"/>
      <c r="OM382" s="14"/>
      <c r="ON382" s="22"/>
      <c r="OO382" s="40"/>
      <c r="OS382" s="7"/>
      <c r="OT382" s="8"/>
      <c r="OY382" s="8"/>
      <c r="PA382" s="4"/>
      <c r="PB382" s="4"/>
      <c r="PC382" s="15"/>
      <c r="PD382" s="39"/>
      <c r="PH382" s="7"/>
      <c r="PI382" s="8"/>
      <c r="PM382" s="7"/>
      <c r="PN382" s="8"/>
      <c r="PS382" s="8"/>
      <c r="PU382" s="4"/>
      <c r="PV382" s="4"/>
      <c r="PX382" s="8"/>
      <c r="PZ382" s="4"/>
      <c r="QA382" s="4"/>
      <c r="QB382" s="15"/>
      <c r="QC382" s="39"/>
      <c r="QH382" s="39"/>
      <c r="QJ382" s="14"/>
      <c r="QK382" s="14"/>
      <c r="QL382" s="22"/>
      <c r="QM382" s="40"/>
      <c r="QQ382" s="7"/>
      <c r="QR382" s="8"/>
      <c r="QW382" s="8"/>
      <c r="QY382" s="4"/>
      <c r="QZ382" s="4"/>
      <c r="RA382" s="15"/>
      <c r="RB382" s="39"/>
      <c r="RF382" s="7"/>
      <c r="RG382" s="8"/>
      <c r="RK382" s="7"/>
      <c r="RL382" s="8"/>
      <c r="RQ382" s="8"/>
      <c r="RS382" s="4"/>
      <c r="RT382" s="4"/>
      <c r="RU382" s="15"/>
      <c r="RV382" s="39"/>
      <c r="RZ382" s="7"/>
      <c r="SA382" s="8"/>
      <c r="SE382" s="7"/>
      <c r="SF382" s="8"/>
      <c r="SJ382" s="7"/>
      <c r="SK382" s="8"/>
      <c r="SP382" s="8"/>
      <c r="SR382" s="4"/>
      <c r="SS382" s="4"/>
      <c r="SU382" s="8"/>
      <c r="SW382" s="4"/>
      <c r="SX382" s="4"/>
      <c r="SY382" s="15"/>
      <c r="SZ382" s="39"/>
      <c r="TE382" s="39"/>
      <c r="TG382" s="14"/>
      <c r="TH382" s="14"/>
      <c r="TI382" s="22"/>
      <c r="TJ382" s="40"/>
      <c r="TN382" s="7"/>
      <c r="TO382" s="8"/>
      <c r="TT382" s="8"/>
      <c r="TV382" s="4"/>
      <c r="TW382" s="4"/>
      <c r="TX382" s="15"/>
      <c r="TY382" s="39"/>
      <c r="UC382" s="7"/>
      <c r="UD382" s="8"/>
      <c r="UH382" s="7"/>
      <c r="UI382" s="8"/>
      <c r="UN382" s="8"/>
      <c r="UP382" s="4"/>
      <c r="UQ382" s="4"/>
      <c r="UR382" s="15"/>
      <c r="US382" s="39"/>
      <c r="UW382" s="7"/>
      <c r="UX382" s="8"/>
      <c r="VB382" s="7"/>
      <c r="VC382" s="8"/>
      <c r="VG382" s="7"/>
      <c r="VH382" s="8"/>
      <c r="VM382" s="8"/>
      <c r="VO382" s="4"/>
      <c r="VP382" s="4"/>
      <c r="VQ382" s="15"/>
      <c r="VR382" s="39"/>
      <c r="VV382" s="7"/>
      <c r="VW382" s="8"/>
      <c r="WA382" s="7"/>
      <c r="WB382" s="8"/>
      <c r="WF382" s="7"/>
      <c r="WG382" s="8"/>
      <c r="WK382" s="7"/>
      <c r="WL382" s="8"/>
      <c r="WQ382" s="8"/>
      <c r="WS382" s="4"/>
      <c r="WT382" s="4"/>
      <c r="WU382" s="15"/>
      <c r="WV382" s="39"/>
      <c r="WZ382" s="7"/>
      <c r="XA382" s="8"/>
      <c r="XE382" s="7"/>
      <c r="XF382" s="8"/>
      <c r="XJ382" s="7"/>
      <c r="XK382" s="8"/>
      <c r="XO382" s="7"/>
      <c r="XP382" s="8"/>
      <c r="XT382" s="7"/>
      <c r="XU382" s="8"/>
      <c r="XY382" s="7"/>
      <c r="XZ382" s="8"/>
      <c r="YD382" s="7"/>
      <c r="YE382" s="8"/>
      <c r="YI382" s="7"/>
      <c r="YJ382" s="8"/>
    </row>
    <row r="383" spans="2:660" x14ac:dyDescent="0.2">
      <c r="B383" s="242"/>
      <c r="C383" s="163"/>
      <c r="D383"/>
      <c r="J383"/>
      <c r="K383"/>
      <c r="L383"/>
      <c r="M383"/>
      <c r="AI383" s="8"/>
      <c r="AK383" s="4"/>
      <c r="AL383" s="9"/>
      <c r="AN383" s="8"/>
      <c r="AP383" s="4"/>
      <c r="AQ383" s="9"/>
      <c r="AS383" s="8"/>
      <c r="AU383" s="4"/>
      <c r="AV383" s="9"/>
      <c r="AX383" s="17"/>
      <c r="AZ383" s="13"/>
      <c r="BA383" s="16"/>
      <c r="BM383" s="39"/>
      <c r="BO383" s="14"/>
      <c r="BP383" s="18"/>
      <c r="BR383" s="39"/>
      <c r="BT383" s="14"/>
      <c r="BU383" s="18"/>
      <c r="BW383" s="39"/>
      <c r="BY383" s="14"/>
      <c r="BZ383" s="18"/>
      <c r="CA383" s="22"/>
      <c r="CB383" s="40"/>
      <c r="CG383" s="40"/>
      <c r="CI383" s="21"/>
      <c r="CJ383" s="21"/>
      <c r="CL383" s="40"/>
      <c r="CN383" s="21"/>
      <c r="CO383" s="21"/>
      <c r="CQ383" s="40"/>
      <c r="CS383" s="21"/>
      <c r="CT383" s="21"/>
      <c r="CV383" s="40"/>
      <c r="CX383" s="21"/>
      <c r="CY383" s="21"/>
      <c r="CZ383" s="26"/>
      <c r="DA383" s="41"/>
      <c r="DF383" s="41"/>
      <c r="DH383" s="25"/>
      <c r="DI383" s="25"/>
      <c r="DK383" s="41"/>
      <c r="DM383" s="25"/>
      <c r="DN383" s="25"/>
      <c r="DP383" s="41"/>
      <c r="DR383" s="25"/>
      <c r="DS383" s="25"/>
      <c r="DT383" s="30"/>
      <c r="DU383" s="42"/>
      <c r="DZ383" s="42"/>
      <c r="EB383" s="29"/>
      <c r="EC383" s="29"/>
      <c r="EE383" s="42"/>
      <c r="EG383" s="29"/>
      <c r="EH383" s="29"/>
      <c r="EI383" s="34"/>
      <c r="EJ383" s="43"/>
      <c r="EO383" s="43"/>
      <c r="EQ383" s="33"/>
      <c r="ER383" s="33"/>
      <c r="ES383" s="38"/>
      <c r="ET383" s="44"/>
      <c r="EX383" s="7"/>
      <c r="EY383" s="8"/>
      <c r="FD383" s="8"/>
      <c r="FF383" s="4"/>
      <c r="FG383" s="4"/>
      <c r="FI383" s="8"/>
      <c r="FK383" s="4"/>
      <c r="FL383" s="4"/>
      <c r="FN383" s="8"/>
      <c r="FP383" s="4"/>
      <c r="FQ383" s="4"/>
      <c r="FS383" s="8"/>
      <c r="FU383" s="4"/>
      <c r="FV383" s="4"/>
      <c r="FW383" s="15"/>
      <c r="FX383" s="39"/>
      <c r="GC383" s="39"/>
      <c r="GE383" s="14"/>
      <c r="GF383" s="14"/>
      <c r="GH383" s="39"/>
      <c r="GJ383" s="14"/>
      <c r="GK383" s="14"/>
      <c r="GM383" s="39"/>
      <c r="GO383" s="14"/>
      <c r="GP383" s="14"/>
      <c r="GQ383" s="22"/>
      <c r="GR383" s="40"/>
      <c r="GW383" s="40"/>
      <c r="GY383" s="21"/>
      <c r="GZ383" s="21"/>
      <c r="HB383" s="40"/>
      <c r="HD383" s="21"/>
      <c r="HE383" s="21"/>
      <c r="HF383" s="26"/>
      <c r="HG383" s="41"/>
      <c r="HL383" s="41"/>
      <c r="HN383" s="25"/>
      <c r="HO383" s="25"/>
      <c r="HP383" s="30"/>
      <c r="HQ383" s="42"/>
      <c r="HU383" s="7"/>
      <c r="HV383" s="8"/>
      <c r="IA383" s="8"/>
      <c r="IC383" s="4"/>
      <c r="ID383" s="4"/>
      <c r="IF383" s="8"/>
      <c r="IH383" s="4"/>
      <c r="II383" s="4"/>
      <c r="IK383" s="8"/>
      <c r="IM383" s="4"/>
      <c r="IN383" s="4"/>
      <c r="IO383" s="15"/>
      <c r="IP383" s="39"/>
      <c r="IU383" s="39"/>
      <c r="IW383" s="14"/>
      <c r="IX383" s="14"/>
      <c r="IZ383" s="39"/>
      <c r="JB383" s="14"/>
      <c r="JC383" s="14"/>
      <c r="JD383" s="22"/>
      <c r="JE383" s="40"/>
      <c r="JJ383" s="40"/>
      <c r="JL383" s="21"/>
      <c r="JM383" s="21"/>
      <c r="JN383" s="26"/>
      <c r="JO383" s="41"/>
      <c r="JS383" s="7"/>
      <c r="JT383" s="8"/>
      <c r="JY383" s="8"/>
      <c r="KA383" s="4"/>
      <c r="KB383" s="4"/>
      <c r="KD383" s="8"/>
      <c r="KF383" s="4"/>
      <c r="KG383" s="4"/>
      <c r="KH383" s="15"/>
      <c r="KI383" s="39"/>
      <c r="KN383" s="39"/>
      <c r="KP383" s="14"/>
      <c r="KQ383" s="14"/>
      <c r="KR383" s="22"/>
      <c r="KS383" s="40"/>
      <c r="KX383" s="6"/>
      <c r="KZ383" s="5"/>
      <c r="LA383" s="5"/>
      <c r="LG383" s="15"/>
      <c r="LH383" s="39"/>
      <c r="LM383" s="6"/>
      <c r="LO383" s="5"/>
      <c r="LP383" s="5"/>
      <c r="LQ383" s="7"/>
      <c r="LR383" s="8"/>
      <c r="LW383" s="8"/>
      <c r="LY383" s="4"/>
      <c r="LZ383" s="4"/>
      <c r="MB383" s="8"/>
      <c r="MD383" s="4"/>
      <c r="ME383" s="4"/>
      <c r="MG383" s="8"/>
      <c r="MI383" s="4"/>
      <c r="MJ383" s="4"/>
      <c r="MK383" s="15"/>
      <c r="ML383" s="39"/>
      <c r="MQ383" s="39"/>
      <c r="MS383" s="14"/>
      <c r="MT383" s="14"/>
      <c r="MV383" s="39"/>
      <c r="MX383" s="14"/>
      <c r="MY383" s="14"/>
      <c r="MZ383" s="22"/>
      <c r="NA383" s="40"/>
      <c r="NF383" s="40"/>
      <c r="NH383" s="21"/>
      <c r="NI383" s="21"/>
      <c r="NJ383" s="26"/>
      <c r="NK383" s="41"/>
      <c r="NO383" s="7"/>
      <c r="NP383" s="8"/>
      <c r="NU383" s="8"/>
      <c r="NW383" s="4"/>
      <c r="NX383" s="4"/>
      <c r="NZ383" s="8"/>
      <c r="OB383" s="4"/>
      <c r="OC383" s="4"/>
      <c r="OD383" s="15"/>
      <c r="OE383" s="39"/>
      <c r="OJ383" s="39"/>
      <c r="OL383" s="14"/>
      <c r="OM383" s="14"/>
      <c r="ON383" s="22"/>
      <c r="OO383" s="40"/>
      <c r="OS383" s="7"/>
      <c r="OT383" s="8"/>
      <c r="OY383" s="8"/>
      <c r="PA383" s="4"/>
      <c r="PB383" s="4"/>
      <c r="PC383" s="15"/>
      <c r="PD383" s="39"/>
      <c r="PH383" s="7"/>
      <c r="PI383" s="8"/>
      <c r="PM383" s="7"/>
      <c r="PN383" s="8"/>
      <c r="PS383" s="8"/>
      <c r="PU383" s="4"/>
      <c r="PV383" s="4"/>
      <c r="PX383" s="8"/>
      <c r="PZ383" s="4"/>
      <c r="QA383" s="4"/>
      <c r="QB383" s="15"/>
      <c r="QC383" s="39"/>
      <c r="QH383" s="39"/>
      <c r="QJ383" s="14"/>
      <c r="QK383" s="14"/>
      <c r="QL383" s="22"/>
      <c r="QM383" s="40"/>
      <c r="QQ383" s="7"/>
      <c r="QR383" s="8"/>
      <c r="QW383" s="8"/>
      <c r="QY383" s="4"/>
      <c r="QZ383" s="4"/>
      <c r="RA383" s="15"/>
      <c r="RB383" s="39"/>
      <c r="RF383" s="7"/>
      <c r="RG383" s="8"/>
      <c r="RK383" s="7"/>
      <c r="RL383" s="8"/>
      <c r="RQ383" s="8"/>
      <c r="RS383" s="4"/>
      <c r="RT383" s="4"/>
      <c r="RU383" s="15"/>
      <c r="RV383" s="39"/>
      <c r="RZ383" s="7"/>
      <c r="SA383" s="8"/>
      <c r="SE383" s="7"/>
      <c r="SF383" s="8"/>
      <c r="SJ383" s="7"/>
      <c r="SK383" s="8"/>
      <c r="SP383" s="8"/>
      <c r="SR383" s="4"/>
      <c r="SS383" s="4"/>
      <c r="SU383" s="8"/>
      <c r="SW383" s="4"/>
      <c r="SX383" s="4"/>
      <c r="SY383" s="15"/>
      <c r="SZ383" s="39"/>
      <c r="TE383" s="39"/>
      <c r="TG383" s="14"/>
      <c r="TH383" s="14"/>
      <c r="TI383" s="22"/>
      <c r="TJ383" s="40"/>
      <c r="TN383" s="7"/>
      <c r="TO383" s="8"/>
      <c r="TT383" s="8"/>
      <c r="TV383" s="4"/>
      <c r="TW383" s="4"/>
      <c r="TX383" s="15"/>
      <c r="TY383" s="39"/>
      <c r="UC383" s="7"/>
      <c r="UD383" s="8"/>
      <c r="UH383" s="7"/>
      <c r="UI383" s="8"/>
      <c r="UN383" s="8"/>
      <c r="UP383" s="4"/>
      <c r="UQ383" s="4"/>
      <c r="UR383" s="15"/>
      <c r="US383" s="39"/>
      <c r="UW383" s="7"/>
      <c r="UX383" s="8"/>
      <c r="VB383" s="7"/>
      <c r="VC383" s="8"/>
      <c r="VG383" s="7"/>
      <c r="VH383" s="8"/>
      <c r="VM383" s="8"/>
      <c r="VO383" s="4"/>
      <c r="VP383" s="4"/>
      <c r="VQ383" s="15"/>
      <c r="VR383" s="39"/>
      <c r="VV383" s="7"/>
      <c r="VW383" s="8"/>
      <c r="WA383" s="7"/>
      <c r="WB383" s="8"/>
      <c r="WF383" s="7"/>
      <c r="WG383" s="8"/>
      <c r="WK383" s="7"/>
      <c r="WL383" s="8"/>
      <c r="WQ383" s="8"/>
      <c r="WS383" s="4"/>
      <c r="WT383" s="4"/>
      <c r="WU383" s="15"/>
      <c r="WV383" s="39"/>
      <c r="WZ383" s="7"/>
      <c r="XA383" s="8"/>
      <c r="XE383" s="7"/>
      <c r="XF383" s="8"/>
      <c r="XJ383" s="7"/>
      <c r="XK383" s="8"/>
      <c r="XO383" s="7"/>
      <c r="XP383" s="8"/>
      <c r="XT383" s="7"/>
      <c r="XU383" s="8"/>
      <c r="XY383" s="7"/>
      <c r="XZ383" s="8"/>
      <c r="YD383" s="7"/>
      <c r="YE383" s="8"/>
      <c r="YI383" s="7"/>
      <c r="YJ383" s="8"/>
    </row>
    <row r="384" spans="2:660" x14ac:dyDescent="0.2">
      <c r="B384" s="242"/>
      <c r="C384" s="163"/>
      <c r="D384"/>
      <c r="J384"/>
      <c r="K384"/>
      <c r="L384"/>
      <c r="M384"/>
      <c r="AI384" s="8"/>
      <c r="AK384" s="4"/>
      <c r="AL384" s="9"/>
      <c r="AN384" s="8"/>
      <c r="AP384" s="4"/>
      <c r="AQ384" s="9"/>
      <c r="AS384" s="8"/>
      <c r="AU384" s="4"/>
      <c r="AV384" s="9"/>
      <c r="AX384" s="17"/>
      <c r="AZ384" s="13"/>
      <c r="BA384" s="16"/>
      <c r="BM384" s="39"/>
      <c r="BO384" s="14"/>
      <c r="BP384" s="18"/>
      <c r="BR384" s="39"/>
      <c r="BT384" s="14"/>
      <c r="BU384" s="18"/>
      <c r="BW384" s="39"/>
      <c r="BY384" s="14"/>
      <c r="BZ384" s="18"/>
      <c r="CA384" s="22"/>
      <c r="CB384" s="40"/>
      <c r="CG384" s="40"/>
      <c r="CI384" s="21"/>
      <c r="CJ384" s="21"/>
      <c r="CL384" s="40"/>
      <c r="CN384" s="21"/>
      <c r="CO384" s="21"/>
      <c r="CQ384" s="40"/>
      <c r="CS384" s="21"/>
      <c r="CT384" s="21"/>
      <c r="CV384" s="40"/>
      <c r="CX384" s="21"/>
      <c r="CY384" s="21"/>
      <c r="CZ384" s="26"/>
      <c r="DA384" s="41"/>
      <c r="DF384" s="41"/>
      <c r="DH384" s="25"/>
      <c r="DI384" s="25"/>
      <c r="DK384" s="41"/>
      <c r="DM384" s="25"/>
      <c r="DN384" s="25"/>
      <c r="DP384" s="41"/>
      <c r="DR384" s="25"/>
      <c r="DS384" s="25"/>
      <c r="DT384" s="30"/>
      <c r="DU384" s="42"/>
      <c r="DZ384" s="42"/>
      <c r="EB384" s="29"/>
      <c r="EC384" s="29"/>
      <c r="EE384" s="42"/>
      <c r="EG384" s="29"/>
      <c r="EH384" s="29"/>
      <c r="EI384" s="34"/>
      <c r="EJ384" s="43"/>
      <c r="EO384" s="43"/>
      <c r="EQ384" s="33"/>
      <c r="ER384" s="33"/>
      <c r="ES384" s="38"/>
      <c r="ET384" s="44"/>
      <c r="EX384" s="7"/>
      <c r="EY384" s="8"/>
      <c r="FD384" s="8"/>
      <c r="FF384" s="4"/>
      <c r="FG384" s="4"/>
      <c r="FI384" s="8"/>
      <c r="FK384" s="4"/>
      <c r="FL384" s="4"/>
      <c r="FN384" s="8"/>
      <c r="FP384" s="4"/>
      <c r="FQ384" s="4"/>
      <c r="FS384" s="8"/>
      <c r="FU384" s="4"/>
      <c r="FV384" s="4"/>
      <c r="FW384" s="15"/>
      <c r="FX384" s="39"/>
      <c r="GC384" s="39"/>
      <c r="GE384" s="14"/>
      <c r="GF384" s="14"/>
      <c r="GH384" s="39"/>
      <c r="GJ384" s="14"/>
      <c r="GK384" s="14"/>
      <c r="GM384" s="39"/>
      <c r="GO384" s="14"/>
      <c r="GP384" s="14"/>
      <c r="GQ384" s="22"/>
      <c r="GR384" s="40"/>
      <c r="GW384" s="40"/>
      <c r="GY384" s="21"/>
      <c r="GZ384" s="21"/>
      <c r="HB384" s="40"/>
      <c r="HD384" s="21"/>
      <c r="HE384" s="21"/>
      <c r="HF384" s="26"/>
      <c r="HG384" s="41"/>
      <c r="HL384" s="41"/>
      <c r="HN384" s="25"/>
      <c r="HO384" s="25"/>
      <c r="HP384" s="30"/>
      <c r="HQ384" s="42"/>
      <c r="HU384" s="7"/>
      <c r="HV384" s="8"/>
      <c r="IA384" s="8"/>
      <c r="IC384" s="4"/>
      <c r="ID384" s="4"/>
      <c r="IF384" s="8"/>
      <c r="IH384" s="4"/>
      <c r="II384" s="4"/>
      <c r="IK384" s="8"/>
      <c r="IM384" s="4"/>
      <c r="IN384" s="4"/>
      <c r="IO384" s="15"/>
      <c r="IP384" s="39"/>
      <c r="IU384" s="39"/>
      <c r="IW384" s="14"/>
      <c r="IX384" s="14"/>
      <c r="IZ384" s="39"/>
      <c r="JB384" s="14"/>
      <c r="JC384" s="14"/>
      <c r="JD384" s="22"/>
      <c r="JE384" s="40"/>
      <c r="JJ384" s="40"/>
      <c r="JL384" s="21"/>
      <c r="JM384" s="21"/>
      <c r="JN384" s="26"/>
      <c r="JO384" s="41"/>
      <c r="JS384" s="7"/>
      <c r="JT384" s="8"/>
      <c r="JY384" s="8"/>
      <c r="KA384" s="4"/>
      <c r="KB384" s="4"/>
      <c r="KD384" s="8"/>
      <c r="KF384" s="4"/>
      <c r="KG384" s="4"/>
      <c r="KH384" s="15"/>
      <c r="KI384" s="39"/>
      <c r="KN384" s="39"/>
      <c r="KP384" s="14"/>
      <c r="KQ384" s="14"/>
      <c r="KR384" s="22"/>
      <c r="KS384" s="40"/>
      <c r="KX384" s="6"/>
      <c r="KZ384" s="5"/>
      <c r="LA384" s="5"/>
      <c r="LG384" s="15"/>
      <c r="LH384" s="39"/>
      <c r="LM384" s="6"/>
      <c r="LO384" s="5"/>
      <c r="LP384" s="5"/>
      <c r="LQ384" s="7"/>
      <c r="LR384" s="8"/>
      <c r="LW384" s="8"/>
      <c r="LY384" s="4"/>
      <c r="LZ384" s="4"/>
      <c r="MB384" s="8"/>
      <c r="MD384" s="4"/>
      <c r="ME384" s="4"/>
      <c r="MG384" s="8"/>
      <c r="MI384" s="4"/>
      <c r="MJ384" s="4"/>
      <c r="MK384" s="15"/>
      <c r="ML384" s="39"/>
      <c r="MQ384" s="39"/>
      <c r="MS384" s="14"/>
      <c r="MT384" s="14"/>
      <c r="MV384" s="39"/>
      <c r="MX384" s="14"/>
      <c r="MY384" s="14"/>
      <c r="MZ384" s="22"/>
      <c r="NA384" s="40"/>
      <c r="NF384" s="40"/>
      <c r="NH384" s="21"/>
      <c r="NI384" s="21"/>
      <c r="NJ384" s="26"/>
      <c r="NK384" s="41"/>
      <c r="NO384" s="7"/>
      <c r="NP384" s="8"/>
      <c r="NU384" s="8"/>
      <c r="NW384" s="4"/>
      <c r="NX384" s="4"/>
      <c r="NZ384" s="8"/>
      <c r="OB384" s="4"/>
      <c r="OC384" s="4"/>
      <c r="OD384" s="15"/>
      <c r="OE384" s="39"/>
      <c r="OJ384" s="39"/>
      <c r="OL384" s="14"/>
      <c r="OM384" s="14"/>
      <c r="ON384" s="22"/>
      <c r="OO384" s="40"/>
      <c r="OS384" s="7"/>
      <c r="OT384" s="8"/>
      <c r="OY384" s="8"/>
      <c r="PA384" s="4"/>
      <c r="PB384" s="4"/>
      <c r="PC384" s="15"/>
      <c r="PD384" s="39"/>
      <c r="PH384" s="7"/>
      <c r="PI384" s="8"/>
      <c r="PM384" s="7"/>
      <c r="PN384" s="8"/>
      <c r="PS384" s="8"/>
      <c r="PU384" s="4"/>
      <c r="PV384" s="4"/>
      <c r="PX384" s="8"/>
      <c r="PZ384" s="4"/>
      <c r="QA384" s="4"/>
      <c r="QB384" s="15"/>
      <c r="QC384" s="39"/>
      <c r="QH384" s="39"/>
      <c r="QJ384" s="14"/>
      <c r="QK384" s="14"/>
      <c r="QL384" s="22"/>
      <c r="QM384" s="40"/>
      <c r="QQ384" s="7"/>
      <c r="QR384" s="8"/>
      <c r="QW384" s="8"/>
      <c r="QY384" s="4"/>
      <c r="QZ384" s="4"/>
      <c r="RA384" s="15"/>
      <c r="RB384" s="39"/>
      <c r="RF384" s="7"/>
      <c r="RG384" s="8"/>
      <c r="RK384" s="7"/>
      <c r="RL384" s="8"/>
      <c r="RQ384" s="8"/>
      <c r="RS384" s="4"/>
      <c r="RT384" s="4"/>
      <c r="RU384" s="15"/>
      <c r="RV384" s="39"/>
      <c r="RZ384" s="7"/>
      <c r="SA384" s="8"/>
      <c r="SE384" s="7"/>
      <c r="SF384" s="8"/>
      <c r="SJ384" s="7"/>
      <c r="SK384" s="8"/>
      <c r="SP384" s="8"/>
      <c r="SR384" s="4"/>
      <c r="SS384" s="4"/>
      <c r="SU384" s="8"/>
      <c r="SW384" s="4"/>
      <c r="SX384" s="4"/>
      <c r="SY384" s="15"/>
      <c r="SZ384" s="39"/>
      <c r="TE384" s="39"/>
      <c r="TG384" s="14"/>
      <c r="TH384" s="14"/>
      <c r="TI384" s="22"/>
      <c r="TJ384" s="40"/>
      <c r="TN384" s="7"/>
      <c r="TO384" s="8"/>
      <c r="TT384" s="8"/>
      <c r="TV384" s="4"/>
      <c r="TW384" s="4"/>
      <c r="TX384" s="15"/>
      <c r="TY384" s="39"/>
      <c r="UC384" s="7"/>
      <c r="UD384" s="8"/>
      <c r="UH384" s="7"/>
      <c r="UI384" s="8"/>
      <c r="UN384" s="8"/>
      <c r="UP384" s="4"/>
      <c r="UQ384" s="4"/>
      <c r="UR384" s="15"/>
      <c r="US384" s="39"/>
      <c r="UW384" s="7"/>
      <c r="UX384" s="8"/>
      <c r="VB384" s="7"/>
      <c r="VC384" s="8"/>
      <c r="VG384" s="7"/>
      <c r="VH384" s="8"/>
      <c r="VM384" s="8"/>
      <c r="VO384" s="4"/>
      <c r="VP384" s="4"/>
      <c r="VQ384" s="15"/>
      <c r="VR384" s="39"/>
      <c r="VV384" s="7"/>
      <c r="VW384" s="8"/>
      <c r="WA384" s="7"/>
      <c r="WB384" s="8"/>
      <c r="WF384" s="7"/>
      <c r="WG384" s="8"/>
      <c r="WK384" s="7"/>
      <c r="WL384" s="8"/>
      <c r="WQ384" s="8"/>
      <c r="WS384" s="4"/>
      <c r="WT384" s="4"/>
      <c r="WU384" s="15"/>
      <c r="WV384" s="39"/>
      <c r="WZ384" s="7"/>
      <c r="XA384" s="8"/>
      <c r="XE384" s="7"/>
      <c r="XF384" s="8"/>
      <c r="XJ384" s="7"/>
      <c r="XK384" s="8"/>
      <c r="XO384" s="7"/>
      <c r="XP384" s="8"/>
      <c r="XT384" s="7"/>
      <c r="XU384" s="8"/>
      <c r="XY384" s="7"/>
      <c r="XZ384" s="8"/>
      <c r="YD384" s="7"/>
      <c r="YE384" s="8"/>
      <c r="YI384" s="7"/>
      <c r="YJ384" s="8"/>
    </row>
    <row r="385" spans="2:660" x14ac:dyDescent="0.2">
      <c r="B385" s="242"/>
      <c r="C385" s="163"/>
      <c r="D385"/>
      <c r="J385"/>
      <c r="K385"/>
      <c r="L385"/>
      <c r="M385"/>
      <c r="AI385" s="8"/>
      <c r="AK385" s="4"/>
      <c r="AL385" s="9"/>
      <c r="AN385" s="8"/>
      <c r="AP385" s="4"/>
      <c r="AQ385" s="9"/>
      <c r="AS385" s="8"/>
      <c r="AU385" s="4"/>
      <c r="AV385" s="9"/>
      <c r="AX385" s="17"/>
      <c r="AZ385" s="13"/>
      <c r="BA385" s="16"/>
      <c r="BM385" s="39"/>
      <c r="BO385" s="14"/>
      <c r="BP385" s="18"/>
      <c r="BR385" s="39"/>
      <c r="BT385" s="14"/>
      <c r="BU385" s="18"/>
      <c r="BW385" s="39"/>
      <c r="BY385" s="14"/>
      <c r="BZ385" s="18"/>
      <c r="CA385" s="22"/>
      <c r="CB385" s="40"/>
      <c r="CG385" s="40"/>
      <c r="CI385" s="21"/>
      <c r="CJ385" s="21"/>
      <c r="CL385" s="40"/>
      <c r="CN385" s="21"/>
      <c r="CO385" s="21"/>
      <c r="CQ385" s="40"/>
      <c r="CS385" s="21"/>
      <c r="CT385" s="21"/>
      <c r="CV385" s="40"/>
      <c r="CX385" s="21"/>
      <c r="CY385" s="21"/>
      <c r="CZ385" s="26"/>
      <c r="DA385" s="41"/>
      <c r="DF385" s="41"/>
      <c r="DH385" s="25"/>
      <c r="DI385" s="25"/>
      <c r="DK385" s="41"/>
      <c r="DM385" s="25"/>
      <c r="DN385" s="25"/>
      <c r="DP385" s="41"/>
      <c r="DR385" s="25"/>
      <c r="DS385" s="25"/>
      <c r="DT385" s="30"/>
      <c r="DU385" s="42"/>
      <c r="DZ385" s="42"/>
      <c r="EB385" s="29"/>
      <c r="EC385" s="29"/>
      <c r="EE385" s="42"/>
      <c r="EG385" s="29"/>
      <c r="EH385" s="29"/>
      <c r="EI385" s="34"/>
      <c r="EJ385" s="43"/>
      <c r="EO385" s="43"/>
      <c r="EQ385" s="33"/>
      <c r="ER385" s="33"/>
      <c r="ES385" s="38"/>
      <c r="ET385" s="44"/>
      <c r="EX385" s="7"/>
      <c r="EY385" s="8"/>
      <c r="FD385" s="8"/>
      <c r="FF385" s="4"/>
      <c r="FG385" s="4"/>
      <c r="FI385" s="8"/>
      <c r="FK385" s="4"/>
      <c r="FL385" s="4"/>
      <c r="FN385" s="8"/>
      <c r="FP385" s="4"/>
      <c r="FQ385" s="4"/>
      <c r="FS385" s="8"/>
      <c r="FU385" s="4"/>
      <c r="FV385" s="4"/>
      <c r="FW385" s="15"/>
      <c r="FX385" s="39"/>
      <c r="GC385" s="39"/>
      <c r="GE385" s="14"/>
      <c r="GF385" s="14"/>
      <c r="GH385" s="39"/>
      <c r="GJ385" s="14"/>
      <c r="GK385" s="14"/>
      <c r="GM385" s="39"/>
      <c r="GO385" s="14"/>
      <c r="GP385" s="14"/>
      <c r="GQ385" s="22"/>
      <c r="GR385" s="40"/>
      <c r="GW385" s="40"/>
      <c r="GY385" s="21"/>
      <c r="GZ385" s="21"/>
      <c r="HB385" s="40"/>
      <c r="HD385" s="21"/>
      <c r="HE385" s="21"/>
      <c r="HF385" s="26"/>
      <c r="HG385" s="41"/>
      <c r="HL385" s="41"/>
      <c r="HN385" s="25"/>
      <c r="HO385" s="25"/>
      <c r="HP385" s="30"/>
      <c r="HQ385" s="42"/>
      <c r="HU385" s="7"/>
      <c r="HV385" s="8"/>
      <c r="IA385" s="8"/>
      <c r="IC385" s="4"/>
      <c r="ID385" s="4"/>
      <c r="IF385" s="8"/>
      <c r="IH385" s="4"/>
      <c r="II385" s="4"/>
      <c r="IK385" s="8"/>
      <c r="IM385" s="4"/>
      <c r="IN385" s="4"/>
      <c r="IO385" s="15"/>
      <c r="IP385" s="39"/>
      <c r="IU385" s="39"/>
      <c r="IW385" s="14"/>
      <c r="IX385" s="14"/>
      <c r="IZ385" s="39"/>
      <c r="JB385" s="14"/>
      <c r="JC385" s="14"/>
      <c r="JD385" s="22"/>
      <c r="JE385" s="40"/>
      <c r="JJ385" s="40"/>
      <c r="JL385" s="21"/>
      <c r="JM385" s="21"/>
      <c r="JN385" s="26"/>
      <c r="JO385" s="41"/>
      <c r="JS385" s="7"/>
      <c r="JT385" s="8"/>
      <c r="JY385" s="8"/>
      <c r="KA385" s="4"/>
      <c r="KB385" s="4"/>
      <c r="KD385" s="8"/>
      <c r="KF385" s="4"/>
      <c r="KG385" s="4"/>
      <c r="KH385" s="15"/>
      <c r="KI385" s="39"/>
      <c r="KN385" s="39"/>
      <c r="KP385" s="14"/>
      <c r="KQ385" s="14"/>
      <c r="KR385" s="22"/>
      <c r="KS385" s="40"/>
      <c r="KX385" s="6"/>
      <c r="KZ385" s="5"/>
      <c r="LA385" s="5"/>
      <c r="LG385" s="15"/>
      <c r="LH385" s="39"/>
      <c r="LM385" s="6"/>
      <c r="LO385" s="5"/>
      <c r="LP385" s="5"/>
      <c r="LQ385" s="7"/>
      <c r="LR385" s="8"/>
      <c r="LW385" s="8"/>
      <c r="LY385" s="4"/>
      <c r="LZ385" s="4"/>
      <c r="MB385" s="8"/>
      <c r="MD385" s="4"/>
      <c r="ME385" s="4"/>
      <c r="MG385" s="8"/>
      <c r="MI385" s="4"/>
      <c r="MJ385" s="4"/>
      <c r="MK385" s="15"/>
      <c r="ML385" s="39"/>
      <c r="MQ385" s="39"/>
      <c r="MS385" s="14"/>
      <c r="MT385" s="14"/>
      <c r="MV385" s="39"/>
      <c r="MX385" s="14"/>
      <c r="MY385" s="14"/>
      <c r="MZ385" s="22"/>
      <c r="NA385" s="40"/>
      <c r="NF385" s="40"/>
      <c r="NH385" s="21"/>
      <c r="NI385" s="21"/>
      <c r="NJ385" s="26"/>
      <c r="NK385" s="41"/>
      <c r="NO385" s="7"/>
      <c r="NP385" s="8"/>
      <c r="NU385" s="8"/>
      <c r="NW385" s="4"/>
      <c r="NX385" s="4"/>
      <c r="NZ385" s="8"/>
      <c r="OB385" s="4"/>
      <c r="OC385" s="4"/>
      <c r="OD385" s="15"/>
      <c r="OE385" s="39"/>
      <c r="OJ385" s="39"/>
      <c r="OL385" s="14"/>
      <c r="OM385" s="14"/>
      <c r="ON385" s="22"/>
      <c r="OO385" s="40"/>
      <c r="OS385" s="7"/>
      <c r="OT385" s="8"/>
      <c r="OY385" s="8"/>
      <c r="PA385" s="4"/>
      <c r="PB385" s="4"/>
      <c r="PC385" s="15"/>
      <c r="PD385" s="39"/>
      <c r="PH385" s="7"/>
      <c r="PI385" s="8"/>
      <c r="PM385" s="7"/>
      <c r="PN385" s="8"/>
      <c r="PS385" s="8"/>
      <c r="PU385" s="4"/>
      <c r="PV385" s="4"/>
      <c r="PX385" s="8"/>
      <c r="PZ385" s="4"/>
      <c r="QA385" s="4"/>
      <c r="QB385" s="15"/>
      <c r="QC385" s="39"/>
      <c r="QH385" s="39"/>
      <c r="QJ385" s="14"/>
      <c r="QK385" s="14"/>
      <c r="QL385" s="22"/>
      <c r="QM385" s="40"/>
      <c r="QQ385" s="7"/>
      <c r="QR385" s="8"/>
      <c r="QW385" s="8"/>
      <c r="QY385" s="4"/>
      <c r="QZ385" s="4"/>
      <c r="RA385" s="15"/>
      <c r="RB385" s="39"/>
      <c r="RF385" s="7"/>
      <c r="RG385" s="8"/>
      <c r="RK385" s="7"/>
      <c r="RL385" s="8"/>
      <c r="RQ385" s="8"/>
      <c r="RS385" s="4"/>
      <c r="RT385" s="4"/>
      <c r="RU385" s="15"/>
      <c r="RV385" s="39"/>
      <c r="RZ385" s="7"/>
      <c r="SA385" s="8"/>
      <c r="SE385" s="7"/>
      <c r="SF385" s="8"/>
      <c r="SJ385" s="7"/>
      <c r="SK385" s="8"/>
      <c r="SP385" s="8"/>
      <c r="SR385" s="4"/>
      <c r="SS385" s="4"/>
      <c r="SU385" s="8"/>
      <c r="SW385" s="4"/>
      <c r="SX385" s="4"/>
      <c r="SY385" s="15"/>
      <c r="SZ385" s="39"/>
      <c r="TE385" s="39"/>
      <c r="TG385" s="14"/>
      <c r="TH385" s="14"/>
      <c r="TI385" s="22"/>
      <c r="TJ385" s="40"/>
      <c r="TN385" s="7"/>
      <c r="TO385" s="8"/>
      <c r="TT385" s="8"/>
      <c r="TV385" s="4"/>
      <c r="TW385" s="4"/>
      <c r="TX385" s="15"/>
      <c r="TY385" s="39"/>
      <c r="UC385" s="7"/>
      <c r="UD385" s="8"/>
      <c r="UH385" s="7"/>
      <c r="UI385" s="8"/>
      <c r="UN385" s="8"/>
      <c r="UP385" s="4"/>
      <c r="UQ385" s="4"/>
      <c r="UR385" s="15"/>
      <c r="US385" s="39"/>
      <c r="UW385" s="7"/>
      <c r="UX385" s="8"/>
      <c r="VB385" s="7"/>
      <c r="VC385" s="8"/>
      <c r="VG385" s="7"/>
      <c r="VH385" s="8"/>
      <c r="VM385" s="8"/>
      <c r="VO385" s="4"/>
      <c r="VP385" s="4"/>
      <c r="VQ385" s="15"/>
      <c r="VR385" s="39"/>
      <c r="VV385" s="7"/>
      <c r="VW385" s="8"/>
      <c r="WA385" s="7"/>
      <c r="WB385" s="8"/>
      <c r="WF385" s="7"/>
      <c r="WG385" s="8"/>
      <c r="WK385" s="7"/>
      <c r="WL385" s="8"/>
      <c r="WQ385" s="8"/>
      <c r="WS385" s="4"/>
      <c r="WT385" s="4"/>
      <c r="WU385" s="15"/>
      <c r="WV385" s="39"/>
      <c r="WZ385" s="7"/>
      <c r="XA385" s="8"/>
      <c r="XE385" s="7"/>
      <c r="XF385" s="8"/>
      <c r="XJ385" s="7"/>
      <c r="XK385" s="8"/>
      <c r="XO385" s="7"/>
      <c r="XP385" s="8"/>
      <c r="XT385" s="7"/>
      <c r="XU385" s="8"/>
      <c r="XY385" s="7"/>
      <c r="XZ385" s="8"/>
      <c r="YD385" s="7"/>
      <c r="YE385" s="8"/>
      <c r="YI385" s="7"/>
      <c r="YJ385" s="8"/>
    </row>
    <row r="386" spans="2:660" x14ac:dyDescent="0.2">
      <c r="B386" s="242"/>
      <c r="C386" s="163"/>
      <c r="D386"/>
      <c r="J386"/>
      <c r="K386"/>
      <c r="L386"/>
      <c r="M386"/>
      <c r="AI386" s="8"/>
      <c r="AK386" s="4"/>
      <c r="AL386" s="9"/>
      <c r="AN386" s="8"/>
      <c r="AP386" s="4"/>
      <c r="AQ386" s="9"/>
      <c r="AS386" s="8"/>
      <c r="AU386" s="4"/>
      <c r="AV386" s="9"/>
      <c r="AX386" s="17"/>
      <c r="AZ386" s="13"/>
      <c r="BA386" s="16"/>
      <c r="BM386" s="39"/>
      <c r="BO386" s="14"/>
      <c r="BP386" s="18"/>
      <c r="BR386" s="39"/>
      <c r="BT386" s="14"/>
      <c r="BU386" s="18"/>
      <c r="BW386" s="39"/>
      <c r="BY386" s="14"/>
      <c r="BZ386" s="18"/>
      <c r="CA386" s="22"/>
      <c r="CB386" s="40"/>
      <c r="CG386" s="40"/>
      <c r="CI386" s="21"/>
      <c r="CJ386" s="21"/>
      <c r="CL386" s="40"/>
      <c r="CN386" s="21"/>
      <c r="CO386" s="21"/>
      <c r="CQ386" s="40"/>
      <c r="CS386" s="21"/>
      <c r="CT386" s="21"/>
      <c r="CV386" s="40"/>
      <c r="CX386" s="21"/>
      <c r="CY386" s="21"/>
      <c r="CZ386" s="26"/>
      <c r="DA386" s="41"/>
      <c r="DF386" s="41"/>
      <c r="DH386" s="25"/>
      <c r="DI386" s="25"/>
      <c r="DK386" s="41"/>
      <c r="DM386" s="25"/>
      <c r="DN386" s="25"/>
      <c r="DP386" s="41"/>
      <c r="DR386" s="25"/>
      <c r="DS386" s="25"/>
      <c r="DT386" s="30"/>
      <c r="DU386" s="42"/>
      <c r="DZ386" s="42"/>
      <c r="EB386" s="29"/>
      <c r="EC386" s="29"/>
      <c r="EE386" s="42"/>
      <c r="EG386" s="29"/>
      <c r="EH386" s="29"/>
      <c r="EI386" s="34"/>
      <c r="EJ386" s="43"/>
      <c r="EO386" s="43"/>
      <c r="EQ386" s="33"/>
      <c r="ER386" s="33"/>
      <c r="ES386" s="38"/>
      <c r="ET386" s="44"/>
      <c r="EX386" s="7"/>
      <c r="EY386" s="8"/>
      <c r="FD386" s="8"/>
      <c r="FF386" s="4"/>
      <c r="FG386" s="4"/>
      <c r="FI386" s="8"/>
      <c r="FK386" s="4"/>
      <c r="FL386" s="4"/>
      <c r="FN386" s="8"/>
      <c r="FP386" s="4"/>
      <c r="FQ386" s="4"/>
      <c r="FS386" s="8"/>
      <c r="FU386" s="4"/>
      <c r="FV386" s="4"/>
      <c r="FW386" s="15"/>
      <c r="FX386" s="39"/>
      <c r="GC386" s="39"/>
      <c r="GE386" s="14"/>
      <c r="GF386" s="14"/>
      <c r="GH386" s="39"/>
      <c r="GJ386" s="14"/>
      <c r="GK386" s="14"/>
      <c r="GM386" s="39"/>
      <c r="GO386" s="14"/>
      <c r="GP386" s="14"/>
      <c r="GQ386" s="22"/>
      <c r="GR386" s="40"/>
      <c r="GW386" s="40"/>
      <c r="GY386" s="21"/>
      <c r="GZ386" s="21"/>
      <c r="HB386" s="40"/>
      <c r="HD386" s="21"/>
      <c r="HE386" s="21"/>
      <c r="HF386" s="26"/>
      <c r="HG386" s="41"/>
      <c r="HL386" s="41"/>
      <c r="HN386" s="25"/>
      <c r="HO386" s="25"/>
      <c r="HP386" s="30"/>
      <c r="HQ386" s="42"/>
      <c r="HU386" s="7"/>
      <c r="HV386" s="8"/>
      <c r="IA386" s="8"/>
      <c r="IC386" s="4"/>
      <c r="ID386" s="4"/>
      <c r="IF386" s="8"/>
      <c r="IH386" s="4"/>
      <c r="II386" s="4"/>
      <c r="IK386" s="8"/>
      <c r="IM386" s="4"/>
      <c r="IN386" s="4"/>
      <c r="IO386" s="15"/>
      <c r="IP386" s="39"/>
      <c r="IU386" s="39"/>
      <c r="IW386" s="14"/>
      <c r="IX386" s="14"/>
      <c r="IZ386" s="39"/>
      <c r="JB386" s="14"/>
      <c r="JC386" s="14"/>
      <c r="JD386" s="22"/>
      <c r="JE386" s="40"/>
      <c r="JJ386" s="40"/>
      <c r="JL386" s="21"/>
      <c r="JM386" s="21"/>
      <c r="JN386" s="26"/>
      <c r="JO386" s="41"/>
      <c r="JS386" s="7"/>
      <c r="JT386" s="8"/>
      <c r="JY386" s="8"/>
      <c r="KA386" s="4"/>
      <c r="KB386" s="4"/>
      <c r="KD386" s="8"/>
      <c r="KF386" s="4"/>
      <c r="KG386" s="4"/>
      <c r="KH386" s="15"/>
      <c r="KI386" s="39"/>
      <c r="KN386" s="39"/>
      <c r="KP386" s="14"/>
      <c r="KQ386" s="14"/>
      <c r="KR386" s="22"/>
      <c r="KS386" s="40"/>
      <c r="KX386" s="6"/>
      <c r="KZ386" s="5"/>
      <c r="LA386" s="5"/>
      <c r="LG386" s="15"/>
      <c r="LH386" s="39"/>
      <c r="LM386" s="6"/>
      <c r="LO386" s="5"/>
      <c r="LP386" s="5"/>
      <c r="LQ386" s="7"/>
      <c r="LR386" s="8"/>
      <c r="LW386" s="8"/>
      <c r="LY386" s="4"/>
      <c r="LZ386" s="4"/>
      <c r="MB386" s="8"/>
      <c r="MD386" s="4"/>
      <c r="ME386" s="4"/>
      <c r="MG386" s="8"/>
      <c r="MI386" s="4"/>
      <c r="MJ386" s="4"/>
      <c r="MK386" s="15"/>
      <c r="ML386" s="39"/>
      <c r="MQ386" s="39"/>
      <c r="MS386" s="14"/>
      <c r="MT386" s="14"/>
      <c r="MV386" s="39"/>
      <c r="MX386" s="14"/>
      <c r="MY386" s="14"/>
      <c r="MZ386" s="22"/>
      <c r="NA386" s="40"/>
      <c r="NF386" s="40"/>
      <c r="NH386" s="21"/>
      <c r="NI386" s="21"/>
      <c r="NJ386" s="26"/>
      <c r="NK386" s="41"/>
      <c r="NO386" s="7"/>
      <c r="NP386" s="8"/>
      <c r="NU386" s="8"/>
      <c r="NW386" s="4"/>
      <c r="NX386" s="4"/>
      <c r="NZ386" s="8"/>
      <c r="OB386" s="4"/>
      <c r="OC386" s="4"/>
      <c r="OD386" s="15"/>
      <c r="OE386" s="39"/>
      <c r="OJ386" s="39"/>
      <c r="OL386" s="14"/>
      <c r="OM386" s="14"/>
      <c r="ON386" s="22"/>
      <c r="OO386" s="40"/>
      <c r="OS386" s="7"/>
      <c r="OT386" s="8"/>
      <c r="OY386" s="8"/>
      <c r="PA386" s="4"/>
      <c r="PB386" s="4"/>
      <c r="PC386" s="15"/>
      <c r="PD386" s="39"/>
      <c r="PH386" s="7"/>
      <c r="PI386" s="8"/>
      <c r="PM386" s="7"/>
      <c r="PN386" s="8"/>
      <c r="PS386" s="8"/>
      <c r="PU386" s="4"/>
      <c r="PV386" s="4"/>
      <c r="PX386" s="8"/>
      <c r="PZ386" s="4"/>
      <c r="QA386" s="4"/>
      <c r="QB386" s="15"/>
      <c r="QC386" s="39"/>
      <c r="QH386" s="39"/>
      <c r="QJ386" s="14"/>
      <c r="QK386" s="14"/>
      <c r="QL386" s="22"/>
      <c r="QM386" s="40"/>
      <c r="QQ386" s="7"/>
      <c r="QR386" s="8"/>
      <c r="QW386" s="8"/>
      <c r="QY386" s="4"/>
      <c r="QZ386" s="4"/>
      <c r="RA386" s="15"/>
      <c r="RB386" s="39"/>
      <c r="RF386" s="7"/>
      <c r="RG386" s="8"/>
      <c r="RK386" s="7"/>
      <c r="RL386" s="8"/>
      <c r="RQ386" s="8"/>
      <c r="RS386" s="4"/>
      <c r="RT386" s="4"/>
      <c r="RU386" s="15"/>
      <c r="RV386" s="39"/>
      <c r="RZ386" s="7"/>
      <c r="SA386" s="8"/>
      <c r="SE386" s="7"/>
      <c r="SF386" s="8"/>
      <c r="SJ386" s="7"/>
      <c r="SK386" s="8"/>
      <c r="SP386" s="8"/>
      <c r="SR386" s="4"/>
      <c r="SS386" s="4"/>
      <c r="SU386" s="8"/>
      <c r="SW386" s="4"/>
      <c r="SX386" s="4"/>
      <c r="SY386" s="15"/>
      <c r="SZ386" s="39"/>
      <c r="TE386" s="39"/>
      <c r="TG386" s="14"/>
      <c r="TH386" s="14"/>
      <c r="TI386" s="22"/>
      <c r="TJ386" s="40"/>
      <c r="TN386" s="7"/>
      <c r="TO386" s="8"/>
      <c r="TT386" s="8"/>
      <c r="TV386" s="4"/>
      <c r="TW386" s="4"/>
      <c r="TX386" s="15"/>
      <c r="TY386" s="39"/>
      <c r="UC386" s="7"/>
      <c r="UD386" s="8"/>
      <c r="UH386" s="7"/>
      <c r="UI386" s="8"/>
      <c r="UN386" s="8"/>
      <c r="UP386" s="4"/>
      <c r="UQ386" s="4"/>
      <c r="UR386" s="15"/>
      <c r="US386" s="39"/>
      <c r="UW386" s="7"/>
      <c r="UX386" s="8"/>
      <c r="VB386" s="7"/>
      <c r="VC386" s="8"/>
      <c r="VG386" s="7"/>
      <c r="VH386" s="8"/>
      <c r="VM386" s="8"/>
      <c r="VO386" s="4"/>
      <c r="VP386" s="4"/>
      <c r="VQ386" s="15"/>
      <c r="VR386" s="39"/>
      <c r="VV386" s="7"/>
      <c r="VW386" s="8"/>
      <c r="WA386" s="7"/>
      <c r="WB386" s="8"/>
      <c r="WF386" s="7"/>
      <c r="WG386" s="8"/>
      <c r="WK386" s="7"/>
      <c r="WL386" s="8"/>
      <c r="WQ386" s="8"/>
      <c r="WS386" s="4"/>
      <c r="WT386" s="4"/>
      <c r="WU386" s="15"/>
      <c r="WV386" s="39"/>
      <c r="WZ386" s="7"/>
      <c r="XA386" s="8"/>
      <c r="XE386" s="7"/>
      <c r="XF386" s="8"/>
      <c r="XJ386" s="7"/>
      <c r="XK386" s="8"/>
      <c r="XO386" s="7"/>
      <c r="XP386" s="8"/>
      <c r="XT386" s="7"/>
      <c r="XU386" s="8"/>
      <c r="XY386" s="7"/>
      <c r="XZ386" s="8"/>
      <c r="YD386" s="7"/>
      <c r="YE386" s="8"/>
      <c r="YI386" s="7"/>
      <c r="YJ386" s="8"/>
    </row>
    <row r="387" spans="2:660" x14ac:dyDescent="0.2">
      <c r="B387" s="242"/>
      <c r="C387" s="163"/>
      <c r="D387"/>
      <c r="J387"/>
      <c r="K387"/>
      <c r="L387"/>
      <c r="M387"/>
      <c r="AI387" s="8"/>
      <c r="AK387" s="4"/>
      <c r="AL387" s="9"/>
      <c r="AN387" s="8"/>
      <c r="AP387" s="4"/>
      <c r="AQ387" s="9"/>
      <c r="AS387" s="8"/>
      <c r="AU387" s="4"/>
      <c r="AV387" s="9"/>
      <c r="AX387" s="17"/>
      <c r="AZ387" s="13"/>
      <c r="BA387" s="16"/>
      <c r="BM387" s="39"/>
      <c r="BO387" s="14"/>
      <c r="BP387" s="18"/>
      <c r="BR387" s="39"/>
      <c r="BT387" s="14"/>
      <c r="BU387" s="18"/>
      <c r="BW387" s="39"/>
      <c r="BY387" s="14"/>
      <c r="BZ387" s="18"/>
      <c r="CA387" s="22"/>
      <c r="CB387" s="40"/>
      <c r="CG387" s="40"/>
      <c r="CI387" s="21"/>
      <c r="CJ387" s="21"/>
      <c r="CL387" s="40"/>
      <c r="CN387" s="21"/>
      <c r="CO387" s="21"/>
      <c r="CQ387" s="40"/>
      <c r="CS387" s="21"/>
      <c r="CT387" s="21"/>
      <c r="CV387" s="40"/>
      <c r="CX387" s="21"/>
      <c r="CY387" s="21"/>
      <c r="CZ387" s="26"/>
      <c r="DA387" s="41"/>
      <c r="DF387" s="41"/>
      <c r="DH387" s="25"/>
      <c r="DI387" s="25"/>
      <c r="DK387" s="41"/>
      <c r="DM387" s="25"/>
      <c r="DN387" s="25"/>
      <c r="DP387" s="41"/>
      <c r="DR387" s="25"/>
      <c r="DS387" s="25"/>
      <c r="DT387" s="30"/>
      <c r="DU387" s="42"/>
      <c r="DZ387" s="42"/>
      <c r="EB387" s="29"/>
      <c r="EC387" s="29"/>
      <c r="EE387" s="42"/>
      <c r="EG387" s="29"/>
      <c r="EH387" s="29"/>
      <c r="EI387" s="34"/>
      <c r="EJ387" s="43"/>
      <c r="EO387" s="43"/>
      <c r="EQ387" s="33"/>
      <c r="ER387" s="33"/>
      <c r="ES387" s="38"/>
      <c r="ET387" s="44"/>
      <c r="EX387" s="7"/>
      <c r="EY387" s="8"/>
      <c r="FD387" s="8"/>
      <c r="FF387" s="4"/>
      <c r="FG387" s="4"/>
      <c r="FI387" s="8"/>
      <c r="FK387" s="4"/>
      <c r="FL387" s="4"/>
      <c r="FN387" s="8"/>
      <c r="FP387" s="4"/>
      <c r="FQ387" s="4"/>
      <c r="FS387" s="8"/>
      <c r="FU387" s="4"/>
      <c r="FV387" s="4"/>
      <c r="FW387" s="15"/>
      <c r="FX387" s="39"/>
      <c r="GC387" s="39"/>
      <c r="GE387" s="14"/>
      <c r="GF387" s="14"/>
      <c r="GH387" s="39"/>
      <c r="GJ387" s="14"/>
      <c r="GK387" s="14"/>
      <c r="GM387" s="39"/>
      <c r="GO387" s="14"/>
      <c r="GP387" s="14"/>
      <c r="GQ387" s="22"/>
      <c r="GR387" s="40"/>
      <c r="GW387" s="40"/>
      <c r="GY387" s="21"/>
      <c r="GZ387" s="21"/>
      <c r="HB387" s="40"/>
      <c r="HD387" s="21"/>
      <c r="HE387" s="21"/>
      <c r="HF387" s="26"/>
      <c r="HG387" s="41"/>
      <c r="HL387" s="41"/>
      <c r="HN387" s="25"/>
      <c r="HO387" s="25"/>
      <c r="HP387" s="30"/>
      <c r="HQ387" s="42"/>
      <c r="HU387" s="7"/>
      <c r="HV387" s="8"/>
      <c r="IA387" s="8"/>
      <c r="IC387" s="4"/>
      <c r="ID387" s="4"/>
      <c r="IF387" s="8"/>
      <c r="IH387" s="4"/>
      <c r="II387" s="4"/>
      <c r="IK387" s="8"/>
      <c r="IM387" s="4"/>
      <c r="IN387" s="4"/>
      <c r="IO387" s="15"/>
      <c r="IP387" s="39"/>
      <c r="IU387" s="39"/>
      <c r="IW387" s="14"/>
      <c r="IX387" s="14"/>
      <c r="IZ387" s="39"/>
      <c r="JB387" s="14"/>
      <c r="JC387" s="14"/>
      <c r="JD387" s="22"/>
      <c r="JE387" s="40"/>
      <c r="JJ387" s="40"/>
      <c r="JL387" s="21"/>
      <c r="JM387" s="21"/>
      <c r="JN387" s="26"/>
      <c r="JO387" s="41"/>
      <c r="JS387" s="7"/>
      <c r="JT387" s="8"/>
      <c r="JY387" s="8"/>
      <c r="KA387" s="4"/>
      <c r="KB387" s="4"/>
      <c r="KD387" s="8"/>
      <c r="KF387" s="4"/>
      <c r="KG387" s="4"/>
      <c r="KH387" s="15"/>
      <c r="KI387" s="39"/>
      <c r="KN387" s="39"/>
      <c r="KP387" s="14"/>
      <c r="KQ387" s="14"/>
      <c r="KR387" s="22"/>
      <c r="KS387" s="40"/>
      <c r="KX387" s="6"/>
      <c r="KZ387" s="5"/>
      <c r="LA387" s="5"/>
      <c r="LG387" s="15"/>
      <c r="LH387" s="39"/>
      <c r="LM387" s="6"/>
      <c r="LO387" s="5"/>
      <c r="LP387" s="5"/>
      <c r="LQ387" s="7"/>
      <c r="LR387" s="8"/>
      <c r="LW387" s="8"/>
      <c r="LY387" s="4"/>
      <c r="LZ387" s="4"/>
      <c r="MB387" s="8"/>
      <c r="MD387" s="4"/>
      <c r="ME387" s="4"/>
      <c r="MG387" s="8"/>
      <c r="MI387" s="4"/>
      <c r="MJ387" s="4"/>
      <c r="MK387" s="15"/>
      <c r="ML387" s="39"/>
      <c r="MQ387" s="39"/>
      <c r="MS387" s="14"/>
      <c r="MT387" s="14"/>
      <c r="MV387" s="39"/>
      <c r="MX387" s="14"/>
      <c r="MY387" s="14"/>
      <c r="MZ387" s="22"/>
      <c r="NA387" s="40"/>
      <c r="NF387" s="40"/>
      <c r="NH387" s="21"/>
      <c r="NI387" s="21"/>
      <c r="NJ387" s="26"/>
      <c r="NK387" s="41"/>
      <c r="NO387" s="7"/>
      <c r="NP387" s="8"/>
      <c r="NU387" s="8"/>
      <c r="NW387" s="4"/>
      <c r="NX387" s="4"/>
      <c r="NZ387" s="8"/>
      <c r="OB387" s="4"/>
      <c r="OC387" s="4"/>
      <c r="OD387" s="15"/>
      <c r="OE387" s="39"/>
      <c r="OJ387" s="39"/>
      <c r="OL387" s="14"/>
      <c r="OM387" s="14"/>
      <c r="ON387" s="22"/>
      <c r="OO387" s="40"/>
      <c r="OS387" s="7"/>
      <c r="OT387" s="8"/>
      <c r="OY387" s="8"/>
      <c r="PA387" s="4"/>
      <c r="PB387" s="4"/>
      <c r="PC387" s="15"/>
      <c r="PD387" s="39"/>
      <c r="PH387" s="7"/>
      <c r="PI387" s="8"/>
      <c r="PM387" s="7"/>
      <c r="PN387" s="8"/>
      <c r="PS387" s="8"/>
      <c r="PU387" s="4"/>
      <c r="PV387" s="4"/>
      <c r="PX387" s="8"/>
      <c r="PZ387" s="4"/>
      <c r="QA387" s="4"/>
      <c r="QB387" s="15"/>
      <c r="QC387" s="39"/>
      <c r="QH387" s="39"/>
      <c r="QJ387" s="14"/>
      <c r="QK387" s="14"/>
      <c r="QL387" s="22"/>
      <c r="QM387" s="40"/>
      <c r="QQ387" s="7"/>
      <c r="QR387" s="8"/>
      <c r="QW387" s="8"/>
      <c r="QY387" s="4"/>
      <c r="QZ387" s="4"/>
      <c r="RA387" s="15"/>
      <c r="RB387" s="39"/>
      <c r="RF387" s="7"/>
      <c r="RG387" s="8"/>
      <c r="RK387" s="7"/>
      <c r="RL387" s="8"/>
      <c r="RQ387" s="8"/>
      <c r="RS387" s="4"/>
      <c r="RT387" s="4"/>
      <c r="RU387" s="15"/>
      <c r="RV387" s="39"/>
      <c r="RZ387" s="7"/>
      <c r="SA387" s="8"/>
      <c r="SE387" s="7"/>
      <c r="SF387" s="8"/>
      <c r="SJ387" s="7"/>
      <c r="SK387" s="8"/>
      <c r="SP387" s="8"/>
      <c r="SR387" s="4"/>
      <c r="SS387" s="4"/>
      <c r="SU387" s="8"/>
      <c r="SW387" s="4"/>
      <c r="SX387" s="4"/>
      <c r="SY387" s="15"/>
      <c r="SZ387" s="39"/>
      <c r="TE387" s="39"/>
      <c r="TG387" s="14"/>
      <c r="TH387" s="14"/>
      <c r="TI387" s="22"/>
      <c r="TJ387" s="40"/>
      <c r="TN387" s="7"/>
      <c r="TO387" s="8"/>
      <c r="TT387" s="8"/>
      <c r="TV387" s="4"/>
      <c r="TW387" s="4"/>
      <c r="TX387" s="15"/>
      <c r="TY387" s="39"/>
      <c r="UC387" s="7"/>
      <c r="UD387" s="8"/>
      <c r="UH387" s="7"/>
      <c r="UI387" s="8"/>
      <c r="UN387" s="8"/>
      <c r="UP387" s="4"/>
      <c r="UQ387" s="4"/>
      <c r="UR387" s="15"/>
      <c r="US387" s="39"/>
      <c r="UW387" s="7"/>
      <c r="UX387" s="8"/>
      <c r="VB387" s="7"/>
      <c r="VC387" s="8"/>
      <c r="VG387" s="7"/>
      <c r="VH387" s="8"/>
      <c r="VM387" s="8"/>
      <c r="VO387" s="4"/>
      <c r="VP387" s="4"/>
      <c r="VQ387" s="15"/>
      <c r="VR387" s="39"/>
      <c r="VV387" s="7"/>
      <c r="VW387" s="8"/>
      <c r="WA387" s="7"/>
      <c r="WB387" s="8"/>
      <c r="WF387" s="7"/>
      <c r="WG387" s="8"/>
      <c r="WK387" s="7"/>
      <c r="WL387" s="8"/>
      <c r="WQ387" s="8"/>
      <c r="WS387" s="4"/>
      <c r="WT387" s="4"/>
      <c r="WU387" s="15"/>
      <c r="WV387" s="39"/>
      <c r="WZ387" s="7"/>
      <c r="XA387" s="8"/>
      <c r="XE387" s="7"/>
      <c r="XF387" s="8"/>
      <c r="XJ387" s="7"/>
      <c r="XK387" s="8"/>
      <c r="XO387" s="7"/>
      <c r="XP387" s="8"/>
      <c r="XT387" s="7"/>
      <c r="XU387" s="8"/>
      <c r="XY387" s="7"/>
      <c r="XZ387" s="8"/>
      <c r="YD387" s="7"/>
      <c r="YE387" s="8"/>
      <c r="YI387" s="7"/>
      <c r="YJ387" s="8"/>
    </row>
    <row r="388" spans="2:660" x14ac:dyDescent="0.2">
      <c r="B388" s="242"/>
      <c r="C388" s="163"/>
      <c r="D388"/>
      <c r="J388"/>
      <c r="K388"/>
      <c r="L388"/>
      <c r="M388"/>
      <c r="AI388" s="8"/>
      <c r="AK388" s="4"/>
      <c r="AL388" s="9"/>
      <c r="AN388" s="8"/>
      <c r="AP388" s="4"/>
      <c r="AQ388" s="9"/>
      <c r="AS388" s="8"/>
      <c r="AU388" s="4"/>
      <c r="AV388" s="9"/>
      <c r="AX388" s="17"/>
      <c r="AZ388" s="13"/>
      <c r="BA388" s="16"/>
      <c r="BM388" s="39"/>
      <c r="BO388" s="14"/>
      <c r="BP388" s="18"/>
      <c r="BR388" s="39"/>
      <c r="BT388" s="14"/>
      <c r="BU388" s="18"/>
      <c r="BW388" s="39"/>
      <c r="BY388" s="14"/>
      <c r="BZ388" s="18"/>
      <c r="CA388" s="22"/>
      <c r="CB388" s="40"/>
      <c r="CG388" s="40"/>
      <c r="CI388" s="21"/>
      <c r="CJ388" s="21"/>
      <c r="CL388" s="40"/>
      <c r="CN388" s="21"/>
      <c r="CO388" s="21"/>
      <c r="CQ388" s="40"/>
      <c r="CS388" s="21"/>
      <c r="CT388" s="21"/>
      <c r="CV388" s="40"/>
      <c r="CX388" s="21"/>
      <c r="CY388" s="21"/>
      <c r="CZ388" s="26"/>
      <c r="DA388" s="41"/>
      <c r="DF388" s="41"/>
      <c r="DH388" s="25"/>
      <c r="DI388" s="25"/>
      <c r="DK388" s="41"/>
      <c r="DM388" s="25"/>
      <c r="DN388" s="25"/>
      <c r="DP388" s="41"/>
      <c r="DR388" s="25"/>
      <c r="DS388" s="25"/>
      <c r="DT388" s="30"/>
      <c r="DU388" s="42"/>
      <c r="DZ388" s="42"/>
      <c r="EB388" s="29"/>
      <c r="EC388" s="29"/>
      <c r="EE388" s="42"/>
      <c r="EG388" s="29"/>
      <c r="EH388" s="29"/>
      <c r="EI388" s="34"/>
      <c r="EJ388" s="43"/>
      <c r="EO388" s="43"/>
      <c r="EQ388" s="33"/>
      <c r="ER388" s="33"/>
      <c r="ES388" s="38"/>
      <c r="ET388" s="44"/>
      <c r="EX388" s="7"/>
      <c r="EY388" s="8"/>
      <c r="FD388" s="8"/>
      <c r="FF388" s="4"/>
      <c r="FG388" s="4"/>
      <c r="FI388" s="8"/>
      <c r="FK388" s="4"/>
      <c r="FL388" s="4"/>
      <c r="FN388" s="8"/>
      <c r="FP388" s="4"/>
      <c r="FQ388" s="4"/>
      <c r="FS388" s="8"/>
      <c r="FU388" s="4"/>
      <c r="FV388" s="4"/>
      <c r="FW388" s="15"/>
      <c r="FX388" s="39"/>
      <c r="GC388" s="39"/>
      <c r="GE388" s="14"/>
      <c r="GF388" s="14"/>
      <c r="GH388" s="39"/>
      <c r="GJ388" s="14"/>
      <c r="GK388" s="14"/>
      <c r="GM388" s="39"/>
      <c r="GO388" s="14"/>
      <c r="GP388" s="14"/>
      <c r="GQ388" s="22"/>
      <c r="GR388" s="40"/>
      <c r="GW388" s="40"/>
      <c r="GY388" s="21"/>
      <c r="GZ388" s="21"/>
      <c r="HB388" s="40"/>
      <c r="HD388" s="21"/>
      <c r="HE388" s="21"/>
      <c r="HF388" s="26"/>
      <c r="HG388" s="41"/>
      <c r="HL388" s="41"/>
      <c r="HN388" s="25"/>
      <c r="HO388" s="25"/>
      <c r="HP388" s="30"/>
      <c r="HQ388" s="42"/>
      <c r="HU388" s="7"/>
      <c r="HV388" s="8"/>
      <c r="IA388" s="8"/>
      <c r="IC388" s="4"/>
      <c r="ID388" s="4"/>
      <c r="IF388" s="8"/>
      <c r="IH388" s="4"/>
      <c r="II388" s="4"/>
      <c r="IK388" s="8"/>
      <c r="IM388" s="4"/>
      <c r="IN388" s="4"/>
      <c r="IO388" s="15"/>
      <c r="IP388" s="39"/>
      <c r="IU388" s="39"/>
      <c r="IW388" s="14"/>
      <c r="IX388" s="14"/>
      <c r="IZ388" s="39"/>
      <c r="JB388" s="14"/>
      <c r="JC388" s="14"/>
      <c r="JD388" s="22"/>
      <c r="JE388" s="40"/>
      <c r="JJ388" s="40"/>
      <c r="JL388" s="21"/>
      <c r="JM388" s="21"/>
      <c r="JN388" s="26"/>
      <c r="JO388" s="41"/>
      <c r="JS388" s="7"/>
      <c r="JT388" s="8"/>
      <c r="JY388" s="8"/>
      <c r="KA388" s="4"/>
      <c r="KB388" s="4"/>
      <c r="KD388" s="8"/>
      <c r="KF388" s="4"/>
      <c r="KG388" s="4"/>
      <c r="KH388" s="15"/>
      <c r="KI388" s="39"/>
      <c r="KN388" s="39"/>
      <c r="KP388" s="14"/>
      <c r="KQ388" s="14"/>
      <c r="KR388" s="22"/>
      <c r="KS388" s="40"/>
      <c r="KX388" s="6"/>
      <c r="KZ388" s="5"/>
      <c r="LA388" s="5"/>
      <c r="LG388" s="15"/>
      <c r="LH388" s="39"/>
      <c r="LM388" s="6"/>
      <c r="LO388" s="5"/>
      <c r="LP388" s="5"/>
      <c r="LQ388" s="7"/>
      <c r="LR388" s="8"/>
      <c r="LW388" s="8"/>
      <c r="LY388" s="4"/>
      <c r="LZ388" s="4"/>
      <c r="MB388" s="8"/>
      <c r="MD388" s="4"/>
      <c r="ME388" s="4"/>
      <c r="MG388" s="8"/>
      <c r="MI388" s="4"/>
      <c r="MJ388" s="4"/>
      <c r="MK388" s="15"/>
      <c r="ML388" s="39"/>
      <c r="MQ388" s="39"/>
      <c r="MS388" s="14"/>
      <c r="MT388" s="14"/>
      <c r="MV388" s="39"/>
      <c r="MX388" s="14"/>
      <c r="MY388" s="14"/>
      <c r="MZ388" s="22"/>
      <c r="NA388" s="40"/>
      <c r="NF388" s="40"/>
      <c r="NH388" s="21"/>
      <c r="NI388" s="21"/>
      <c r="NJ388" s="26"/>
      <c r="NK388" s="41"/>
      <c r="NO388" s="7"/>
      <c r="NP388" s="8"/>
      <c r="NU388" s="8"/>
      <c r="NW388" s="4"/>
      <c r="NX388" s="4"/>
      <c r="NZ388" s="8"/>
      <c r="OB388" s="4"/>
      <c r="OC388" s="4"/>
      <c r="OD388" s="15"/>
      <c r="OE388" s="39"/>
      <c r="OJ388" s="39"/>
      <c r="OL388" s="14"/>
      <c r="OM388" s="14"/>
      <c r="ON388" s="22"/>
      <c r="OO388" s="40"/>
      <c r="OS388" s="7"/>
      <c r="OT388" s="8"/>
      <c r="OY388" s="8"/>
      <c r="PA388" s="4"/>
      <c r="PB388" s="4"/>
      <c r="PC388" s="15"/>
      <c r="PD388" s="39"/>
      <c r="PH388" s="7"/>
      <c r="PI388" s="8"/>
      <c r="PM388" s="7"/>
      <c r="PN388" s="8"/>
      <c r="PS388" s="8"/>
      <c r="PU388" s="4"/>
      <c r="PV388" s="4"/>
      <c r="PX388" s="8"/>
      <c r="PZ388" s="4"/>
      <c r="QA388" s="4"/>
      <c r="QB388" s="15"/>
      <c r="QC388" s="39"/>
      <c r="QH388" s="39"/>
      <c r="QJ388" s="14"/>
      <c r="QK388" s="14"/>
      <c r="QL388" s="22"/>
      <c r="QM388" s="40"/>
      <c r="QQ388" s="7"/>
      <c r="QR388" s="8"/>
      <c r="QW388" s="8"/>
      <c r="QY388" s="4"/>
      <c r="QZ388" s="4"/>
      <c r="RA388" s="15"/>
      <c r="RB388" s="39"/>
      <c r="RF388" s="7"/>
      <c r="RG388" s="8"/>
      <c r="RK388" s="7"/>
      <c r="RL388" s="8"/>
      <c r="RQ388" s="8"/>
      <c r="RS388" s="4"/>
      <c r="RT388" s="4"/>
      <c r="RU388" s="15"/>
      <c r="RV388" s="39"/>
      <c r="RZ388" s="7"/>
      <c r="SA388" s="8"/>
      <c r="SE388" s="7"/>
      <c r="SF388" s="8"/>
      <c r="SJ388" s="7"/>
      <c r="SK388" s="8"/>
      <c r="SP388" s="8"/>
      <c r="SR388" s="4"/>
      <c r="SS388" s="4"/>
      <c r="SU388" s="8"/>
      <c r="SW388" s="4"/>
      <c r="SX388" s="4"/>
      <c r="SY388" s="15"/>
      <c r="SZ388" s="39"/>
      <c r="TE388" s="39"/>
      <c r="TG388" s="14"/>
      <c r="TH388" s="14"/>
      <c r="TI388" s="22"/>
      <c r="TJ388" s="40"/>
      <c r="TN388" s="7"/>
      <c r="TO388" s="8"/>
      <c r="TT388" s="8"/>
      <c r="TV388" s="4"/>
      <c r="TW388" s="4"/>
      <c r="TX388" s="15"/>
      <c r="TY388" s="39"/>
      <c r="UC388" s="7"/>
      <c r="UD388" s="8"/>
      <c r="UH388" s="7"/>
      <c r="UI388" s="8"/>
      <c r="UN388" s="8"/>
      <c r="UP388" s="4"/>
      <c r="UQ388" s="4"/>
      <c r="UR388" s="15"/>
      <c r="US388" s="39"/>
      <c r="UW388" s="7"/>
      <c r="UX388" s="8"/>
      <c r="VB388" s="7"/>
      <c r="VC388" s="8"/>
      <c r="VG388" s="7"/>
      <c r="VH388" s="8"/>
      <c r="VM388" s="8"/>
      <c r="VO388" s="4"/>
      <c r="VP388" s="4"/>
      <c r="VQ388" s="15"/>
      <c r="VR388" s="39"/>
      <c r="VV388" s="7"/>
      <c r="VW388" s="8"/>
      <c r="WA388" s="7"/>
      <c r="WB388" s="8"/>
      <c r="WF388" s="7"/>
      <c r="WG388" s="8"/>
      <c r="WK388" s="7"/>
      <c r="WL388" s="8"/>
      <c r="WQ388" s="8"/>
      <c r="WS388" s="4"/>
      <c r="WT388" s="4"/>
      <c r="WU388" s="15"/>
      <c r="WV388" s="39"/>
      <c r="WZ388" s="7"/>
      <c r="XA388" s="8"/>
      <c r="XE388" s="7"/>
      <c r="XF388" s="8"/>
      <c r="XJ388" s="7"/>
      <c r="XK388" s="8"/>
      <c r="XO388" s="7"/>
      <c r="XP388" s="8"/>
      <c r="XT388" s="7"/>
      <c r="XU388" s="8"/>
      <c r="XY388" s="7"/>
      <c r="XZ388" s="8"/>
      <c r="YD388" s="7"/>
      <c r="YE388" s="8"/>
      <c r="YI388" s="7"/>
      <c r="YJ388" s="8"/>
    </row>
    <row r="389" spans="2:660" x14ac:dyDescent="0.2">
      <c r="B389" s="242"/>
      <c r="C389" s="163"/>
      <c r="D389"/>
      <c r="J389"/>
      <c r="K389"/>
      <c r="L389"/>
      <c r="M389"/>
      <c r="AI389" s="8"/>
      <c r="AK389" s="4"/>
      <c r="AL389" s="9"/>
      <c r="AN389" s="8"/>
      <c r="AP389" s="4"/>
      <c r="AQ389" s="9"/>
      <c r="AS389" s="8"/>
      <c r="AU389" s="4"/>
      <c r="AV389" s="9"/>
      <c r="AX389" s="17"/>
      <c r="AZ389" s="13"/>
      <c r="BA389" s="16"/>
      <c r="BM389" s="39"/>
      <c r="BO389" s="14"/>
      <c r="BP389" s="18"/>
      <c r="BR389" s="39"/>
      <c r="BT389" s="14"/>
      <c r="BU389" s="18"/>
      <c r="BW389" s="39"/>
      <c r="BY389" s="14"/>
      <c r="BZ389" s="18"/>
      <c r="CA389" s="22"/>
      <c r="CB389" s="40"/>
      <c r="CG389" s="40"/>
      <c r="CI389" s="21"/>
      <c r="CJ389" s="21"/>
      <c r="CL389" s="40"/>
      <c r="CN389" s="21"/>
      <c r="CO389" s="21"/>
      <c r="CQ389" s="40"/>
      <c r="CS389" s="21"/>
      <c r="CT389" s="21"/>
      <c r="CV389" s="40"/>
      <c r="CX389" s="21"/>
      <c r="CY389" s="21"/>
      <c r="CZ389" s="26"/>
      <c r="DA389" s="41"/>
      <c r="DF389" s="41"/>
      <c r="DH389" s="25"/>
      <c r="DI389" s="25"/>
      <c r="DK389" s="41"/>
      <c r="DM389" s="25"/>
      <c r="DN389" s="25"/>
      <c r="DP389" s="41"/>
      <c r="DR389" s="25"/>
      <c r="DS389" s="25"/>
      <c r="DT389" s="30"/>
      <c r="DU389" s="42"/>
      <c r="DZ389" s="42"/>
      <c r="EB389" s="29"/>
      <c r="EC389" s="29"/>
      <c r="EE389" s="42"/>
      <c r="EG389" s="29"/>
      <c r="EH389" s="29"/>
      <c r="EI389" s="34"/>
      <c r="EJ389" s="43"/>
      <c r="EO389" s="43"/>
      <c r="EQ389" s="33"/>
      <c r="ER389" s="33"/>
      <c r="ES389" s="38"/>
      <c r="ET389" s="44"/>
      <c r="EX389" s="7"/>
      <c r="EY389" s="8"/>
      <c r="FD389" s="8"/>
      <c r="FF389" s="4"/>
      <c r="FG389" s="4"/>
      <c r="FI389" s="8"/>
      <c r="FK389" s="4"/>
      <c r="FL389" s="4"/>
      <c r="FN389" s="8"/>
      <c r="FP389" s="4"/>
      <c r="FQ389" s="4"/>
      <c r="FS389" s="8"/>
      <c r="FU389" s="4"/>
      <c r="FV389" s="4"/>
      <c r="FW389" s="15"/>
      <c r="FX389" s="39"/>
      <c r="GC389" s="39"/>
      <c r="GE389" s="14"/>
      <c r="GF389" s="14"/>
      <c r="GH389" s="39"/>
      <c r="GJ389" s="14"/>
      <c r="GK389" s="14"/>
      <c r="GM389" s="39"/>
      <c r="GO389" s="14"/>
      <c r="GP389" s="14"/>
      <c r="GQ389" s="22"/>
      <c r="GR389" s="40"/>
      <c r="GW389" s="40"/>
      <c r="GY389" s="21"/>
      <c r="GZ389" s="21"/>
      <c r="HB389" s="40"/>
      <c r="HD389" s="21"/>
      <c r="HE389" s="21"/>
      <c r="HF389" s="26"/>
      <c r="HG389" s="41"/>
      <c r="HL389" s="41"/>
      <c r="HN389" s="25"/>
      <c r="HO389" s="25"/>
      <c r="HP389" s="30"/>
      <c r="HQ389" s="42"/>
      <c r="HU389" s="7"/>
      <c r="HV389" s="8"/>
      <c r="IA389" s="8"/>
      <c r="IC389" s="4"/>
      <c r="ID389" s="4"/>
      <c r="IF389" s="8"/>
      <c r="IH389" s="4"/>
      <c r="II389" s="4"/>
      <c r="IK389" s="8"/>
      <c r="IM389" s="4"/>
      <c r="IN389" s="4"/>
      <c r="IO389" s="15"/>
      <c r="IP389" s="39"/>
      <c r="IU389" s="39"/>
      <c r="IW389" s="14"/>
      <c r="IX389" s="14"/>
      <c r="IZ389" s="39"/>
      <c r="JB389" s="14"/>
      <c r="JC389" s="14"/>
      <c r="JD389" s="22"/>
      <c r="JE389" s="40"/>
      <c r="JJ389" s="40"/>
      <c r="JL389" s="21"/>
      <c r="JM389" s="21"/>
      <c r="JN389" s="26"/>
      <c r="JO389" s="41"/>
      <c r="JS389" s="7"/>
      <c r="JT389" s="8"/>
      <c r="JY389" s="8"/>
      <c r="KA389" s="4"/>
      <c r="KB389" s="4"/>
      <c r="KD389" s="8"/>
      <c r="KF389" s="4"/>
      <c r="KG389" s="4"/>
      <c r="KH389" s="15"/>
      <c r="KI389" s="39"/>
      <c r="KN389" s="39"/>
      <c r="KP389" s="14"/>
      <c r="KQ389" s="14"/>
      <c r="KR389" s="22"/>
      <c r="KS389" s="40"/>
      <c r="KX389" s="6"/>
      <c r="KZ389" s="5"/>
      <c r="LA389" s="5"/>
      <c r="LG389" s="15"/>
      <c r="LH389" s="39"/>
      <c r="LM389" s="6"/>
      <c r="LO389" s="5"/>
      <c r="LP389" s="5"/>
      <c r="LQ389" s="7"/>
      <c r="LR389" s="8"/>
      <c r="LW389" s="8"/>
      <c r="LY389" s="4"/>
      <c r="LZ389" s="4"/>
      <c r="MB389" s="8"/>
      <c r="MD389" s="4"/>
      <c r="ME389" s="4"/>
      <c r="MG389" s="8"/>
      <c r="MI389" s="4"/>
      <c r="MJ389" s="4"/>
      <c r="MK389" s="15"/>
      <c r="ML389" s="39"/>
      <c r="MQ389" s="39"/>
      <c r="MS389" s="14"/>
      <c r="MT389" s="14"/>
      <c r="MV389" s="39"/>
      <c r="MX389" s="14"/>
      <c r="MY389" s="14"/>
      <c r="MZ389" s="22"/>
      <c r="NA389" s="40"/>
      <c r="NF389" s="40"/>
      <c r="NH389" s="21"/>
      <c r="NI389" s="21"/>
      <c r="NJ389" s="26"/>
      <c r="NK389" s="41"/>
      <c r="NO389" s="7"/>
      <c r="NP389" s="8"/>
      <c r="NU389" s="8"/>
      <c r="NW389" s="4"/>
      <c r="NX389" s="4"/>
      <c r="NZ389" s="8"/>
      <c r="OB389" s="4"/>
      <c r="OC389" s="4"/>
      <c r="OD389" s="15"/>
      <c r="OE389" s="39"/>
      <c r="OJ389" s="39"/>
      <c r="OL389" s="14"/>
      <c r="OM389" s="14"/>
      <c r="ON389" s="22"/>
      <c r="OO389" s="40"/>
      <c r="OS389" s="7"/>
      <c r="OT389" s="8"/>
      <c r="OY389" s="8"/>
      <c r="PA389" s="4"/>
      <c r="PB389" s="4"/>
      <c r="PC389" s="15"/>
      <c r="PD389" s="39"/>
      <c r="PH389" s="7"/>
      <c r="PI389" s="8"/>
      <c r="PM389" s="7"/>
      <c r="PN389" s="8"/>
      <c r="PS389" s="8"/>
      <c r="PU389" s="4"/>
      <c r="PV389" s="4"/>
      <c r="PX389" s="8"/>
      <c r="PZ389" s="4"/>
      <c r="QA389" s="4"/>
      <c r="QB389" s="15"/>
      <c r="QC389" s="39"/>
      <c r="QH389" s="39"/>
      <c r="QJ389" s="14"/>
      <c r="QK389" s="14"/>
      <c r="QL389" s="22"/>
      <c r="QM389" s="40"/>
      <c r="QQ389" s="7"/>
      <c r="QR389" s="8"/>
      <c r="QW389" s="8"/>
      <c r="QY389" s="4"/>
      <c r="QZ389" s="4"/>
      <c r="RA389" s="15"/>
      <c r="RB389" s="39"/>
      <c r="RF389" s="7"/>
      <c r="RG389" s="8"/>
      <c r="RK389" s="7"/>
      <c r="RL389" s="8"/>
      <c r="RQ389" s="8"/>
      <c r="RS389" s="4"/>
      <c r="RT389" s="4"/>
      <c r="RU389" s="15"/>
      <c r="RV389" s="39"/>
      <c r="RZ389" s="7"/>
      <c r="SA389" s="8"/>
      <c r="SE389" s="7"/>
      <c r="SF389" s="8"/>
      <c r="SJ389" s="7"/>
      <c r="SK389" s="8"/>
      <c r="SP389" s="8"/>
      <c r="SR389" s="4"/>
      <c r="SS389" s="4"/>
      <c r="SU389" s="8"/>
      <c r="SW389" s="4"/>
      <c r="SX389" s="4"/>
      <c r="SY389" s="15"/>
      <c r="SZ389" s="39"/>
      <c r="TE389" s="39"/>
      <c r="TG389" s="14"/>
      <c r="TH389" s="14"/>
      <c r="TI389" s="22"/>
      <c r="TJ389" s="40"/>
      <c r="TN389" s="7"/>
      <c r="TO389" s="8"/>
      <c r="TT389" s="8"/>
      <c r="TV389" s="4"/>
      <c r="TW389" s="4"/>
      <c r="TX389" s="15"/>
      <c r="TY389" s="39"/>
      <c r="UC389" s="7"/>
      <c r="UD389" s="8"/>
      <c r="UH389" s="7"/>
      <c r="UI389" s="8"/>
      <c r="UN389" s="8"/>
      <c r="UP389" s="4"/>
      <c r="UQ389" s="4"/>
      <c r="UR389" s="15"/>
      <c r="US389" s="39"/>
      <c r="UW389" s="7"/>
      <c r="UX389" s="8"/>
      <c r="VB389" s="7"/>
      <c r="VC389" s="8"/>
      <c r="VG389" s="7"/>
      <c r="VH389" s="8"/>
      <c r="VM389" s="8"/>
      <c r="VO389" s="4"/>
      <c r="VP389" s="4"/>
      <c r="VQ389" s="15"/>
      <c r="VR389" s="39"/>
      <c r="VV389" s="7"/>
      <c r="VW389" s="8"/>
      <c r="WA389" s="7"/>
      <c r="WB389" s="8"/>
      <c r="WF389" s="7"/>
      <c r="WG389" s="8"/>
      <c r="WK389" s="7"/>
      <c r="WL389" s="8"/>
      <c r="WQ389" s="8"/>
      <c r="WS389" s="4"/>
      <c r="WT389" s="4"/>
      <c r="WU389" s="15"/>
      <c r="WV389" s="39"/>
      <c r="WZ389" s="7"/>
      <c r="XA389" s="8"/>
      <c r="XE389" s="7"/>
      <c r="XF389" s="8"/>
      <c r="XJ389" s="7"/>
      <c r="XK389" s="8"/>
      <c r="XO389" s="7"/>
      <c r="XP389" s="8"/>
      <c r="XT389" s="7"/>
      <c r="XU389" s="8"/>
      <c r="XY389" s="7"/>
      <c r="XZ389" s="8"/>
      <c r="YD389" s="7"/>
      <c r="YE389" s="8"/>
      <c r="YI389" s="7"/>
      <c r="YJ389" s="8"/>
    </row>
    <row r="390" spans="2:660" x14ac:dyDescent="0.2">
      <c r="B390" s="242"/>
      <c r="C390" s="163"/>
      <c r="D390"/>
      <c r="J390"/>
      <c r="K390"/>
      <c r="L390"/>
      <c r="M390"/>
      <c r="AI390" s="8"/>
      <c r="AK390" s="4"/>
      <c r="AL390" s="9"/>
      <c r="AN390" s="8"/>
      <c r="AP390" s="4"/>
      <c r="AQ390" s="9"/>
      <c r="AS390" s="8"/>
      <c r="AU390" s="4"/>
      <c r="AV390" s="9"/>
      <c r="AX390" s="17"/>
      <c r="AZ390" s="13"/>
      <c r="BA390" s="16"/>
      <c r="BM390" s="39"/>
      <c r="BO390" s="14"/>
      <c r="BP390" s="18"/>
      <c r="BR390" s="39"/>
      <c r="BT390" s="14"/>
      <c r="BU390" s="18"/>
      <c r="BW390" s="39"/>
      <c r="BY390" s="14"/>
      <c r="BZ390" s="18"/>
      <c r="CA390" s="22"/>
      <c r="CB390" s="40"/>
      <c r="CG390" s="40"/>
      <c r="CI390" s="21"/>
      <c r="CJ390" s="21"/>
      <c r="CL390" s="40"/>
      <c r="CN390" s="21"/>
      <c r="CO390" s="21"/>
      <c r="CQ390" s="40"/>
      <c r="CS390" s="21"/>
      <c r="CT390" s="21"/>
      <c r="CV390" s="40"/>
      <c r="CX390" s="21"/>
      <c r="CY390" s="21"/>
      <c r="CZ390" s="26"/>
      <c r="DA390" s="41"/>
      <c r="DF390" s="41"/>
      <c r="DH390" s="25"/>
      <c r="DI390" s="25"/>
      <c r="DK390" s="41"/>
      <c r="DM390" s="25"/>
      <c r="DN390" s="25"/>
      <c r="DP390" s="41"/>
      <c r="DR390" s="25"/>
      <c r="DS390" s="25"/>
      <c r="DT390" s="30"/>
      <c r="DU390" s="42"/>
      <c r="DZ390" s="42"/>
      <c r="EB390" s="29"/>
      <c r="EC390" s="29"/>
      <c r="EE390" s="42"/>
      <c r="EG390" s="29"/>
      <c r="EH390" s="29"/>
      <c r="EI390" s="34"/>
      <c r="EJ390" s="43"/>
      <c r="EO390" s="43"/>
      <c r="EQ390" s="33"/>
      <c r="ER390" s="33"/>
      <c r="ES390" s="38"/>
      <c r="ET390" s="44"/>
      <c r="EX390" s="7"/>
      <c r="EY390" s="8"/>
      <c r="FD390" s="8"/>
      <c r="FF390" s="4"/>
      <c r="FG390" s="4"/>
      <c r="FI390" s="8"/>
      <c r="FK390" s="4"/>
      <c r="FL390" s="4"/>
      <c r="FN390" s="8"/>
      <c r="FP390" s="4"/>
      <c r="FQ390" s="4"/>
      <c r="FS390" s="8"/>
      <c r="FU390" s="4"/>
      <c r="FV390" s="4"/>
      <c r="FW390" s="15"/>
      <c r="FX390" s="39"/>
      <c r="GC390" s="39"/>
      <c r="GE390" s="14"/>
      <c r="GF390" s="14"/>
      <c r="GH390" s="39"/>
      <c r="GJ390" s="14"/>
      <c r="GK390" s="14"/>
      <c r="GM390" s="39"/>
      <c r="GO390" s="14"/>
      <c r="GP390" s="14"/>
      <c r="GQ390" s="22"/>
      <c r="GR390" s="40"/>
      <c r="GW390" s="40"/>
      <c r="GY390" s="21"/>
      <c r="GZ390" s="21"/>
      <c r="HB390" s="40"/>
      <c r="HD390" s="21"/>
      <c r="HE390" s="21"/>
      <c r="HF390" s="26"/>
      <c r="HG390" s="41"/>
      <c r="HL390" s="41"/>
      <c r="HN390" s="25"/>
      <c r="HO390" s="25"/>
      <c r="HP390" s="30"/>
      <c r="HQ390" s="42"/>
      <c r="HU390" s="7"/>
      <c r="HV390" s="8"/>
      <c r="IA390" s="8"/>
      <c r="IC390" s="4"/>
      <c r="ID390" s="4"/>
      <c r="IF390" s="8"/>
      <c r="IH390" s="4"/>
      <c r="II390" s="4"/>
      <c r="IK390" s="8"/>
      <c r="IM390" s="4"/>
      <c r="IN390" s="4"/>
      <c r="IO390" s="15"/>
      <c r="IP390" s="39"/>
      <c r="IU390" s="39"/>
      <c r="IW390" s="14"/>
      <c r="IX390" s="14"/>
      <c r="IZ390" s="39"/>
      <c r="JB390" s="14"/>
      <c r="JC390" s="14"/>
      <c r="JD390" s="22"/>
      <c r="JE390" s="40"/>
      <c r="JJ390" s="40"/>
      <c r="JL390" s="21"/>
      <c r="JM390" s="21"/>
      <c r="JN390" s="26"/>
      <c r="JO390" s="41"/>
      <c r="JS390" s="7"/>
      <c r="JT390" s="8"/>
      <c r="JY390" s="8"/>
      <c r="KA390" s="4"/>
      <c r="KB390" s="4"/>
      <c r="KD390" s="8"/>
      <c r="KF390" s="4"/>
      <c r="KG390" s="4"/>
      <c r="KH390" s="15"/>
      <c r="KI390" s="39"/>
      <c r="KN390" s="39"/>
      <c r="KP390" s="14"/>
      <c r="KQ390" s="14"/>
      <c r="KR390" s="22"/>
      <c r="KS390" s="40"/>
      <c r="KX390" s="6"/>
      <c r="KZ390" s="5"/>
      <c r="LA390" s="5"/>
      <c r="LG390" s="15"/>
      <c r="LH390" s="39"/>
      <c r="LM390" s="6"/>
      <c r="LO390" s="5"/>
      <c r="LP390" s="5"/>
      <c r="LQ390" s="7"/>
      <c r="LR390" s="8"/>
      <c r="LW390" s="8"/>
      <c r="LY390" s="4"/>
      <c r="LZ390" s="4"/>
      <c r="MB390" s="8"/>
      <c r="MD390" s="4"/>
      <c r="ME390" s="4"/>
      <c r="MG390" s="8"/>
      <c r="MI390" s="4"/>
      <c r="MJ390" s="4"/>
      <c r="MK390" s="15"/>
      <c r="ML390" s="39"/>
      <c r="MQ390" s="39"/>
      <c r="MS390" s="14"/>
      <c r="MT390" s="14"/>
      <c r="MV390" s="39"/>
      <c r="MX390" s="14"/>
      <c r="MY390" s="14"/>
      <c r="MZ390" s="22"/>
      <c r="NA390" s="40"/>
      <c r="NF390" s="40"/>
      <c r="NH390" s="21"/>
      <c r="NI390" s="21"/>
      <c r="NJ390" s="26"/>
      <c r="NK390" s="41"/>
      <c r="NO390" s="7"/>
      <c r="NP390" s="8"/>
      <c r="NU390" s="8"/>
      <c r="NW390" s="4"/>
      <c r="NX390" s="4"/>
      <c r="NZ390" s="8"/>
      <c r="OB390" s="4"/>
      <c r="OC390" s="4"/>
      <c r="OD390" s="15"/>
      <c r="OE390" s="39"/>
      <c r="OJ390" s="39"/>
      <c r="OL390" s="14"/>
      <c r="OM390" s="14"/>
      <c r="ON390" s="22"/>
      <c r="OO390" s="40"/>
      <c r="OS390" s="7"/>
      <c r="OT390" s="8"/>
      <c r="OY390" s="8"/>
      <c r="PA390" s="4"/>
      <c r="PB390" s="4"/>
      <c r="PC390" s="15"/>
      <c r="PD390" s="39"/>
      <c r="PH390" s="7"/>
      <c r="PI390" s="8"/>
      <c r="PM390" s="7"/>
      <c r="PN390" s="8"/>
      <c r="PS390" s="8"/>
      <c r="PU390" s="4"/>
      <c r="PV390" s="4"/>
      <c r="PX390" s="8"/>
      <c r="PZ390" s="4"/>
      <c r="QA390" s="4"/>
      <c r="QB390" s="15"/>
      <c r="QC390" s="39"/>
      <c r="QH390" s="39"/>
      <c r="QJ390" s="14"/>
      <c r="QK390" s="14"/>
      <c r="QL390" s="22"/>
      <c r="QM390" s="40"/>
      <c r="QQ390" s="7"/>
      <c r="QR390" s="8"/>
      <c r="QW390" s="8"/>
      <c r="QY390" s="4"/>
      <c r="QZ390" s="4"/>
      <c r="RA390" s="15"/>
      <c r="RB390" s="39"/>
      <c r="RF390" s="7"/>
      <c r="RG390" s="8"/>
      <c r="RK390" s="7"/>
      <c r="RL390" s="8"/>
      <c r="RQ390" s="8"/>
      <c r="RS390" s="4"/>
      <c r="RT390" s="4"/>
      <c r="RU390" s="15"/>
      <c r="RV390" s="39"/>
      <c r="RZ390" s="7"/>
      <c r="SA390" s="8"/>
      <c r="SE390" s="7"/>
      <c r="SF390" s="8"/>
      <c r="SJ390" s="7"/>
      <c r="SK390" s="8"/>
      <c r="SP390" s="8"/>
      <c r="SR390" s="4"/>
      <c r="SS390" s="4"/>
      <c r="SU390" s="8"/>
      <c r="SW390" s="4"/>
      <c r="SX390" s="4"/>
      <c r="SY390" s="15"/>
      <c r="SZ390" s="39"/>
      <c r="TE390" s="39"/>
      <c r="TG390" s="14"/>
      <c r="TH390" s="14"/>
      <c r="TI390" s="22"/>
      <c r="TJ390" s="40"/>
      <c r="TN390" s="7"/>
      <c r="TO390" s="8"/>
      <c r="TT390" s="8"/>
      <c r="TV390" s="4"/>
      <c r="TW390" s="4"/>
      <c r="TX390" s="15"/>
      <c r="TY390" s="39"/>
      <c r="UC390" s="7"/>
      <c r="UD390" s="8"/>
      <c r="UH390" s="7"/>
      <c r="UI390" s="8"/>
      <c r="UN390" s="8"/>
      <c r="UP390" s="4"/>
      <c r="UQ390" s="4"/>
      <c r="UR390" s="15"/>
      <c r="US390" s="39"/>
      <c r="UW390" s="7"/>
      <c r="UX390" s="8"/>
      <c r="VB390" s="7"/>
      <c r="VC390" s="8"/>
      <c r="VG390" s="7"/>
      <c r="VH390" s="8"/>
      <c r="VM390" s="8"/>
      <c r="VO390" s="4"/>
      <c r="VP390" s="4"/>
      <c r="VQ390" s="15"/>
      <c r="VR390" s="39"/>
      <c r="VV390" s="7"/>
      <c r="VW390" s="8"/>
      <c r="WA390" s="7"/>
      <c r="WB390" s="8"/>
      <c r="WF390" s="7"/>
      <c r="WG390" s="8"/>
      <c r="WK390" s="7"/>
      <c r="WL390" s="8"/>
      <c r="WQ390" s="8"/>
      <c r="WS390" s="4"/>
      <c r="WT390" s="4"/>
      <c r="WU390" s="15"/>
      <c r="WV390" s="39"/>
      <c r="WZ390" s="7"/>
      <c r="XA390" s="8"/>
      <c r="XE390" s="7"/>
      <c r="XF390" s="8"/>
      <c r="XJ390" s="7"/>
      <c r="XK390" s="8"/>
      <c r="XO390" s="7"/>
      <c r="XP390" s="8"/>
      <c r="XT390" s="7"/>
      <c r="XU390" s="8"/>
      <c r="XY390" s="7"/>
      <c r="XZ390" s="8"/>
      <c r="YD390" s="7"/>
      <c r="YE390" s="8"/>
      <c r="YI390" s="7"/>
      <c r="YJ390" s="8"/>
    </row>
    <row r="391" spans="2:660" x14ac:dyDescent="0.2">
      <c r="B391" s="242"/>
      <c r="C391" s="163"/>
      <c r="D391"/>
      <c r="J391"/>
      <c r="K391"/>
      <c r="L391"/>
      <c r="M391"/>
      <c r="AI391" s="8"/>
      <c r="AK391" s="4"/>
      <c r="AL391" s="9"/>
      <c r="AN391" s="8"/>
      <c r="AP391" s="4"/>
      <c r="AQ391" s="9"/>
      <c r="AS391" s="8"/>
      <c r="AU391" s="4"/>
      <c r="AV391" s="9"/>
      <c r="AX391" s="17"/>
      <c r="AZ391" s="13"/>
      <c r="BA391" s="16"/>
      <c r="BM391" s="39"/>
      <c r="BO391" s="14"/>
      <c r="BP391" s="18"/>
      <c r="BR391" s="39"/>
      <c r="BT391" s="14"/>
      <c r="BU391" s="18"/>
      <c r="BW391" s="39"/>
      <c r="BY391" s="14"/>
      <c r="BZ391" s="18"/>
      <c r="CA391" s="22"/>
      <c r="CB391" s="40"/>
      <c r="CG391" s="40"/>
      <c r="CI391" s="21"/>
      <c r="CJ391" s="21"/>
      <c r="CL391" s="40"/>
      <c r="CN391" s="21"/>
      <c r="CO391" s="21"/>
      <c r="CQ391" s="40"/>
      <c r="CS391" s="21"/>
      <c r="CT391" s="21"/>
      <c r="CV391" s="40"/>
      <c r="CX391" s="21"/>
      <c r="CY391" s="21"/>
      <c r="CZ391" s="26"/>
      <c r="DA391" s="41"/>
      <c r="DF391" s="41"/>
      <c r="DH391" s="25"/>
      <c r="DI391" s="25"/>
      <c r="DK391" s="41"/>
      <c r="DM391" s="25"/>
      <c r="DN391" s="25"/>
      <c r="DP391" s="41"/>
      <c r="DR391" s="25"/>
      <c r="DS391" s="25"/>
      <c r="DT391" s="30"/>
      <c r="DU391" s="42"/>
      <c r="DZ391" s="42"/>
      <c r="EB391" s="29"/>
      <c r="EC391" s="29"/>
      <c r="EE391" s="42"/>
      <c r="EG391" s="29"/>
      <c r="EH391" s="29"/>
      <c r="EI391" s="34"/>
      <c r="EJ391" s="43"/>
      <c r="EO391" s="43"/>
      <c r="EQ391" s="33"/>
      <c r="ER391" s="33"/>
      <c r="ES391" s="38"/>
      <c r="ET391" s="44"/>
      <c r="EX391" s="7"/>
      <c r="EY391" s="8"/>
      <c r="FD391" s="8"/>
      <c r="FF391" s="4"/>
      <c r="FG391" s="4"/>
      <c r="FI391" s="8"/>
      <c r="FK391" s="4"/>
      <c r="FL391" s="4"/>
      <c r="FN391" s="8"/>
      <c r="FP391" s="4"/>
      <c r="FQ391" s="4"/>
      <c r="FS391" s="8"/>
      <c r="FU391" s="4"/>
      <c r="FV391" s="4"/>
      <c r="FW391" s="15"/>
      <c r="FX391" s="39"/>
      <c r="GC391" s="39"/>
      <c r="GE391" s="14"/>
      <c r="GF391" s="14"/>
      <c r="GH391" s="39"/>
      <c r="GJ391" s="14"/>
      <c r="GK391" s="14"/>
      <c r="GM391" s="39"/>
      <c r="GO391" s="14"/>
      <c r="GP391" s="14"/>
      <c r="GQ391" s="22"/>
      <c r="GR391" s="40"/>
      <c r="GW391" s="40"/>
      <c r="GY391" s="21"/>
      <c r="GZ391" s="21"/>
      <c r="HB391" s="40"/>
      <c r="HD391" s="21"/>
      <c r="HE391" s="21"/>
      <c r="HF391" s="26"/>
      <c r="HG391" s="41"/>
      <c r="HL391" s="41"/>
      <c r="HN391" s="25"/>
      <c r="HO391" s="25"/>
      <c r="HP391" s="30"/>
      <c r="HQ391" s="42"/>
      <c r="HU391" s="7"/>
      <c r="HV391" s="8"/>
      <c r="IA391" s="8"/>
      <c r="IC391" s="4"/>
      <c r="ID391" s="4"/>
      <c r="IF391" s="8"/>
      <c r="IH391" s="4"/>
      <c r="II391" s="4"/>
      <c r="IK391" s="8"/>
      <c r="IM391" s="4"/>
      <c r="IN391" s="4"/>
      <c r="IO391" s="15"/>
      <c r="IP391" s="39"/>
      <c r="IU391" s="39"/>
      <c r="IW391" s="14"/>
      <c r="IX391" s="14"/>
      <c r="IZ391" s="39"/>
      <c r="JB391" s="14"/>
      <c r="JC391" s="14"/>
      <c r="JD391" s="22"/>
      <c r="JE391" s="40"/>
      <c r="JJ391" s="40"/>
      <c r="JL391" s="21"/>
      <c r="JM391" s="21"/>
      <c r="JN391" s="26"/>
      <c r="JO391" s="41"/>
      <c r="JS391" s="7"/>
      <c r="JT391" s="8"/>
      <c r="JY391" s="8"/>
      <c r="KA391" s="4"/>
      <c r="KB391" s="4"/>
      <c r="KD391" s="8"/>
      <c r="KF391" s="4"/>
      <c r="KG391" s="4"/>
      <c r="KH391" s="15"/>
      <c r="KI391" s="39"/>
      <c r="KN391" s="39"/>
      <c r="KP391" s="14"/>
      <c r="KQ391" s="14"/>
      <c r="KR391" s="22"/>
      <c r="KS391" s="40"/>
      <c r="KX391" s="6"/>
      <c r="KZ391" s="5"/>
      <c r="LA391" s="5"/>
      <c r="LG391" s="15"/>
      <c r="LH391" s="39"/>
      <c r="LM391" s="6"/>
      <c r="LO391" s="5"/>
      <c r="LP391" s="5"/>
      <c r="LQ391" s="7"/>
      <c r="LR391" s="8"/>
      <c r="LW391" s="8"/>
      <c r="LY391" s="4"/>
      <c r="LZ391" s="4"/>
      <c r="MB391" s="8"/>
      <c r="MD391" s="4"/>
      <c r="ME391" s="4"/>
      <c r="MG391" s="8"/>
      <c r="MI391" s="4"/>
      <c r="MJ391" s="4"/>
      <c r="MK391" s="15"/>
      <c r="ML391" s="39"/>
      <c r="MQ391" s="39"/>
      <c r="MS391" s="14"/>
      <c r="MT391" s="14"/>
      <c r="MV391" s="39"/>
      <c r="MX391" s="14"/>
      <c r="MY391" s="14"/>
      <c r="MZ391" s="22"/>
      <c r="NA391" s="40"/>
      <c r="NF391" s="40"/>
      <c r="NH391" s="21"/>
      <c r="NI391" s="21"/>
      <c r="NJ391" s="26"/>
      <c r="NK391" s="41"/>
      <c r="NO391" s="7"/>
      <c r="NP391" s="8"/>
      <c r="NU391" s="8"/>
      <c r="NW391" s="4"/>
      <c r="NX391" s="4"/>
      <c r="NZ391" s="8"/>
      <c r="OB391" s="4"/>
      <c r="OC391" s="4"/>
      <c r="OD391" s="15"/>
      <c r="OE391" s="39"/>
      <c r="OJ391" s="39"/>
      <c r="OL391" s="14"/>
      <c r="OM391" s="14"/>
      <c r="ON391" s="22"/>
      <c r="OO391" s="40"/>
      <c r="OS391" s="7"/>
      <c r="OT391" s="8"/>
      <c r="OY391" s="8"/>
      <c r="PA391" s="4"/>
      <c r="PB391" s="4"/>
      <c r="PC391" s="15"/>
      <c r="PD391" s="39"/>
      <c r="PH391" s="7"/>
      <c r="PI391" s="8"/>
      <c r="PM391" s="7"/>
      <c r="PN391" s="8"/>
      <c r="PS391" s="8"/>
      <c r="PU391" s="4"/>
      <c r="PV391" s="4"/>
      <c r="PX391" s="8"/>
      <c r="PZ391" s="4"/>
      <c r="QA391" s="4"/>
      <c r="QB391" s="15"/>
      <c r="QC391" s="39"/>
      <c r="QH391" s="39"/>
      <c r="QJ391" s="14"/>
      <c r="QK391" s="14"/>
      <c r="QL391" s="22"/>
      <c r="QM391" s="40"/>
      <c r="QQ391" s="7"/>
      <c r="QR391" s="8"/>
      <c r="QW391" s="8"/>
      <c r="QY391" s="4"/>
      <c r="QZ391" s="4"/>
      <c r="RA391" s="15"/>
      <c r="RB391" s="39"/>
      <c r="RF391" s="7"/>
      <c r="RG391" s="8"/>
      <c r="RK391" s="7"/>
      <c r="RL391" s="8"/>
      <c r="RQ391" s="8"/>
      <c r="RS391" s="4"/>
      <c r="RT391" s="4"/>
      <c r="RU391" s="15"/>
      <c r="RV391" s="39"/>
      <c r="RZ391" s="7"/>
      <c r="SA391" s="8"/>
      <c r="SE391" s="7"/>
      <c r="SF391" s="8"/>
      <c r="SJ391" s="7"/>
      <c r="SK391" s="8"/>
      <c r="SP391" s="8"/>
      <c r="SR391" s="4"/>
      <c r="SS391" s="4"/>
      <c r="SU391" s="8"/>
      <c r="SW391" s="4"/>
      <c r="SX391" s="4"/>
      <c r="SY391" s="15"/>
      <c r="SZ391" s="39"/>
      <c r="TE391" s="39"/>
      <c r="TG391" s="14"/>
      <c r="TH391" s="14"/>
      <c r="TI391" s="22"/>
      <c r="TJ391" s="40"/>
      <c r="TN391" s="7"/>
      <c r="TO391" s="8"/>
      <c r="TT391" s="8"/>
      <c r="TV391" s="4"/>
      <c r="TW391" s="4"/>
      <c r="TX391" s="15"/>
      <c r="TY391" s="39"/>
      <c r="UC391" s="7"/>
      <c r="UD391" s="8"/>
      <c r="UH391" s="7"/>
      <c r="UI391" s="8"/>
      <c r="UN391" s="8"/>
      <c r="UP391" s="4"/>
      <c r="UQ391" s="4"/>
      <c r="UR391" s="15"/>
      <c r="US391" s="39"/>
      <c r="UW391" s="7"/>
      <c r="UX391" s="8"/>
      <c r="VB391" s="7"/>
      <c r="VC391" s="8"/>
      <c r="VG391" s="7"/>
      <c r="VH391" s="8"/>
      <c r="VM391" s="8"/>
      <c r="VO391" s="4"/>
      <c r="VP391" s="4"/>
      <c r="VQ391" s="15"/>
      <c r="VR391" s="39"/>
      <c r="VV391" s="7"/>
      <c r="VW391" s="8"/>
      <c r="WA391" s="7"/>
      <c r="WB391" s="8"/>
      <c r="WF391" s="7"/>
      <c r="WG391" s="8"/>
      <c r="WK391" s="7"/>
      <c r="WL391" s="8"/>
      <c r="WQ391" s="8"/>
      <c r="WS391" s="4"/>
      <c r="WT391" s="4"/>
      <c r="WU391" s="15"/>
      <c r="WV391" s="39"/>
      <c r="WZ391" s="7"/>
      <c r="XA391" s="8"/>
      <c r="XE391" s="7"/>
      <c r="XF391" s="8"/>
      <c r="XJ391" s="7"/>
      <c r="XK391" s="8"/>
      <c r="XO391" s="7"/>
      <c r="XP391" s="8"/>
      <c r="XT391" s="7"/>
      <c r="XU391" s="8"/>
      <c r="XY391" s="7"/>
      <c r="XZ391" s="8"/>
      <c r="YD391" s="7"/>
      <c r="YE391" s="8"/>
      <c r="YI391" s="7"/>
      <c r="YJ391" s="8"/>
    </row>
    <row r="392" spans="2:660" x14ac:dyDescent="0.2">
      <c r="B392" s="242"/>
      <c r="C392" s="163"/>
      <c r="D392"/>
      <c r="J392"/>
      <c r="K392"/>
      <c r="L392"/>
      <c r="M392"/>
      <c r="AI392" s="8"/>
      <c r="AK392" s="4"/>
      <c r="AL392" s="9"/>
      <c r="AN392" s="8"/>
      <c r="AP392" s="4"/>
      <c r="AQ392" s="9"/>
      <c r="AS392" s="8"/>
      <c r="AU392" s="4"/>
      <c r="AV392" s="9"/>
      <c r="AX392" s="17"/>
      <c r="AZ392" s="13"/>
      <c r="BA392" s="16"/>
      <c r="BM392" s="39"/>
      <c r="BO392" s="14"/>
      <c r="BP392" s="18"/>
      <c r="BR392" s="39"/>
      <c r="BT392" s="14"/>
      <c r="BU392" s="18"/>
      <c r="BW392" s="39"/>
      <c r="BY392" s="14"/>
      <c r="BZ392" s="18"/>
      <c r="CA392" s="22"/>
      <c r="CB392" s="40"/>
      <c r="CG392" s="40"/>
      <c r="CI392" s="21"/>
      <c r="CJ392" s="21"/>
      <c r="CL392" s="40"/>
      <c r="CN392" s="21"/>
      <c r="CO392" s="21"/>
      <c r="CQ392" s="40"/>
      <c r="CS392" s="21"/>
      <c r="CT392" s="21"/>
      <c r="CV392" s="40"/>
      <c r="CX392" s="21"/>
      <c r="CY392" s="21"/>
      <c r="CZ392" s="26"/>
      <c r="DA392" s="41"/>
      <c r="DF392" s="41"/>
      <c r="DH392" s="25"/>
      <c r="DI392" s="25"/>
      <c r="DK392" s="41"/>
      <c r="DM392" s="25"/>
      <c r="DN392" s="25"/>
      <c r="DP392" s="41"/>
      <c r="DR392" s="25"/>
      <c r="DS392" s="25"/>
      <c r="DT392" s="30"/>
      <c r="DU392" s="42"/>
      <c r="DZ392" s="42"/>
      <c r="EB392" s="29"/>
      <c r="EC392" s="29"/>
      <c r="EE392" s="42"/>
      <c r="EG392" s="29"/>
      <c r="EH392" s="29"/>
      <c r="EI392" s="34"/>
      <c r="EJ392" s="43"/>
      <c r="EO392" s="43"/>
      <c r="EQ392" s="33"/>
      <c r="ER392" s="33"/>
      <c r="ES392" s="38"/>
      <c r="ET392" s="44"/>
      <c r="EX392" s="7"/>
      <c r="EY392" s="8"/>
      <c r="FD392" s="8"/>
      <c r="FF392" s="4"/>
      <c r="FG392" s="4"/>
      <c r="FI392" s="8"/>
      <c r="FK392" s="4"/>
      <c r="FL392" s="4"/>
      <c r="FN392" s="8"/>
      <c r="FP392" s="4"/>
      <c r="FQ392" s="4"/>
      <c r="FS392" s="8"/>
      <c r="FU392" s="4"/>
      <c r="FV392" s="4"/>
      <c r="FW392" s="15"/>
      <c r="FX392" s="39"/>
      <c r="GC392" s="39"/>
      <c r="GE392" s="14"/>
      <c r="GF392" s="14"/>
      <c r="GH392" s="39"/>
      <c r="GJ392" s="14"/>
      <c r="GK392" s="14"/>
      <c r="GM392" s="39"/>
      <c r="GO392" s="14"/>
      <c r="GP392" s="14"/>
      <c r="GQ392" s="22"/>
      <c r="GR392" s="40"/>
      <c r="GW392" s="40"/>
      <c r="GY392" s="21"/>
      <c r="GZ392" s="21"/>
      <c r="HB392" s="40"/>
      <c r="HD392" s="21"/>
      <c r="HE392" s="21"/>
      <c r="HF392" s="26"/>
      <c r="HG392" s="41"/>
      <c r="HL392" s="41"/>
      <c r="HN392" s="25"/>
      <c r="HO392" s="25"/>
      <c r="HP392" s="30"/>
      <c r="HQ392" s="42"/>
      <c r="HU392" s="7"/>
      <c r="HV392" s="8"/>
      <c r="IA392" s="8"/>
      <c r="IC392" s="4"/>
      <c r="ID392" s="4"/>
      <c r="IF392" s="8"/>
      <c r="IH392" s="4"/>
      <c r="II392" s="4"/>
      <c r="IK392" s="8"/>
      <c r="IM392" s="4"/>
      <c r="IN392" s="4"/>
      <c r="IO392" s="15"/>
      <c r="IP392" s="39"/>
      <c r="IU392" s="39"/>
      <c r="IW392" s="14"/>
      <c r="IX392" s="14"/>
      <c r="IZ392" s="39"/>
      <c r="JB392" s="14"/>
      <c r="JC392" s="14"/>
      <c r="JD392" s="22"/>
      <c r="JE392" s="40"/>
      <c r="JJ392" s="40"/>
      <c r="JL392" s="21"/>
      <c r="JM392" s="21"/>
      <c r="JN392" s="26"/>
      <c r="JO392" s="41"/>
      <c r="JS392" s="7"/>
      <c r="JT392" s="8"/>
      <c r="JY392" s="8"/>
      <c r="KA392" s="4"/>
      <c r="KB392" s="4"/>
      <c r="KD392" s="8"/>
      <c r="KF392" s="4"/>
      <c r="KG392" s="4"/>
      <c r="KH392" s="15"/>
      <c r="KI392" s="39"/>
      <c r="KN392" s="39"/>
      <c r="KP392" s="14"/>
      <c r="KQ392" s="14"/>
      <c r="KR392" s="22"/>
      <c r="KS392" s="40"/>
      <c r="KX392" s="6"/>
      <c r="KZ392" s="5"/>
      <c r="LA392" s="5"/>
      <c r="LG392" s="15"/>
      <c r="LH392" s="39"/>
      <c r="LM392" s="6"/>
      <c r="LO392" s="5"/>
      <c r="LP392" s="5"/>
      <c r="LQ392" s="7"/>
      <c r="LR392" s="8"/>
      <c r="LW392" s="8"/>
      <c r="LY392" s="4"/>
      <c r="LZ392" s="4"/>
      <c r="MB392" s="8"/>
      <c r="MD392" s="4"/>
      <c r="ME392" s="4"/>
      <c r="MG392" s="8"/>
      <c r="MI392" s="4"/>
      <c r="MJ392" s="4"/>
      <c r="MK392" s="15"/>
      <c r="ML392" s="39"/>
      <c r="MQ392" s="39"/>
      <c r="MS392" s="14"/>
      <c r="MT392" s="14"/>
      <c r="MV392" s="39"/>
      <c r="MX392" s="14"/>
      <c r="MY392" s="14"/>
      <c r="MZ392" s="22"/>
      <c r="NA392" s="40"/>
      <c r="NF392" s="40"/>
      <c r="NH392" s="21"/>
      <c r="NI392" s="21"/>
      <c r="NJ392" s="26"/>
      <c r="NK392" s="41"/>
      <c r="NO392" s="7"/>
      <c r="NP392" s="8"/>
      <c r="NU392" s="8"/>
      <c r="NW392" s="4"/>
      <c r="NX392" s="4"/>
      <c r="NZ392" s="8"/>
      <c r="OB392" s="4"/>
      <c r="OC392" s="4"/>
      <c r="OD392" s="15"/>
      <c r="OE392" s="39"/>
      <c r="OJ392" s="39"/>
      <c r="OL392" s="14"/>
      <c r="OM392" s="14"/>
      <c r="ON392" s="22"/>
      <c r="OO392" s="40"/>
      <c r="OS392" s="7"/>
      <c r="OT392" s="8"/>
      <c r="OY392" s="8"/>
      <c r="PA392" s="4"/>
      <c r="PB392" s="4"/>
      <c r="PC392" s="15"/>
      <c r="PD392" s="39"/>
      <c r="PH392" s="7"/>
      <c r="PI392" s="8"/>
      <c r="PM392" s="7"/>
      <c r="PN392" s="8"/>
      <c r="PS392" s="8"/>
      <c r="PU392" s="4"/>
      <c r="PV392" s="4"/>
      <c r="PX392" s="8"/>
      <c r="PZ392" s="4"/>
      <c r="QA392" s="4"/>
      <c r="QB392" s="15"/>
      <c r="QC392" s="39"/>
      <c r="QH392" s="39"/>
      <c r="QJ392" s="14"/>
      <c r="QK392" s="14"/>
      <c r="QL392" s="22"/>
      <c r="QM392" s="40"/>
      <c r="QQ392" s="7"/>
      <c r="QR392" s="8"/>
      <c r="QW392" s="8"/>
      <c r="QY392" s="4"/>
      <c r="QZ392" s="4"/>
      <c r="RA392" s="15"/>
      <c r="RB392" s="39"/>
      <c r="RF392" s="7"/>
      <c r="RG392" s="8"/>
      <c r="RK392" s="7"/>
      <c r="RL392" s="8"/>
      <c r="RQ392" s="8"/>
      <c r="RS392" s="4"/>
      <c r="RT392" s="4"/>
      <c r="RU392" s="15"/>
      <c r="RV392" s="39"/>
      <c r="RZ392" s="7"/>
      <c r="SA392" s="8"/>
      <c r="SE392" s="7"/>
      <c r="SF392" s="8"/>
      <c r="SJ392" s="7"/>
      <c r="SK392" s="8"/>
      <c r="SP392" s="8"/>
      <c r="SR392" s="4"/>
      <c r="SS392" s="4"/>
      <c r="SU392" s="8"/>
      <c r="SW392" s="4"/>
      <c r="SX392" s="4"/>
      <c r="SY392" s="15"/>
      <c r="SZ392" s="39"/>
      <c r="TE392" s="39"/>
      <c r="TG392" s="14"/>
      <c r="TH392" s="14"/>
      <c r="TI392" s="22"/>
      <c r="TJ392" s="40"/>
      <c r="TN392" s="7"/>
      <c r="TO392" s="8"/>
      <c r="TT392" s="8"/>
      <c r="TV392" s="4"/>
      <c r="TW392" s="4"/>
      <c r="TX392" s="15"/>
      <c r="TY392" s="39"/>
      <c r="UC392" s="7"/>
      <c r="UD392" s="8"/>
      <c r="UH392" s="7"/>
      <c r="UI392" s="8"/>
      <c r="UN392" s="8"/>
      <c r="UP392" s="4"/>
      <c r="UQ392" s="4"/>
      <c r="UR392" s="15"/>
      <c r="US392" s="39"/>
      <c r="UW392" s="7"/>
      <c r="UX392" s="8"/>
      <c r="VB392" s="7"/>
      <c r="VC392" s="8"/>
      <c r="VG392" s="7"/>
      <c r="VH392" s="8"/>
      <c r="VM392" s="8"/>
      <c r="VO392" s="4"/>
      <c r="VP392" s="4"/>
      <c r="VQ392" s="15"/>
      <c r="VR392" s="39"/>
      <c r="VV392" s="7"/>
      <c r="VW392" s="8"/>
      <c r="WA392" s="7"/>
      <c r="WB392" s="8"/>
      <c r="WF392" s="7"/>
      <c r="WG392" s="8"/>
      <c r="WK392" s="7"/>
      <c r="WL392" s="8"/>
      <c r="WQ392" s="8"/>
      <c r="WS392" s="4"/>
      <c r="WT392" s="4"/>
      <c r="WU392" s="15"/>
      <c r="WV392" s="39"/>
      <c r="WZ392" s="7"/>
      <c r="XA392" s="8"/>
      <c r="XE392" s="7"/>
      <c r="XF392" s="8"/>
      <c r="XJ392" s="7"/>
      <c r="XK392" s="8"/>
      <c r="XO392" s="7"/>
      <c r="XP392" s="8"/>
      <c r="XT392" s="7"/>
      <c r="XU392" s="8"/>
      <c r="XY392" s="7"/>
      <c r="XZ392" s="8"/>
      <c r="YD392" s="7"/>
      <c r="YE392" s="8"/>
      <c r="YI392" s="7"/>
      <c r="YJ392" s="8"/>
    </row>
    <row r="393" spans="2:660" x14ac:dyDescent="0.2">
      <c r="B393" s="242"/>
      <c r="C393" s="163"/>
      <c r="D393"/>
      <c r="J393"/>
      <c r="K393"/>
      <c r="L393"/>
      <c r="M393"/>
      <c r="AI393" s="8"/>
      <c r="AK393" s="4"/>
      <c r="AL393" s="9"/>
      <c r="AN393" s="8"/>
      <c r="AP393" s="4"/>
      <c r="AQ393" s="9"/>
      <c r="AS393" s="8"/>
      <c r="AU393" s="4"/>
      <c r="AV393" s="9"/>
      <c r="AX393" s="17"/>
      <c r="AZ393" s="13"/>
      <c r="BA393" s="16"/>
      <c r="BM393" s="39"/>
      <c r="BO393" s="14"/>
      <c r="BP393" s="18"/>
      <c r="BR393" s="39"/>
      <c r="BT393" s="14"/>
      <c r="BU393" s="18"/>
      <c r="BW393" s="39"/>
      <c r="BY393" s="14"/>
      <c r="BZ393" s="18"/>
      <c r="CA393" s="22"/>
      <c r="CB393" s="40"/>
      <c r="CG393" s="40"/>
      <c r="CI393" s="21"/>
      <c r="CJ393" s="21"/>
      <c r="CL393" s="40"/>
      <c r="CN393" s="21"/>
      <c r="CO393" s="21"/>
      <c r="CQ393" s="40"/>
      <c r="CS393" s="21"/>
      <c r="CT393" s="21"/>
      <c r="CV393" s="40"/>
      <c r="CX393" s="21"/>
      <c r="CY393" s="21"/>
      <c r="CZ393" s="26"/>
      <c r="DA393" s="41"/>
      <c r="DF393" s="41"/>
      <c r="DH393" s="25"/>
      <c r="DI393" s="25"/>
      <c r="DK393" s="41"/>
      <c r="DM393" s="25"/>
      <c r="DN393" s="25"/>
      <c r="DP393" s="41"/>
      <c r="DR393" s="25"/>
      <c r="DS393" s="25"/>
      <c r="DT393" s="30"/>
      <c r="DU393" s="42"/>
      <c r="DZ393" s="42"/>
      <c r="EB393" s="29"/>
      <c r="EC393" s="29"/>
      <c r="EE393" s="42"/>
      <c r="EG393" s="29"/>
      <c r="EH393" s="29"/>
      <c r="EI393" s="34"/>
      <c r="EJ393" s="43"/>
      <c r="EO393" s="43"/>
      <c r="EQ393" s="33"/>
      <c r="ER393" s="33"/>
      <c r="ES393" s="38"/>
      <c r="ET393" s="44"/>
      <c r="EX393" s="7"/>
      <c r="EY393" s="8"/>
      <c r="FD393" s="8"/>
      <c r="FF393" s="4"/>
      <c r="FG393" s="4"/>
      <c r="FI393" s="8"/>
      <c r="FK393" s="4"/>
      <c r="FL393" s="4"/>
      <c r="FN393" s="8"/>
      <c r="FP393" s="4"/>
      <c r="FQ393" s="4"/>
      <c r="FS393" s="8"/>
      <c r="FU393" s="4"/>
      <c r="FV393" s="4"/>
      <c r="FW393" s="15"/>
      <c r="FX393" s="39"/>
      <c r="GC393" s="39"/>
      <c r="GE393" s="14"/>
      <c r="GF393" s="14"/>
      <c r="GH393" s="39"/>
      <c r="GJ393" s="14"/>
      <c r="GK393" s="14"/>
      <c r="GM393" s="39"/>
      <c r="GO393" s="14"/>
      <c r="GP393" s="14"/>
      <c r="GQ393" s="22"/>
      <c r="GR393" s="40"/>
      <c r="GW393" s="40"/>
      <c r="GY393" s="21"/>
      <c r="GZ393" s="21"/>
      <c r="HB393" s="40"/>
      <c r="HD393" s="21"/>
      <c r="HE393" s="21"/>
      <c r="HF393" s="26"/>
      <c r="HG393" s="41"/>
      <c r="HL393" s="41"/>
      <c r="HN393" s="25"/>
      <c r="HO393" s="25"/>
      <c r="HP393" s="30"/>
      <c r="HQ393" s="42"/>
      <c r="HU393" s="7"/>
      <c r="HV393" s="8"/>
      <c r="IA393" s="8"/>
      <c r="IC393" s="4"/>
      <c r="ID393" s="4"/>
      <c r="IF393" s="8"/>
      <c r="IH393" s="4"/>
      <c r="II393" s="4"/>
      <c r="IK393" s="8"/>
      <c r="IM393" s="4"/>
      <c r="IN393" s="4"/>
      <c r="IO393" s="15"/>
      <c r="IP393" s="39"/>
      <c r="IU393" s="39"/>
      <c r="IW393" s="14"/>
      <c r="IX393" s="14"/>
      <c r="IZ393" s="39"/>
      <c r="JB393" s="14"/>
      <c r="JC393" s="14"/>
      <c r="JD393" s="22"/>
      <c r="JE393" s="40"/>
      <c r="JJ393" s="40"/>
      <c r="JL393" s="21"/>
      <c r="JM393" s="21"/>
      <c r="JN393" s="26"/>
      <c r="JO393" s="41"/>
      <c r="JS393" s="7"/>
      <c r="JT393" s="8"/>
      <c r="JY393" s="8"/>
      <c r="KA393" s="4"/>
      <c r="KB393" s="4"/>
      <c r="KD393" s="8"/>
      <c r="KF393" s="4"/>
      <c r="KG393" s="4"/>
      <c r="KH393" s="15"/>
      <c r="KI393" s="39"/>
      <c r="KN393" s="39"/>
      <c r="KP393" s="14"/>
      <c r="KQ393" s="14"/>
      <c r="KR393" s="22"/>
      <c r="KS393" s="40"/>
      <c r="KX393" s="6"/>
      <c r="KZ393" s="5"/>
      <c r="LA393" s="5"/>
      <c r="LG393" s="15"/>
      <c r="LH393" s="39"/>
      <c r="LM393" s="6"/>
      <c r="LO393" s="5"/>
      <c r="LP393" s="5"/>
      <c r="LQ393" s="7"/>
      <c r="LR393" s="8"/>
      <c r="LW393" s="8"/>
      <c r="LY393" s="4"/>
      <c r="LZ393" s="4"/>
      <c r="MB393" s="8"/>
      <c r="MD393" s="4"/>
      <c r="ME393" s="4"/>
      <c r="MG393" s="8"/>
      <c r="MI393" s="4"/>
      <c r="MJ393" s="4"/>
      <c r="MK393" s="15"/>
      <c r="ML393" s="39"/>
      <c r="MQ393" s="39"/>
      <c r="MS393" s="14"/>
      <c r="MT393" s="14"/>
      <c r="MV393" s="39"/>
      <c r="MX393" s="14"/>
      <c r="MY393" s="14"/>
      <c r="MZ393" s="22"/>
      <c r="NA393" s="40"/>
      <c r="NF393" s="40"/>
      <c r="NH393" s="21"/>
      <c r="NI393" s="21"/>
      <c r="NJ393" s="26"/>
      <c r="NK393" s="41"/>
      <c r="NO393" s="7"/>
      <c r="NP393" s="8"/>
      <c r="NU393" s="8"/>
      <c r="NW393" s="4"/>
      <c r="NX393" s="4"/>
      <c r="NZ393" s="8"/>
      <c r="OB393" s="4"/>
      <c r="OC393" s="4"/>
      <c r="OD393" s="15"/>
      <c r="OE393" s="39"/>
      <c r="OJ393" s="39"/>
      <c r="OL393" s="14"/>
      <c r="OM393" s="14"/>
      <c r="ON393" s="22"/>
      <c r="OO393" s="40"/>
      <c r="OS393" s="7"/>
      <c r="OT393" s="8"/>
      <c r="OY393" s="8"/>
      <c r="PA393" s="4"/>
      <c r="PB393" s="4"/>
      <c r="PC393" s="15"/>
      <c r="PD393" s="39"/>
      <c r="PH393" s="7"/>
      <c r="PI393" s="8"/>
      <c r="PM393" s="7"/>
      <c r="PN393" s="8"/>
      <c r="PS393" s="8"/>
      <c r="PU393" s="4"/>
      <c r="PV393" s="4"/>
      <c r="PX393" s="8"/>
      <c r="PZ393" s="4"/>
      <c r="QA393" s="4"/>
      <c r="QB393" s="15"/>
      <c r="QC393" s="39"/>
      <c r="QH393" s="39"/>
      <c r="QJ393" s="14"/>
      <c r="QK393" s="14"/>
      <c r="QL393" s="22"/>
      <c r="QM393" s="40"/>
      <c r="QQ393" s="7"/>
      <c r="QR393" s="8"/>
      <c r="QW393" s="8"/>
      <c r="QY393" s="4"/>
      <c r="QZ393" s="4"/>
      <c r="RA393" s="15"/>
      <c r="RB393" s="39"/>
      <c r="RF393" s="7"/>
      <c r="RG393" s="8"/>
      <c r="RK393" s="7"/>
      <c r="RL393" s="8"/>
      <c r="RQ393" s="8"/>
      <c r="RS393" s="4"/>
      <c r="RT393" s="4"/>
      <c r="RU393" s="15"/>
      <c r="RV393" s="39"/>
      <c r="RZ393" s="7"/>
      <c r="SA393" s="8"/>
      <c r="SE393" s="7"/>
      <c r="SF393" s="8"/>
      <c r="SJ393" s="7"/>
      <c r="SK393" s="8"/>
      <c r="SP393" s="8"/>
      <c r="SR393" s="4"/>
      <c r="SS393" s="4"/>
      <c r="SU393" s="8"/>
      <c r="SW393" s="4"/>
      <c r="SX393" s="4"/>
      <c r="SY393" s="15"/>
      <c r="SZ393" s="39"/>
      <c r="TE393" s="39"/>
      <c r="TG393" s="14"/>
      <c r="TH393" s="14"/>
      <c r="TI393" s="22"/>
      <c r="TJ393" s="40"/>
      <c r="TN393" s="7"/>
      <c r="TO393" s="8"/>
      <c r="TT393" s="8"/>
      <c r="TV393" s="4"/>
      <c r="TW393" s="4"/>
      <c r="TX393" s="15"/>
      <c r="TY393" s="39"/>
      <c r="UC393" s="7"/>
      <c r="UD393" s="8"/>
      <c r="UH393" s="7"/>
      <c r="UI393" s="8"/>
      <c r="UN393" s="8"/>
      <c r="UP393" s="4"/>
      <c r="UQ393" s="4"/>
      <c r="UR393" s="15"/>
      <c r="US393" s="39"/>
      <c r="UW393" s="7"/>
      <c r="UX393" s="8"/>
      <c r="VB393" s="7"/>
      <c r="VC393" s="8"/>
      <c r="VG393" s="7"/>
      <c r="VH393" s="8"/>
      <c r="VM393" s="8"/>
      <c r="VO393" s="4"/>
      <c r="VP393" s="4"/>
      <c r="VQ393" s="15"/>
      <c r="VR393" s="39"/>
      <c r="VV393" s="7"/>
      <c r="VW393" s="8"/>
      <c r="WA393" s="7"/>
      <c r="WB393" s="8"/>
      <c r="WF393" s="7"/>
      <c r="WG393" s="8"/>
      <c r="WK393" s="7"/>
      <c r="WL393" s="8"/>
      <c r="WQ393" s="8"/>
      <c r="WS393" s="4"/>
      <c r="WT393" s="4"/>
      <c r="WU393" s="15"/>
      <c r="WV393" s="39"/>
      <c r="WZ393" s="7"/>
      <c r="XA393" s="8"/>
      <c r="XE393" s="7"/>
      <c r="XF393" s="8"/>
      <c r="XJ393" s="7"/>
      <c r="XK393" s="8"/>
      <c r="XO393" s="7"/>
      <c r="XP393" s="8"/>
      <c r="XT393" s="7"/>
      <c r="XU393" s="8"/>
      <c r="XY393" s="7"/>
      <c r="XZ393" s="8"/>
      <c r="YD393" s="7"/>
      <c r="YE393" s="8"/>
      <c r="YI393" s="7"/>
      <c r="YJ393" s="8"/>
    </row>
    <row r="394" spans="2:660" x14ac:dyDescent="0.2">
      <c r="B394" s="242"/>
      <c r="C394" s="163"/>
      <c r="D394"/>
      <c r="J394"/>
      <c r="K394"/>
      <c r="L394"/>
      <c r="M394"/>
      <c r="AI394" s="8"/>
      <c r="AK394" s="4"/>
      <c r="AL394" s="9"/>
      <c r="AN394" s="8"/>
      <c r="AP394" s="4"/>
      <c r="AQ394" s="9"/>
      <c r="AS394" s="8"/>
      <c r="AU394" s="4"/>
      <c r="AV394" s="9"/>
      <c r="AX394" s="17"/>
      <c r="AZ394" s="13"/>
      <c r="BA394" s="16"/>
      <c r="BM394" s="39"/>
      <c r="BO394" s="14"/>
      <c r="BP394" s="18"/>
      <c r="BR394" s="39"/>
      <c r="BT394" s="14"/>
      <c r="BU394" s="18"/>
      <c r="BW394" s="39"/>
      <c r="BY394" s="14"/>
      <c r="BZ394" s="18"/>
      <c r="CA394" s="22"/>
      <c r="CB394" s="40"/>
      <c r="CG394" s="40"/>
      <c r="CI394" s="21"/>
      <c r="CJ394" s="21"/>
      <c r="CL394" s="40"/>
      <c r="CN394" s="21"/>
      <c r="CO394" s="21"/>
      <c r="CQ394" s="40"/>
      <c r="CS394" s="21"/>
      <c r="CT394" s="21"/>
      <c r="CV394" s="40"/>
      <c r="CX394" s="21"/>
      <c r="CY394" s="21"/>
      <c r="CZ394" s="26"/>
      <c r="DA394" s="41"/>
      <c r="DF394" s="41"/>
      <c r="DH394" s="25"/>
      <c r="DI394" s="25"/>
      <c r="DK394" s="41"/>
      <c r="DM394" s="25"/>
      <c r="DN394" s="25"/>
      <c r="DP394" s="41"/>
      <c r="DR394" s="25"/>
      <c r="DS394" s="25"/>
      <c r="DT394" s="30"/>
      <c r="DU394" s="42"/>
      <c r="DZ394" s="42"/>
      <c r="EB394" s="29"/>
      <c r="EC394" s="29"/>
      <c r="EE394" s="42"/>
      <c r="EG394" s="29"/>
      <c r="EH394" s="29"/>
      <c r="EI394" s="34"/>
      <c r="EJ394" s="43"/>
      <c r="EO394" s="43"/>
      <c r="EQ394" s="33"/>
      <c r="ER394" s="33"/>
      <c r="ES394" s="38"/>
      <c r="ET394" s="44"/>
      <c r="EX394" s="7"/>
      <c r="EY394" s="8"/>
      <c r="FD394" s="8"/>
      <c r="FF394" s="4"/>
      <c r="FG394" s="4"/>
      <c r="FI394" s="8"/>
      <c r="FK394" s="4"/>
      <c r="FL394" s="4"/>
      <c r="FN394" s="8"/>
      <c r="FP394" s="4"/>
      <c r="FQ394" s="4"/>
      <c r="FS394" s="8"/>
      <c r="FU394" s="4"/>
      <c r="FV394" s="4"/>
      <c r="FW394" s="15"/>
      <c r="FX394" s="39"/>
      <c r="GC394" s="39"/>
      <c r="GE394" s="14"/>
      <c r="GF394" s="14"/>
      <c r="GH394" s="39"/>
      <c r="GJ394" s="14"/>
      <c r="GK394" s="14"/>
      <c r="GM394" s="39"/>
      <c r="GO394" s="14"/>
      <c r="GP394" s="14"/>
      <c r="GQ394" s="22"/>
      <c r="GR394" s="40"/>
      <c r="GW394" s="40"/>
      <c r="GY394" s="21"/>
      <c r="GZ394" s="21"/>
      <c r="HB394" s="40"/>
      <c r="HD394" s="21"/>
      <c r="HE394" s="21"/>
      <c r="HF394" s="26"/>
      <c r="HG394" s="41"/>
      <c r="HL394" s="41"/>
      <c r="HN394" s="25"/>
      <c r="HO394" s="25"/>
      <c r="HP394" s="30"/>
      <c r="HQ394" s="42"/>
      <c r="HU394" s="7"/>
      <c r="HV394" s="8"/>
      <c r="IA394" s="8"/>
      <c r="IC394" s="4"/>
      <c r="ID394" s="4"/>
      <c r="IF394" s="8"/>
      <c r="IH394" s="4"/>
      <c r="II394" s="4"/>
      <c r="IK394" s="8"/>
      <c r="IM394" s="4"/>
      <c r="IN394" s="4"/>
      <c r="IO394" s="15"/>
      <c r="IP394" s="39"/>
      <c r="IU394" s="39"/>
      <c r="IW394" s="14"/>
      <c r="IX394" s="14"/>
      <c r="IZ394" s="39"/>
      <c r="JB394" s="14"/>
      <c r="JC394" s="14"/>
      <c r="JD394" s="22"/>
      <c r="JE394" s="40"/>
      <c r="JJ394" s="40"/>
      <c r="JL394" s="21"/>
      <c r="JM394" s="21"/>
      <c r="JN394" s="26"/>
      <c r="JO394" s="41"/>
      <c r="JS394" s="7"/>
      <c r="JT394" s="8"/>
      <c r="JY394" s="8"/>
      <c r="KA394" s="4"/>
      <c r="KB394" s="4"/>
      <c r="KD394" s="8"/>
      <c r="KF394" s="4"/>
      <c r="KG394" s="4"/>
      <c r="KH394" s="15"/>
      <c r="KI394" s="39"/>
      <c r="KN394" s="39"/>
      <c r="KP394" s="14"/>
      <c r="KQ394" s="14"/>
      <c r="KR394" s="22"/>
      <c r="KS394" s="40"/>
      <c r="KX394" s="6"/>
      <c r="KZ394" s="5"/>
      <c r="LA394" s="5"/>
      <c r="LG394" s="15"/>
      <c r="LH394" s="39"/>
      <c r="LM394" s="6"/>
      <c r="LO394" s="5"/>
      <c r="LP394" s="5"/>
      <c r="LQ394" s="7"/>
      <c r="LR394" s="8"/>
      <c r="LW394" s="8"/>
      <c r="LY394" s="4"/>
      <c r="LZ394" s="4"/>
      <c r="MB394" s="8"/>
      <c r="MD394" s="4"/>
      <c r="ME394" s="4"/>
      <c r="MG394" s="8"/>
      <c r="MI394" s="4"/>
      <c r="MJ394" s="4"/>
      <c r="MK394" s="15"/>
      <c r="ML394" s="39"/>
      <c r="MQ394" s="39"/>
      <c r="MS394" s="14"/>
      <c r="MT394" s="14"/>
      <c r="MV394" s="39"/>
      <c r="MX394" s="14"/>
      <c r="MY394" s="14"/>
      <c r="MZ394" s="22"/>
      <c r="NA394" s="40"/>
      <c r="NF394" s="40"/>
      <c r="NH394" s="21"/>
      <c r="NI394" s="21"/>
      <c r="NJ394" s="26"/>
      <c r="NK394" s="41"/>
      <c r="NO394" s="7"/>
      <c r="NP394" s="8"/>
      <c r="NU394" s="8"/>
      <c r="NW394" s="4"/>
      <c r="NX394" s="4"/>
      <c r="NZ394" s="8"/>
      <c r="OB394" s="4"/>
      <c r="OC394" s="4"/>
      <c r="OD394" s="15"/>
      <c r="OE394" s="39"/>
      <c r="OJ394" s="39"/>
      <c r="OL394" s="14"/>
      <c r="OM394" s="14"/>
      <c r="ON394" s="22"/>
      <c r="OO394" s="40"/>
      <c r="OS394" s="7"/>
      <c r="OT394" s="8"/>
      <c r="OY394" s="8"/>
      <c r="PA394" s="4"/>
      <c r="PB394" s="4"/>
      <c r="PC394" s="15"/>
      <c r="PD394" s="39"/>
      <c r="PH394" s="7"/>
      <c r="PI394" s="8"/>
      <c r="PM394" s="7"/>
      <c r="PN394" s="8"/>
      <c r="PS394" s="8"/>
      <c r="PU394" s="4"/>
      <c r="PV394" s="4"/>
      <c r="PX394" s="8"/>
      <c r="PZ394" s="4"/>
      <c r="QA394" s="4"/>
      <c r="QB394" s="15"/>
      <c r="QC394" s="39"/>
      <c r="QH394" s="39"/>
      <c r="QJ394" s="14"/>
      <c r="QK394" s="14"/>
      <c r="QL394" s="22"/>
      <c r="QM394" s="40"/>
      <c r="QQ394" s="7"/>
      <c r="QR394" s="8"/>
      <c r="QW394" s="8"/>
      <c r="QY394" s="4"/>
      <c r="QZ394" s="4"/>
      <c r="RA394" s="15"/>
      <c r="RB394" s="39"/>
      <c r="RF394" s="7"/>
      <c r="RG394" s="8"/>
      <c r="RK394" s="7"/>
      <c r="RL394" s="8"/>
      <c r="RQ394" s="8"/>
      <c r="RS394" s="4"/>
      <c r="RT394" s="4"/>
      <c r="RU394" s="15"/>
      <c r="RV394" s="39"/>
      <c r="RZ394" s="7"/>
      <c r="SA394" s="8"/>
      <c r="SE394" s="7"/>
      <c r="SF394" s="8"/>
      <c r="SJ394" s="7"/>
      <c r="SK394" s="8"/>
      <c r="SP394" s="8"/>
      <c r="SR394" s="4"/>
      <c r="SS394" s="4"/>
      <c r="SU394" s="8"/>
      <c r="SW394" s="4"/>
      <c r="SX394" s="4"/>
      <c r="SY394" s="15"/>
      <c r="SZ394" s="39"/>
      <c r="TE394" s="39"/>
      <c r="TG394" s="14"/>
      <c r="TH394" s="14"/>
      <c r="TI394" s="22"/>
      <c r="TJ394" s="40"/>
      <c r="TN394" s="7"/>
      <c r="TO394" s="8"/>
      <c r="TT394" s="8"/>
      <c r="TV394" s="4"/>
      <c r="TW394" s="4"/>
      <c r="TX394" s="15"/>
      <c r="TY394" s="39"/>
      <c r="UC394" s="7"/>
      <c r="UD394" s="8"/>
      <c r="UH394" s="7"/>
      <c r="UI394" s="8"/>
      <c r="UN394" s="8"/>
      <c r="UP394" s="4"/>
      <c r="UQ394" s="4"/>
      <c r="UR394" s="15"/>
      <c r="US394" s="39"/>
      <c r="UW394" s="7"/>
      <c r="UX394" s="8"/>
      <c r="VB394" s="7"/>
      <c r="VC394" s="8"/>
      <c r="VG394" s="7"/>
      <c r="VH394" s="8"/>
      <c r="VM394" s="8"/>
      <c r="VO394" s="4"/>
      <c r="VP394" s="4"/>
      <c r="VQ394" s="15"/>
      <c r="VR394" s="39"/>
      <c r="VV394" s="7"/>
      <c r="VW394" s="8"/>
      <c r="WA394" s="7"/>
      <c r="WB394" s="8"/>
      <c r="WF394" s="7"/>
      <c r="WG394" s="8"/>
      <c r="WK394" s="7"/>
      <c r="WL394" s="8"/>
      <c r="WQ394" s="8"/>
      <c r="WS394" s="4"/>
      <c r="WT394" s="4"/>
      <c r="WU394" s="15"/>
      <c r="WV394" s="39"/>
      <c r="WZ394" s="7"/>
      <c r="XA394" s="8"/>
      <c r="XE394" s="7"/>
      <c r="XF394" s="8"/>
      <c r="XJ394" s="7"/>
      <c r="XK394" s="8"/>
      <c r="XO394" s="7"/>
      <c r="XP394" s="8"/>
      <c r="XT394" s="7"/>
      <c r="XU394" s="8"/>
      <c r="XY394" s="7"/>
      <c r="XZ394" s="8"/>
      <c r="YD394" s="7"/>
      <c r="YE394" s="8"/>
      <c r="YI394" s="7"/>
      <c r="YJ394" s="8"/>
    </row>
    <row r="395" spans="2:660" x14ac:dyDescent="0.2">
      <c r="B395" s="242"/>
      <c r="C395" s="163"/>
      <c r="D395"/>
      <c r="J395"/>
      <c r="K395"/>
      <c r="L395"/>
      <c r="M395"/>
      <c r="AI395" s="8"/>
      <c r="AK395" s="4"/>
      <c r="AL395" s="9"/>
      <c r="AN395" s="8"/>
      <c r="AP395" s="4"/>
      <c r="AQ395" s="9"/>
      <c r="AS395" s="8"/>
      <c r="AU395" s="4"/>
      <c r="AV395" s="9"/>
      <c r="AX395" s="17"/>
      <c r="AZ395" s="13"/>
      <c r="BA395" s="16"/>
      <c r="BM395" s="39"/>
      <c r="BO395" s="14"/>
      <c r="BP395" s="18"/>
      <c r="BR395" s="39"/>
      <c r="BT395" s="14"/>
      <c r="BU395" s="18"/>
      <c r="BW395" s="39"/>
      <c r="BY395" s="14"/>
      <c r="BZ395" s="18"/>
      <c r="CA395" s="22"/>
      <c r="CB395" s="40"/>
      <c r="CG395" s="40"/>
      <c r="CI395" s="21"/>
      <c r="CJ395" s="21"/>
      <c r="CL395" s="40"/>
      <c r="CN395" s="21"/>
      <c r="CO395" s="21"/>
      <c r="CQ395" s="40"/>
      <c r="CS395" s="21"/>
      <c r="CT395" s="21"/>
      <c r="CV395" s="40"/>
      <c r="CX395" s="21"/>
      <c r="CY395" s="21"/>
      <c r="CZ395" s="26"/>
      <c r="DA395" s="41"/>
      <c r="DF395" s="41"/>
      <c r="DH395" s="25"/>
      <c r="DI395" s="25"/>
      <c r="DK395" s="41"/>
      <c r="DM395" s="25"/>
      <c r="DN395" s="25"/>
      <c r="DP395" s="41"/>
      <c r="DR395" s="25"/>
      <c r="DS395" s="25"/>
      <c r="DT395" s="30"/>
      <c r="DU395" s="42"/>
      <c r="DZ395" s="42"/>
      <c r="EB395" s="29"/>
      <c r="EC395" s="29"/>
      <c r="EE395" s="42"/>
      <c r="EG395" s="29"/>
      <c r="EH395" s="29"/>
      <c r="EI395" s="34"/>
      <c r="EJ395" s="43"/>
      <c r="EO395" s="43"/>
      <c r="EQ395" s="33"/>
      <c r="ER395" s="33"/>
      <c r="ES395" s="38"/>
      <c r="ET395" s="44"/>
      <c r="EX395" s="7"/>
      <c r="EY395" s="8"/>
      <c r="FD395" s="8"/>
      <c r="FF395" s="4"/>
      <c r="FG395" s="4"/>
      <c r="FI395" s="8"/>
      <c r="FK395" s="4"/>
      <c r="FL395" s="4"/>
      <c r="FN395" s="8"/>
      <c r="FP395" s="4"/>
      <c r="FQ395" s="4"/>
      <c r="FS395" s="8"/>
      <c r="FU395" s="4"/>
      <c r="FV395" s="4"/>
      <c r="FW395" s="15"/>
      <c r="FX395" s="39"/>
      <c r="GC395" s="39"/>
      <c r="GE395" s="14"/>
      <c r="GF395" s="14"/>
      <c r="GH395" s="39"/>
      <c r="GJ395" s="14"/>
      <c r="GK395" s="14"/>
      <c r="GM395" s="39"/>
      <c r="GO395" s="14"/>
      <c r="GP395" s="14"/>
      <c r="GQ395" s="22"/>
      <c r="GR395" s="40"/>
      <c r="GW395" s="40"/>
      <c r="GY395" s="21"/>
      <c r="GZ395" s="21"/>
      <c r="HB395" s="40"/>
      <c r="HD395" s="21"/>
      <c r="HE395" s="21"/>
      <c r="HF395" s="26"/>
      <c r="HG395" s="41"/>
      <c r="HL395" s="41"/>
      <c r="HN395" s="25"/>
      <c r="HO395" s="25"/>
      <c r="HP395" s="30"/>
      <c r="HQ395" s="42"/>
      <c r="HU395" s="7"/>
      <c r="HV395" s="8"/>
      <c r="IA395" s="8"/>
      <c r="IC395" s="4"/>
      <c r="ID395" s="4"/>
      <c r="IF395" s="8"/>
      <c r="IH395" s="4"/>
      <c r="II395" s="4"/>
      <c r="IK395" s="8"/>
      <c r="IM395" s="4"/>
      <c r="IN395" s="4"/>
      <c r="IO395" s="15"/>
      <c r="IP395" s="39"/>
      <c r="IU395" s="39"/>
      <c r="IW395" s="14"/>
      <c r="IX395" s="14"/>
      <c r="IZ395" s="39"/>
      <c r="JB395" s="14"/>
      <c r="JC395" s="14"/>
      <c r="JD395" s="22"/>
      <c r="JE395" s="40"/>
      <c r="JJ395" s="40"/>
      <c r="JL395" s="21"/>
      <c r="JM395" s="21"/>
      <c r="JN395" s="26"/>
      <c r="JO395" s="41"/>
      <c r="JS395" s="7"/>
      <c r="JT395" s="8"/>
      <c r="JY395" s="8"/>
      <c r="KA395" s="4"/>
      <c r="KB395" s="4"/>
      <c r="KD395" s="8"/>
      <c r="KF395" s="4"/>
      <c r="KG395" s="4"/>
      <c r="KH395" s="15"/>
      <c r="KI395" s="39"/>
      <c r="KN395" s="39"/>
      <c r="KP395" s="14"/>
      <c r="KQ395" s="14"/>
      <c r="KR395" s="22"/>
      <c r="KS395" s="40"/>
      <c r="KX395" s="6"/>
      <c r="KZ395" s="5"/>
      <c r="LA395" s="5"/>
      <c r="LG395" s="15"/>
      <c r="LH395" s="39"/>
      <c r="LM395" s="6"/>
      <c r="LO395" s="5"/>
      <c r="LP395" s="5"/>
      <c r="LQ395" s="7"/>
      <c r="LR395" s="8"/>
      <c r="LW395" s="8"/>
      <c r="LY395" s="4"/>
      <c r="LZ395" s="4"/>
      <c r="MB395" s="8"/>
      <c r="MD395" s="4"/>
      <c r="ME395" s="4"/>
      <c r="MG395" s="8"/>
      <c r="MI395" s="4"/>
      <c r="MJ395" s="4"/>
      <c r="MK395" s="15"/>
      <c r="ML395" s="39"/>
      <c r="MQ395" s="39"/>
      <c r="MS395" s="14"/>
      <c r="MT395" s="14"/>
      <c r="MV395" s="39"/>
      <c r="MX395" s="14"/>
      <c r="MY395" s="14"/>
      <c r="MZ395" s="22"/>
      <c r="NA395" s="40"/>
      <c r="NF395" s="40"/>
      <c r="NH395" s="21"/>
      <c r="NI395" s="21"/>
      <c r="NJ395" s="26"/>
      <c r="NK395" s="41"/>
      <c r="NO395" s="7"/>
      <c r="NP395" s="8"/>
      <c r="NU395" s="8"/>
      <c r="NW395" s="4"/>
      <c r="NX395" s="4"/>
      <c r="NZ395" s="8"/>
      <c r="OB395" s="4"/>
      <c r="OC395" s="4"/>
      <c r="OD395" s="15"/>
      <c r="OE395" s="39"/>
      <c r="OJ395" s="39"/>
      <c r="OL395" s="14"/>
      <c r="OM395" s="14"/>
      <c r="ON395" s="22"/>
      <c r="OO395" s="40"/>
      <c r="OS395" s="7"/>
      <c r="OT395" s="8"/>
      <c r="OY395" s="8"/>
      <c r="PA395" s="4"/>
      <c r="PB395" s="4"/>
      <c r="PC395" s="15"/>
      <c r="PD395" s="39"/>
      <c r="PH395" s="7"/>
      <c r="PI395" s="8"/>
      <c r="PM395" s="7"/>
      <c r="PN395" s="8"/>
      <c r="PS395" s="8"/>
      <c r="PU395" s="4"/>
      <c r="PV395" s="4"/>
      <c r="PX395" s="8"/>
      <c r="PZ395" s="4"/>
      <c r="QA395" s="4"/>
      <c r="QB395" s="15"/>
      <c r="QC395" s="39"/>
      <c r="QH395" s="39"/>
      <c r="QJ395" s="14"/>
      <c r="QK395" s="14"/>
      <c r="QL395" s="22"/>
      <c r="QM395" s="40"/>
      <c r="QQ395" s="7"/>
      <c r="QR395" s="8"/>
      <c r="QW395" s="8"/>
      <c r="QY395" s="4"/>
      <c r="QZ395" s="4"/>
      <c r="RA395" s="15"/>
      <c r="RB395" s="39"/>
      <c r="RF395" s="7"/>
      <c r="RG395" s="8"/>
      <c r="RK395" s="7"/>
      <c r="RL395" s="8"/>
      <c r="RQ395" s="8"/>
      <c r="RS395" s="4"/>
      <c r="RT395" s="4"/>
      <c r="RU395" s="15"/>
      <c r="RV395" s="39"/>
      <c r="RZ395" s="7"/>
      <c r="SA395" s="8"/>
      <c r="SE395" s="7"/>
      <c r="SF395" s="8"/>
      <c r="SJ395" s="7"/>
      <c r="SK395" s="8"/>
      <c r="SP395" s="8"/>
      <c r="SR395" s="4"/>
      <c r="SS395" s="4"/>
      <c r="SU395" s="8"/>
      <c r="SW395" s="4"/>
      <c r="SX395" s="4"/>
      <c r="SY395" s="15"/>
      <c r="SZ395" s="39"/>
      <c r="TE395" s="39"/>
      <c r="TG395" s="14"/>
      <c r="TH395" s="14"/>
      <c r="TI395" s="22"/>
      <c r="TJ395" s="40"/>
      <c r="TN395" s="7"/>
      <c r="TO395" s="8"/>
      <c r="TT395" s="8"/>
      <c r="TV395" s="4"/>
      <c r="TW395" s="4"/>
      <c r="TX395" s="15"/>
      <c r="TY395" s="39"/>
      <c r="UC395" s="7"/>
      <c r="UD395" s="8"/>
      <c r="UH395" s="7"/>
      <c r="UI395" s="8"/>
      <c r="UN395" s="8"/>
      <c r="UP395" s="4"/>
      <c r="UQ395" s="4"/>
      <c r="UR395" s="15"/>
      <c r="US395" s="39"/>
      <c r="UW395" s="7"/>
      <c r="UX395" s="8"/>
      <c r="VB395" s="7"/>
      <c r="VC395" s="8"/>
      <c r="VG395" s="7"/>
      <c r="VH395" s="8"/>
      <c r="VM395" s="8"/>
      <c r="VO395" s="4"/>
      <c r="VP395" s="4"/>
      <c r="VQ395" s="15"/>
      <c r="VR395" s="39"/>
      <c r="VV395" s="7"/>
      <c r="VW395" s="8"/>
      <c r="WA395" s="7"/>
      <c r="WB395" s="8"/>
      <c r="WF395" s="7"/>
      <c r="WG395" s="8"/>
      <c r="WK395" s="7"/>
      <c r="WL395" s="8"/>
      <c r="WQ395" s="8"/>
      <c r="WS395" s="4"/>
      <c r="WT395" s="4"/>
      <c r="WU395" s="15"/>
      <c r="WV395" s="39"/>
      <c r="WZ395" s="7"/>
      <c r="XA395" s="8"/>
      <c r="XE395" s="7"/>
      <c r="XF395" s="8"/>
      <c r="XJ395" s="7"/>
      <c r="XK395" s="8"/>
      <c r="XO395" s="7"/>
      <c r="XP395" s="8"/>
      <c r="XT395" s="7"/>
      <c r="XU395" s="8"/>
      <c r="XY395" s="7"/>
      <c r="XZ395" s="8"/>
      <c r="YD395" s="7"/>
      <c r="YE395" s="8"/>
      <c r="YI395" s="7"/>
      <c r="YJ395" s="8"/>
    </row>
    <row r="396" spans="2:660" x14ac:dyDescent="0.2">
      <c r="B396" s="242"/>
      <c r="C396" s="163"/>
      <c r="D396"/>
      <c r="J396"/>
      <c r="K396"/>
      <c r="L396"/>
      <c r="M396"/>
      <c r="AI396" s="8"/>
      <c r="AK396" s="4"/>
      <c r="AL396" s="9"/>
      <c r="AN396" s="8"/>
      <c r="AP396" s="4"/>
      <c r="AQ396" s="9"/>
      <c r="AS396" s="8"/>
      <c r="AU396" s="4"/>
      <c r="AV396" s="9"/>
      <c r="AX396" s="17"/>
      <c r="AZ396" s="13"/>
      <c r="BA396" s="16"/>
      <c r="BM396" s="39"/>
      <c r="BO396" s="14"/>
      <c r="BP396" s="18"/>
      <c r="BR396" s="39"/>
      <c r="BT396" s="14"/>
      <c r="BU396" s="18"/>
      <c r="BW396" s="39"/>
      <c r="BY396" s="14"/>
      <c r="BZ396" s="18"/>
      <c r="CA396" s="22"/>
      <c r="CB396" s="40"/>
      <c r="CG396" s="40"/>
      <c r="CI396" s="21"/>
      <c r="CJ396" s="21"/>
      <c r="CL396" s="40"/>
      <c r="CN396" s="21"/>
      <c r="CO396" s="21"/>
      <c r="CQ396" s="40"/>
      <c r="CS396" s="21"/>
      <c r="CT396" s="21"/>
      <c r="CV396" s="40"/>
      <c r="CX396" s="21"/>
      <c r="CY396" s="21"/>
      <c r="CZ396" s="26"/>
      <c r="DA396" s="41"/>
      <c r="DF396" s="41"/>
      <c r="DH396" s="25"/>
      <c r="DI396" s="25"/>
      <c r="DK396" s="41"/>
      <c r="DM396" s="25"/>
      <c r="DN396" s="25"/>
      <c r="DP396" s="41"/>
      <c r="DR396" s="25"/>
      <c r="DS396" s="25"/>
      <c r="DT396" s="30"/>
      <c r="DU396" s="42"/>
      <c r="DZ396" s="42"/>
      <c r="EB396" s="29"/>
      <c r="EC396" s="29"/>
      <c r="EE396" s="42"/>
      <c r="EG396" s="29"/>
      <c r="EH396" s="29"/>
      <c r="EI396" s="34"/>
      <c r="EJ396" s="43"/>
      <c r="EO396" s="43"/>
      <c r="EQ396" s="33"/>
      <c r="ER396" s="33"/>
      <c r="ES396" s="38"/>
      <c r="ET396" s="44"/>
      <c r="EX396" s="7"/>
      <c r="EY396" s="8"/>
      <c r="FD396" s="8"/>
      <c r="FF396" s="4"/>
      <c r="FG396" s="4"/>
      <c r="FI396" s="8"/>
      <c r="FK396" s="4"/>
      <c r="FL396" s="4"/>
      <c r="FN396" s="8"/>
      <c r="FP396" s="4"/>
      <c r="FQ396" s="4"/>
      <c r="FS396" s="8"/>
      <c r="FU396" s="4"/>
      <c r="FV396" s="4"/>
      <c r="FW396" s="15"/>
      <c r="FX396" s="39"/>
      <c r="GC396" s="39"/>
      <c r="GE396" s="14"/>
      <c r="GF396" s="14"/>
      <c r="GH396" s="39"/>
      <c r="GJ396" s="14"/>
      <c r="GK396" s="14"/>
      <c r="GM396" s="39"/>
      <c r="GO396" s="14"/>
      <c r="GP396" s="14"/>
      <c r="GQ396" s="22"/>
      <c r="GR396" s="40"/>
      <c r="GW396" s="40"/>
      <c r="GY396" s="21"/>
      <c r="GZ396" s="21"/>
      <c r="HB396" s="40"/>
      <c r="HD396" s="21"/>
      <c r="HE396" s="21"/>
      <c r="HF396" s="26"/>
      <c r="HG396" s="41"/>
      <c r="HL396" s="41"/>
      <c r="HN396" s="25"/>
      <c r="HO396" s="25"/>
      <c r="HP396" s="30"/>
      <c r="HQ396" s="42"/>
      <c r="HU396" s="7"/>
      <c r="HV396" s="8"/>
      <c r="IA396" s="8"/>
      <c r="IC396" s="4"/>
      <c r="ID396" s="4"/>
      <c r="IF396" s="8"/>
      <c r="IH396" s="4"/>
      <c r="II396" s="4"/>
      <c r="IK396" s="8"/>
      <c r="IM396" s="4"/>
      <c r="IN396" s="4"/>
      <c r="IO396" s="15"/>
      <c r="IP396" s="39"/>
      <c r="IU396" s="39"/>
      <c r="IW396" s="14"/>
      <c r="IX396" s="14"/>
      <c r="IZ396" s="39"/>
      <c r="JB396" s="14"/>
      <c r="JC396" s="14"/>
      <c r="JD396" s="22"/>
      <c r="JE396" s="40"/>
      <c r="JJ396" s="40"/>
      <c r="JL396" s="21"/>
      <c r="JM396" s="21"/>
      <c r="JN396" s="26"/>
      <c r="JO396" s="41"/>
      <c r="JS396" s="7"/>
      <c r="JT396" s="8"/>
      <c r="JY396" s="8"/>
      <c r="KA396" s="4"/>
      <c r="KB396" s="4"/>
      <c r="KD396" s="8"/>
      <c r="KF396" s="4"/>
      <c r="KG396" s="4"/>
      <c r="KH396" s="15"/>
      <c r="KI396" s="39"/>
      <c r="KN396" s="39"/>
      <c r="KP396" s="14"/>
      <c r="KQ396" s="14"/>
      <c r="KR396" s="22"/>
      <c r="KS396" s="40"/>
      <c r="KX396" s="6"/>
      <c r="KZ396" s="5"/>
      <c r="LA396" s="5"/>
      <c r="LG396" s="15"/>
      <c r="LH396" s="39"/>
      <c r="LM396" s="6"/>
      <c r="LO396" s="5"/>
      <c r="LP396" s="5"/>
      <c r="LQ396" s="7"/>
      <c r="LR396" s="8"/>
      <c r="LW396" s="8"/>
      <c r="LY396" s="4"/>
      <c r="LZ396" s="4"/>
      <c r="MB396" s="8"/>
      <c r="MD396" s="4"/>
      <c r="ME396" s="4"/>
      <c r="MG396" s="8"/>
      <c r="MI396" s="4"/>
      <c r="MJ396" s="4"/>
      <c r="MK396" s="15"/>
      <c r="ML396" s="39"/>
      <c r="MQ396" s="39"/>
      <c r="MS396" s="14"/>
      <c r="MT396" s="14"/>
      <c r="MV396" s="39"/>
      <c r="MX396" s="14"/>
      <c r="MY396" s="14"/>
      <c r="MZ396" s="22"/>
      <c r="NA396" s="40"/>
      <c r="NF396" s="40"/>
      <c r="NH396" s="21"/>
      <c r="NI396" s="21"/>
      <c r="NJ396" s="26"/>
      <c r="NK396" s="41"/>
      <c r="NO396" s="7"/>
      <c r="NP396" s="8"/>
      <c r="NU396" s="8"/>
      <c r="NW396" s="4"/>
      <c r="NX396" s="4"/>
      <c r="NZ396" s="8"/>
      <c r="OB396" s="4"/>
      <c r="OC396" s="4"/>
      <c r="OD396" s="15"/>
      <c r="OE396" s="39"/>
      <c r="OJ396" s="39"/>
      <c r="OL396" s="14"/>
      <c r="OM396" s="14"/>
      <c r="ON396" s="22"/>
      <c r="OO396" s="40"/>
      <c r="OS396" s="7"/>
      <c r="OT396" s="8"/>
      <c r="OY396" s="8"/>
      <c r="PA396" s="4"/>
      <c r="PB396" s="4"/>
      <c r="PC396" s="15"/>
      <c r="PD396" s="39"/>
      <c r="PH396" s="7"/>
      <c r="PI396" s="8"/>
      <c r="PM396" s="7"/>
      <c r="PN396" s="8"/>
      <c r="PS396" s="8"/>
      <c r="PU396" s="4"/>
      <c r="PV396" s="4"/>
      <c r="PX396" s="8"/>
      <c r="PZ396" s="4"/>
      <c r="QA396" s="4"/>
      <c r="QB396" s="15"/>
      <c r="QC396" s="39"/>
      <c r="QH396" s="39"/>
      <c r="QJ396" s="14"/>
      <c r="QK396" s="14"/>
      <c r="QL396" s="22"/>
      <c r="QM396" s="40"/>
      <c r="QQ396" s="7"/>
      <c r="QR396" s="8"/>
      <c r="QW396" s="8"/>
      <c r="QY396" s="4"/>
      <c r="QZ396" s="4"/>
      <c r="RA396" s="15"/>
      <c r="RB396" s="39"/>
      <c r="RF396" s="7"/>
      <c r="RG396" s="8"/>
      <c r="RK396" s="7"/>
      <c r="RL396" s="8"/>
      <c r="RQ396" s="8"/>
      <c r="RS396" s="4"/>
      <c r="RT396" s="4"/>
      <c r="RU396" s="15"/>
      <c r="RV396" s="39"/>
      <c r="RZ396" s="7"/>
      <c r="SA396" s="8"/>
      <c r="SE396" s="7"/>
      <c r="SF396" s="8"/>
      <c r="SJ396" s="7"/>
      <c r="SK396" s="8"/>
      <c r="SP396" s="8"/>
      <c r="SR396" s="4"/>
      <c r="SS396" s="4"/>
      <c r="SU396" s="8"/>
      <c r="SW396" s="4"/>
      <c r="SX396" s="4"/>
      <c r="SY396" s="15"/>
      <c r="SZ396" s="39"/>
      <c r="TE396" s="39"/>
      <c r="TG396" s="14"/>
      <c r="TH396" s="14"/>
      <c r="TI396" s="22"/>
      <c r="TJ396" s="40"/>
      <c r="TN396" s="7"/>
      <c r="TO396" s="8"/>
      <c r="TT396" s="8"/>
      <c r="TV396" s="4"/>
      <c r="TW396" s="4"/>
      <c r="TX396" s="15"/>
      <c r="TY396" s="39"/>
      <c r="UC396" s="7"/>
      <c r="UD396" s="8"/>
      <c r="UH396" s="7"/>
      <c r="UI396" s="8"/>
      <c r="UN396" s="8"/>
      <c r="UP396" s="4"/>
      <c r="UQ396" s="4"/>
      <c r="UR396" s="15"/>
      <c r="US396" s="39"/>
      <c r="UW396" s="7"/>
      <c r="UX396" s="8"/>
      <c r="VB396" s="7"/>
      <c r="VC396" s="8"/>
      <c r="VG396" s="7"/>
      <c r="VH396" s="8"/>
      <c r="VM396" s="8"/>
      <c r="VO396" s="4"/>
      <c r="VP396" s="4"/>
      <c r="VQ396" s="15"/>
      <c r="VR396" s="39"/>
      <c r="VV396" s="7"/>
      <c r="VW396" s="8"/>
      <c r="WA396" s="7"/>
      <c r="WB396" s="8"/>
      <c r="WF396" s="7"/>
      <c r="WG396" s="8"/>
      <c r="WK396" s="7"/>
      <c r="WL396" s="8"/>
      <c r="WQ396" s="8"/>
      <c r="WS396" s="4"/>
      <c r="WT396" s="4"/>
      <c r="WU396" s="15"/>
      <c r="WV396" s="39"/>
      <c r="WZ396" s="7"/>
      <c r="XA396" s="8"/>
      <c r="XE396" s="7"/>
      <c r="XF396" s="8"/>
      <c r="XJ396" s="7"/>
      <c r="XK396" s="8"/>
      <c r="XO396" s="7"/>
      <c r="XP396" s="8"/>
      <c r="XT396" s="7"/>
      <c r="XU396" s="8"/>
      <c r="XY396" s="7"/>
      <c r="XZ396" s="8"/>
      <c r="YD396" s="7"/>
      <c r="YE396" s="8"/>
      <c r="YI396" s="7"/>
      <c r="YJ396" s="8"/>
    </row>
    <row r="397" spans="2:660" x14ac:dyDescent="0.2">
      <c r="B397" s="242"/>
      <c r="C397" s="163"/>
      <c r="D397"/>
      <c r="J397"/>
      <c r="K397"/>
      <c r="L397"/>
      <c r="M397"/>
      <c r="AI397" s="8"/>
      <c r="AK397" s="4"/>
      <c r="AL397" s="9"/>
      <c r="AN397" s="8"/>
      <c r="AP397" s="4"/>
      <c r="AQ397" s="9"/>
      <c r="AS397" s="8"/>
      <c r="AU397" s="4"/>
      <c r="AV397" s="9"/>
      <c r="AX397" s="17"/>
      <c r="AZ397" s="13"/>
      <c r="BA397" s="16"/>
      <c r="BM397" s="39"/>
      <c r="BO397" s="14"/>
      <c r="BP397" s="18"/>
      <c r="BR397" s="39"/>
      <c r="BT397" s="14"/>
      <c r="BU397" s="18"/>
      <c r="BW397" s="39"/>
      <c r="BY397" s="14"/>
      <c r="BZ397" s="18"/>
      <c r="CA397" s="22"/>
      <c r="CB397" s="40"/>
      <c r="CG397" s="40"/>
      <c r="CI397" s="21"/>
      <c r="CJ397" s="21"/>
      <c r="CL397" s="40"/>
      <c r="CN397" s="21"/>
      <c r="CO397" s="21"/>
      <c r="CQ397" s="40"/>
      <c r="CS397" s="21"/>
      <c r="CT397" s="21"/>
      <c r="CV397" s="40"/>
      <c r="CX397" s="21"/>
      <c r="CY397" s="21"/>
      <c r="CZ397" s="26"/>
      <c r="DA397" s="41"/>
      <c r="DF397" s="41"/>
      <c r="DH397" s="25"/>
      <c r="DI397" s="25"/>
      <c r="DK397" s="41"/>
      <c r="DM397" s="25"/>
      <c r="DN397" s="25"/>
      <c r="DP397" s="41"/>
      <c r="DR397" s="25"/>
      <c r="DS397" s="25"/>
      <c r="DT397" s="30"/>
      <c r="DU397" s="42"/>
      <c r="DZ397" s="42"/>
      <c r="EB397" s="29"/>
      <c r="EC397" s="29"/>
      <c r="EE397" s="42"/>
      <c r="EG397" s="29"/>
      <c r="EH397" s="29"/>
      <c r="EI397" s="34"/>
      <c r="EJ397" s="43"/>
      <c r="EO397" s="43"/>
      <c r="EQ397" s="33"/>
      <c r="ER397" s="33"/>
      <c r="ES397" s="38"/>
      <c r="ET397" s="44"/>
      <c r="EX397" s="7"/>
      <c r="EY397" s="8"/>
      <c r="FD397" s="8"/>
      <c r="FF397" s="4"/>
      <c r="FG397" s="4"/>
      <c r="FI397" s="8"/>
      <c r="FK397" s="4"/>
      <c r="FL397" s="4"/>
      <c r="FN397" s="8"/>
      <c r="FP397" s="4"/>
      <c r="FQ397" s="4"/>
      <c r="FS397" s="8"/>
      <c r="FU397" s="4"/>
      <c r="FV397" s="4"/>
      <c r="FW397" s="15"/>
      <c r="FX397" s="39"/>
      <c r="GC397" s="39"/>
      <c r="GE397" s="14"/>
      <c r="GF397" s="14"/>
      <c r="GH397" s="39"/>
      <c r="GJ397" s="14"/>
      <c r="GK397" s="14"/>
      <c r="GM397" s="39"/>
      <c r="GO397" s="14"/>
      <c r="GP397" s="14"/>
      <c r="GQ397" s="22"/>
      <c r="GR397" s="40"/>
      <c r="GW397" s="40"/>
      <c r="GY397" s="21"/>
      <c r="GZ397" s="21"/>
      <c r="HB397" s="40"/>
      <c r="HD397" s="21"/>
      <c r="HE397" s="21"/>
      <c r="HF397" s="26"/>
      <c r="HG397" s="41"/>
      <c r="HL397" s="41"/>
      <c r="HN397" s="25"/>
      <c r="HO397" s="25"/>
      <c r="HP397" s="30"/>
      <c r="HQ397" s="42"/>
      <c r="HU397" s="7"/>
      <c r="HV397" s="8"/>
      <c r="IA397" s="8"/>
      <c r="IC397" s="4"/>
      <c r="ID397" s="4"/>
      <c r="IF397" s="8"/>
      <c r="IH397" s="4"/>
      <c r="II397" s="4"/>
      <c r="IK397" s="8"/>
      <c r="IM397" s="4"/>
      <c r="IN397" s="4"/>
      <c r="IO397" s="15"/>
      <c r="IP397" s="39"/>
      <c r="IU397" s="39"/>
      <c r="IW397" s="14"/>
      <c r="IX397" s="14"/>
      <c r="IZ397" s="39"/>
      <c r="JB397" s="14"/>
      <c r="JC397" s="14"/>
      <c r="JD397" s="22"/>
      <c r="JE397" s="40"/>
      <c r="JJ397" s="40"/>
      <c r="JL397" s="21"/>
      <c r="JM397" s="21"/>
      <c r="JN397" s="26"/>
      <c r="JO397" s="41"/>
      <c r="JS397" s="7"/>
      <c r="JT397" s="8"/>
      <c r="JY397" s="8"/>
      <c r="KA397" s="4"/>
      <c r="KB397" s="4"/>
      <c r="KD397" s="8"/>
      <c r="KF397" s="4"/>
      <c r="KG397" s="4"/>
      <c r="KH397" s="15"/>
      <c r="KI397" s="39"/>
      <c r="KN397" s="39"/>
      <c r="KP397" s="14"/>
      <c r="KQ397" s="14"/>
      <c r="KR397" s="22"/>
      <c r="KS397" s="40"/>
      <c r="KX397" s="6"/>
      <c r="KZ397" s="5"/>
      <c r="LA397" s="5"/>
      <c r="LG397" s="15"/>
      <c r="LH397" s="39"/>
      <c r="LM397" s="6"/>
      <c r="LO397" s="5"/>
      <c r="LP397" s="5"/>
      <c r="LQ397" s="7"/>
      <c r="LR397" s="8"/>
      <c r="LW397" s="8"/>
      <c r="LY397" s="4"/>
      <c r="LZ397" s="4"/>
      <c r="MB397" s="8"/>
      <c r="MD397" s="4"/>
      <c r="ME397" s="4"/>
      <c r="MG397" s="8"/>
      <c r="MI397" s="4"/>
      <c r="MJ397" s="4"/>
      <c r="MK397" s="15"/>
      <c r="ML397" s="39"/>
      <c r="MQ397" s="39"/>
      <c r="MS397" s="14"/>
      <c r="MT397" s="14"/>
      <c r="MV397" s="39"/>
      <c r="MX397" s="14"/>
      <c r="MY397" s="14"/>
      <c r="MZ397" s="22"/>
      <c r="NA397" s="40"/>
      <c r="NF397" s="40"/>
      <c r="NH397" s="21"/>
      <c r="NI397" s="21"/>
      <c r="NJ397" s="26"/>
      <c r="NK397" s="41"/>
      <c r="NO397" s="7"/>
      <c r="NP397" s="8"/>
      <c r="NU397" s="8"/>
      <c r="NW397" s="4"/>
      <c r="NX397" s="4"/>
      <c r="NZ397" s="8"/>
      <c r="OB397" s="4"/>
      <c r="OC397" s="4"/>
      <c r="OD397" s="15"/>
      <c r="OE397" s="39"/>
      <c r="OJ397" s="39"/>
      <c r="OL397" s="14"/>
      <c r="OM397" s="14"/>
      <c r="ON397" s="22"/>
      <c r="OO397" s="40"/>
      <c r="OS397" s="7"/>
      <c r="OT397" s="8"/>
      <c r="OY397" s="8"/>
      <c r="PA397" s="4"/>
      <c r="PB397" s="4"/>
      <c r="PC397" s="15"/>
      <c r="PD397" s="39"/>
      <c r="PH397" s="7"/>
      <c r="PI397" s="8"/>
      <c r="PM397" s="7"/>
      <c r="PN397" s="8"/>
      <c r="PS397" s="8"/>
      <c r="PU397" s="4"/>
      <c r="PV397" s="4"/>
      <c r="PX397" s="8"/>
      <c r="PZ397" s="4"/>
      <c r="QA397" s="4"/>
      <c r="QB397" s="15"/>
      <c r="QC397" s="39"/>
      <c r="QH397" s="39"/>
      <c r="QJ397" s="14"/>
      <c r="QK397" s="14"/>
      <c r="QL397" s="22"/>
      <c r="QM397" s="40"/>
      <c r="QQ397" s="7"/>
      <c r="QR397" s="8"/>
      <c r="QW397" s="8"/>
      <c r="QY397" s="4"/>
      <c r="QZ397" s="4"/>
      <c r="RA397" s="15"/>
      <c r="RB397" s="39"/>
      <c r="RF397" s="7"/>
      <c r="RG397" s="8"/>
      <c r="RK397" s="7"/>
      <c r="RL397" s="8"/>
      <c r="RQ397" s="8"/>
      <c r="RS397" s="4"/>
      <c r="RT397" s="4"/>
      <c r="RU397" s="15"/>
      <c r="RV397" s="39"/>
      <c r="RZ397" s="7"/>
      <c r="SA397" s="8"/>
      <c r="SE397" s="7"/>
      <c r="SF397" s="8"/>
      <c r="SJ397" s="7"/>
      <c r="SK397" s="8"/>
      <c r="SP397" s="8"/>
      <c r="SR397" s="4"/>
      <c r="SS397" s="4"/>
      <c r="SU397" s="8"/>
      <c r="SW397" s="4"/>
      <c r="SX397" s="4"/>
      <c r="SY397" s="15"/>
      <c r="SZ397" s="39"/>
      <c r="TE397" s="39"/>
      <c r="TG397" s="14"/>
      <c r="TH397" s="14"/>
      <c r="TI397" s="22"/>
      <c r="TJ397" s="40"/>
      <c r="TN397" s="7"/>
      <c r="TO397" s="8"/>
      <c r="TT397" s="8"/>
      <c r="TV397" s="4"/>
      <c r="TW397" s="4"/>
      <c r="TX397" s="15"/>
      <c r="TY397" s="39"/>
      <c r="UC397" s="7"/>
      <c r="UD397" s="8"/>
      <c r="UH397" s="7"/>
      <c r="UI397" s="8"/>
      <c r="UN397" s="8"/>
      <c r="UP397" s="4"/>
      <c r="UQ397" s="4"/>
      <c r="UR397" s="15"/>
      <c r="US397" s="39"/>
      <c r="UW397" s="7"/>
      <c r="UX397" s="8"/>
      <c r="VB397" s="7"/>
      <c r="VC397" s="8"/>
      <c r="VG397" s="7"/>
      <c r="VH397" s="8"/>
      <c r="VM397" s="8"/>
      <c r="VO397" s="4"/>
      <c r="VP397" s="4"/>
      <c r="VQ397" s="15"/>
      <c r="VR397" s="39"/>
      <c r="VV397" s="7"/>
      <c r="VW397" s="8"/>
      <c r="WA397" s="7"/>
      <c r="WB397" s="8"/>
      <c r="WF397" s="7"/>
      <c r="WG397" s="8"/>
      <c r="WK397" s="7"/>
      <c r="WL397" s="8"/>
      <c r="WQ397" s="8"/>
      <c r="WS397" s="4"/>
      <c r="WT397" s="4"/>
      <c r="WU397" s="15"/>
      <c r="WV397" s="39"/>
      <c r="WZ397" s="7"/>
      <c r="XA397" s="8"/>
      <c r="XE397" s="7"/>
      <c r="XF397" s="8"/>
      <c r="XJ397" s="7"/>
      <c r="XK397" s="8"/>
      <c r="XO397" s="7"/>
      <c r="XP397" s="8"/>
      <c r="XT397" s="7"/>
      <c r="XU397" s="8"/>
      <c r="XY397" s="7"/>
      <c r="XZ397" s="8"/>
      <c r="YD397" s="7"/>
      <c r="YE397" s="8"/>
      <c r="YI397" s="7"/>
      <c r="YJ397" s="8"/>
    </row>
    <row r="398" spans="2:660" x14ac:dyDescent="0.2">
      <c r="B398" s="242"/>
      <c r="C398" s="163"/>
      <c r="D398"/>
      <c r="J398"/>
      <c r="K398"/>
      <c r="L398"/>
      <c r="M398"/>
      <c r="AI398" s="8"/>
      <c r="AK398" s="4"/>
      <c r="AL398" s="9"/>
      <c r="AN398" s="8"/>
      <c r="AP398" s="4"/>
      <c r="AQ398" s="9"/>
      <c r="AS398" s="8"/>
      <c r="AU398" s="4"/>
      <c r="AV398" s="9"/>
      <c r="AX398" s="17"/>
      <c r="AZ398" s="13"/>
      <c r="BA398" s="16"/>
      <c r="BM398" s="39"/>
      <c r="BO398" s="14"/>
      <c r="BP398" s="18"/>
      <c r="BR398" s="39"/>
      <c r="BT398" s="14"/>
      <c r="BU398" s="18"/>
      <c r="BW398" s="39"/>
      <c r="BY398" s="14"/>
      <c r="BZ398" s="18"/>
      <c r="CA398" s="22"/>
      <c r="CB398" s="40"/>
      <c r="CG398" s="40"/>
      <c r="CI398" s="21"/>
      <c r="CJ398" s="21"/>
      <c r="CL398" s="40"/>
      <c r="CN398" s="21"/>
      <c r="CO398" s="21"/>
      <c r="CQ398" s="40"/>
      <c r="CS398" s="21"/>
      <c r="CT398" s="21"/>
      <c r="CV398" s="40"/>
      <c r="CX398" s="21"/>
      <c r="CY398" s="21"/>
      <c r="CZ398" s="26"/>
      <c r="DA398" s="41"/>
      <c r="DF398" s="41"/>
      <c r="DH398" s="25"/>
      <c r="DI398" s="25"/>
      <c r="DK398" s="41"/>
      <c r="DM398" s="25"/>
      <c r="DN398" s="25"/>
      <c r="DP398" s="41"/>
      <c r="DR398" s="25"/>
      <c r="DS398" s="25"/>
      <c r="DT398" s="30"/>
      <c r="DU398" s="42"/>
      <c r="DZ398" s="42"/>
      <c r="EB398" s="29"/>
      <c r="EC398" s="29"/>
      <c r="EE398" s="42"/>
      <c r="EG398" s="29"/>
      <c r="EH398" s="29"/>
      <c r="EI398" s="34"/>
      <c r="EJ398" s="43"/>
      <c r="EO398" s="43"/>
      <c r="EQ398" s="33"/>
      <c r="ER398" s="33"/>
      <c r="ES398" s="38"/>
      <c r="ET398" s="44"/>
      <c r="EX398" s="7"/>
      <c r="EY398" s="8"/>
      <c r="FD398" s="8"/>
      <c r="FF398" s="4"/>
      <c r="FG398" s="4"/>
      <c r="FI398" s="8"/>
      <c r="FK398" s="4"/>
      <c r="FL398" s="4"/>
      <c r="FN398" s="8"/>
      <c r="FP398" s="4"/>
      <c r="FQ398" s="4"/>
      <c r="FS398" s="8"/>
      <c r="FU398" s="4"/>
      <c r="FV398" s="4"/>
      <c r="FW398" s="15"/>
      <c r="FX398" s="39"/>
      <c r="GC398" s="39"/>
      <c r="GE398" s="14"/>
      <c r="GF398" s="14"/>
      <c r="GH398" s="39"/>
      <c r="GJ398" s="14"/>
      <c r="GK398" s="14"/>
      <c r="GM398" s="39"/>
      <c r="GO398" s="14"/>
      <c r="GP398" s="14"/>
      <c r="GQ398" s="22"/>
      <c r="GR398" s="40"/>
      <c r="GW398" s="40"/>
      <c r="GY398" s="21"/>
      <c r="GZ398" s="21"/>
      <c r="HB398" s="40"/>
      <c r="HD398" s="21"/>
      <c r="HE398" s="21"/>
      <c r="HF398" s="26"/>
      <c r="HG398" s="41"/>
      <c r="HL398" s="41"/>
      <c r="HN398" s="25"/>
      <c r="HO398" s="25"/>
      <c r="HP398" s="30"/>
      <c r="HQ398" s="42"/>
      <c r="HU398" s="7"/>
      <c r="HV398" s="8"/>
      <c r="IA398" s="8"/>
      <c r="IC398" s="4"/>
      <c r="ID398" s="4"/>
      <c r="IF398" s="8"/>
      <c r="IH398" s="4"/>
      <c r="II398" s="4"/>
      <c r="IK398" s="8"/>
      <c r="IM398" s="4"/>
      <c r="IN398" s="4"/>
      <c r="IO398" s="15"/>
      <c r="IP398" s="39"/>
      <c r="IU398" s="39"/>
      <c r="IW398" s="14"/>
      <c r="IX398" s="14"/>
      <c r="IZ398" s="39"/>
      <c r="JB398" s="14"/>
      <c r="JC398" s="14"/>
      <c r="JD398" s="22"/>
      <c r="JE398" s="40"/>
      <c r="JJ398" s="40"/>
      <c r="JL398" s="21"/>
      <c r="JM398" s="21"/>
      <c r="JN398" s="26"/>
      <c r="JO398" s="41"/>
      <c r="JS398" s="7"/>
      <c r="JT398" s="8"/>
      <c r="JY398" s="8"/>
      <c r="KA398" s="4"/>
      <c r="KB398" s="4"/>
      <c r="KD398" s="8"/>
      <c r="KF398" s="4"/>
      <c r="KG398" s="4"/>
      <c r="KH398" s="15"/>
      <c r="KI398" s="39"/>
      <c r="KN398" s="39"/>
      <c r="KP398" s="14"/>
      <c r="KQ398" s="14"/>
      <c r="KR398" s="22"/>
      <c r="KS398" s="40"/>
      <c r="KX398" s="6"/>
      <c r="KZ398" s="5"/>
      <c r="LA398" s="5"/>
      <c r="LG398" s="15"/>
      <c r="LH398" s="39"/>
      <c r="LM398" s="6"/>
      <c r="LO398" s="5"/>
      <c r="LP398" s="5"/>
      <c r="LQ398" s="7"/>
      <c r="LR398" s="8"/>
      <c r="LW398" s="8"/>
      <c r="LY398" s="4"/>
      <c r="LZ398" s="4"/>
      <c r="MB398" s="8"/>
      <c r="MD398" s="4"/>
      <c r="ME398" s="4"/>
      <c r="MG398" s="8"/>
      <c r="MI398" s="4"/>
      <c r="MJ398" s="4"/>
      <c r="MK398" s="15"/>
      <c r="ML398" s="39"/>
      <c r="MQ398" s="39"/>
      <c r="MS398" s="14"/>
      <c r="MT398" s="14"/>
      <c r="MV398" s="39"/>
      <c r="MX398" s="14"/>
      <c r="MY398" s="14"/>
      <c r="MZ398" s="22"/>
      <c r="NA398" s="40"/>
      <c r="NF398" s="40"/>
      <c r="NH398" s="21"/>
      <c r="NI398" s="21"/>
      <c r="NJ398" s="26"/>
      <c r="NK398" s="41"/>
      <c r="NO398" s="7"/>
      <c r="NP398" s="8"/>
      <c r="NU398" s="8"/>
      <c r="NW398" s="4"/>
      <c r="NX398" s="4"/>
      <c r="NZ398" s="8"/>
      <c r="OB398" s="4"/>
      <c r="OC398" s="4"/>
      <c r="OD398" s="15"/>
      <c r="OE398" s="39"/>
      <c r="OJ398" s="39"/>
      <c r="OL398" s="14"/>
      <c r="OM398" s="14"/>
      <c r="ON398" s="22"/>
      <c r="OO398" s="40"/>
      <c r="OS398" s="7"/>
      <c r="OT398" s="8"/>
      <c r="OY398" s="8"/>
      <c r="PA398" s="4"/>
      <c r="PB398" s="4"/>
      <c r="PC398" s="15"/>
      <c r="PD398" s="39"/>
      <c r="PH398" s="7"/>
      <c r="PI398" s="8"/>
      <c r="PM398" s="7"/>
      <c r="PN398" s="8"/>
      <c r="PS398" s="8"/>
      <c r="PU398" s="4"/>
      <c r="PV398" s="4"/>
      <c r="PX398" s="8"/>
      <c r="PZ398" s="4"/>
      <c r="QA398" s="4"/>
      <c r="QB398" s="15"/>
      <c r="QC398" s="39"/>
      <c r="QH398" s="39"/>
      <c r="QJ398" s="14"/>
      <c r="QK398" s="14"/>
      <c r="QL398" s="22"/>
      <c r="QM398" s="40"/>
      <c r="QQ398" s="7"/>
      <c r="QR398" s="8"/>
      <c r="QW398" s="8"/>
      <c r="QY398" s="4"/>
      <c r="QZ398" s="4"/>
      <c r="RA398" s="15"/>
      <c r="RB398" s="39"/>
      <c r="RF398" s="7"/>
      <c r="RG398" s="8"/>
      <c r="RK398" s="7"/>
      <c r="RL398" s="8"/>
      <c r="RQ398" s="8"/>
      <c r="RS398" s="4"/>
      <c r="RT398" s="4"/>
      <c r="RU398" s="15"/>
      <c r="RV398" s="39"/>
      <c r="RZ398" s="7"/>
      <c r="SA398" s="8"/>
      <c r="SE398" s="7"/>
      <c r="SF398" s="8"/>
      <c r="SJ398" s="7"/>
      <c r="SK398" s="8"/>
      <c r="SP398" s="8"/>
      <c r="SR398" s="4"/>
      <c r="SS398" s="4"/>
      <c r="SU398" s="8"/>
      <c r="SW398" s="4"/>
      <c r="SX398" s="4"/>
      <c r="SY398" s="15"/>
      <c r="SZ398" s="39"/>
      <c r="TE398" s="39"/>
      <c r="TG398" s="14"/>
      <c r="TH398" s="14"/>
      <c r="TI398" s="22"/>
      <c r="TJ398" s="40"/>
      <c r="TN398" s="7"/>
      <c r="TO398" s="8"/>
      <c r="TT398" s="8"/>
      <c r="TV398" s="4"/>
      <c r="TW398" s="4"/>
      <c r="TX398" s="15"/>
      <c r="TY398" s="39"/>
      <c r="UC398" s="7"/>
      <c r="UD398" s="8"/>
      <c r="UH398" s="7"/>
      <c r="UI398" s="8"/>
      <c r="UN398" s="8"/>
      <c r="UP398" s="4"/>
      <c r="UQ398" s="4"/>
      <c r="UR398" s="15"/>
      <c r="US398" s="39"/>
      <c r="UW398" s="7"/>
      <c r="UX398" s="8"/>
      <c r="VB398" s="7"/>
      <c r="VC398" s="8"/>
      <c r="VG398" s="7"/>
      <c r="VH398" s="8"/>
      <c r="VM398" s="8"/>
      <c r="VO398" s="4"/>
      <c r="VP398" s="4"/>
      <c r="VQ398" s="15"/>
      <c r="VR398" s="39"/>
      <c r="VV398" s="7"/>
      <c r="VW398" s="8"/>
      <c r="WA398" s="7"/>
      <c r="WB398" s="8"/>
      <c r="WF398" s="7"/>
      <c r="WG398" s="8"/>
      <c r="WK398" s="7"/>
      <c r="WL398" s="8"/>
      <c r="WQ398" s="8"/>
      <c r="WS398" s="4"/>
      <c r="WT398" s="4"/>
      <c r="WU398" s="15"/>
      <c r="WV398" s="39"/>
      <c r="WZ398" s="7"/>
      <c r="XA398" s="8"/>
      <c r="XE398" s="7"/>
      <c r="XF398" s="8"/>
      <c r="XJ398" s="7"/>
      <c r="XK398" s="8"/>
      <c r="XO398" s="7"/>
      <c r="XP398" s="8"/>
      <c r="XT398" s="7"/>
      <c r="XU398" s="8"/>
      <c r="XY398" s="7"/>
      <c r="XZ398" s="8"/>
      <c r="YD398" s="7"/>
      <c r="YE398" s="8"/>
      <c r="YI398" s="7"/>
      <c r="YJ398" s="8"/>
    </row>
    <row r="399" spans="2:660" x14ac:dyDescent="0.2">
      <c r="B399" s="242"/>
      <c r="C399" s="163"/>
      <c r="D399"/>
      <c r="J399"/>
      <c r="K399"/>
      <c r="L399"/>
      <c r="M399"/>
      <c r="AI399" s="8"/>
      <c r="AK399" s="4"/>
      <c r="AL399" s="9"/>
      <c r="AN399" s="8"/>
      <c r="AP399" s="4"/>
      <c r="AQ399" s="9"/>
      <c r="AS399" s="8"/>
      <c r="AU399" s="4"/>
      <c r="AV399" s="9"/>
      <c r="AX399" s="17"/>
      <c r="AZ399" s="13"/>
      <c r="BA399" s="16"/>
      <c r="BM399" s="39"/>
      <c r="BO399" s="14"/>
      <c r="BP399" s="18"/>
      <c r="BR399" s="39"/>
      <c r="BT399" s="14"/>
      <c r="BU399" s="18"/>
      <c r="BW399" s="39"/>
      <c r="BY399" s="14"/>
      <c r="BZ399" s="18"/>
      <c r="CA399" s="22"/>
      <c r="CB399" s="40"/>
      <c r="CG399" s="40"/>
      <c r="CI399" s="21"/>
      <c r="CJ399" s="21"/>
      <c r="CL399" s="40"/>
      <c r="CN399" s="21"/>
      <c r="CO399" s="21"/>
      <c r="CQ399" s="40"/>
      <c r="CS399" s="21"/>
      <c r="CT399" s="21"/>
      <c r="CV399" s="40"/>
      <c r="CX399" s="21"/>
      <c r="CY399" s="21"/>
      <c r="CZ399" s="26"/>
      <c r="DA399" s="41"/>
      <c r="DF399" s="41"/>
      <c r="DH399" s="25"/>
      <c r="DI399" s="25"/>
      <c r="DK399" s="41"/>
      <c r="DM399" s="25"/>
      <c r="DN399" s="25"/>
      <c r="DP399" s="41"/>
      <c r="DR399" s="25"/>
      <c r="DS399" s="25"/>
      <c r="DT399" s="30"/>
      <c r="DU399" s="42"/>
      <c r="DZ399" s="42"/>
      <c r="EB399" s="29"/>
      <c r="EC399" s="29"/>
      <c r="EE399" s="42"/>
      <c r="EG399" s="29"/>
      <c r="EH399" s="29"/>
      <c r="EI399" s="34"/>
      <c r="EJ399" s="43"/>
      <c r="EO399" s="43"/>
      <c r="EQ399" s="33"/>
      <c r="ER399" s="33"/>
      <c r="ES399" s="38"/>
      <c r="ET399" s="44"/>
      <c r="EX399" s="7"/>
      <c r="EY399" s="8"/>
      <c r="FD399" s="8"/>
      <c r="FF399" s="4"/>
      <c r="FG399" s="4"/>
      <c r="FI399" s="8"/>
      <c r="FK399" s="4"/>
      <c r="FL399" s="4"/>
      <c r="FN399" s="8"/>
      <c r="FP399" s="4"/>
      <c r="FQ399" s="4"/>
      <c r="FS399" s="8"/>
      <c r="FU399" s="4"/>
      <c r="FV399" s="4"/>
      <c r="FW399" s="15"/>
      <c r="FX399" s="39"/>
      <c r="GC399" s="39"/>
      <c r="GE399" s="14"/>
      <c r="GF399" s="14"/>
      <c r="GH399" s="39"/>
      <c r="GJ399" s="14"/>
      <c r="GK399" s="14"/>
      <c r="GM399" s="39"/>
      <c r="GO399" s="14"/>
      <c r="GP399" s="14"/>
      <c r="GQ399" s="22"/>
      <c r="GR399" s="40"/>
      <c r="GW399" s="40"/>
      <c r="GY399" s="21"/>
      <c r="GZ399" s="21"/>
      <c r="HB399" s="40"/>
      <c r="HD399" s="21"/>
      <c r="HE399" s="21"/>
      <c r="HF399" s="26"/>
      <c r="HG399" s="41"/>
      <c r="HL399" s="41"/>
      <c r="HN399" s="25"/>
      <c r="HO399" s="25"/>
      <c r="HP399" s="30"/>
      <c r="HQ399" s="42"/>
      <c r="HU399" s="7"/>
      <c r="HV399" s="8"/>
      <c r="IA399" s="8"/>
      <c r="IC399" s="4"/>
      <c r="ID399" s="4"/>
      <c r="IF399" s="8"/>
      <c r="IH399" s="4"/>
      <c r="II399" s="4"/>
      <c r="IK399" s="8"/>
      <c r="IM399" s="4"/>
      <c r="IN399" s="4"/>
      <c r="IO399" s="15"/>
      <c r="IP399" s="39"/>
      <c r="IU399" s="39"/>
      <c r="IW399" s="14"/>
      <c r="IX399" s="14"/>
      <c r="IZ399" s="39"/>
      <c r="JB399" s="14"/>
      <c r="JC399" s="14"/>
      <c r="JD399" s="22"/>
      <c r="JE399" s="40"/>
      <c r="JJ399" s="40"/>
      <c r="JL399" s="21"/>
      <c r="JM399" s="21"/>
      <c r="JN399" s="26"/>
      <c r="JO399" s="41"/>
      <c r="JS399" s="7"/>
      <c r="JT399" s="8"/>
      <c r="JY399" s="8"/>
      <c r="KA399" s="4"/>
      <c r="KB399" s="4"/>
      <c r="KD399" s="8"/>
      <c r="KF399" s="4"/>
      <c r="KG399" s="4"/>
      <c r="KH399" s="15"/>
      <c r="KI399" s="39"/>
      <c r="KN399" s="39"/>
      <c r="KP399" s="14"/>
      <c r="KQ399" s="14"/>
      <c r="KR399" s="22"/>
      <c r="KS399" s="40"/>
      <c r="KX399" s="6"/>
      <c r="KZ399" s="5"/>
      <c r="LA399" s="5"/>
      <c r="LG399" s="15"/>
      <c r="LH399" s="39"/>
      <c r="LM399" s="6"/>
      <c r="LO399" s="5"/>
      <c r="LP399" s="5"/>
      <c r="LQ399" s="7"/>
      <c r="LR399" s="8"/>
      <c r="LW399" s="8"/>
      <c r="LY399" s="4"/>
      <c r="LZ399" s="4"/>
      <c r="MB399" s="8"/>
      <c r="MD399" s="4"/>
      <c r="ME399" s="4"/>
      <c r="MG399" s="8"/>
      <c r="MI399" s="4"/>
      <c r="MJ399" s="4"/>
      <c r="MK399" s="15"/>
      <c r="ML399" s="39"/>
      <c r="MQ399" s="39"/>
      <c r="MS399" s="14"/>
      <c r="MT399" s="14"/>
      <c r="MV399" s="39"/>
      <c r="MX399" s="14"/>
      <c r="MY399" s="14"/>
      <c r="MZ399" s="22"/>
      <c r="NA399" s="40"/>
      <c r="NF399" s="40"/>
      <c r="NH399" s="21"/>
      <c r="NI399" s="21"/>
      <c r="NJ399" s="26"/>
      <c r="NK399" s="41"/>
      <c r="NO399" s="7"/>
      <c r="NP399" s="8"/>
      <c r="NU399" s="8"/>
      <c r="NW399" s="4"/>
      <c r="NX399" s="4"/>
      <c r="NZ399" s="8"/>
      <c r="OB399" s="4"/>
      <c r="OC399" s="4"/>
      <c r="OD399" s="15"/>
      <c r="OE399" s="39"/>
      <c r="OJ399" s="39"/>
      <c r="OL399" s="14"/>
      <c r="OM399" s="14"/>
      <c r="ON399" s="22"/>
      <c r="OO399" s="40"/>
      <c r="OS399" s="7"/>
      <c r="OT399" s="8"/>
      <c r="OY399" s="8"/>
      <c r="PA399" s="4"/>
      <c r="PB399" s="4"/>
      <c r="PC399" s="15"/>
      <c r="PD399" s="39"/>
      <c r="PH399" s="7"/>
      <c r="PI399" s="8"/>
      <c r="PM399" s="7"/>
      <c r="PN399" s="8"/>
      <c r="PS399" s="8"/>
      <c r="PU399" s="4"/>
      <c r="PV399" s="4"/>
      <c r="PX399" s="8"/>
      <c r="PZ399" s="4"/>
      <c r="QA399" s="4"/>
      <c r="QB399" s="15"/>
      <c r="QC399" s="39"/>
      <c r="QH399" s="39"/>
      <c r="QJ399" s="14"/>
      <c r="QK399" s="14"/>
      <c r="QL399" s="22"/>
      <c r="QM399" s="40"/>
      <c r="QQ399" s="7"/>
      <c r="QR399" s="8"/>
      <c r="QW399" s="8"/>
      <c r="QY399" s="4"/>
      <c r="QZ399" s="4"/>
      <c r="RA399" s="15"/>
      <c r="RB399" s="39"/>
      <c r="RF399" s="7"/>
      <c r="RG399" s="8"/>
      <c r="RK399" s="7"/>
      <c r="RL399" s="8"/>
      <c r="RQ399" s="8"/>
      <c r="RS399" s="4"/>
      <c r="RT399" s="4"/>
      <c r="RU399" s="15"/>
      <c r="RV399" s="39"/>
      <c r="RZ399" s="7"/>
      <c r="SA399" s="8"/>
      <c r="SE399" s="7"/>
      <c r="SF399" s="8"/>
      <c r="SJ399" s="7"/>
      <c r="SK399" s="8"/>
      <c r="SP399" s="8"/>
      <c r="SR399" s="4"/>
      <c r="SS399" s="4"/>
      <c r="SU399" s="8"/>
      <c r="SW399" s="4"/>
      <c r="SX399" s="4"/>
      <c r="SY399" s="15"/>
      <c r="SZ399" s="39"/>
      <c r="TE399" s="39"/>
      <c r="TG399" s="14"/>
      <c r="TH399" s="14"/>
      <c r="TI399" s="22"/>
      <c r="TJ399" s="40"/>
      <c r="TN399" s="7"/>
      <c r="TO399" s="8"/>
      <c r="TT399" s="8"/>
      <c r="TV399" s="4"/>
      <c r="TW399" s="4"/>
      <c r="TX399" s="15"/>
      <c r="TY399" s="39"/>
      <c r="UC399" s="7"/>
      <c r="UD399" s="8"/>
      <c r="UH399" s="7"/>
      <c r="UI399" s="8"/>
      <c r="UN399" s="8"/>
      <c r="UP399" s="4"/>
      <c r="UQ399" s="4"/>
      <c r="UR399" s="15"/>
      <c r="US399" s="39"/>
      <c r="UW399" s="7"/>
      <c r="UX399" s="8"/>
      <c r="VB399" s="7"/>
      <c r="VC399" s="8"/>
      <c r="VG399" s="7"/>
      <c r="VH399" s="8"/>
      <c r="VM399" s="8"/>
      <c r="VO399" s="4"/>
      <c r="VP399" s="4"/>
      <c r="VQ399" s="15"/>
      <c r="VR399" s="39"/>
      <c r="VV399" s="7"/>
      <c r="VW399" s="8"/>
      <c r="WA399" s="7"/>
      <c r="WB399" s="8"/>
      <c r="WF399" s="7"/>
      <c r="WG399" s="8"/>
      <c r="WK399" s="7"/>
      <c r="WL399" s="8"/>
      <c r="WQ399" s="8"/>
      <c r="WS399" s="4"/>
      <c r="WT399" s="4"/>
      <c r="WU399" s="15"/>
      <c r="WV399" s="39"/>
      <c r="WZ399" s="7"/>
      <c r="XA399" s="8"/>
      <c r="XE399" s="7"/>
      <c r="XF399" s="8"/>
      <c r="XJ399" s="7"/>
      <c r="XK399" s="8"/>
      <c r="XO399" s="7"/>
      <c r="XP399" s="8"/>
      <c r="XT399" s="7"/>
      <c r="XU399" s="8"/>
      <c r="XY399" s="7"/>
      <c r="XZ399" s="8"/>
      <c r="YD399" s="7"/>
      <c r="YE399" s="8"/>
      <c r="YI399" s="7"/>
      <c r="YJ399" s="8"/>
    </row>
    <row r="400" spans="2:660" x14ac:dyDescent="0.2">
      <c r="B400" s="242"/>
      <c r="C400" s="163"/>
      <c r="D400"/>
      <c r="J400"/>
      <c r="K400"/>
      <c r="L400"/>
      <c r="M400"/>
      <c r="AI400" s="8"/>
      <c r="AK400" s="4"/>
      <c r="AL400" s="9"/>
      <c r="AN400" s="8"/>
      <c r="AP400" s="4"/>
      <c r="AQ400" s="9"/>
      <c r="AS400" s="8"/>
      <c r="AU400" s="4"/>
      <c r="AV400" s="9"/>
      <c r="AX400" s="17"/>
      <c r="AZ400" s="13"/>
      <c r="BA400" s="16"/>
      <c r="BM400" s="39"/>
      <c r="BO400" s="14"/>
      <c r="BP400" s="18"/>
      <c r="BR400" s="39"/>
      <c r="BT400" s="14"/>
      <c r="BU400" s="18"/>
      <c r="BW400" s="39"/>
      <c r="BY400" s="14"/>
      <c r="BZ400" s="18"/>
      <c r="CA400" s="22"/>
      <c r="CB400" s="40"/>
      <c r="CG400" s="40"/>
      <c r="CI400" s="21"/>
      <c r="CJ400" s="21"/>
      <c r="CL400" s="40"/>
      <c r="CN400" s="21"/>
      <c r="CO400" s="21"/>
      <c r="CQ400" s="40"/>
      <c r="CS400" s="21"/>
      <c r="CT400" s="21"/>
      <c r="CV400" s="40"/>
      <c r="CX400" s="21"/>
      <c r="CY400" s="21"/>
      <c r="CZ400" s="26"/>
      <c r="DA400" s="41"/>
      <c r="DF400" s="41"/>
      <c r="DH400" s="25"/>
      <c r="DI400" s="25"/>
      <c r="DK400" s="41"/>
      <c r="DM400" s="25"/>
      <c r="DN400" s="25"/>
      <c r="DP400" s="41"/>
      <c r="DR400" s="25"/>
      <c r="DS400" s="25"/>
      <c r="DT400" s="30"/>
      <c r="DU400" s="42"/>
      <c r="DZ400" s="42"/>
      <c r="EB400" s="29"/>
      <c r="EC400" s="29"/>
      <c r="EE400" s="42"/>
      <c r="EG400" s="29"/>
      <c r="EH400" s="29"/>
      <c r="EI400" s="34"/>
      <c r="EJ400" s="43"/>
      <c r="EO400" s="43"/>
      <c r="EQ400" s="33"/>
      <c r="ER400" s="33"/>
      <c r="ES400" s="38"/>
      <c r="ET400" s="44"/>
      <c r="EX400" s="7"/>
      <c r="EY400" s="8"/>
      <c r="FD400" s="8"/>
      <c r="FF400" s="4"/>
      <c r="FG400" s="4"/>
      <c r="FI400" s="8"/>
      <c r="FK400" s="4"/>
      <c r="FL400" s="4"/>
      <c r="FN400" s="8"/>
      <c r="FP400" s="4"/>
      <c r="FQ400" s="4"/>
      <c r="FS400" s="8"/>
      <c r="FU400" s="4"/>
      <c r="FV400" s="4"/>
      <c r="FW400" s="15"/>
      <c r="FX400" s="39"/>
      <c r="GC400" s="39"/>
      <c r="GE400" s="14"/>
      <c r="GF400" s="14"/>
      <c r="GH400" s="39"/>
      <c r="GJ400" s="14"/>
      <c r="GK400" s="14"/>
      <c r="GM400" s="39"/>
      <c r="GO400" s="14"/>
      <c r="GP400" s="14"/>
      <c r="GQ400" s="22"/>
      <c r="GR400" s="40"/>
      <c r="GW400" s="40"/>
      <c r="GY400" s="21"/>
      <c r="GZ400" s="21"/>
      <c r="HB400" s="40"/>
      <c r="HD400" s="21"/>
      <c r="HE400" s="21"/>
      <c r="HF400" s="26"/>
      <c r="HG400" s="41"/>
      <c r="HL400" s="41"/>
      <c r="HN400" s="25"/>
      <c r="HO400" s="25"/>
      <c r="HP400" s="30"/>
      <c r="HQ400" s="42"/>
      <c r="HU400" s="7"/>
      <c r="HV400" s="8"/>
      <c r="IA400" s="8"/>
      <c r="IC400" s="4"/>
      <c r="ID400" s="4"/>
      <c r="IF400" s="8"/>
      <c r="IH400" s="4"/>
      <c r="II400" s="4"/>
      <c r="IK400" s="8"/>
      <c r="IM400" s="4"/>
      <c r="IN400" s="4"/>
      <c r="IO400" s="15"/>
      <c r="IP400" s="39"/>
      <c r="IU400" s="39"/>
      <c r="IW400" s="14"/>
      <c r="IX400" s="14"/>
      <c r="IZ400" s="39"/>
      <c r="JB400" s="14"/>
      <c r="JC400" s="14"/>
      <c r="JD400" s="22"/>
      <c r="JE400" s="40"/>
      <c r="JJ400" s="40"/>
      <c r="JL400" s="21"/>
      <c r="JM400" s="21"/>
      <c r="JN400" s="26"/>
      <c r="JO400" s="41"/>
      <c r="JS400" s="7"/>
      <c r="JT400" s="8"/>
      <c r="JY400" s="8"/>
      <c r="KA400" s="4"/>
      <c r="KB400" s="4"/>
      <c r="KD400" s="8"/>
      <c r="KF400" s="4"/>
      <c r="KG400" s="4"/>
      <c r="KH400" s="15"/>
      <c r="KI400" s="39"/>
      <c r="KN400" s="39"/>
      <c r="KP400" s="14"/>
      <c r="KQ400" s="14"/>
      <c r="KR400" s="22"/>
      <c r="KS400" s="40"/>
      <c r="KX400" s="6"/>
      <c r="KZ400" s="5"/>
      <c r="LA400" s="5"/>
      <c r="LG400" s="15"/>
      <c r="LH400" s="39"/>
      <c r="LM400" s="6"/>
      <c r="LO400" s="5"/>
      <c r="LP400" s="5"/>
      <c r="LQ400" s="7"/>
      <c r="LR400" s="8"/>
      <c r="LW400" s="8"/>
      <c r="LY400" s="4"/>
      <c r="LZ400" s="4"/>
      <c r="MB400" s="8"/>
      <c r="MD400" s="4"/>
      <c r="ME400" s="4"/>
      <c r="MG400" s="8"/>
      <c r="MI400" s="4"/>
      <c r="MJ400" s="4"/>
      <c r="MK400" s="15"/>
      <c r="ML400" s="39"/>
      <c r="MQ400" s="39"/>
      <c r="MS400" s="14"/>
      <c r="MT400" s="14"/>
      <c r="MV400" s="39"/>
      <c r="MX400" s="14"/>
      <c r="MY400" s="14"/>
      <c r="MZ400" s="22"/>
      <c r="NA400" s="40"/>
      <c r="NF400" s="40"/>
      <c r="NH400" s="21"/>
      <c r="NI400" s="21"/>
      <c r="NJ400" s="26"/>
      <c r="NK400" s="41"/>
      <c r="NO400" s="7"/>
      <c r="NP400" s="8"/>
      <c r="NU400" s="8"/>
      <c r="NW400" s="4"/>
      <c r="NX400" s="4"/>
      <c r="NZ400" s="8"/>
      <c r="OB400" s="4"/>
      <c r="OC400" s="4"/>
      <c r="OD400" s="15"/>
      <c r="OE400" s="39"/>
      <c r="OJ400" s="39"/>
      <c r="OL400" s="14"/>
      <c r="OM400" s="14"/>
      <c r="ON400" s="22"/>
      <c r="OO400" s="40"/>
      <c r="OS400" s="7"/>
      <c r="OT400" s="8"/>
      <c r="OY400" s="8"/>
      <c r="PA400" s="4"/>
      <c r="PB400" s="4"/>
      <c r="PC400" s="15"/>
      <c r="PD400" s="39"/>
      <c r="PH400" s="7"/>
      <c r="PI400" s="8"/>
      <c r="PM400" s="7"/>
      <c r="PN400" s="8"/>
      <c r="PS400" s="8"/>
      <c r="PU400" s="4"/>
      <c r="PV400" s="4"/>
      <c r="PX400" s="8"/>
      <c r="PZ400" s="4"/>
      <c r="QA400" s="4"/>
      <c r="QB400" s="15"/>
      <c r="QC400" s="39"/>
      <c r="QH400" s="39"/>
      <c r="QJ400" s="14"/>
      <c r="QK400" s="14"/>
      <c r="QL400" s="22"/>
      <c r="QM400" s="40"/>
      <c r="QQ400" s="7"/>
      <c r="QR400" s="8"/>
      <c r="QW400" s="8"/>
      <c r="QY400" s="4"/>
      <c r="QZ400" s="4"/>
      <c r="RA400" s="15"/>
      <c r="RB400" s="39"/>
      <c r="RF400" s="7"/>
      <c r="RG400" s="8"/>
      <c r="RK400" s="7"/>
      <c r="RL400" s="8"/>
      <c r="RQ400" s="8"/>
      <c r="RS400" s="4"/>
      <c r="RT400" s="4"/>
      <c r="RU400" s="15"/>
      <c r="RV400" s="39"/>
      <c r="RZ400" s="7"/>
      <c r="SA400" s="8"/>
      <c r="SE400" s="7"/>
      <c r="SF400" s="8"/>
      <c r="SJ400" s="7"/>
      <c r="SK400" s="8"/>
      <c r="SP400" s="8"/>
      <c r="SR400" s="4"/>
      <c r="SS400" s="4"/>
      <c r="SU400" s="8"/>
      <c r="SW400" s="4"/>
      <c r="SX400" s="4"/>
      <c r="SY400" s="15"/>
      <c r="SZ400" s="39"/>
      <c r="TE400" s="39"/>
      <c r="TG400" s="14"/>
      <c r="TH400" s="14"/>
      <c r="TI400" s="22"/>
      <c r="TJ400" s="40"/>
      <c r="TN400" s="7"/>
      <c r="TO400" s="8"/>
      <c r="TT400" s="8"/>
      <c r="TV400" s="4"/>
      <c r="TW400" s="4"/>
      <c r="TX400" s="15"/>
      <c r="TY400" s="39"/>
      <c r="UC400" s="7"/>
      <c r="UD400" s="8"/>
      <c r="UH400" s="7"/>
      <c r="UI400" s="8"/>
      <c r="UN400" s="8"/>
      <c r="UP400" s="4"/>
      <c r="UQ400" s="4"/>
      <c r="UR400" s="15"/>
      <c r="US400" s="39"/>
      <c r="UW400" s="7"/>
      <c r="UX400" s="8"/>
      <c r="VB400" s="7"/>
      <c r="VC400" s="8"/>
      <c r="VG400" s="7"/>
      <c r="VH400" s="8"/>
      <c r="VM400" s="8"/>
      <c r="VO400" s="4"/>
      <c r="VP400" s="4"/>
      <c r="VQ400" s="15"/>
      <c r="VR400" s="39"/>
      <c r="VV400" s="7"/>
      <c r="VW400" s="8"/>
      <c r="WA400" s="7"/>
      <c r="WB400" s="8"/>
      <c r="WF400" s="7"/>
      <c r="WG400" s="8"/>
      <c r="WK400" s="7"/>
      <c r="WL400" s="8"/>
      <c r="WQ400" s="8"/>
      <c r="WS400" s="4"/>
      <c r="WT400" s="4"/>
      <c r="WU400" s="15"/>
      <c r="WV400" s="39"/>
      <c r="WZ400" s="7"/>
      <c r="XA400" s="8"/>
      <c r="XE400" s="7"/>
      <c r="XF400" s="8"/>
      <c r="XJ400" s="7"/>
      <c r="XK400" s="8"/>
      <c r="XO400" s="7"/>
      <c r="XP400" s="8"/>
      <c r="XT400" s="7"/>
      <c r="XU400" s="8"/>
      <c r="XY400" s="7"/>
      <c r="XZ400" s="8"/>
      <c r="YD400" s="7"/>
      <c r="YE400" s="8"/>
      <c r="YI400" s="7"/>
      <c r="YJ400" s="8"/>
    </row>
    <row r="401" spans="2:660" x14ac:dyDescent="0.2">
      <c r="B401" s="242"/>
      <c r="C401" s="163"/>
      <c r="D401"/>
      <c r="J401"/>
      <c r="K401"/>
      <c r="L401"/>
      <c r="M401"/>
      <c r="AI401" s="8"/>
      <c r="AK401" s="4"/>
      <c r="AL401" s="9"/>
      <c r="AN401" s="8"/>
      <c r="AP401" s="4"/>
      <c r="AQ401" s="9"/>
      <c r="AS401" s="8"/>
      <c r="AU401" s="4"/>
      <c r="AV401" s="9"/>
      <c r="AX401" s="17"/>
      <c r="AZ401" s="13"/>
      <c r="BA401" s="16"/>
      <c r="BM401" s="39"/>
      <c r="BO401" s="14"/>
      <c r="BP401" s="18"/>
      <c r="BR401" s="39"/>
      <c r="BT401" s="14"/>
      <c r="BU401" s="18"/>
      <c r="BW401" s="39"/>
      <c r="BY401" s="14"/>
      <c r="BZ401" s="18"/>
      <c r="CA401" s="22"/>
      <c r="CB401" s="40"/>
      <c r="CG401" s="40"/>
      <c r="CI401" s="21"/>
      <c r="CJ401" s="21"/>
      <c r="CL401" s="40"/>
      <c r="CN401" s="21"/>
      <c r="CO401" s="21"/>
      <c r="CQ401" s="40"/>
      <c r="CS401" s="21"/>
      <c r="CT401" s="21"/>
      <c r="CV401" s="40"/>
      <c r="CX401" s="21"/>
      <c r="CY401" s="21"/>
      <c r="CZ401" s="26"/>
      <c r="DA401" s="41"/>
      <c r="DF401" s="41"/>
      <c r="DH401" s="25"/>
      <c r="DI401" s="25"/>
      <c r="DK401" s="41"/>
      <c r="DM401" s="25"/>
      <c r="DN401" s="25"/>
      <c r="DP401" s="41"/>
      <c r="DR401" s="25"/>
      <c r="DS401" s="25"/>
      <c r="DT401" s="30"/>
      <c r="DU401" s="42"/>
      <c r="DZ401" s="42"/>
      <c r="EB401" s="29"/>
      <c r="EC401" s="29"/>
      <c r="EE401" s="42"/>
      <c r="EG401" s="29"/>
      <c r="EH401" s="29"/>
      <c r="EI401" s="34"/>
      <c r="EJ401" s="43"/>
      <c r="EO401" s="43"/>
      <c r="EQ401" s="33"/>
      <c r="ER401" s="33"/>
      <c r="ES401" s="38"/>
      <c r="ET401" s="44"/>
      <c r="EX401" s="7"/>
      <c r="EY401" s="8"/>
      <c r="FD401" s="8"/>
      <c r="FF401" s="4"/>
      <c r="FG401" s="4"/>
      <c r="FI401" s="8"/>
      <c r="FK401" s="4"/>
      <c r="FL401" s="4"/>
      <c r="FN401" s="8"/>
      <c r="FP401" s="4"/>
      <c r="FQ401" s="4"/>
      <c r="FS401" s="8"/>
      <c r="FU401" s="4"/>
      <c r="FV401" s="4"/>
      <c r="FW401" s="15"/>
      <c r="FX401" s="39"/>
      <c r="GC401" s="39"/>
      <c r="GE401" s="14"/>
      <c r="GF401" s="14"/>
      <c r="GH401" s="39"/>
      <c r="GJ401" s="14"/>
      <c r="GK401" s="14"/>
      <c r="GM401" s="39"/>
      <c r="GO401" s="14"/>
      <c r="GP401" s="14"/>
      <c r="GQ401" s="22"/>
      <c r="GR401" s="40"/>
      <c r="GW401" s="40"/>
      <c r="GY401" s="21"/>
      <c r="GZ401" s="21"/>
      <c r="HB401" s="40"/>
      <c r="HD401" s="21"/>
      <c r="HE401" s="21"/>
      <c r="HF401" s="26"/>
      <c r="HG401" s="41"/>
      <c r="HL401" s="41"/>
      <c r="HN401" s="25"/>
      <c r="HO401" s="25"/>
      <c r="HP401" s="30"/>
      <c r="HQ401" s="42"/>
      <c r="HU401" s="7"/>
      <c r="HV401" s="8"/>
      <c r="IA401" s="8"/>
      <c r="IC401" s="4"/>
      <c r="ID401" s="4"/>
      <c r="IF401" s="8"/>
      <c r="IH401" s="4"/>
      <c r="II401" s="4"/>
      <c r="IK401" s="8"/>
      <c r="IM401" s="4"/>
      <c r="IN401" s="4"/>
      <c r="IO401" s="15"/>
      <c r="IP401" s="39"/>
      <c r="IU401" s="39"/>
      <c r="IW401" s="14"/>
      <c r="IX401" s="14"/>
      <c r="IZ401" s="39"/>
      <c r="JB401" s="14"/>
      <c r="JC401" s="14"/>
      <c r="JD401" s="22"/>
      <c r="JE401" s="40"/>
      <c r="JJ401" s="40"/>
      <c r="JL401" s="21"/>
      <c r="JM401" s="21"/>
      <c r="JN401" s="26"/>
      <c r="JO401" s="41"/>
      <c r="JS401" s="7"/>
      <c r="JT401" s="8"/>
      <c r="JY401" s="8"/>
      <c r="KA401" s="4"/>
      <c r="KB401" s="4"/>
      <c r="KD401" s="8"/>
      <c r="KF401" s="4"/>
      <c r="KG401" s="4"/>
      <c r="KH401" s="15"/>
      <c r="KI401" s="39"/>
      <c r="KN401" s="39"/>
      <c r="KP401" s="14"/>
      <c r="KQ401" s="14"/>
      <c r="KR401" s="22"/>
      <c r="KS401" s="40"/>
      <c r="KX401" s="6"/>
      <c r="KZ401" s="5"/>
      <c r="LA401" s="5"/>
      <c r="LG401" s="15"/>
      <c r="LH401" s="39"/>
      <c r="LM401" s="6"/>
      <c r="LO401" s="5"/>
      <c r="LP401" s="5"/>
      <c r="LQ401" s="7"/>
      <c r="LR401" s="8"/>
      <c r="LW401" s="8"/>
      <c r="LY401" s="4"/>
      <c r="LZ401" s="4"/>
      <c r="MB401" s="8"/>
      <c r="MD401" s="4"/>
      <c r="ME401" s="4"/>
      <c r="MG401" s="8"/>
      <c r="MI401" s="4"/>
      <c r="MJ401" s="4"/>
      <c r="MK401" s="15"/>
      <c r="ML401" s="39"/>
      <c r="MQ401" s="39"/>
      <c r="MS401" s="14"/>
      <c r="MT401" s="14"/>
      <c r="MV401" s="39"/>
      <c r="MX401" s="14"/>
      <c r="MY401" s="14"/>
      <c r="MZ401" s="22"/>
      <c r="NA401" s="40"/>
      <c r="NF401" s="40"/>
      <c r="NH401" s="21"/>
      <c r="NI401" s="21"/>
      <c r="NJ401" s="26"/>
      <c r="NK401" s="41"/>
      <c r="NO401" s="7"/>
      <c r="NP401" s="8"/>
      <c r="NU401" s="8"/>
      <c r="NW401" s="4"/>
      <c r="NX401" s="4"/>
      <c r="NZ401" s="8"/>
      <c r="OB401" s="4"/>
      <c r="OC401" s="4"/>
      <c r="OD401" s="15"/>
      <c r="OE401" s="39"/>
      <c r="OJ401" s="39"/>
      <c r="OL401" s="14"/>
      <c r="OM401" s="14"/>
      <c r="ON401" s="22"/>
      <c r="OO401" s="40"/>
      <c r="OS401" s="7"/>
      <c r="OT401" s="8"/>
      <c r="OY401" s="8"/>
      <c r="PA401" s="4"/>
      <c r="PB401" s="4"/>
      <c r="PC401" s="15"/>
      <c r="PD401" s="39"/>
      <c r="PH401" s="7"/>
      <c r="PI401" s="8"/>
      <c r="PM401" s="7"/>
      <c r="PN401" s="8"/>
      <c r="PS401" s="8"/>
      <c r="PU401" s="4"/>
      <c r="PV401" s="4"/>
      <c r="PX401" s="8"/>
      <c r="PZ401" s="4"/>
      <c r="QA401" s="4"/>
      <c r="QB401" s="15"/>
      <c r="QC401" s="39"/>
      <c r="QH401" s="39"/>
      <c r="QJ401" s="14"/>
      <c r="QK401" s="14"/>
      <c r="QL401" s="22"/>
      <c r="QM401" s="40"/>
      <c r="QQ401" s="7"/>
      <c r="QR401" s="8"/>
      <c r="QW401" s="8"/>
      <c r="QY401" s="4"/>
      <c r="QZ401" s="4"/>
      <c r="RA401" s="15"/>
      <c r="RB401" s="39"/>
      <c r="RF401" s="7"/>
      <c r="RG401" s="8"/>
      <c r="RK401" s="7"/>
      <c r="RL401" s="8"/>
      <c r="RQ401" s="8"/>
      <c r="RS401" s="4"/>
      <c r="RT401" s="4"/>
      <c r="RU401" s="15"/>
      <c r="RV401" s="39"/>
      <c r="RZ401" s="7"/>
      <c r="SA401" s="8"/>
      <c r="SE401" s="7"/>
      <c r="SF401" s="8"/>
      <c r="SJ401" s="7"/>
      <c r="SK401" s="8"/>
      <c r="SP401" s="8"/>
      <c r="SR401" s="4"/>
      <c r="SS401" s="4"/>
      <c r="SU401" s="8"/>
      <c r="SW401" s="4"/>
      <c r="SX401" s="4"/>
      <c r="SY401" s="15"/>
      <c r="SZ401" s="39"/>
      <c r="TE401" s="39"/>
      <c r="TG401" s="14"/>
      <c r="TH401" s="14"/>
      <c r="TI401" s="22"/>
      <c r="TJ401" s="40"/>
      <c r="TN401" s="7"/>
      <c r="TO401" s="8"/>
      <c r="TT401" s="8"/>
      <c r="TV401" s="4"/>
      <c r="TW401" s="4"/>
      <c r="TX401" s="15"/>
      <c r="TY401" s="39"/>
      <c r="UC401" s="7"/>
      <c r="UD401" s="8"/>
      <c r="UH401" s="7"/>
      <c r="UI401" s="8"/>
      <c r="UN401" s="8"/>
      <c r="UP401" s="4"/>
      <c r="UQ401" s="4"/>
      <c r="UR401" s="15"/>
      <c r="US401" s="39"/>
      <c r="UW401" s="7"/>
      <c r="UX401" s="8"/>
      <c r="VB401" s="7"/>
      <c r="VC401" s="8"/>
      <c r="VG401" s="7"/>
      <c r="VH401" s="8"/>
      <c r="VM401" s="8"/>
      <c r="VO401" s="4"/>
      <c r="VP401" s="4"/>
      <c r="VQ401" s="15"/>
      <c r="VR401" s="39"/>
      <c r="VV401" s="7"/>
      <c r="VW401" s="8"/>
      <c r="WA401" s="7"/>
      <c r="WB401" s="8"/>
      <c r="WF401" s="7"/>
      <c r="WG401" s="8"/>
      <c r="WK401" s="7"/>
      <c r="WL401" s="8"/>
      <c r="WQ401" s="8"/>
      <c r="WS401" s="4"/>
      <c r="WT401" s="4"/>
      <c r="WU401" s="15"/>
      <c r="WV401" s="39"/>
      <c r="WZ401" s="7"/>
      <c r="XA401" s="8"/>
      <c r="XE401" s="7"/>
      <c r="XF401" s="8"/>
      <c r="XJ401" s="7"/>
      <c r="XK401" s="8"/>
      <c r="XO401" s="7"/>
      <c r="XP401" s="8"/>
      <c r="XT401" s="7"/>
      <c r="XU401" s="8"/>
      <c r="XY401" s="7"/>
      <c r="XZ401" s="8"/>
      <c r="YD401" s="7"/>
      <c r="YE401" s="8"/>
      <c r="YI401" s="7"/>
      <c r="YJ401" s="8"/>
    </row>
    <row r="402" spans="2:660" x14ac:dyDescent="0.2">
      <c r="B402" s="242"/>
      <c r="C402" s="163"/>
      <c r="D402"/>
      <c r="J402"/>
      <c r="K402"/>
      <c r="L402"/>
      <c r="M402"/>
      <c r="AI402" s="8"/>
      <c r="AK402" s="4"/>
      <c r="AL402" s="9"/>
      <c r="AN402" s="8"/>
      <c r="AP402" s="4"/>
      <c r="AQ402" s="9"/>
      <c r="AS402" s="8"/>
      <c r="AU402" s="4"/>
      <c r="AV402" s="9"/>
      <c r="AX402" s="17"/>
      <c r="AZ402" s="13"/>
      <c r="BA402" s="16"/>
      <c r="BM402" s="39"/>
      <c r="BO402" s="14"/>
      <c r="BP402" s="18"/>
      <c r="BR402" s="39"/>
      <c r="BT402" s="14"/>
      <c r="BU402" s="18"/>
      <c r="BW402" s="39"/>
      <c r="BY402" s="14"/>
      <c r="BZ402" s="18"/>
      <c r="CA402" s="22"/>
      <c r="CB402" s="40"/>
      <c r="CG402" s="40"/>
      <c r="CI402" s="21"/>
      <c r="CJ402" s="21"/>
      <c r="CL402" s="40"/>
      <c r="CN402" s="21"/>
      <c r="CO402" s="21"/>
      <c r="CQ402" s="40"/>
      <c r="CS402" s="21"/>
      <c r="CT402" s="21"/>
      <c r="CV402" s="40"/>
      <c r="CX402" s="21"/>
      <c r="CY402" s="21"/>
      <c r="CZ402" s="26"/>
      <c r="DA402" s="41"/>
      <c r="DF402" s="41"/>
      <c r="DH402" s="25"/>
      <c r="DI402" s="25"/>
      <c r="DK402" s="41"/>
      <c r="DM402" s="25"/>
      <c r="DN402" s="25"/>
      <c r="DP402" s="41"/>
      <c r="DR402" s="25"/>
      <c r="DS402" s="25"/>
      <c r="DT402" s="30"/>
      <c r="DU402" s="42"/>
      <c r="DZ402" s="42"/>
      <c r="EB402" s="29"/>
      <c r="EC402" s="29"/>
      <c r="EE402" s="42"/>
      <c r="EG402" s="29"/>
      <c r="EH402" s="29"/>
      <c r="EI402" s="34"/>
      <c r="EJ402" s="43"/>
      <c r="EO402" s="43"/>
      <c r="EQ402" s="33"/>
      <c r="ER402" s="33"/>
      <c r="ES402" s="38"/>
      <c r="ET402" s="44"/>
      <c r="EX402" s="7"/>
      <c r="EY402" s="8"/>
      <c r="FD402" s="8"/>
      <c r="FF402" s="4"/>
      <c r="FG402" s="4"/>
      <c r="FI402" s="8"/>
      <c r="FK402" s="4"/>
      <c r="FL402" s="4"/>
      <c r="FN402" s="8"/>
      <c r="FP402" s="4"/>
      <c r="FQ402" s="4"/>
      <c r="FS402" s="8"/>
      <c r="FU402" s="4"/>
      <c r="FV402" s="4"/>
      <c r="FW402" s="15"/>
      <c r="FX402" s="39"/>
      <c r="GC402" s="39"/>
      <c r="GE402" s="14"/>
      <c r="GF402" s="14"/>
      <c r="GH402" s="39"/>
      <c r="GJ402" s="14"/>
      <c r="GK402" s="14"/>
      <c r="GM402" s="39"/>
      <c r="GO402" s="14"/>
      <c r="GP402" s="14"/>
      <c r="GQ402" s="22"/>
      <c r="GR402" s="40"/>
      <c r="GW402" s="40"/>
      <c r="GY402" s="21"/>
      <c r="GZ402" s="21"/>
      <c r="HB402" s="40"/>
      <c r="HD402" s="21"/>
      <c r="HE402" s="21"/>
      <c r="HF402" s="26"/>
      <c r="HG402" s="41"/>
      <c r="HL402" s="41"/>
      <c r="HN402" s="25"/>
      <c r="HO402" s="25"/>
      <c r="HP402" s="30"/>
      <c r="HQ402" s="42"/>
      <c r="HU402" s="7"/>
      <c r="HV402" s="8"/>
      <c r="IA402" s="8"/>
      <c r="IC402" s="4"/>
      <c r="ID402" s="4"/>
      <c r="IF402" s="8"/>
      <c r="IH402" s="4"/>
      <c r="II402" s="4"/>
      <c r="IK402" s="8"/>
      <c r="IM402" s="4"/>
      <c r="IN402" s="4"/>
      <c r="IO402" s="15"/>
      <c r="IP402" s="39"/>
      <c r="IU402" s="39"/>
      <c r="IW402" s="14"/>
      <c r="IX402" s="14"/>
      <c r="IZ402" s="39"/>
      <c r="JB402" s="14"/>
      <c r="JC402" s="14"/>
      <c r="JD402" s="22"/>
      <c r="JE402" s="40"/>
      <c r="JJ402" s="40"/>
      <c r="JL402" s="21"/>
      <c r="JM402" s="21"/>
      <c r="JN402" s="26"/>
      <c r="JO402" s="41"/>
      <c r="JS402" s="7"/>
      <c r="JT402" s="8"/>
      <c r="JY402" s="8"/>
      <c r="KA402" s="4"/>
      <c r="KB402" s="4"/>
      <c r="KD402" s="8"/>
      <c r="KF402" s="4"/>
      <c r="KG402" s="4"/>
      <c r="KH402" s="15"/>
      <c r="KI402" s="39"/>
      <c r="KN402" s="39"/>
      <c r="KP402" s="14"/>
      <c r="KQ402" s="14"/>
      <c r="KR402" s="22"/>
      <c r="KS402" s="40"/>
      <c r="KX402" s="6"/>
      <c r="KZ402" s="5"/>
      <c r="LA402" s="5"/>
      <c r="LG402" s="15"/>
      <c r="LH402" s="39"/>
      <c r="LM402" s="6"/>
      <c r="LO402" s="5"/>
      <c r="LP402" s="5"/>
      <c r="LQ402" s="7"/>
      <c r="LR402" s="8"/>
      <c r="LW402" s="8"/>
      <c r="LY402" s="4"/>
      <c r="LZ402" s="4"/>
      <c r="MB402" s="8"/>
      <c r="MD402" s="4"/>
      <c r="ME402" s="4"/>
      <c r="MG402" s="8"/>
      <c r="MI402" s="4"/>
      <c r="MJ402" s="4"/>
      <c r="MK402" s="15"/>
      <c r="ML402" s="39"/>
      <c r="MQ402" s="39"/>
      <c r="MS402" s="14"/>
      <c r="MT402" s="14"/>
      <c r="MV402" s="39"/>
      <c r="MX402" s="14"/>
      <c r="MY402" s="14"/>
      <c r="MZ402" s="22"/>
      <c r="NA402" s="40"/>
      <c r="NF402" s="40"/>
      <c r="NH402" s="21"/>
      <c r="NI402" s="21"/>
      <c r="NJ402" s="26"/>
      <c r="NK402" s="41"/>
      <c r="NO402" s="7"/>
      <c r="NP402" s="8"/>
      <c r="NU402" s="8"/>
      <c r="NW402" s="4"/>
      <c r="NX402" s="4"/>
      <c r="NZ402" s="8"/>
      <c r="OB402" s="4"/>
      <c r="OC402" s="4"/>
      <c r="OD402" s="15"/>
      <c r="OE402" s="39"/>
      <c r="OJ402" s="39"/>
      <c r="OL402" s="14"/>
      <c r="OM402" s="14"/>
      <c r="ON402" s="22"/>
      <c r="OO402" s="40"/>
      <c r="OS402" s="7"/>
      <c r="OT402" s="8"/>
      <c r="OY402" s="8"/>
      <c r="PA402" s="4"/>
      <c r="PB402" s="4"/>
      <c r="PC402" s="15"/>
      <c r="PD402" s="39"/>
      <c r="PH402" s="7"/>
      <c r="PI402" s="8"/>
      <c r="PM402" s="7"/>
      <c r="PN402" s="8"/>
      <c r="PS402" s="8"/>
      <c r="PU402" s="4"/>
      <c r="PV402" s="4"/>
      <c r="PX402" s="8"/>
      <c r="PZ402" s="4"/>
      <c r="QA402" s="4"/>
      <c r="QB402" s="15"/>
      <c r="QC402" s="39"/>
      <c r="QH402" s="39"/>
      <c r="QJ402" s="14"/>
      <c r="QK402" s="14"/>
      <c r="QL402" s="22"/>
      <c r="QM402" s="40"/>
      <c r="QQ402" s="7"/>
      <c r="QR402" s="8"/>
      <c r="QW402" s="8"/>
      <c r="QY402" s="4"/>
      <c r="QZ402" s="4"/>
      <c r="RA402" s="15"/>
      <c r="RB402" s="39"/>
      <c r="RF402" s="7"/>
      <c r="RG402" s="8"/>
      <c r="RK402" s="7"/>
      <c r="RL402" s="8"/>
      <c r="RQ402" s="8"/>
      <c r="RS402" s="4"/>
      <c r="RT402" s="4"/>
      <c r="RU402" s="15"/>
      <c r="RV402" s="39"/>
      <c r="RZ402" s="7"/>
      <c r="SA402" s="8"/>
      <c r="SE402" s="7"/>
      <c r="SF402" s="8"/>
      <c r="SJ402" s="7"/>
      <c r="SK402" s="8"/>
      <c r="SP402" s="8"/>
      <c r="SR402" s="4"/>
      <c r="SS402" s="4"/>
      <c r="SU402" s="8"/>
      <c r="SW402" s="4"/>
      <c r="SX402" s="4"/>
      <c r="SY402" s="15"/>
      <c r="SZ402" s="39"/>
      <c r="TE402" s="39"/>
      <c r="TG402" s="14"/>
      <c r="TH402" s="14"/>
      <c r="TI402" s="22"/>
      <c r="TJ402" s="40"/>
      <c r="TN402" s="7"/>
      <c r="TO402" s="8"/>
      <c r="TT402" s="8"/>
      <c r="TV402" s="4"/>
      <c r="TW402" s="4"/>
      <c r="TX402" s="15"/>
      <c r="TY402" s="39"/>
      <c r="UC402" s="7"/>
      <c r="UD402" s="8"/>
      <c r="UH402" s="7"/>
      <c r="UI402" s="8"/>
      <c r="UN402" s="8"/>
      <c r="UP402" s="4"/>
      <c r="UQ402" s="4"/>
      <c r="UR402" s="15"/>
      <c r="US402" s="39"/>
      <c r="UW402" s="7"/>
      <c r="UX402" s="8"/>
      <c r="VB402" s="7"/>
      <c r="VC402" s="8"/>
      <c r="VG402" s="7"/>
      <c r="VH402" s="8"/>
      <c r="VM402" s="8"/>
      <c r="VO402" s="4"/>
      <c r="VP402" s="4"/>
      <c r="VQ402" s="15"/>
      <c r="VR402" s="39"/>
      <c r="VV402" s="7"/>
      <c r="VW402" s="8"/>
      <c r="WA402" s="7"/>
      <c r="WB402" s="8"/>
      <c r="WF402" s="7"/>
      <c r="WG402" s="8"/>
      <c r="WK402" s="7"/>
      <c r="WL402" s="8"/>
      <c r="WQ402" s="8"/>
      <c r="WS402" s="4"/>
      <c r="WT402" s="4"/>
      <c r="WU402" s="15"/>
      <c r="WV402" s="39"/>
      <c r="WZ402" s="7"/>
      <c r="XA402" s="8"/>
      <c r="XE402" s="7"/>
      <c r="XF402" s="8"/>
      <c r="XJ402" s="7"/>
      <c r="XK402" s="8"/>
      <c r="XO402" s="7"/>
      <c r="XP402" s="8"/>
      <c r="XT402" s="7"/>
      <c r="XU402" s="8"/>
      <c r="XY402" s="7"/>
      <c r="XZ402" s="8"/>
      <c r="YD402" s="7"/>
      <c r="YE402" s="8"/>
      <c r="YI402" s="7"/>
      <c r="YJ402" s="8"/>
    </row>
    <row r="403" spans="2:660" x14ac:dyDescent="0.2">
      <c r="B403" s="242"/>
      <c r="C403" s="163"/>
      <c r="D403"/>
      <c r="J403"/>
      <c r="K403"/>
      <c r="L403"/>
      <c r="M403"/>
      <c r="AI403" s="8"/>
      <c r="AK403" s="4"/>
      <c r="AL403" s="9"/>
      <c r="AN403" s="8"/>
      <c r="AP403" s="4"/>
      <c r="AQ403" s="9"/>
      <c r="AS403" s="8"/>
      <c r="AU403" s="4"/>
      <c r="AV403" s="9"/>
      <c r="AX403" s="17"/>
      <c r="AZ403" s="13"/>
      <c r="BA403" s="16"/>
      <c r="BM403" s="39"/>
      <c r="BO403" s="14"/>
      <c r="BP403" s="18"/>
      <c r="BR403" s="39"/>
      <c r="BT403" s="14"/>
      <c r="BU403" s="18"/>
      <c r="BW403" s="39"/>
      <c r="BY403" s="14"/>
      <c r="BZ403" s="18"/>
      <c r="CA403" s="22"/>
      <c r="CB403" s="40"/>
      <c r="CG403" s="40"/>
      <c r="CI403" s="21"/>
      <c r="CJ403" s="21"/>
      <c r="CL403" s="40"/>
      <c r="CN403" s="21"/>
      <c r="CO403" s="21"/>
      <c r="CQ403" s="40"/>
      <c r="CS403" s="21"/>
      <c r="CT403" s="21"/>
      <c r="CV403" s="40"/>
      <c r="CX403" s="21"/>
      <c r="CY403" s="21"/>
      <c r="CZ403" s="26"/>
      <c r="DA403" s="41"/>
      <c r="DF403" s="41"/>
      <c r="DH403" s="25"/>
      <c r="DI403" s="25"/>
      <c r="DK403" s="41"/>
      <c r="DM403" s="25"/>
      <c r="DN403" s="25"/>
      <c r="DP403" s="41"/>
      <c r="DR403" s="25"/>
      <c r="DS403" s="25"/>
      <c r="DT403" s="30"/>
      <c r="DU403" s="42"/>
      <c r="DZ403" s="42"/>
      <c r="EB403" s="29"/>
      <c r="EC403" s="29"/>
      <c r="EE403" s="42"/>
      <c r="EG403" s="29"/>
      <c r="EH403" s="29"/>
      <c r="EI403" s="34"/>
      <c r="EJ403" s="43"/>
      <c r="EO403" s="43"/>
      <c r="EQ403" s="33"/>
      <c r="ER403" s="33"/>
      <c r="ES403" s="38"/>
      <c r="ET403" s="44"/>
      <c r="EX403" s="7"/>
      <c r="EY403" s="8"/>
      <c r="FD403" s="8"/>
      <c r="FF403" s="4"/>
      <c r="FG403" s="4"/>
      <c r="FI403" s="8"/>
      <c r="FK403" s="4"/>
      <c r="FL403" s="4"/>
      <c r="FN403" s="8"/>
      <c r="FP403" s="4"/>
      <c r="FQ403" s="4"/>
      <c r="FS403" s="8"/>
      <c r="FU403" s="4"/>
      <c r="FV403" s="4"/>
      <c r="FW403" s="15"/>
      <c r="FX403" s="39"/>
      <c r="GC403" s="39"/>
      <c r="GE403" s="14"/>
      <c r="GF403" s="14"/>
      <c r="GH403" s="39"/>
      <c r="GJ403" s="14"/>
      <c r="GK403" s="14"/>
      <c r="GM403" s="39"/>
      <c r="GO403" s="14"/>
      <c r="GP403" s="14"/>
      <c r="GQ403" s="22"/>
      <c r="GR403" s="40"/>
      <c r="GW403" s="40"/>
      <c r="GY403" s="21"/>
      <c r="GZ403" s="21"/>
      <c r="HB403" s="40"/>
      <c r="HD403" s="21"/>
      <c r="HE403" s="21"/>
      <c r="HF403" s="26"/>
      <c r="HG403" s="41"/>
      <c r="HL403" s="41"/>
      <c r="HN403" s="25"/>
      <c r="HO403" s="25"/>
      <c r="HP403" s="30"/>
      <c r="HQ403" s="42"/>
      <c r="HU403" s="7"/>
      <c r="HV403" s="8"/>
      <c r="IA403" s="8"/>
      <c r="IC403" s="4"/>
      <c r="ID403" s="4"/>
      <c r="IF403" s="8"/>
      <c r="IH403" s="4"/>
      <c r="II403" s="4"/>
      <c r="IK403" s="8"/>
      <c r="IM403" s="4"/>
      <c r="IN403" s="4"/>
      <c r="IO403" s="15"/>
      <c r="IP403" s="39"/>
      <c r="IU403" s="39"/>
      <c r="IW403" s="14"/>
      <c r="IX403" s="14"/>
      <c r="IZ403" s="39"/>
      <c r="JB403" s="14"/>
      <c r="JC403" s="14"/>
      <c r="JD403" s="22"/>
      <c r="JE403" s="40"/>
      <c r="JJ403" s="40"/>
      <c r="JL403" s="21"/>
      <c r="JM403" s="21"/>
      <c r="JN403" s="26"/>
      <c r="JO403" s="41"/>
      <c r="JS403" s="7"/>
      <c r="JT403" s="8"/>
      <c r="JY403" s="8"/>
      <c r="KA403" s="4"/>
      <c r="KB403" s="4"/>
      <c r="KD403" s="8"/>
      <c r="KF403" s="4"/>
      <c r="KG403" s="4"/>
      <c r="KH403" s="15"/>
      <c r="KI403" s="39"/>
      <c r="KN403" s="39"/>
      <c r="KP403" s="14"/>
      <c r="KQ403" s="14"/>
      <c r="KR403" s="22"/>
      <c r="KS403" s="40"/>
      <c r="KX403" s="6"/>
      <c r="KZ403" s="5"/>
      <c r="LA403" s="5"/>
      <c r="LG403" s="15"/>
      <c r="LH403" s="39"/>
      <c r="LM403" s="6"/>
      <c r="LO403" s="5"/>
      <c r="LP403" s="5"/>
      <c r="LQ403" s="7"/>
      <c r="LR403" s="8"/>
      <c r="LW403" s="8"/>
      <c r="LY403" s="4"/>
      <c r="LZ403" s="4"/>
      <c r="MB403" s="8"/>
      <c r="MD403" s="4"/>
      <c r="ME403" s="4"/>
      <c r="MG403" s="8"/>
      <c r="MI403" s="4"/>
      <c r="MJ403" s="4"/>
      <c r="MK403" s="15"/>
      <c r="ML403" s="39"/>
      <c r="MQ403" s="39"/>
      <c r="MS403" s="14"/>
      <c r="MT403" s="14"/>
      <c r="MV403" s="39"/>
      <c r="MX403" s="14"/>
      <c r="MY403" s="14"/>
      <c r="MZ403" s="22"/>
      <c r="NA403" s="40"/>
      <c r="NF403" s="40"/>
      <c r="NH403" s="21"/>
      <c r="NI403" s="21"/>
      <c r="NJ403" s="26"/>
      <c r="NK403" s="41"/>
      <c r="NO403" s="7"/>
      <c r="NP403" s="8"/>
      <c r="NU403" s="8"/>
      <c r="NW403" s="4"/>
      <c r="NX403" s="4"/>
      <c r="NZ403" s="8"/>
      <c r="OB403" s="4"/>
      <c r="OC403" s="4"/>
      <c r="OD403" s="15"/>
      <c r="OE403" s="39"/>
      <c r="OJ403" s="39"/>
      <c r="OL403" s="14"/>
      <c r="OM403" s="14"/>
      <c r="ON403" s="22"/>
      <c r="OO403" s="40"/>
      <c r="OS403" s="7"/>
      <c r="OT403" s="8"/>
      <c r="OY403" s="8"/>
      <c r="PA403" s="4"/>
      <c r="PB403" s="4"/>
      <c r="PC403" s="15"/>
      <c r="PD403" s="39"/>
      <c r="PH403" s="7"/>
      <c r="PI403" s="8"/>
      <c r="PM403" s="7"/>
      <c r="PN403" s="8"/>
      <c r="PS403" s="8"/>
      <c r="PU403" s="4"/>
      <c r="PV403" s="4"/>
      <c r="PX403" s="8"/>
      <c r="PZ403" s="4"/>
      <c r="QA403" s="4"/>
      <c r="QB403" s="15"/>
      <c r="QC403" s="39"/>
      <c r="QH403" s="39"/>
      <c r="QJ403" s="14"/>
      <c r="QK403" s="14"/>
      <c r="QL403" s="22"/>
      <c r="QM403" s="40"/>
      <c r="QQ403" s="7"/>
      <c r="QR403" s="8"/>
      <c r="QW403" s="8"/>
      <c r="QY403" s="4"/>
      <c r="QZ403" s="4"/>
      <c r="RA403" s="15"/>
      <c r="RB403" s="39"/>
      <c r="RF403" s="7"/>
      <c r="RG403" s="8"/>
      <c r="RK403" s="7"/>
      <c r="RL403" s="8"/>
      <c r="RQ403" s="8"/>
      <c r="RS403" s="4"/>
      <c r="RT403" s="4"/>
      <c r="RU403" s="15"/>
      <c r="RV403" s="39"/>
      <c r="RZ403" s="7"/>
      <c r="SA403" s="8"/>
      <c r="SE403" s="7"/>
      <c r="SF403" s="8"/>
      <c r="SJ403" s="7"/>
      <c r="SK403" s="8"/>
      <c r="SP403" s="8"/>
      <c r="SR403" s="4"/>
      <c r="SS403" s="4"/>
      <c r="SU403" s="8"/>
      <c r="SW403" s="4"/>
      <c r="SX403" s="4"/>
      <c r="SY403" s="15"/>
      <c r="SZ403" s="39"/>
      <c r="TE403" s="39"/>
      <c r="TG403" s="14"/>
      <c r="TH403" s="14"/>
      <c r="TI403" s="22"/>
      <c r="TJ403" s="40"/>
      <c r="TN403" s="7"/>
      <c r="TO403" s="8"/>
      <c r="TT403" s="8"/>
      <c r="TV403" s="4"/>
      <c r="TW403" s="4"/>
      <c r="TX403" s="15"/>
      <c r="TY403" s="39"/>
      <c r="UC403" s="7"/>
      <c r="UD403" s="8"/>
      <c r="UH403" s="7"/>
      <c r="UI403" s="8"/>
      <c r="UN403" s="8"/>
      <c r="UP403" s="4"/>
      <c r="UQ403" s="4"/>
      <c r="UR403" s="15"/>
      <c r="US403" s="39"/>
      <c r="UW403" s="7"/>
      <c r="UX403" s="8"/>
      <c r="VB403" s="7"/>
      <c r="VC403" s="8"/>
      <c r="VG403" s="7"/>
      <c r="VH403" s="8"/>
      <c r="VM403" s="8"/>
      <c r="VO403" s="4"/>
      <c r="VP403" s="4"/>
      <c r="VQ403" s="15"/>
      <c r="VR403" s="39"/>
      <c r="VV403" s="7"/>
      <c r="VW403" s="8"/>
      <c r="WA403" s="7"/>
      <c r="WB403" s="8"/>
      <c r="WF403" s="7"/>
      <c r="WG403" s="8"/>
      <c r="WK403" s="7"/>
      <c r="WL403" s="8"/>
      <c r="WQ403" s="8"/>
      <c r="WS403" s="4"/>
      <c r="WT403" s="4"/>
      <c r="WU403" s="15"/>
      <c r="WV403" s="39"/>
      <c r="WZ403" s="7"/>
      <c r="XA403" s="8"/>
      <c r="XE403" s="7"/>
      <c r="XF403" s="8"/>
      <c r="XJ403" s="7"/>
      <c r="XK403" s="8"/>
      <c r="XO403" s="7"/>
      <c r="XP403" s="8"/>
      <c r="XT403" s="7"/>
      <c r="XU403" s="8"/>
      <c r="XY403" s="7"/>
      <c r="XZ403" s="8"/>
      <c r="YD403" s="7"/>
      <c r="YE403" s="8"/>
      <c r="YI403" s="7"/>
      <c r="YJ403" s="8"/>
    </row>
    <row r="404" spans="2:660" x14ac:dyDescent="0.2">
      <c r="B404" s="242"/>
      <c r="C404" s="163"/>
      <c r="D404"/>
      <c r="J404"/>
      <c r="K404"/>
      <c r="L404"/>
      <c r="M404"/>
      <c r="AI404" s="8"/>
      <c r="AK404" s="4"/>
      <c r="AL404" s="9"/>
      <c r="AN404" s="8"/>
      <c r="AP404" s="4"/>
      <c r="AQ404" s="9"/>
      <c r="AS404" s="8"/>
      <c r="AU404" s="4"/>
      <c r="AV404" s="9"/>
      <c r="AX404" s="17"/>
      <c r="AZ404" s="13"/>
      <c r="BA404" s="16"/>
      <c r="BM404" s="39"/>
      <c r="BO404" s="14"/>
      <c r="BP404" s="18"/>
      <c r="BR404" s="39"/>
      <c r="BT404" s="14"/>
      <c r="BU404" s="18"/>
      <c r="BW404" s="39"/>
      <c r="BY404" s="14"/>
      <c r="BZ404" s="18"/>
      <c r="CA404" s="22"/>
      <c r="CB404" s="40"/>
      <c r="CG404" s="40"/>
      <c r="CI404" s="21"/>
      <c r="CJ404" s="21"/>
      <c r="CL404" s="40"/>
      <c r="CN404" s="21"/>
      <c r="CO404" s="21"/>
      <c r="CQ404" s="40"/>
      <c r="CS404" s="21"/>
      <c r="CT404" s="21"/>
      <c r="CV404" s="40"/>
      <c r="CX404" s="21"/>
      <c r="CY404" s="21"/>
      <c r="CZ404" s="26"/>
      <c r="DA404" s="41"/>
      <c r="DF404" s="41"/>
      <c r="DH404" s="25"/>
      <c r="DI404" s="25"/>
      <c r="DK404" s="41"/>
      <c r="DM404" s="25"/>
      <c r="DN404" s="25"/>
      <c r="DP404" s="41"/>
      <c r="DR404" s="25"/>
      <c r="DS404" s="25"/>
      <c r="DT404" s="30"/>
      <c r="DU404" s="42"/>
      <c r="DZ404" s="42"/>
      <c r="EB404" s="29"/>
      <c r="EC404" s="29"/>
      <c r="EE404" s="42"/>
      <c r="EG404" s="29"/>
      <c r="EH404" s="29"/>
      <c r="EI404" s="34"/>
      <c r="EJ404" s="43"/>
      <c r="EO404" s="43"/>
      <c r="EQ404" s="33"/>
      <c r="ER404" s="33"/>
      <c r="ES404" s="38"/>
      <c r="ET404" s="44"/>
      <c r="EX404" s="7"/>
      <c r="EY404" s="8"/>
      <c r="FD404" s="8"/>
      <c r="FF404" s="4"/>
      <c r="FG404" s="4"/>
      <c r="FI404" s="8"/>
      <c r="FK404" s="4"/>
      <c r="FL404" s="4"/>
      <c r="FN404" s="8"/>
      <c r="FP404" s="4"/>
      <c r="FQ404" s="4"/>
      <c r="FS404" s="8"/>
      <c r="FU404" s="4"/>
      <c r="FV404" s="4"/>
      <c r="FW404" s="15"/>
      <c r="FX404" s="39"/>
      <c r="GC404" s="39"/>
      <c r="GE404" s="14"/>
      <c r="GF404" s="14"/>
      <c r="GH404" s="39"/>
      <c r="GJ404" s="14"/>
      <c r="GK404" s="14"/>
      <c r="GM404" s="39"/>
      <c r="GO404" s="14"/>
      <c r="GP404" s="14"/>
      <c r="GQ404" s="22"/>
      <c r="GR404" s="40"/>
      <c r="GW404" s="40"/>
      <c r="GY404" s="21"/>
      <c r="GZ404" s="21"/>
      <c r="HB404" s="40"/>
      <c r="HD404" s="21"/>
      <c r="HE404" s="21"/>
      <c r="HF404" s="26"/>
      <c r="HG404" s="41"/>
      <c r="HL404" s="41"/>
      <c r="HN404" s="25"/>
      <c r="HO404" s="25"/>
      <c r="HP404" s="30"/>
      <c r="HQ404" s="42"/>
      <c r="HU404" s="7"/>
      <c r="HV404" s="8"/>
      <c r="IA404" s="8"/>
      <c r="IC404" s="4"/>
      <c r="ID404" s="4"/>
      <c r="IF404" s="8"/>
      <c r="IH404" s="4"/>
      <c r="II404" s="4"/>
      <c r="IK404" s="8"/>
      <c r="IM404" s="4"/>
      <c r="IN404" s="4"/>
      <c r="IO404" s="15"/>
      <c r="IP404" s="39"/>
      <c r="IU404" s="39"/>
      <c r="IW404" s="14"/>
      <c r="IX404" s="14"/>
      <c r="IZ404" s="39"/>
      <c r="JB404" s="14"/>
      <c r="JC404" s="14"/>
      <c r="JD404" s="22"/>
      <c r="JE404" s="40"/>
      <c r="JJ404" s="40"/>
      <c r="JL404" s="21"/>
      <c r="JM404" s="21"/>
      <c r="JN404" s="26"/>
      <c r="JO404" s="41"/>
      <c r="JS404" s="7"/>
      <c r="JT404" s="8"/>
      <c r="JY404" s="8"/>
      <c r="KA404" s="4"/>
      <c r="KB404" s="4"/>
      <c r="KD404" s="8"/>
      <c r="KF404" s="4"/>
      <c r="KG404" s="4"/>
      <c r="KH404" s="15"/>
      <c r="KI404" s="39"/>
      <c r="KN404" s="39"/>
      <c r="KP404" s="14"/>
      <c r="KQ404" s="14"/>
      <c r="KR404" s="22"/>
      <c r="KS404" s="40"/>
      <c r="KX404" s="6"/>
      <c r="KZ404" s="5"/>
      <c r="LA404" s="5"/>
      <c r="LG404" s="15"/>
      <c r="LH404" s="39"/>
      <c r="LM404" s="6"/>
      <c r="LO404" s="5"/>
      <c r="LP404" s="5"/>
      <c r="LQ404" s="7"/>
      <c r="LR404" s="8"/>
      <c r="LW404" s="8"/>
      <c r="LY404" s="4"/>
      <c r="LZ404" s="4"/>
      <c r="MB404" s="8"/>
      <c r="MD404" s="4"/>
      <c r="ME404" s="4"/>
      <c r="MG404" s="8"/>
      <c r="MI404" s="4"/>
      <c r="MJ404" s="4"/>
      <c r="MK404" s="15"/>
      <c r="ML404" s="39"/>
      <c r="MQ404" s="39"/>
      <c r="MS404" s="14"/>
      <c r="MT404" s="14"/>
      <c r="MV404" s="39"/>
      <c r="MX404" s="14"/>
      <c r="MY404" s="14"/>
      <c r="MZ404" s="22"/>
      <c r="NA404" s="40"/>
      <c r="NF404" s="40"/>
      <c r="NH404" s="21"/>
      <c r="NI404" s="21"/>
      <c r="NJ404" s="26"/>
      <c r="NK404" s="41"/>
      <c r="NO404" s="7"/>
      <c r="NP404" s="8"/>
      <c r="NU404" s="8"/>
      <c r="NW404" s="4"/>
      <c r="NX404" s="4"/>
      <c r="NZ404" s="8"/>
      <c r="OB404" s="4"/>
      <c r="OC404" s="4"/>
      <c r="OD404" s="15"/>
      <c r="OE404" s="39"/>
      <c r="OJ404" s="39"/>
      <c r="OL404" s="14"/>
      <c r="OM404" s="14"/>
      <c r="ON404" s="22"/>
      <c r="OO404" s="40"/>
      <c r="OS404" s="7"/>
      <c r="OT404" s="8"/>
      <c r="OY404" s="8"/>
      <c r="PA404" s="4"/>
      <c r="PB404" s="4"/>
      <c r="PC404" s="15"/>
      <c r="PD404" s="39"/>
      <c r="PH404" s="7"/>
      <c r="PI404" s="8"/>
      <c r="PM404" s="7"/>
      <c r="PN404" s="8"/>
      <c r="PS404" s="8"/>
      <c r="PU404" s="4"/>
      <c r="PV404" s="4"/>
      <c r="PX404" s="8"/>
      <c r="PZ404" s="4"/>
      <c r="QA404" s="4"/>
      <c r="QB404" s="15"/>
      <c r="QC404" s="39"/>
      <c r="QH404" s="39"/>
      <c r="QJ404" s="14"/>
      <c r="QK404" s="14"/>
      <c r="QL404" s="22"/>
      <c r="QM404" s="40"/>
      <c r="QQ404" s="7"/>
      <c r="QR404" s="8"/>
      <c r="QW404" s="8"/>
      <c r="QY404" s="4"/>
      <c r="QZ404" s="4"/>
      <c r="RA404" s="15"/>
      <c r="RB404" s="39"/>
      <c r="RF404" s="7"/>
      <c r="RG404" s="8"/>
      <c r="RK404" s="7"/>
      <c r="RL404" s="8"/>
      <c r="RQ404" s="8"/>
      <c r="RS404" s="4"/>
      <c r="RT404" s="4"/>
      <c r="RU404" s="15"/>
      <c r="RV404" s="39"/>
      <c r="RZ404" s="7"/>
      <c r="SA404" s="8"/>
      <c r="SE404" s="7"/>
      <c r="SF404" s="8"/>
      <c r="SJ404" s="7"/>
      <c r="SK404" s="8"/>
      <c r="SP404" s="8"/>
      <c r="SR404" s="4"/>
      <c r="SS404" s="4"/>
      <c r="SU404" s="8"/>
      <c r="SW404" s="4"/>
      <c r="SX404" s="4"/>
      <c r="SY404" s="15"/>
      <c r="SZ404" s="39"/>
      <c r="TE404" s="39"/>
      <c r="TG404" s="14"/>
      <c r="TH404" s="14"/>
      <c r="TI404" s="22"/>
      <c r="TJ404" s="40"/>
      <c r="TN404" s="7"/>
      <c r="TO404" s="8"/>
      <c r="TT404" s="8"/>
      <c r="TV404" s="4"/>
      <c r="TW404" s="4"/>
      <c r="TX404" s="15"/>
      <c r="TY404" s="39"/>
      <c r="UC404" s="7"/>
      <c r="UD404" s="8"/>
      <c r="UH404" s="7"/>
      <c r="UI404" s="8"/>
      <c r="UN404" s="8"/>
      <c r="UP404" s="4"/>
      <c r="UQ404" s="4"/>
      <c r="UR404" s="15"/>
      <c r="US404" s="39"/>
      <c r="UW404" s="7"/>
      <c r="UX404" s="8"/>
      <c r="VB404" s="7"/>
      <c r="VC404" s="8"/>
      <c r="VG404" s="7"/>
      <c r="VH404" s="8"/>
      <c r="VM404" s="8"/>
      <c r="VO404" s="4"/>
      <c r="VP404" s="4"/>
      <c r="VQ404" s="15"/>
      <c r="VR404" s="39"/>
      <c r="VV404" s="7"/>
      <c r="VW404" s="8"/>
      <c r="WA404" s="7"/>
      <c r="WB404" s="8"/>
      <c r="WF404" s="7"/>
      <c r="WG404" s="8"/>
      <c r="WK404" s="7"/>
      <c r="WL404" s="8"/>
      <c r="WQ404" s="8"/>
      <c r="WS404" s="4"/>
      <c r="WT404" s="4"/>
      <c r="WU404" s="15"/>
      <c r="WV404" s="39"/>
      <c r="WZ404" s="7"/>
      <c r="XA404" s="8"/>
      <c r="XE404" s="7"/>
      <c r="XF404" s="8"/>
      <c r="XJ404" s="7"/>
      <c r="XK404" s="8"/>
      <c r="XO404" s="7"/>
      <c r="XP404" s="8"/>
      <c r="XT404" s="7"/>
      <c r="XU404" s="8"/>
      <c r="XY404" s="7"/>
      <c r="XZ404" s="8"/>
      <c r="YD404" s="7"/>
      <c r="YE404" s="8"/>
      <c r="YI404" s="7"/>
      <c r="YJ404" s="8"/>
    </row>
    <row r="405" spans="2:660" x14ac:dyDescent="0.2">
      <c r="B405" s="242"/>
      <c r="C405" s="163"/>
      <c r="D405"/>
      <c r="J405"/>
      <c r="K405"/>
      <c r="L405"/>
      <c r="M405"/>
      <c r="AI405" s="8"/>
      <c r="AK405" s="4"/>
      <c r="AL405" s="9"/>
      <c r="AN405" s="8"/>
      <c r="AP405" s="4"/>
      <c r="AQ405" s="9"/>
      <c r="AS405" s="8"/>
      <c r="AU405" s="4"/>
      <c r="AV405" s="9"/>
      <c r="AX405" s="17"/>
      <c r="AZ405" s="13"/>
      <c r="BA405" s="16"/>
      <c r="BM405" s="39"/>
      <c r="BO405" s="14"/>
      <c r="BP405" s="18"/>
      <c r="BR405" s="39"/>
      <c r="BT405" s="14"/>
      <c r="BU405" s="18"/>
      <c r="BW405" s="39"/>
      <c r="BY405" s="14"/>
      <c r="BZ405" s="18"/>
      <c r="CA405" s="22"/>
      <c r="CB405" s="40"/>
      <c r="CG405" s="40"/>
      <c r="CI405" s="21"/>
      <c r="CJ405" s="21"/>
      <c r="CL405" s="40"/>
      <c r="CN405" s="21"/>
      <c r="CO405" s="21"/>
      <c r="CQ405" s="40"/>
      <c r="CS405" s="21"/>
      <c r="CT405" s="21"/>
      <c r="CV405" s="40"/>
      <c r="CX405" s="21"/>
      <c r="CY405" s="21"/>
      <c r="CZ405" s="26"/>
      <c r="DA405" s="41"/>
      <c r="DF405" s="41"/>
      <c r="DH405" s="25"/>
      <c r="DI405" s="25"/>
      <c r="DK405" s="41"/>
      <c r="DM405" s="25"/>
      <c r="DN405" s="25"/>
      <c r="DP405" s="41"/>
      <c r="DR405" s="25"/>
      <c r="DS405" s="25"/>
      <c r="DT405" s="30"/>
      <c r="DU405" s="42"/>
      <c r="DZ405" s="42"/>
      <c r="EB405" s="29"/>
      <c r="EC405" s="29"/>
      <c r="EE405" s="42"/>
      <c r="EG405" s="29"/>
      <c r="EH405" s="29"/>
      <c r="EI405" s="34"/>
      <c r="EJ405" s="43"/>
      <c r="EO405" s="43"/>
      <c r="EQ405" s="33"/>
      <c r="ER405" s="33"/>
      <c r="ES405" s="38"/>
      <c r="ET405" s="44"/>
      <c r="EX405" s="7"/>
      <c r="EY405" s="8"/>
      <c r="FD405" s="8"/>
      <c r="FF405" s="4"/>
      <c r="FG405" s="4"/>
      <c r="FI405" s="8"/>
      <c r="FK405" s="4"/>
      <c r="FL405" s="4"/>
      <c r="FN405" s="8"/>
      <c r="FP405" s="4"/>
      <c r="FQ405" s="4"/>
      <c r="FS405" s="8"/>
      <c r="FU405" s="4"/>
      <c r="FV405" s="4"/>
      <c r="FW405" s="15"/>
      <c r="FX405" s="39"/>
      <c r="GC405" s="39"/>
      <c r="GE405" s="14"/>
      <c r="GF405" s="14"/>
      <c r="GH405" s="39"/>
      <c r="GJ405" s="14"/>
      <c r="GK405" s="14"/>
      <c r="GM405" s="39"/>
      <c r="GO405" s="14"/>
      <c r="GP405" s="14"/>
      <c r="GQ405" s="22"/>
      <c r="GR405" s="40"/>
      <c r="GW405" s="40"/>
      <c r="GY405" s="21"/>
      <c r="GZ405" s="21"/>
      <c r="HB405" s="40"/>
      <c r="HD405" s="21"/>
      <c r="HE405" s="21"/>
      <c r="HF405" s="26"/>
      <c r="HG405" s="41"/>
      <c r="HL405" s="41"/>
      <c r="HN405" s="25"/>
      <c r="HO405" s="25"/>
      <c r="HP405" s="30"/>
      <c r="HQ405" s="42"/>
      <c r="HU405" s="7"/>
      <c r="HV405" s="8"/>
      <c r="IA405" s="8"/>
      <c r="IC405" s="4"/>
      <c r="ID405" s="4"/>
      <c r="IF405" s="8"/>
      <c r="IH405" s="4"/>
      <c r="II405" s="4"/>
      <c r="IK405" s="8"/>
      <c r="IM405" s="4"/>
      <c r="IN405" s="4"/>
      <c r="IO405" s="15"/>
      <c r="IP405" s="39"/>
      <c r="IU405" s="39"/>
      <c r="IW405" s="14"/>
      <c r="IX405" s="14"/>
      <c r="IZ405" s="39"/>
      <c r="JB405" s="14"/>
      <c r="JC405" s="14"/>
      <c r="JD405" s="22"/>
      <c r="JE405" s="40"/>
      <c r="JJ405" s="40"/>
      <c r="JL405" s="21"/>
      <c r="JM405" s="21"/>
      <c r="JN405" s="26"/>
      <c r="JO405" s="41"/>
      <c r="JS405" s="7"/>
      <c r="JT405" s="8"/>
      <c r="JY405" s="8"/>
      <c r="KA405" s="4"/>
      <c r="KB405" s="4"/>
      <c r="KD405" s="8"/>
      <c r="KF405" s="4"/>
      <c r="KG405" s="4"/>
      <c r="KH405" s="15"/>
      <c r="KI405" s="39"/>
      <c r="KN405" s="39"/>
      <c r="KP405" s="14"/>
      <c r="KQ405" s="14"/>
      <c r="KR405" s="22"/>
      <c r="KS405" s="40"/>
      <c r="KX405" s="6"/>
      <c r="KZ405" s="5"/>
      <c r="LA405" s="5"/>
      <c r="LG405" s="15"/>
      <c r="LH405" s="39"/>
      <c r="LM405" s="6"/>
      <c r="LO405" s="5"/>
      <c r="LP405" s="5"/>
      <c r="LQ405" s="7"/>
      <c r="LR405" s="8"/>
      <c r="LW405" s="8"/>
      <c r="LY405" s="4"/>
      <c r="LZ405" s="4"/>
      <c r="MB405" s="8"/>
      <c r="MD405" s="4"/>
      <c r="ME405" s="4"/>
      <c r="MG405" s="8"/>
      <c r="MI405" s="4"/>
      <c r="MJ405" s="4"/>
      <c r="MK405" s="15"/>
      <c r="ML405" s="39"/>
      <c r="MQ405" s="39"/>
      <c r="MS405" s="14"/>
      <c r="MT405" s="14"/>
      <c r="MV405" s="39"/>
      <c r="MX405" s="14"/>
      <c r="MY405" s="14"/>
      <c r="MZ405" s="22"/>
      <c r="NA405" s="40"/>
      <c r="NF405" s="40"/>
      <c r="NH405" s="21"/>
      <c r="NI405" s="21"/>
      <c r="NJ405" s="26"/>
      <c r="NK405" s="41"/>
      <c r="NO405" s="7"/>
      <c r="NP405" s="8"/>
      <c r="NU405" s="8"/>
      <c r="NW405" s="4"/>
      <c r="NX405" s="4"/>
      <c r="NZ405" s="8"/>
      <c r="OB405" s="4"/>
      <c r="OC405" s="4"/>
      <c r="OD405" s="15"/>
      <c r="OE405" s="39"/>
      <c r="OJ405" s="39"/>
      <c r="OL405" s="14"/>
      <c r="OM405" s="14"/>
      <c r="ON405" s="22"/>
      <c r="OO405" s="40"/>
      <c r="OS405" s="7"/>
      <c r="OT405" s="8"/>
      <c r="OY405" s="8"/>
      <c r="PA405" s="4"/>
      <c r="PB405" s="4"/>
      <c r="PC405" s="15"/>
      <c r="PD405" s="39"/>
      <c r="PH405" s="7"/>
      <c r="PI405" s="8"/>
      <c r="PM405" s="7"/>
      <c r="PN405" s="8"/>
      <c r="PS405" s="8"/>
      <c r="PU405" s="4"/>
      <c r="PV405" s="4"/>
      <c r="PX405" s="8"/>
      <c r="PZ405" s="4"/>
      <c r="QA405" s="4"/>
      <c r="QB405" s="15"/>
      <c r="QC405" s="39"/>
      <c r="QH405" s="39"/>
      <c r="QJ405" s="14"/>
      <c r="QK405" s="14"/>
      <c r="QL405" s="22"/>
      <c r="QM405" s="40"/>
      <c r="QQ405" s="7"/>
      <c r="QR405" s="8"/>
      <c r="QW405" s="8"/>
      <c r="QY405" s="4"/>
      <c r="QZ405" s="4"/>
      <c r="RA405" s="15"/>
      <c r="RB405" s="39"/>
      <c r="RF405" s="7"/>
      <c r="RG405" s="8"/>
      <c r="RK405" s="7"/>
      <c r="RL405" s="8"/>
      <c r="RQ405" s="8"/>
      <c r="RS405" s="4"/>
      <c r="RT405" s="4"/>
      <c r="RU405" s="15"/>
      <c r="RV405" s="39"/>
      <c r="RZ405" s="7"/>
      <c r="SA405" s="8"/>
      <c r="SE405" s="7"/>
      <c r="SF405" s="8"/>
      <c r="SJ405" s="7"/>
      <c r="SK405" s="8"/>
      <c r="SP405" s="8"/>
      <c r="SR405" s="4"/>
      <c r="SS405" s="4"/>
      <c r="SU405" s="8"/>
      <c r="SW405" s="4"/>
      <c r="SX405" s="4"/>
      <c r="SY405" s="15"/>
      <c r="SZ405" s="39"/>
      <c r="TE405" s="39"/>
      <c r="TG405" s="14"/>
      <c r="TH405" s="14"/>
      <c r="TI405" s="22"/>
      <c r="TJ405" s="40"/>
      <c r="TN405" s="7"/>
      <c r="TO405" s="8"/>
      <c r="TT405" s="8"/>
      <c r="TV405" s="4"/>
      <c r="TW405" s="4"/>
      <c r="TX405" s="15"/>
      <c r="TY405" s="39"/>
      <c r="UC405" s="7"/>
      <c r="UD405" s="8"/>
      <c r="UH405" s="7"/>
      <c r="UI405" s="8"/>
      <c r="UN405" s="8"/>
      <c r="UP405" s="4"/>
      <c r="UQ405" s="4"/>
      <c r="UR405" s="15"/>
      <c r="US405" s="39"/>
      <c r="UW405" s="7"/>
      <c r="UX405" s="8"/>
      <c r="VB405" s="7"/>
      <c r="VC405" s="8"/>
      <c r="VG405" s="7"/>
      <c r="VH405" s="8"/>
      <c r="VM405" s="8"/>
      <c r="VO405" s="4"/>
      <c r="VP405" s="4"/>
      <c r="VQ405" s="15"/>
      <c r="VR405" s="39"/>
      <c r="VV405" s="7"/>
      <c r="VW405" s="8"/>
      <c r="WA405" s="7"/>
      <c r="WB405" s="8"/>
      <c r="WF405" s="7"/>
      <c r="WG405" s="8"/>
      <c r="WK405" s="7"/>
      <c r="WL405" s="8"/>
      <c r="WQ405" s="8"/>
      <c r="WS405" s="4"/>
      <c r="WT405" s="4"/>
      <c r="WU405" s="15"/>
      <c r="WV405" s="39"/>
      <c r="WZ405" s="7"/>
      <c r="XA405" s="8"/>
      <c r="XE405" s="7"/>
      <c r="XF405" s="8"/>
      <c r="XJ405" s="7"/>
      <c r="XK405" s="8"/>
      <c r="XO405" s="7"/>
      <c r="XP405" s="8"/>
      <c r="XT405" s="7"/>
      <c r="XU405" s="8"/>
      <c r="XY405" s="7"/>
      <c r="XZ405" s="8"/>
      <c r="YD405" s="7"/>
      <c r="YE405" s="8"/>
      <c r="YI405" s="7"/>
      <c r="YJ405" s="8"/>
    </row>
    <row r="406" spans="2:660" x14ac:dyDescent="0.2">
      <c r="B406" s="242"/>
      <c r="C406" s="163"/>
      <c r="D406"/>
      <c r="J406"/>
      <c r="K406"/>
      <c r="L406"/>
      <c r="M406"/>
      <c r="AI406" s="8"/>
      <c r="AK406" s="4"/>
      <c r="AL406" s="9"/>
      <c r="AN406" s="8"/>
      <c r="AP406" s="4"/>
      <c r="AQ406" s="9"/>
      <c r="AS406" s="8"/>
      <c r="AU406" s="4"/>
      <c r="AV406" s="9"/>
      <c r="AX406" s="17"/>
      <c r="AZ406" s="13"/>
      <c r="BA406" s="16"/>
      <c r="BM406" s="39"/>
      <c r="BO406" s="14"/>
      <c r="BP406" s="18"/>
      <c r="BR406" s="39"/>
      <c r="BT406" s="14"/>
      <c r="BU406" s="18"/>
      <c r="BW406" s="39"/>
      <c r="BY406" s="14"/>
      <c r="BZ406" s="18"/>
      <c r="CA406" s="22"/>
      <c r="CB406" s="40"/>
      <c r="CG406" s="40"/>
      <c r="CI406" s="21"/>
      <c r="CJ406" s="21"/>
      <c r="CL406" s="40"/>
      <c r="CN406" s="21"/>
      <c r="CO406" s="21"/>
      <c r="CQ406" s="40"/>
      <c r="CS406" s="21"/>
      <c r="CT406" s="21"/>
      <c r="CV406" s="40"/>
      <c r="CX406" s="21"/>
      <c r="CY406" s="21"/>
      <c r="CZ406" s="26"/>
      <c r="DA406" s="41"/>
      <c r="DF406" s="41"/>
      <c r="DH406" s="25"/>
      <c r="DI406" s="25"/>
      <c r="DK406" s="41"/>
      <c r="DM406" s="25"/>
      <c r="DN406" s="25"/>
      <c r="DP406" s="41"/>
      <c r="DR406" s="25"/>
      <c r="DS406" s="25"/>
      <c r="DT406" s="30"/>
      <c r="DU406" s="42"/>
      <c r="DZ406" s="42"/>
      <c r="EB406" s="29"/>
      <c r="EC406" s="29"/>
      <c r="EE406" s="42"/>
      <c r="EG406" s="29"/>
      <c r="EH406" s="29"/>
      <c r="EI406" s="34"/>
      <c r="EJ406" s="43"/>
      <c r="EO406" s="43"/>
      <c r="EQ406" s="33"/>
      <c r="ER406" s="33"/>
      <c r="ES406" s="38"/>
      <c r="ET406" s="44"/>
      <c r="EX406" s="7"/>
      <c r="EY406" s="8"/>
      <c r="FD406" s="8"/>
      <c r="FF406" s="4"/>
      <c r="FG406" s="4"/>
      <c r="FI406" s="8"/>
      <c r="FK406" s="4"/>
      <c r="FL406" s="4"/>
      <c r="FN406" s="8"/>
      <c r="FP406" s="4"/>
      <c r="FQ406" s="4"/>
      <c r="FS406" s="8"/>
      <c r="FU406" s="4"/>
      <c r="FV406" s="4"/>
      <c r="FW406" s="15"/>
      <c r="FX406" s="39"/>
      <c r="GC406" s="39"/>
      <c r="GE406" s="14"/>
      <c r="GF406" s="14"/>
      <c r="GH406" s="39"/>
      <c r="GJ406" s="14"/>
      <c r="GK406" s="14"/>
      <c r="GM406" s="39"/>
      <c r="GO406" s="14"/>
      <c r="GP406" s="14"/>
      <c r="GQ406" s="22"/>
      <c r="GR406" s="40"/>
      <c r="GW406" s="40"/>
      <c r="GY406" s="21"/>
      <c r="GZ406" s="21"/>
      <c r="HB406" s="40"/>
      <c r="HD406" s="21"/>
      <c r="HE406" s="21"/>
      <c r="HF406" s="26"/>
      <c r="HG406" s="41"/>
      <c r="HL406" s="41"/>
      <c r="HN406" s="25"/>
      <c r="HO406" s="25"/>
      <c r="HP406" s="30"/>
      <c r="HQ406" s="42"/>
      <c r="HU406" s="7"/>
      <c r="HV406" s="8"/>
      <c r="IA406" s="8"/>
      <c r="IC406" s="4"/>
      <c r="ID406" s="4"/>
      <c r="IF406" s="8"/>
      <c r="IH406" s="4"/>
      <c r="II406" s="4"/>
      <c r="IK406" s="8"/>
      <c r="IM406" s="4"/>
      <c r="IN406" s="4"/>
      <c r="IO406" s="15"/>
      <c r="IP406" s="39"/>
      <c r="IU406" s="39"/>
      <c r="IW406" s="14"/>
      <c r="IX406" s="14"/>
      <c r="IZ406" s="39"/>
      <c r="JB406" s="14"/>
      <c r="JC406" s="14"/>
      <c r="JD406" s="22"/>
      <c r="JE406" s="40"/>
      <c r="JJ406" s="40"/>
      <c r="JL406" s="21"/>
      <c r="JM406" s="21"/>
      <c r="JN406" s="26"/>
      <c r="JO406" s="41"/>
      <c r="JS406" s="7"/>
      <c r="JT406" s="8"/>
      <c r="JY406" s="8"/>
      <c r="KA406" s="4"/>
      <c r="KB406" s="4"/>
      <c r="KD406" s="8"/>
      <c r="KF406" s="4"/>
      <c r="KG406" s="4"/>
      <c r="KH406" s="15"/>
      <c r="KI406" s="39"/>
      <c r="KN406" s="39"/>
      <c r="KP406" s="14"/>
      <c r="KQ406" s="14"/>
      <c r="KR406" s="22"/>
      <c r="KS406" s="40"/>
      <c r="KX406" s="6"/>
      <c r="KZ406" s="5"/>
      <c r="LA406" s="5"/>
      <c r="LG406" s="15"/>
      <c r="LH406" s="39"/>
      <c r="LM406" s="6"/>
      <c r="LO406" s="5"/>
      <c r="LP406" s="5"/>
      <c r="LQ406" s="7"/>
      <c r="LR406" s="8"/>
      <c r="LW406" s="8"/>
      <c r="LY406" s="4"/>
      <c r="LZ406" s="4"/>
      <c r="MB406" s="8"/>
      <c r="MD406" s="4"/>
      <c r="ME406" s="4"/>
      <c r="MG406" s="8"/>
      <c r="MI406" s="4"/>
      <c r="MJ406" s="4"/>
      <c r="MK406" s="15"/>
      <c r="ML406" s="39"/>
      <c r="MQ406" s="39"/>
      <c r="MS406" s="14"/>
      <c r="MT406" s="14"/>
      <c r="MV406" s="39"/>
      <c r="MX406" s="14"/>
      <c r="MY406" s="14"/>
      <c r="MZ406" s="22"/>
      <c r="NA406" s="40"/>
      <c r="NF406" s="40"/>
      <c r="NH406" s="21"/>
      <c r="NI406" s="21"/>
      <c r="NJ406" s="26"/>
      <c r="NK406" s="41"/>
      <c r="NO406" s="7"/>
      <c r="NP406" s="8"/>
      <c r="NU406" s="8"/>
      <c r="NW406" s="4"/>
      <c r="NX406" s="4"/>
      <c r="NZ406" s="8"/>
      <c r="OB406" s="4"/>
      <c r="OC406" s="4"/>
      <c r="OD406" s="15"/>
      <c r="OE406" s="39"/>
      <c r="OJ406" s="39"/>
      <c r="OL406" s="14"/>
      <c r="OM406" s="14"/>
      <c r="ON406" s="22"/>
      <c r="OO406" s="40"/>
      <c r="OS406" s="7"/>
      <c r="OT406" s="8"/>
      <c r="OY406" s="8"/>
      <c r="PA406" s="4"/>
      <c r="PB406" s="4"/>
      <c r="PC406" s="15"/>
      <c r="PD406" s="39"/>
      <c r="PH406" s="7"/>
      <c r="PI406" s="8"/>
      <c r="PM406" s="7"/>
      <c r="PN406" s="8"/>
      <c r="PS406" s="8"/>
      <c r="PU406" s="4"/>
      <c r="PV406" s="4"/>
      <c r="PX406" s="8"/>
      <c r="PZ406" s="4"/>
      <c r="QA406" s="4"/>
      <c r="QB406" s="15"/>
      <c r="QC406" s="39"/>
      <c r="QH406" s="39"/>
      <c r="QJ406" s="14"/>
      <c r="QK406" s="14"/>
      <c r="QL406" s="22"/>
      <c r="QM406" s="40"/>
      <c r="QQ406" s="7"/>
      <c r="QR406" s="8"/>
      <c r="QW406" s="8"/>
      <c r="QY406" s="4"/>
      <c r="QZ406" s="4"/>
      <c r="RA406" s="15"/>
      <c r="RB406" s="39"/>
      <c r="RF406" s="7"/>
      <c r="RG406" s="8"/>
      <c r="RK406" s="7"/>
      <c r="RL406" s="8"/>
      <c r="RQ406" s="8"/>
      <c r="RS406" s="4"/>
      <c r="RT406" s="4"/>
      <c r="RU406" s="15"/>
      <c r="RV406" s="39"/>
      <c r="RZ406" s="7"/>
      <c r="SA406" s="8"/>
      <c r="SE406" s="7"/>
      <c r="SF406" s="8"/>
      <c r="SJ406" s="7"/>
      <c r="SK406" s="8"/>
      <c r="SP406" s="8"/>
      <c r="SR406" s="4"/>
      <c r="SS406" s="4"/>
      <c r="SU406" s="8"/>
      <c r="SW406" s="4"/>
      <c r="SX406" s="4"/>
      <c r="SY406" s="15"/>
      <c r="SZ406" s="39"/>
      <c r="TE406" s="39"/>
      <c r="TG406" s="14"/>
      <c r="TH406" s="14"/>
      <c r="TI406" s="22"/>
      <c r="TJ406" s="40"/>
      <c r="TN406" s="7"/>
      <c r="TO406" s="8"/>
      <c r="TT406" s="8"/>
      <c r="TV406" s="4"/>
      <c r="TW406" s="4"/>
      <c r="TX406" s="15"/>
      <c r="TY406" s="39"/>
      <c r="UC406" s="7"/>
      <c r="UD406" s="8"/>
      <c r="UH406" s="7"/>
      <c r="UI406" s="8"/>
      <c r="UN406" s="8"/>
      <c r="UP406" s="4"/>
      <c r="UQ406" s="4"/>
      <c r="UR406" s="15"/>
      <c r="US406" s="39"/>
      <c r="UW406" s="7"/>
      <c r="UX406" s="8"/>
      <c r="VB406" s="7"/>
      <c r="VC406" s="8"/>
      <c r="VG406" s="7"/>
      <c r="VH406" s="8"/>
      <c r="VM406" s="8"/>
      <c r="VO406" s="4"/>
      <c r="VP406" s="4"/>
      <c r="VQ406" s="15"/>
      <c r="VR406" s="39"/>
      <c r="VV406" s="7"/>
      <c r="VW406" s="8"/>
      <c r="WA406" s="7"/>
      <c r="WB406" s="8"/>
      <c r="WF406" s="7"/>
      <c r="WG406" s="8"/>
      <c r="WK406" s="7"/>
      <c r="WL406" s="8"/>
      <c r="WQ406" s="8"/>
      <c r="WS406" s="4"/>
      <c r="WT406" s="4"/>
      <c r="WU406" s="15"/>
      <c r="WV406" s="39"/>
      <c r="WZ406" s="7"/>
      <c r="XA406" s="8"/>
      <c r="XE406" s="7"/>
      <c r="XF406" s="8"/>
      <c r="XJ406" s="7"/>
      <c r="XK406" s="8"/>
      <c r="XO406" s="7"/>
      <c r="XP406" s="8"/>
      <c r="XT406" s="7"/>
      <c r="XU406" s="8"/>
      <c r="XY406" s="7"/>
      <c r="XZ406" s="8"/>
      <c r="YD406" s="7"/>
      <c r="YE406" s="8"/>
      <c r="YI406" s="7"/>
      <c r="YJ406" s="8"/>
    </row>
    <row r="407" spans="2:660" x14ac:dyDescent="0.2">
      <c r="B407" s="242"/>
      <c r="C407" s="163"/>
      <c r="D407"/>
      <c r="J407"/>
      <c r="K407"/>
      <c r="L407"/>
      <c r="M407"/>
      <c r="AI407" s="8"/>
      <c r="AK407" s="4"/>
      <c r="AL407" s="9"/>
      <c r="AN407" s="8"/>
      <c r="AP407" s="4"/>
      <c r="AQ407" s="9"/>
      <c r="AS407" s="8"/>
      <c r="AU407" s="4"/>
      <c r="AV407" s="9"/>
      <c r="AX407" s="17"/>
      <c r="AZ407" s="13"/>
      <c r="BA407" s="16"/>
      <c r="BM407" s="39"/>
      <c r="BO407" s="14"/>
      <c r="BP407" s="18"/>
      <c r="BR407" s="39"/>
      <c r="BT407" s="14"/>
      <c r="BU407" s="18"/>
      <c r="BW407" s="39"/>
      <c r="BY407" s="14"/>
      <c r="BZ407" s="18"/>
      <c r="CA407" s="22"/>
      <c r="CB407" s="40"/>
      <c r="CG407" s="40"/>
      <c r="CI407" s="21"/>
      <c r="CJ407" s="21"/>
      <c r="CL407" s="40"/>
      <c r="CN407" s="21"/>
      <c r="CO407" s="21"/>
      <c r="CQ407" s="40"/>
      <c r="CS407" s="21"/>
      <c r="CT407" s="21"/>
      <c r="CV407" s="40"/>
      <c r="CX407" s="21"/>
      <c r="CY407" s="21"/>
      <c r="CZ407" s="26"/>
      <c r="DA407" s="41"/>
      <c r="DF407" s="41"/>
      <c r="DH407" s="25"/>
      <c r="DI407" s="25"/>
      <c r="DK407" s="41"/>
      <c r="DM407" s="25"/>
      <c r="DN407" s="25"/>
      <c r="DP407" s="41"/>
      <c r="DR407" s="25"/>
      <c r="DS407" s="25"/>
      <c r="DT407" s="30"/>
      <c r="DU407" s="42"/>
      <c r="DZ407" s="42"/>
      <c r="EB407" s="29"/>
      <c r="EC407" s="29"/>
      <c r="EE407" s="42"/>
      <c r="EG407" s="29"/>
      <c r="EH407" s="29"/>
      <c r="EI407" s="34"/>
      <c r="EJ407" s="43"/>
      <c r="EO407" s="43"/>
      <c r="EQ407" s="33"/>
      <c r="ER407" s="33"/>
      <c r="ES407" s="38"/>
      <c r="ET407" s="44"/>
      <c r="EX407" s="7"/>
      <c r="EY407" s="8"/>
      <c r="FD407" s="8"/>
      <c r="FF407" s="4"/>
      <c r="FG407" s="4"/>
      <c r="FI407" s="8"/>
      <c r="FK407" s="4"/>
      <c r="FL407" s="4"/>
      <c r="FN407" s="8"/>
      <c r="FP407" s="4"/>
      <c r="FQ407" s="4"/>
      <c r="FS407" s="8"/>
      <c r="FU407" s="4"/>
      <c r="FV407" s="4"/>
      <c r="FW407" s="15"/>
      <c r="FX407" s="39"/>
      <c r="GC407" s="39"/>
      <c r="GE407" s="14"/>
      <c r="GF407" s="14"/>
      <c r="GH407" s="39"/>
      <c r="GJ407" s="14"/>
      <c r="GK407" s="14"/>
      <c r="GM407" s="39"/>
      <c r="GO407" s="14"/>
      <c r="GP407" s="14"/>
      <c r="GQ407" s="22"/>
      <c r="GR407" s="40"/>
      <c r="GW407" s="40"/>
      <c r="GY407" s="21"/>
      <c r="GZ407" s="21"/>
      <c r="HB407" s="40"/>
      <c r="HD407" s="21"/>
      <c r="HE407" s="21"/>
      <c r="HF407" s="26"/>
      <c r="HG407" s="41"/>
      <c r="HL407" s="41"/>
      <c r="HN407" s="25"/>
      <c r="HO407" s="25"/>
      <c r="HP407" s="30"/>
      <c r="HQ407" s="42"/>
      <c r="HU407" s="7"/>
      <c r="HV407" s="8"/>
      <c r="IA407" s="8"/>
      <c r="IC407" s="4"/>
      <c r="ID407" s="4"/>
      <c r="IF407" s="8"/>
      <c r="IH407" s="4"/>
      <c r="II407" s="4"/>
      <c r="IK407" s="8"/>
      <c r="IM407" s="4"/>
      <c r="IN407" s="4"/>
      <c r="IO407" s="15"/>
      <c r="IP407" s="39"/>
      <c r="IU407" s="39"/>
      <c r="IW407" s="14"/>
      <c r="IX407" s="14"/>
      <c r="IZ407" s="39"/>
      <c r="JB407" s="14"/>
      <c r="JC407" s="14"/>
      <c r="JD407" s="22"/>
      <c r="JE407" s="40"/>
      <c r="JJ407" s="40"/>
      <c r="JL407" s="21"/>
      <c r="JM407" s="21"/>
      <c r="JN407" s="26"/>
      <c r="JO407" s="41"/>
      <c r="JS407" s="7"/>
      <c r="JT407" s="8"/>
      <c r="JY407" s="8"/>
      <c r="KA407" s="4"/>
      <c r="KB407" s="4"/>
      <c r="KD407" s="8"/>
      <c r="KF407" s="4"/>
      <c r="KG407" s="4"/>
      <c r="KH407" s="15"/>
      <c r="KI407" s="39"/>
      <c r="KN407" s="39"/>
      <c r="KP407" s="14"/>
      <c r="KQ407" s="14"/>
      <c r="KR407" s="22"/>
      <c r="KS407" s="40"/>
      <c r="KX407" s="6"/>
      <c r="KZ407" s="5"/>
      <c r="LA407" s="5"/>
      <c r="LG407" s="15"/>
      <c r="LH407" s="39"/>
      <c r="LM407" s="6"/>
      <c r="LO407" s="5"/>
      <c r="LP407" s="5"/>
      <c r="LQ407" s="7"/>
      <c r="LR407" s="8"/>
      <c r="LW407" s="8"/>
      <c r="LY407" s="4"/>
      <c r="LZ407" s="4"/>
      <c r="MB407" s="8"/>
      <c r="MD407" s="4"/>
      <c r="ME407" s="4"/>
      <c r="MG407" s="8"/>
      <c r="MI407" s="4"/>
      <c r="MJ407" s="4"/>
      <c r="MK407" s="15"/>
      <c r="ML407" s="39"/>
      <c r="MQ407" s="39"/>
      <c r="MS407" s="14"/>
      <c r="MT407" s="14"/>
      <c r="MV407" s="39"/>
      <c r="MX407" s="14"/>
      <c r="MY407" s="14"/>
      <c r="MZ407" s="22"/>
      <c r="NA407" s="40"/>
      <c r="NF407" s="40"/>
      <c r="NH407" s="21"/>
      <c r="NI407" s="21"/>
      <c r="NJ407" s="26"/>
      <c r="NK407" s="41"/>
      <c r="NO407" s="7"/>
      <c r="NP407" s="8"/>
      <c r="NU407" s="8"/>
      <c r="NW407" s="4"/>
      <c r="NX407" s="4"/>
      <c r="NZ407" s="8"/>
      <c r="OB407" s="4"/>
      <c r="OC407" s="4"/>
      <c r="OD407" s="15"/>
      <c r="OE407" s="39"/>
      <c r="OJ407" s="39"/>
      <c r="OL407" s="14"/>
      <c r="OM407" s="14"/>
      <c r="ON407" s="22"/>
      <c r="OO407" s="40"/>
      <c r="OS407" s="7"/>
      <c r="OT407" s="8"/>
      <c r="OY407" s="8"/>
      <c r="PA407" s="4"/>
      <c r="PB407" s="4"/>
      <c r="PC407" s="15"/>
      <c r="PD407" s="39"/>
      <c r="PH407" s="7"/>
      <c r="PI407" s="8"/>
      <c r="PM407" s="7"/>
      <c r="PN407" s="8"/>
      <c r="PS407" s="8"/>
      <c r="PU407" s="4"/>
      <c r="PV407" s="4"/>
      <c r="PX407" s="8"/>
      <c r="PZ407" s="4"/>
      <c r="QA407" s="4"/>
      <c r="QB407" s="15"/>
      <c r="QC407" s="39"/>
      <c r="QH407" s="39"/>
      <c r="QJ407" s="14"/>
      <c r="QK407" s="14"/>
      <c r="QL407" s="22"/>
      <c r="QM407" s="40"/>
      <c r="QQ407" s="7"/>
      <c r="QR407" s="8"/>
      <c r="QW407" s="8"/>
      <c r="QY407" s="4"/>
      <c r="QZ407" s="4"/>
      <c r="RA407" s="15"/>
      <c r="RB407" s="39"/>
      <c r="RF407" s="7"/>
      <c r="RG407" s="8"/>
      <c r="RK407" s="7"/>
      <c r="RL407" s="8"/>
      <c r="RQ407" s="8"/>
      <c r="RS407" s="4"/>
      <c r="RT407" s="4"/>
      <c r="RU407" s="15"/>
      <c r="RV407" s="39"/>
      <c r="RZ407" s="7"/>
      <c r="SA407" s="8"/>
      <c r="SE407" s="7"/>
      <c r="SF407" s="8"/>
      <c r="SJ407" s="7"/>
      <c r="SK407" s="8"/>
      <c r="SP407" s="8"/>
      <c r="SR407" s="4"/>
      <c r="SS407" s="4"/>
      <c r="SU407" s="8"/>
      <c r="SW407" s="4"/>
      <c r="SX407" s="4"/>
      <c r="SY407" s="15"/>
      <c r="SZ407" s="39"/>
      <c r="TE407" s="39"/>
      <c r="TG407" s="14"/>
      <c r="TH407" s="14"/>
      <c r="TI407" s="22"/>
      <c r="TJ407" s="40"/>
      <c r="TN407" s="7"/>
      <c r="TO407" s="8"/>
      <c r="TT407" s="8"/>
      <c r="TV407" s="4"/>
      <c r="TW407" s="4"/>
      <c r="TX407" s="15"/>
      <c r="TY407" s="39"/>
      <c r="UC407" s="7"/>
      <c r="UD407" s="8"/>
      <c r="UH407" s="7"/>
      <c r="UI407" s="8"/>
      <c r="UN407" s="8"/>
      <c r="UP407" s="4"/>
      <c r="UQ407" s="4"/>
      <c r="UR407" s="15"/>
      <c r="US407" s="39"/>
      <c r="UW407" s="7"/>
      <c r="UX407" s="8"/>
      <c r="VB407" s="7"/>
      <c r="VC407" s="8"/>
      <c r="VG407" s="7"/>
      <c r="VH407" s="8"/>
      <c r="VM407" s="8"/>
      <c r="VO407" s="4"/>
      <c r="VP407" s="4"/>
      <c r="VQ407" s="15"/>
      <c r="VR407" s="39"/>
      <c r="VV407" s="7"/>
      <c r="VW407" s="8"/>
      <c r="WA407" s="7"/>
      <c r="WB407" s="8"/>
      <c r="WF407" s="7"/>
      <c r="WG407" s="8"/>
      <c r="WK407" s="7"/>
      <c r="WL407" s="8"/>
      <c r="WQ407" s="8"/>
      <c r="WS407" s="4"/>
      <c r="WT407" s="4"/>
      <c r="WU407" s="15"/>
      <c r="WV407" s="39"/>
      <c r="WZ407" s="7"/>
      <c r="XA407" s="8"/>
      <c r="XE407" s="7"/>
      <c r="XF407" s="8"/>
      <c r="XJ407" s="7"/>
      <c r="XK407" s="8"/>
      <c r="XO407" s="7"/>
      <c r="XP407" s="8"/>
      <c r="XT407" s="7"/>
      <c r="XU407" s="8"/>
      <c r="XY407" s="7"/>
      <c r="XZ407" s="8"/>
      <c r="YD407" s="7"/>
      <c r="YE407" s="8"/>
      <c r="YI407" s="7"/>
      <c r="YJ407" s="8"/>
    </row>
    <row r="408" spans="2:660" x14ac:dyDescent="0.2">
      <c r="B408" s="242"/>
      <c r="C408" s="163"/>
      <c r="D408"/>
      <c r="J408"/>
      <c r="K408"/>
      <c r="L408"/>
      <c r="M408"/>
      <c r="AI408" s="8"/>
      <c r="AK408" s="4"/>
      <c r="AL408" s="9"/>
      <c r="AN408" s="8"/>
      <c r="AP408" s="4"/>
      <c r="AQ408" s="9"/>
      <c r="AS408" s="8"/>
      <c r="AU408" s="4"/>
      <c r="AV408" s="9"/>
      <c r="AX408" s="17"/>
      <c r="AZ408" s="13"/>
      <c r="BA408" s="16"/>
      <c r="BM408" s="39"/>
      <c r="BO408" s="14"/>
      <c r="BP408" s="18"/>
      <c r="BR408" s="39"/>
      <c r="BT408" s="14"/>
      <c r="BU408" s="18"/>
      <c r="BW408" s="39"/>
      <c r="BY408" s="14"/>
      <c r="BZ408" s="18"/>
      <c r="CA408" s="22"/>
      <c r="CB408" s="40"/>
      <c r="CG408" s="40"/>
      <c r="CI408" s="21"/>
      <c r="CJ408" s="21"/>
      <c r="CL408" s="40"/>
      <c r="CN408" s="21"/>
      <c r="CO408" s="21"/>
      <c r="CQ408" s="40"/>
      <c r="CS408" s="21"/>
      <c r="CT408" s="21"/>
      <c r="CV408" s="40"/>
      <c r="CX408" s="21"/>
      <c r="CY408" s="21"/>
      <c r="CZ408" s="26"/>
      <c r="DA408" s="41"/>
      <c r="DF408" s="41"/>
      <c r="DH408" s="25"/>
      <c r="DI408" s="25"/>
      <c r="DK408" s="41"/>
      <c r="DM408" s="25"/>
      <c r="DN408" s="25"/>
      <c r="DP408" s="41"/>
      <c r="DR408" s="25"/>
      <c r="DS408" s="25"/>
      <c r="DT408" s="30"/>
      <c r="DU408" s="42"/>
      <c r="DZ408" s="42"/>
      <c r="EB408" s="29"/>
      <c r="EC408" s="29"/>
      <c r="EE408" s="42"/>
      <c r="EG408" s="29"/>
      <c r="EH408" s="29"/>
      <c r="EI408" s="34"/>
      <c r="EJ408" s="43"/>
      <c r="EO408" s="43"/>
      <c r="EQ408" s="33"/>
      <c r="ER408" s="33"/>
      <c r="ES408" s="38"/>
      <c r="ET408" s="44"/>
      <c r="EX408" s="7"/>
      <c r="EY408" s="8"/>
      <c r="FD408" s="8"/>
      <c r="FF408" s="4"/>
      <c r="FG408" s="4"/>
      <c r="FI408" s="8"/>
      <c r="FK408" s="4"/>
      <c r="FL408" s="4"/>
      <c r="FN408" s="8"/>
      <c r="FP408" s="4"/>
      <c r="FQ408" s="4"/>
      <c r="FS408" s="8"/>
      <c r="FU408" s="4"/>
      <c r="FV408" s="4"/>
      <c r="FW408" s="15"/>
      <c r="FX408" s="39"/>
      <c r="GC408" s="39"/>
      <c r="GE408" s="14"/>
      <c r="GF408" s="14"/>
      <c r="GH408" s="39"/>
      <c r="GJ408" s="14"/>
      <c r="GK408" s="14"/>
      <c r="GM408" s="39"/>
      <c r="GO408" s="14"/>
      <c r="GP408" s="14"/>
      <c r="GQ408" s="22"/>
      <c r="GR408" s="40"/>
      <c r="GW408" s="40"/>
      <c r="GY408" s="21"/>
      <c r="GZ408" s="21"/>
      <c r="HB408" s="40"/>
      <c r="HD408" s="21"/>
      <c r="HE408" s="21"/>
      <c r="HF408" s="26"/>
      <c r="HG408" s="41"/>
      <c r="HL408" s="41"/>
      <c r="HN408" s="25"/>
      <c r="HO408" s="25"/>
      <c r="HP408" s="30"/>
      <c r="HQ408" s="42"/>
      <c r="HU408" s="7"/>
      <c r="HV408" s="8"/>
      <c r="IA408" s="8"/>
      <c r="IC408" s="4"/>
      <c r="ID408" s="4"/>
      <c r="IF408" s="8"/>
      <c r="IH408" s="4"/>
      <c r="II408" s="4"/>
      <c r="IK408" s="8"/>
      <c r="IM408" s="4"/>
      <c r="IN408" s="4"/>
      <c r="IO408" s="15"/>
      <c r="IP408" s="39"/>
      <c r="IU408" s="39"/>
      <c r="IW408" s="14"/>
      <c r="IX408" s="14"/>
      <c r="IZ408" s="39"/>
      <c r="JB408" s="14"/>
      <c r="JC408" s="14"/>
      <c r="JD408" s="22"/>
      <c r="JE408" s="40"/>
      <c r="JJ408" s="40"/>
      <c r="JL408" s="21"/>
      <c r="JM408" s="21"/>
      <c r="JN408" s="26"/>
      <c r="JO408" s="41"/>
      <c r="JS408" s="7"/>
      <c r="JT408" s="8"/>
      <c r="JY408" s="8"/>
      <c r="KA408" s="4"/>
      <c r="KB408" s="4"/>
      <c r="KD408" s="8"/>
      <c r="KF408" s="4"/>
      <c r="KG408" s="4"/>
      <c r="KH408" s="15"/>
      <c r="KI408" s="39"/>
      <c r="KN408" s="39"/>
      <c r="KP408" s="14"/>
      <c r="KQ408" s="14"/>
      <c r="KR408" s="22"/>
      <c r="KS408" s="40"/>
      <c r="KX408" s="6"/>
      <c r="KZ408" s="5"/>
      <c r="LA408" s="5"/>
      <c r="LG408" s="15"/>
      <c r="LH408" s="39"/>
      <c r="LM408" s="6"/>
      <c r="LO408" s="5"/>
      <c r="LP408" s="5"/>
      <c r="LQ408" s="7"/>
      <c r="LR408" s="8"/>
      <c r="LW408" s="8"/>
      <c r="LY408" s="4"/>
      <c r="LZ408" s="4"/>
      <c r="MB408" s="8"/>
      <c r="MD408" s="4"/>
      <c r="ME408" s="4"/>
      <c r="MG408" s="8"/>
      <c r="MI408" s="4"/>
      <c r="MJ408" s="4"/>
      <c r="MK408" s="15"/>
      <c r="ML408" s="39"/>
      <c r="MQ408" s="39"/>
      <c r="MS408" s="14"/>
      <c r="MT408" s="14"/>
      <c r="MV408" s="39"/>
      <c r="MX408" s="14"/>
      <c r="MY408" s="14"/>
      <c r="MZ408" s="22"/>
      <c r="NA408" s="40"/>
      <c r="NF408" s="40"/>
      <c r="NH408" s="21"/>
      <c r="NI408" s="21"/>
      <c r="NJ408" s="26"/>
      <c r="NK408" s="41"/>
      <c r="NO408" s="7"/>
      <c r="NP408" s="8"/>
      <c r="NU408" s="8"/>
      <c r="NW408" s="4"/>
      <c r="NX408" s="4"/>
      <c r="NZ408" s="8"/>
      <c r="OB408" s="4"/>
      <c r="OC408" s="4"/>
      <c r="OD408" s="15"/>
      <c r="OE408" s="39"/>
      <c r="OJ408" s="39"/>
      <c r="OL408" s="14"/>
      <c r="OM408" s="14"/>
      <c r="ON408" s="22"/>
      <c r="OO408" s="40"/>
      <c r="OS408" s="7"/>
      <c r="OT408" s="8"/>
      <c r="OY408" s="8"/>
      <c r="PA408" s="4"/>
      <c r="PB408" s="4"/>
      <c r="PC408" s="15"/>
      <c r="PD408" s="39"/>
      <c r="PH408" s="7"/>
      <c r="PI408" s="8"/>
      <c r="PM408" s="7"/>
      <c r="PN408" s="8"/>
      <c r="PS408" s="8"/>
      <c r="PU408" s="4"/>
      <c r="PV408" s="4"/>
      <c r="PX408" s="8"/>
      <c r="PZ408" s="4"/>
      <c r="QA408" s="4"/>
      <c r="QB408" s="15"/>
      <c r="QC408" s="39"/>
      <c r="QH408" s="39"/>
      <c r="QJ408" s="14"/>
      <c r="QK408" s="14"/>
      <c r="QL408" s="22"/>
      <c r="QM408" s="40"/>
      <c r="QQ408" s="7"/>
      <c r="QR408" s="8"/>
      <c r="QW408" s="8"/>
      <c r="QY408" s="4"/>
      <c r="QZ408" s="4"/>
      <c r="RA408" s="15"/>
      <c r="RB408" s="39"/>
      <c r="RF408" s="7"/>
      <c r="RG408" s="8"/>
      <c r="RK408" s="7"/>
      <c r="RL408" s="8"/>
      <c r="RQ408" s="8"/>
      <c r="RS408" s="4"/>
      <c r="RT408" s="4"/>
      <c r="RU408" s="15"/>
      <c r="RV408" s="39"/>
      <c r="RZ408" s="7"/>
      <c r="SA408" s="8"/>
      <c r="SE408" s="7"/>
      <c r="SF408" s="8"/>
      <c r="SJ408" s="7"/>
      <c r="SK408" s="8"/>
      <c r="SP408" s="8"/>
      <c r="SR408" s="4"/>
      <c r="SS408" s="4"/>
      <c r="SU408" s="8"/>
      <c r="SW408" s="4"/>
      <c r="SX408" s="4"/>
      <c r="SY408" s="15"/>
      <c r="SZ408" s="39"/>
      <c r="TE408" s="39"/>
      <c r="TG408" s="14"/>
      <c r="TH408" s="14"/>
      <c r="TI408" s="22"/>
      <c r="TJ408" s="40"/>
      <c r="TN408" s="7"/>
      <c r="TO408" s="8"/>
      <c r="TT408" s="8"/>
      <c r="TV408" s="4"/>
      <c r="TW408" s="4"/>
      <c r="TX408" s="15"/>
      <c r="TY408" s="39"/>
      <c r="UC408" s="7"/>
      <c r="UD408" s="8"/>
      <c r="UH408" s="7"/>
      <c r="UI408" s="8"/>
      <c r="UN408" s="8"/>
      <c r="UP408" s="4"/>
      <c r="UQ408" s="4"/>
      <c r="UR408" s="15"/>
      <c r="US408" s="39"/>
      <c r="UW408" s="7"/>
      <c r="UX408" s="8"/>
      <c r="VB408" s="7"/>
      <c r="VC408" s="8"/>
      <c r="VG408" s="7"/>
      <c r="VH408" s="8"/>
      <c r="VM408" s="8"/>
      <c r="VO408" s="4"/>
      <c r="VP408" s="4"/>
      <c r="VQ408" s="15"/>
      <c r="VR408" s="39"/>
      <c r="VV408" s="7"/>
      <c r="VW408" s="8"/>
      <c r="WA408" s="7"/>
      <c r="WB408" s="8"/>
      <c r="WF408" s="7"/>
      <c r="WG408" s="8"/>
      <c r="WK408" s="7"/>
      <c r="WL408" s="8"/>
      <c r="WQ408" s="8"/>
      <c r="WS408" s="4"/>
      <c r="WT408" s="4"/>
      <c r="WU408" s="15"/>
      <c r="WV408" s="39"/>
      <c r="WZ408" s="7"/>
      <c r="XA408" s="8"/>
      <c r="XE408" s="7"/>
      <c r="XF408" s="8"/>
      <c r="XJ408" s="7"/>
      <c r="XK408" s="8"/>
      <c r="XO408" s="7"/>
      <c r="XP408" s="8"/>
      <c r="XT408" s="7"/>
      <c r="XU408" s="8"/>
      <c r="XY408" s="7"/>
      <c r="XZ408" s="8"/>
      <c r="YD408" s="7"/>
      <c r="YE408" s="8"/>
      <c r="YI408" s="7"/>
      <c r="YJ408" s="8"/>
    </row>
    <row r="409" spans="2:660" x14ac:dyDescent="0.2">
      <c r="B409" s="242"/>
      <c r="C409" s="163"/>
      <c r="D409"/>
      <c r="J409"/>
      <c r="K409"/>
      <c r="L409"/>
      <c r="M409"/>
      <c r="AI409" s="8"/>
      <c r="AK409" s="4"/>
      <c r="AL409" s="9"/>
      <c r="AN409" s="8"/>
      <c r="AP409" s="4"/>
      <c r="AQ409" s="9"/>
      <c r="AS409" s="8"/>
      <c r="AU409" s="4"/>
      <c r="AV409" s="9"/>
      <c r="AX409" s="17"/>
      <c r="AZ409" s="13"/>
      <c r="BA409" s="16"/>
      <c r="BM409" s="39"/>
      <c r="BO409" s="14"/>
      <c r="BP409" s="18"/>
      <c r="BR409" s="39"/>
      <c r="BT409" s="14"/>
      <c r="BU409" s="18"/>
      <c r="BW409" s="39"/>
      <c r="BY409" s="14"/>
      <c r="BZ409" s="18"/>
      <c r="CA409" s="22"/>
      <c r="CB409" s="40"/>
      <c r="CG409" s="40"/>
      <c r="CI409" s="21"/>
      <c r="CJ409" s="21"/>
      <c r="CL409" s="40"/>
      <c r="CN409" s="21"/>
      <c r="CO409" s="21"/>
      <c r="CQ409" s="40"/>
      <c r="CS409" s="21"/>
      <c r="CT409" s="21"/>
      <c r="CV409" s="40"/>
      <c r="CX409" s="21"/>
      <c r="CY409" s="21"/>
      <c r="CZ409" s="26"/>
      <c r="DA409" s="41"/>
      <c r="DF409" s="41"/>
      <c r="DH409" s="25"/>
      <c r="DI409" s="25"/>
      <c r="DK409" s="41"/>
      <c r="DM409" s="25"/>
      <c r="DN409" s="25"/>
      <c r="DP409" s="41"/>
      <c r="DR409" s="25"/>
      <c r="DS409" s="25"/>
      <c r="DT409" s="30"/>
      <c r="DU409" s="42"/>
      <c r="DZ409" s="42"/>
      <c r="EB409" s="29"/>
      <c r="EC409" s="29"/>
      <c r="EE409" s="42"/>
      <c r="EG409" s="29"/>
      <c r="EH409" s="29"/>
      <c r="EI409" s="34"/>
      <c r="EJ409" s="43"/>
      <c r="EO409" s="43"/>
      <c r="EQ409" s="33"/>
      <c r="ER409" s="33"/>
      <c r="ES409" s="38"/>
      <c r="ET409" s="44"/>
      <c r="EX409" s="7"/>
      <c r="EY409" s="8"/>
      <c r="FD409" s="8"/>
      <c r="FF409" s="4"/>
      <c r="FG409" s="4"/>
      <c r="FI409" s="8"/>
      <c r="FK409" s="4"/>
      <c r="FL409" s="4"/>
      <c r="FN409" s="8"/>
      <c r="FP409" s="4"/>
      <c r="FQ409" s="4"/>
      <c r="FS409" s="8"/>
      <c r="FU409" s="4"/>
      <c r="FV409" s="4"/>
      <c r="FW409" s="15"/>
      <c r="FX409" s="39"/>
      <c r="GC409" s="39"/>
      <c r="GE409" s="14"/>
      <c r="GF409" s="14"/>
      <c r="GH409" s="39"/>
      <c r="GJ409" s="14"/>
      <c r="GK409" s="14"/>
      <c r="GM409" s="39"/>
      <c r="GO409" s="14"/>
      <c r="GP409" s="14"/>
      <c r="GQ409" s="22"/>
      <c r="GR409" s="40"/>
      <c r="GW409" s="40"/>
      <c r="GY409" s="21"/>
      <c r="GZ409" s="21"/>
      <c r="HB409" s="40"/>
      <c r="HD409" s="21"/>
      <c r="HE409" s="21"/>
      <c r="HF409" s="26"/>
      <c r="HG409" s="41"/>
      <c r="HL409" s="41"/>
      <c r="HN409" s="25"/>
      <c r="HO409" s="25"/>
      <c r="HP409" s="30"/>
      <c r="HQ409" s="42"/>
      <c r="HU409" s="7"/>
      <c r="HV409" s="8"/>
      <c r="IA409" s="8"/>
      <c r="IC409" s="4"/>
      <c r="ID409" s="4"/>
      <c r="IF409" s="8"/>
      <c r="IH409" s="4"/>
      <c r="II409" s="4"/>
      <c r="IK409" s="8"/>
      <c r="IM409" s="4"/>
      <c r="IN409" s="4"/>
      <c r="IO409" s="15"/>
      <c r="IP409" s="39"/>
      <c r="IU409" s="39"/>
      <c r="IW409" s="14"/>
      <c r="IX409" s="14"/>
      <c r="IZ409" s="39"/>
      <c r="JB409" s="14"/>
      <c r="JC409" s="14"/>
      <c r="JD409" s="22"/>
      <c r="JE409" s="40"/>
      <c r="JJ409" s="40"/>
      <c r="JL409" s="21"/>
      <c r="JM409" s="21"/>
      <c r="JN409" s="26"/>
      <c r="JO409" s="41"/>
      <c r="JS409" s="7"/>
      <c r="JT409" s="8"/>
      <c r="JY409" s="8"/>
      <c r="KA409" s="4"/>
      <c r="KB409" s="4"/>
      <c r="KD409" s="8"/>
      <c r="KF409" s="4"/>
      <c r="KG409" s="4"/>
      <c r="KH409" s="15"/>
      <c r="KI409" s="39"/>
      <c r="KN409" s="39"/>
      <c r="KP409" s="14"/>
      <c r="KQ409" s="14"/>
      <c r="KR409" s="22"/>
      <c r="KS409" s="40"/>
      <c r="KX409" s="6"/>
      <c r="KZ409" s="5"/>
      <c r="LA409" s="5"/>
      <c r="LG409" s="15"/>
      <c r="LH409" s="39"/>
      <c r="LM409" s="6"/>
      <c r="LO409" s="5"/>
      <c r="LP409" s="5"/>
      <c r="LQ409" s="7"/>
      <c r="LR409" s="8"/>
      <c r="LW409" s="8"/>
      <c r="LY409" s="4"/>
      <c r="LZ409" s="4"/>
      <c r="MB409" s="8"/>
      <c r="MD409" s="4"/>
      <c r="ME409" s="4"/>
      <c r="MG409" s="8"/>
      <c r="MI409" s="4"/>
      <c r="MJ409" s="4"/>
      <c r="MK409" s="15"/>
      <c r="ML409" s="39"/>
      <c r="MQ409" s="39"/>
      <c r="MS409" s="14"/>
      <c r="MT409" s="14"/>
      <c r="MV409" s="39"/>
      <c r="MX409" s="14"/>
      <c r="MY409" s="14"/>
      <c r="MZ409" s="22"/>
      <c r="NA409" s="40"/>
      <c r="NF409" s="40"/>
      <c r="NH409" s="21"/>
      <c r="NI409" s="21"/>
      <c r="NJ409" s="26"/>
      <c r="NK409" s="41"/>
      <c r="NO409" s="7"/>
      <c r="NP409" s="8"/>
      <c r="NU409" s="8"/>
      <c r="NW409" s="4"/>
      <c r="NX409" s="4"/>
      <c r="NZ409" s="8"/>
      <c r="OB409" s="4"/>
      <c r="OC409" s="4"/>
      <c r="OD409" s="15"/>
      <c r="OE409" s="39"/>
      <c r="OJ409" s="39"/>
      <c r="OL409" s="14"/>
      <c r="OM409" s="14"/>
      <c r="ON409" s="22"/>
      <c r="OO409" s="40"/>
      <c r="OS409" s="7"/>
      <c r="OT409" s="8"/>
      <c r="OY409" s="8"/>
      <c r="PA409" s="4"/>
      <c r="PB409" s="4"/>
      <c r="PC409" s="15"/>
      <c r="PD409" s="39"/>
      <c r="PH409" s="7"/>
      <c r="PI409" s="8"/>
      <c r="PM409" s="7"/>
      <c r="PN409" s="8"/>
      <c r="PS409" s="8"/>
      <c r="PU409" s="4"/>
      <c r="PV409" s="4"/>
      <c r="PX409" s="8"/>
      <c r="PZ409" s="4"/>
      <c r="QA409" s="4"/>
      <c r="QB409" s="15"/>
      <c r="QC409" s="39"/>
      <c r="QH409" s="39"/>
      <c r="QJ409" s="14"/>
      <c r="QK409" s="14"/>
      <c r="QL409" s="22"/>
      <c r="QM409" s="40"/>
      <c r="QQ409" s="7"/>
      <c r="QR409" s="8"/>
      <c r="QW409" s="8"/>
      <c r="QY409" s="4"/>
      <c r="QZ409" s="4"/>
      <c r="RA409" s="15"/>
      <c r="RB409" s="39"/>
      <c r="RF409" s="7"/>
      <c r="RG409" s="8"/>
      <c r="RK409" s="7"/>
      <c r="RL409" s="8"/>
      <c r="RQ409" s="8"/>
      <c r="RS409" s="4"/>
      <c r="RT409" s="4"/>
      <c r="RU409" s="15"/>
      <c r="RV409" s="39"/>
      <c r="RZ409" s="7"/>
      <c r="SA409" s="8"/>
      <c r="SE409" s="7"/>
      <c r="SF409" s="8"/>
      <c r="SJ409" s="7"/>
      <c r="SK409" s="8"/>
      <c r="SP409" s="8"/>
      <c r="SR409" s="4"/>
      <c r="SS409" s="4"/>
      <c r="SU409" s="8"/>
      <c r="SW409" s="4"/>
      <c r="SX409" s="4"/>
      <c r="SY409" s="15"/>
      <c r="SZ409" s="39"/>
      <c r="TE409" s="39"/>
      <c r="TG409" s="14"/>
      <c r="TH409" s="14"/>
      <c r="TI409" s="22"/>
      <c r="TJ409" s="40"/>
      <c r="TN409" s="7"/>
      <c r="TO409" s="8"/>
      <c r="TT409" s="8"/>
      <c r="TV409" s="4"/>
      <c r="TW409" s="4"/>
      <c r="TX409" s="15"/>
      <c r="TY409" s="39"/>
      <c r="UC409" s="7"/>
      <c r="UD409" s="8"/>
      <c r="UH409" s="7"/>
      <c r="UI409" s="8"/>
      <c r="UN409" s="8"/>
      <c r="UP409" s="4"/>
      <c r="UQ409" s="4"/>
      <c r="UR409" s="15"/>
      <c r="US409" s="39"/>
      <c r="UW409" s="7"/>
      <c r="UX409" s="8"/>
      <c r="VB409" s="7"/>
      <c r="VC409" s="8"/>
      <c r="VG409" s="7"/>
      <c r="VH409" s="8"/>
      <c r="VM409" s="8"/>
      <c r="VO409" s="4"/>
      <c r="VP409" s="4"/>
      <c r="VQ409" s="15"/>
      <c r="VR409" s="39"/>
      <c r="VV409" s="7"/>
      <c r="VW409" s="8"/>
      <c r="WA409" s="7"/>
      <c r="WB409" s="8"/>
      <c r="WF409" s="7"/>
      <c r="WG409" s="8"/>
      <c r="WK409" s="7"/>
      <c r="WL409" s="8"/>
      <c r="WQ409" s="8"/>
      <c r="WS409" s="4"/>
      <c r="WT409" s="4"/>
      <c r="WU409" s="15"/>
      <c r="WV409" s="39"/>
      <c r="WZ409" s="7"/>
      <c r="XA409" s="8"/>
      <c r="XE409" s="7"/>
      <c r="XF409" s="8"/>
      <c r="XJ409" s="7"/>
      <c r="XK409" s="8"/>
      <c r="XO409" s="7"/>
      <c r="XP409" s="8"/>
      <c r="XT409" s="7"/>
      <c r="XU409" s="8"/>
      <c r="XY409" s="7"/>
      <c r="XZ409" s="8"/>
      <c r="YD409" s="7"/>
      <c r="YE409" s="8"/>
      <c r="YI409" s="7"/>
      <c r="YJ409" s="8"/>
    </row>
    <row r="410" spans="2:660" x14ac:dyDescent="0.2">
      <c r="B410" s="242"/>
      <c r="C410" s="163"/>
      <c r="D410"/>
      <c r="J410"/>
      <c r="K410"/>
      <c r="L410"/>
      <c r="M410"/>
      <c r="AI410" s="8"/>
      <c r="AK410" s="4"/>
      <c r="AL410" s="9"/>
      <c r="AN410" s="8"/>
      <c r="AP410" s="4"/>
      <c r="AQ410" s="9"/>
      <c r="AS410" s="8"/>
      <c r="AU410" s="4"/>
      <c r="AV410" s="9"/>
      <c r="AX410" s="17"/>
      <c r="AZ410" s="13"/>
      <c r="BA410" s="16"/>
      <c r="BM410" s="39"/>
      <c r="BO410" s="14"/>
      <c r="BP410" s="18"/>
      <c r="BR410" s="39"/>
      <c r="BT410" s="14"/>
      <c r="BU410" s="18"/>
      <c r="BW410" s="39"/>
      <c r="BY410" s="14"/>
      <c r="BZ410" s="18"/>
      <c r="CA410" s="22"/>
      <c r="CB410" s="40"/>
      <c r="CG410" s="40"/>
      <c r="CI410" s="21"/>
      <c r="CJ410" s="21"/>
      <c r="CL410" s="40"/>
      <c r="CN410" s="21"/>
      <c r="CO410" s="21"/>
      <c r="CQ410" s="40"/>
      <c r="CS410" s="21"/>
      <c r="CT410" s="21"/>
      <c r="CV410" s="40"/>
      <c r="CX410" s="21"/>
      <c r="CY410" s="21"/>
      <c r="CZ410" s="26"/>
      <c r="DA410" s="41"/>
      <c r="DF410" s="41"/>
      <c r="DH410" s="25"/>
      <c r="DI410" s="25"/>
      <c r="DK410" s="41"/>
      <c r="DM410" s="25"/>
      <c r="DN410" s="25"/>
      <c r="DP410" s="41"/>
      <c r="DR410" s="25"/>
      <c r="DS410" s="25"/>
      <c r="DT410" s="30"/>
      <c r="DU410" s="42"/>
      <c r="DZ410" s="42"/>
      <c r="EB410" s="29"/>
      <c r="EC410" s="29"/>
      <c r="EE410" s="42"/>
      <c r="EG410" s="29"/>
      <c r="EH410" s="29"/>
      <c r="EI410" s="34"/>
      <c r="EJ410" s="43"/>
      <c r="EO410" s="43"/>
      <c r="EQ410" s="33"/>
      <c r="ER410" s="33"/>
      <c r="ES410" s="38"/>
      <c r="ET410" s="44"/>
      <c r="EX410" s="7"/>
      <c r="EY410" s="8"/>
      <c r="FD410" s="8"/>
      <c r="FF410" s="4"/>
      <c r="FG410" s="4"/>
      <c r="FI410" s="8"/>
      <c r="FK410" s="4"/>
      <c r="FL410" s="4"/>
      <c r="FN410" s="8"/>
      <c r="FP410" s="4"/>
      <c r="FQ410" s="4"/>
      <c r="FS410" s="8"/>
      <c r="FU410" s="4"/>
      <c r="FV410" s="4"/>
      <c r="FW410" s="15"/>
      <c r="FX410" s="39"/>
      <c r="GC410" s="39"/>
      <c r="GE410" s="14"/>
      <c r="GF410" s="14"/>
      <c r="GH410" s="39"/>
      <c r="GJ410" s="14"/>
      <c r="GK410" s="14"/>
      <c r="GM410" s="39"/>
      <c r="GO410" s="14"/>
      <c r="GP410" s="14"/>
      <c r="GQ410" s="22"/>
      <c r="GR410" s="40"/>
      <c r="GW410" s="40"/>
      <c r="GY410" s="21"/>
      <c r="GZ410" s="21"/>
      <c r="HB410" s="40"/>
      <c r="HD410" s="21"/>
      <c r="HE410" s="21"/>
      <c r="HF410" s="26"/>
      <c r="HG410" s="41"/>
      <c r="HL410" s="41"/>
      <c r="HN410" s="25"/>
      <c r="HO410" s="25"/>
      <c r="HP410" s="30"/>
      <c r="HQ410" s="42"/>
      <c r="HU410" s="7"/>
      <c r="HV410" s="8"/>
      <c r="IA410" s="8"/>
      <c r="IC410" s="4"/>
      <c r="ID410" s="4"/>
      <c r="IF410" s="8"/>
      <c r="IH410" s="4"/>
      <c r="II410" s="4"/>
      <c r="IK410" s="8"/>
      <c r="IM410" s="4"/>
      <c r="IN410" s="4"/>
      <c r="IO410" s="15"/>
      <c r="IP410" s="39"/>
      <c r="IU410" s="39"/>
      <c r="IW410" s="14"/>
      <c r="IX410" s="14"/>
      <c r="IZ410" s="39"/>
      <c r="JB410" s="14"/>
      <c r="JC410" s="14"/>
      <c r="JD410" s="22"/>
      <c r="JE410" s="40"/>
      <c r="JJ410" s="40"/>
      <c r="JL410" s="21"/>
      <c r="JM410" s="21"/>
      <c r="JN410" s="26"/>
      <c r="JO410" s="41"/>
      <c r="JS410" s="7"/>
      <c r="JT410" s="8"/>
      <c r="JY410" s="8"/>
      <c r="KA410" s="4"/>
      <c r="KB410" s="4"/>
      <c r="KD410" s="8"/>
      <c r="KF410" s="4"/>
      <c r="KG410" s="4"/>
      <c r="KH410" s="15"/>
      <c r="KI410" s="39"/>
      <c r="KN410" s="39"/>
      <c r="KP410" s="14"/>
      <c r="KQ410" s="14"/>
      <c r="KR410" s="22"/>
      <c r="KS410" s="40"/>
      <c r="KX410" s="6"/>
      <c r="KZ410" s="5"/>
      <c r="LA410" s="5"/>
      <c r="LG410" s="15"/>
      <c r="LH410" s="39"/>
      <c r="LM410" s="6"/>
      <c r="LO410" s="5"/>
      <c r="LP410" s="5"/>
      <c r="LQ410" s="7"/>
      <c r="LR410" s="8"/>
      <c r="LW410" s="8"/>
      <c r="LY410" s="4"/>
      <c r="LZ410" s="4"/>
      <c r="MB410" s="8"/>
      <c r="MD410" s="4"/>
      <c r="ME410" s="4"/>
      <c r="MG410" s="8"/>
      <c r="MI410" s="4"/>
      <c r="MJ410" s="4"/>
      <c r="MK410" s="15"/>
      <c r="ML410" s="39"/>
      <c r="MQ410" s="39"/>
      <c r="MS410" s="14"/>
      <c r="MT410" s="14"/>
      <c r="MV410" s="39"/>
      <c r="MX410" s="14"/>
      <c r="MY410" s="14"/>
      <c r="MZ410" s="22"/>
      <c r="NA410" s="40"/>
      <c r="NF410" s="40"/>
      <c r="NH410" s="21"/>
      <c r="NI410" s="21"/>
      <c r="NJ410" s="26"/>
      <c r="NK410" s="41"/>
      <c r="NO410" s="7"/>
      <c r="NP410" s="8"/>
      <c r="NU410" s="8"/>
      <c r="NW410" s="4"/>
      <c r="NX410" s="4"/>
      <c r="NZ410" s="8"/>
      <c r="OB410" s="4"/>
      <c r="OC410" s="4"/>
      <c r="OD410" s="15"/>
      <c r="OE410" s="39"/>
      <c r="OJ410" s="39"/>
      <c r="OL410" s="14"/>
      <c r="OM410" s="14"/>
      <c r="ON410" s="22"/>
      <c r="OO410" s="40"/>
      <c r="OS410" s="7"/>
      <c r="OT410" s="8"/>
      <c r="OY410" s="8"/>
      <c r="PA410" s="4"/>
      <c r="PB410" s="4"/>
      <c r="PC410" s="15"/>
      <c r="PD410" s="39"/>
      <c r="PH410" s="7"/>
      <c r="PI410" s="8"/>
      <c r="PM410" s="7"/>
      <c r="PN410" s="8"/>
      <c r="PS410" s="8"/>
      <c r="PU410" s="4"/>
      <c r="PV410" s="4"/>
      <c r="PX410" s="8"/>
      <c r="PZ410" s="4"/>
      <c r="QA410" s="4"/>
      <c r="QB410" s="15"/>
      <c r="QC410" s="39"/>
      <c r="QH410" s="39"/>
      <c r="QJ410" s="14"/>
      <c r="QK410" s="14"/>
      <c r="QL410" s="22"/>
      <c r="QM410" s="40"/>
      <c r="QQ410" s="7"/>
      <c r="QR410" s="8"/>
      <c r="QW410" s="8"/>
      <c r="QY410" s="4"/>
      <c r="QZ410" s="4"/>
      <c r="RA410" s="15"/>
      <c r="RB410" s="39"/>
      <c r="RF410" s="7"/>
      <c r="RG410" s="8"/>
      <c r="RK410" s="7"/>
      <c r="RL410" s="8"/>
      <c r="RQ410" s="8"/>
      <c r="RS410" s="4"/>
      <c r="RT410" s="4"/>
      <c r="RU410" s="15"/>
      <c r="RV410" s="39"/>
      <c r="RZ410" s="7"/>
      <c r="SA410" s="8"/>
      <c r="SE410" s="7"/>
      <c r="SF410" s="8"/>
      <c r="SJ410" s="7"/>
      <c r="SK410" s="8"/>
      <c r="SP410" s="8"/>
      <c r="SR410" s="4"/>
      <c r="SS410" s="4"/>
      <c r="SU410" s="8"/>
      <c r="SW410" s="4"/>
      <c r="SX410" s="4"/>
      <c r="SY410" s="15"/>
      <c r="SZ410" s="39"/>
      <c r="TE410" s="39"/>
      <c r="TG410" s="14"/>
      <c r="TH410" s="14"/>
      <c r="TI410" s="22"/>
      <c r="TJ410" s="40"/>
      <c r="TN410" s="7"/>
      <c r="TO410" s="8"/>
      <c r="TT410" s="8"/>
      <c r="TV410" s="4"/>
      <c r="TW410" s="4"/>
      <c r="TX410" s="15"/>
      <c r="TY410" s="39"/>
      <c r="UC410" s="7"/>
      <c r="UD410" s="8"/>
      <c r="UH410" s="7"/>
      <c r="UI410" s="8"/>
      <c r="UN410" s="8"/>
      <c r="UP410" s="4"/>
      <c r="UQ410" s="4"/>
      <c r="UR410" s="15"/>
      <c r="US410" s="39"/>
      <c r="UW410" s="7"/>
      <c r="UX410" s="8"/>
      <c r="VB410" s="7"/>
      <c r="VC410" s="8"/>
      <c r="VG410" s="7"/>
      <c r="VH410" s="8"/>
      <c r="VM410" s="8"/>
      <c r="VO410" s="4"/>
      <c r="VP410" s="4"/>
      <c r="VQ410" s="15"/>
      <c r="VR410" s="39"/>
      <c r="VV410" s="7"/>
      <c r="VW410" s="8"/>
      <c r="WA410" s="7"/>
      <c r="WB410" s="8"/>
      <c r="WF410" s="7"/>
      <c r="WG410" s="8"/>
      <c r="WK410" s="7"/>
      <c r="WL410" s="8"/>
      <c r="WQ410" s="8"/>
      <c r="WS410" s="4"/>
      <c r="WT410" s="4"/>
      <c r="WU410" s="15"/>
      <c r="WV410" s="39"/>
      <c r="WZ410" s="7"/>
      <c r="XA410" s="8"/>
      <c r="XE410" s="7"/>
      <c r="XF410" s="8"/>
      <c r="XJ410" s="7"/>
      <c r="XK410" s="8"/>
      <c r="XO410" s="7"/>
      <c r="XP410" s="8"/>
      <c r="XT410" s="7"/>
      <c r="XU410" s="8"/>
      <c r="XY410" s="7"/>
      <c r="XZ410" s="8"/>
      <c r="YD410" s="7"/>
      <c r="YE410" s="8"/>
      <c r="YI410" s="7"/>
      <c r="YJ410" s="8"/>
    </row>
    <row r="411" spans="2:660" x14ac:dyDescent="0.2">
      <c r="B411" s="242"/>
      <c r="C411" s="163"/>
      <c r="D411"/>
      <c r="J411"/>
      <c r="K411"/>
      <c r="L411"/>
      <c r="M411"/>
      <c r="AI411" s="8"/>
      <c r="AK411" s="4"/>
      <c r="AL411" s="9"/>
      <c r="AN411" s="8"/>
      <c r="AP411" s="4"/>
      <c r="AQ411" s="9"/>
      <c r="AS411" s="8"/>
      <c r="AU411" s="4"/>
      <c r="AV411" s="9"/>
      <c r="AX411" s="17"/>
      <c r="AZ411" s="13"/>
      <c r="BA411" s="16"/>
      <c r="BM411" s="39"/>
      <c r="BO411" s="14"/>
      <c r="BP411" s="18"/>
      <c r="BR411" s="39"/>
      <c r="BT411" s="14"/>
      <c r="BU411" s="18"/>
      <c r="BW411" s="39"/>
      <c r="BY411" s="14"/>
      <c r="BZ411" s="18"/>
      <c r="CA411" s="22"/>
      <c r="CB411" s="40"/>
      <c r="CG411" s="40"/>
      <c r="CI411" s="21"/>
      <c r="CJ411" s="21"/>
      <c r="CL411" s="40"/>
      <c r="CN411" s="21"/>
      <c r="CO411" s="21"/>
      <c r="CQ411" s="40"/>
      <c r="CS411" s="21"/>
      <c r="CT411" s="21"/>
      <c r="CV411" s="40"/>
      <c r="CX411" s="21"/>
      <c r="CY411" s="21"/>
      <c r="CZ411" s="26"/>
      <c r="DA411" s="41"/>
      <c r="DF411" s="41"/>
      <c r="DH411" s="25"/>
      <c r="DI411" s="25"/>
      <c r="DK411" s="41"/>
      <c r="DM411" s="25"/>
      <c r="DN411" s="25"/>
      <c r="DP411" s="41"/>
      <c r="DR411" s="25"/>
      <c r="DS411" s="25"/>
      <c r="DT411" s="30"/>
      <c r="DU411" s="42"/>
      <c r="DZ411" s="42"/>
      <c r="EB411" s="29"/>
      <c r="EC411" s="29"/>
      <c r="EE411" s="42"/>
      <c r="EG411" s="29"/>
      <c r="EH411" s="29"/>
      <c r="EI411" s="34"/>
      <c r="EJ411" s="43"/>
      <c r="EO411" s="43"/>
      <c r="EQ411" s="33"/>
      <c r="ER411" s="33"/>
      <c r="ES411" s="38"/>
      <c r="ET411" s="44"/>
      <c r="EX411" s="7"/>
      <c r="EY411" s="8"/>
      <c r="FD411" s="8"/>
      <c r="FF411" s="4"/>
      <c r="FG411" s="4"/>
      <c r="FI411" s="8"/>
      <c r="FK411" s="4"/>
      <c r="FL411" s="4"/>
      <c r="FN411" s="8"/>
      <c r="FP411" s="4"/>
      <c r="FQ411" s="4"/>
      <c r="FS411" s="8"/>
      <c r="FU411" s="4"/>
      <c r="FV411" s="4"/>
      <c r="FW411" s="15"/>
      <c r="FX411" s="39"/>
      <c r="GC411" s="39"/>
      <c r="GE411" s="14"/>
      <c r="GF411" s="14"/>
      <c r="GH411" s="39"/>
      <c r="GJ411" s="14"/>
      <c r="GK411" s="14"/>
      <c r="GM411" s="39"/>
      <c r="GO411" s="14"/>
      <c r="GP411" s="14"/>
      <c r="GQ411" s="22"/>
      <c r="GR411" s="40"/>
      <c r="GW411" s="40"/>
      <c r="GY411" s="21"/>
      <c r="GZ411" s="21"/>
      <c r="HB411" s="40"/>
      <c r="HD411" s="21"/>
      <c r="HE411" s="21"/>
      <c r="HF411" s="26"/>
      <c r="HG411" s="41"/>
      <c r="HL411" s="41"/>
      <c r="HN411" s="25"/>
      <c r="HO411" s="25"/>
      <c r="HP411" s="30"/>
      <c r="HQ411" s="42"/>
      <c r="HU411" s="7"/>
      <c r="HV411" s="8"/>
      <c r="IA411" s="8"/>
      <c r="IC411" s="4"/>
      <c r="ID411" s="4"/>
      <c r="IF411" s="8"/>
      <c r="IH411" s="4"/>
      <c r="II411" s="4"/>
      <c r="IK411" s="8"/>
      <c r="IM411" s="4"/>
      <c r="IN411" s="4"/>
      <c r="IO411" s="15"/>
      <c r="IP411" s="39"/>
      <c r="IU411" s="39"/>
      <c r="IW411" s="14"/>
      <c r="IX411" s="14"/>
      <c r="IZ411" s="39"/>
      <c r="JB411" s="14"/>
      <c r="JC411" s="14"/>
      <c r="JD411" s="22"/>
      <c r="JE411" s="40"/>
      <c r="JJ411" s="40"/>
      <c r="JL411" s="21"/>
      <c r="JM411" s="21"/>
      <c r="JN411" s="26"/>
      <c r="JO411" s="41"/>
      <c r="JS411" s="7"/>
      <c r="JT411" s="8"/>
      <c r="JY411" s="8"/>
      <c r="KA411" s="4"/>
      <c r="KB411" s="4"/>
      <c r="KD411" s="8"/>
      <c r="KF411" s="4"/>
      <c r="KG411" s="4"/>
      <c r="KH411" s="15"/>
      <c r="KI411" s="39"/>
      <c r="KN411" s="39"/>
      <c r="KP411" s="14"/>
      <c r="KQ411" s="14"/>
      <c r="KR411" s="22"/>
      <c r="KS411" s="40"/>
      <c r="KX411" s="6"/>
      <c r="KZ411" s="5"/>
      <c r="LA411" s="5"/>
      <c r="LG411" s="15"/>
      <c r="LH411" s="39"/>
      <c r="LM411" s="6"/>
      <c r="LO411" s="5"/>
      <c r="LP411" s="5"/>
      <c r="LQ411" s="7"/>
      <c r="LR411" s="8"/>
      <c r="LW411" s="8"/>
      <c r="LY411" s="4"/>
      <c r="LZ411" s="4"/>
      <c r="MB411" s="8"/>
      <c r="MD411" s="4"/>
      <c r="ME411" s="4"/>
      <c r="MG411" s="8"/>
      <c r="MI411" s="4"/>
      <c r="MJ411" s="4"/>
      <c r="MK411" s="15"/>
      <c r="ML411" s="39"/>
      <c r="MQ411" s="39"/>
      <c r="MS411" s="14"/>
      <c r="MT411" s="14"/>
      <c r="MV411" s="39"/>
      <c r="MX411" s="14"/>
      <c r="MY411" s="14"/>
      <c r="MZ411" s="22"/>
      <c r="NA411" s="40"/>
      <c r="NF411" s="40"/>
      <c r="NH411" s="21"/>
      <c r="NI411" s="21"/>
      <c r="NJ411" s="26"/>
      <c r="NK411" s="41"/>
      <c r="NO411" s="7"/>
      <c r="NP411" s="8"/>
      <c r="NU411" s="8"/>
      <c r="NW411" s="4"/>
      <c r="NX411" s="4"/>
      <c r="NZ411" s="8"/>
      <c r="OB411" s="4"/>
      <c r="OC411" s="4"/>
      <c r="OD411" s="15"/>
      <c r="OE411" s="39"/>
      <c r="OJ411" s="39"/>
      <c r="OL411" s="14"/>
      <c r="OM411" s="14"/>
      <c r="ON411" s="22"/>
      <c r="OO411" s="40"/>
      <c r="OS411" s="7"/>
      <c r="OT411" s="8"/>
      <c r="OY411" s="8"/>
      <c r="PA411" s="4"/>
      <c r="PB411" s="4"/>
      <c r="PC411" s="15"/>
      <c r="PD411" s="39"/>
      <c r="PH411" s="7"/>
      <c r="PI411" s="8"/>
      <c r="PM411" s="7"/>
      <c r="PN411" s="8"/>
      <c r="PS411" s="8"/>
      <c r="PU411" s="4"/>
      <c r="PV411" s="4"/>
      <c r="PX411" s="8"/>
      <c r="PZ411" s="4"/>
      <c r="QA411" s="4"/>
      <c r="QB411" s="15"/>
      <c r="QC411" s="39"/>
      <c r="QH411" s="39"/>
      <c r="QJ411" s="14"/>
      <c r="QK411" s="14"/>
      <c r="QL411" s="22"/>
      <c r="QM411" s="40"/>
      <c r="QQ411" s="7"/>
      <c r="QR411" s="8"/>
      <c r="QW411" s="8"/>
      <c r="QY411" s="4"/>
      <c r="QZ411" s="4"/>
      <c r="RA411" s="15"/>
      <c r="RB411" s="39"/>
      <c r="RF411" s="7"/>
      <c r="RG411" s="8"/>
      <c r="RK411" s="7"/>
      <c r="RL411" s="8"/>
      <c r="RQ411" s="8"/>
      <c r="RS411" s="4"/>
      <c r="RT411" s="4"/>
      <c r="RU411" s="15"/>
      <c r="RV411" s="39"/>
      <c r="RZ411" s="7"/>
      <c r="SA411" s="8"/>
      <c r="SE411" s="7"/>
      <c r="SF411" s="8"/>
      <c r="SJ411" s="7"/>
      <c r="SK411" s="8"/>
      <c r="SP411" s="8"/>
      <c r="SR411" s="4"/>
      <c r="SS411" s="4"/>
      <c r="SU411" s="8"/>
      <c r="SW411" s="4"/>
      <c r="SX411" s="4"/>
      <c r="SY411" s="15"/>
      <c r="SZ411" s="39"/>
      <c r="TE411" s="39"/>
      <c r="TG411" s="14"/>
      <c r="TH411" s="14"/>
      <c r="TI411" s="22"/>
      <c r="TJ411" s="40"/>
      <c r="TN411" s="7"/>
      <c r="TO411" s="8"/>
      <c r="TT411" s="8"/>
      <c r="TV411" s="4"/>
      <c r="TW411" s="4"/>
      <c r="TX411" s="15"/>
      <c r="TY411" s="39"/>
      <c r="UC411" s="7"/>
      <c r="UD411" s="8"/>
      <c r="UH411" s="7"/>
      <c r="UI411" s="8"/>
      <c r="UN411" s="8"/>
      <c r="UP411" s="4"/>
      <c r="UQ411" s="4"/>
      <c r="UR411" s="15"/>
      <c r="US411" s="39"/>
      <c r="UW411" s="7"/>
      <c r="UX411" s="8"/>
      <c r="VB411" s="7"/>
      <c r="VC411" s="8"/>
      <c r="VG411" s="7"/>
      <c r="VH411" s="8"/>
      <c r="VM411" s="8"/>
      <c r="VO411" s="4"/>
      <c r="VP411" s="4"/>
      <c r="VQ411" s="15"/>
      <c r="VR411" s="39"/>
      <c r="VV411" s="7"/>
      <c r="VW411" s="8"/>
      <c r="WA411" s="7"/>
      <c r="WB411" s="8"/>
      <c r="WF411" s="7"/>
      <c r="WG411" s="8"/>
      <c r="WK411" s="7"/>
      <c r="WL411" s="8"/>
      <c r="WQ411" s="8"/>
      <c r="WS411" s="4"/>
      <c r="WT411" s="4"/>
      <c r="WU411" s="15"/>
      <c r="WV411" s="39"/>
      <c r="WZ411" s="7"/>
      <c r="XA411" s="8"/>
      <c r="XE411" s="7"/>
      <c r="XF411" s="8"/>
      <c r="XJ411" s="7"/>
      <c r="XK411" s="8"/>
      <c r="XO411" s="7"/>
      <c r="XP411" s="8"/>
      <c r="XT411" s="7"/>
      <c r="XU411" s="8"/>
      <c r="XY411" s="7"/>
      <c r="XZ411" s="8"/>
      <c r="YD411" s="7"/>
      <c r="YE411" s="8"/>
      <c r="YI411" s="7"/>
      <c r="YJ411" s="8"/>
    </row>
    <row r="412" spans="2:660" x14ac:dyDescent="0.2">
      <c r="B412" s="242"/>
      <c r="C412" s="163"/>
      <c r="D412"/>
      <c r="J412"/>
      <c r="K412"/>
      <c r="L412"/>
      <c r="M412"/>
      <c r="AI412" s="8"/>
      <c r="AK412" s="4"/>
      <c r="AL412" s="9"/>
      <c r="AN412" s="8"/>
      <c r="AP412" s="4"/>
      <c r="AQ412" s="9"/>
      <c r="AS412" s="8"/>
      <c r="AU412" s="4"/>
      <c r="AV412" s="9"/>
      <c r="AX412" s="17"/>
      <c r="AZ412" s="13"/>
      <c r="BA412" s="16"/>
      <c r="BM412" s="39"/>
      <c r="BO412" s="14"/>
      <c r="BP412" s="18"/>
      <c r="BR412" s="39"/>
      <c r="BT412" s="14"/>
      <c r="BU412" s="18"/>
      <c r="BW412" s="39"/>
      <c r="BY412" s="14"/>
      <c r="BZ412" s="18"/>
      <c r="CA412" s="22"/>
      <c r="CB412" s="40"/>
      <c r="CG412" s="40"/>
      <c r="CI412" s="21"/>
      <c r="CJ412" s="21"/>
      <c r="CL412" s="40"/>
      <c r="CN412" s="21"/>
      <c r="CO412" s="21"/>
      <c r="CQ412" s="40"/>
      <c r="CS412" s="21"/>
      <c r="CT412" s="21"/>
      <c r="CV412" s="40"/>
      <c r="CX412" s="21"/>
      <c r="CY412" s="21"/>
      <c r="CZ412" s="26"/>
      <c r="DA412" s="41"/>
      <c r="DF412" s="41"/>
      <c r="DH412" s="25"/>
      <c r="DI412" s="25"/>
      <c r="DK412" s="41"/>
      <c r="DM412" s="25"/>
      <c r="DN412" s="25"/>
      <c r="DP412" s="41"/>
      <c r="DR412" s="25"/>
      <c r="DS412" s="25"/>
      <c r="DT412" s="30"/>
      <c r="DU412" s="42"/>
      <c r="DZ412" s="42"/>
      <c r="EB412" s="29"/>
      <c r="EC412" s="29"/>
      <c r="EE412" s="42"/>
      <c r="EG412" s="29"/>
      <c r="EH412" s="29"/>
      <c r="EI412" s="34"/>
      <c r="EJ412" s="43"/>
      <c r="EO412" s="43"/>
      <c r="EQ412" s="33"/>
      <c r="ER412" s="33"/>
      <c r="ES412" s="38"/>
      <c r="ET412" s="44"/>
      <c r="EX412" s="7"/>
      <c r="EY412" s="8"/>
      <c r="FD412" s="8"/>
      <c r="FF412" s="4"/>
      <c r="FG412" s="4"/>
      <c r="FI412" s="8"/>
      <c r="FK412" s="4"/>
      <c r="FL412" s="4"/>
      <c r="FN412" s="8"/>
      <c r="FP412" s="4"/>
      <c r="FQ412" s="4"/>
      <c r="FS412" s="8"/>
      <c r="FU412" s="4"/>
      <c r="FV412" s="4"/>
      <c r="FW412" s="15"/>
      <c r="FX412" s="39"/>
      <c r="GC412" s="39"/>
      <c r="GE412" s="14"/>
      <c r="GF412" s="14"/>
      <c r="GH412" s="39"/>
      <c r="GJ412" s="14"/>
      <c r="GK412" s="14"/>
      <c r="GM412" s="39"/>
      <c r="GO412" s="14"/>
      <c r="GP412" s="14"/>
      <c r="GQ412" s="22"/>
      <c r="GR412" s="40"/>
      <c r="GW412" s="40"/>
      <c r="GY412" s="21"/>
      <c r="GZ412" s="21"/>
      <c r="HB412" s="40"/>
      <c r="HD412" s="21"/>
      <c r="HE412" s="21"/>
      <c r="HF412" s="26"/>
      <c r="HG412" s="41"/>
      <c r="HL412" s="41"/>
      <c r="HN412" s="25"/>
      <c r="HO412" s="25"/>
      <c r="HP412" s="30"/>
      <c r="HQ412" s="42"/>
      <c r="HU412" s="7"/>
      <c r="HV412" s="8"/>
      <c r="IA412" s="8"/>
      <c r="IC412" s="4"/>
      <c r="ID412" s="4"/>
      <c r="IF412" s="8"/>
      <c r="IH412" s="4"/>
      <c r="II412" s="4"/>
      <c r="IK412" s="8"/>
      <c r="IM412" s="4"/>
      <c r="IN412" s="4"/>
      <c r="IO412" s="15"/>
      <c r="IP412" s="39"/>
      <c r="IU412" s="39"/>
      <c r="IW412" s="14"/>
      <c r="IX412" s="14"/>
      <c r="IZ412" s="39"/>
      <c r="JB412" s="14"/>
      <c r="JC412" s="14"/>
      <c r="JD412" s="22"/>
      <c r="JE412" s="40"/>
      <c r="JJ412" s="40"/>
      <c r="JL412" s="21"/>
      <c r="JM412" s="21"/>
      <c r="JN412" s="26"/>
      <c r="JO412" s="41"/>
      <c r="JS412" s="7"/>
      <c r="JT412" s="8"/>
      <c r="JY412" s="8"/>
      <c r="KA412" s="4"/>
      <c r="KB412" s="4"/>
      <c r="KD412" s="8"/>
      <c r="KF412" s="4"/>
      <c r="KG412" s="4"/>
      <c r="KH412" s="15"/>
      <c r="KI412" s="39"/>
      <c r="KN412" s="39"/>
      <c r="KP412" s="14"/>
      <c r="KQ412" s="14"/>
      <c r="KR412" s="22"/>
      <c r="KS412" s="40"/>
      <c r="KX412" s="6"/>
      <c r="KZ412" s="5"/>
      <c r="LA412" s="5"/>
      <c r="LG412" s="15"/>
      <c r="LH412" s="39"/>
      <c r="LM412" s="6"/>
      <c r="LO412" s="5"/>
      <c r="LP412" s="5"/>
      <c r="LQ412" s="7"/>
      <c r="LR412" s="8"/>
      <c r="LW412" s="8"/>
      <c r="LY412" s="4"/>
      <c r="LZ412" s="4"/>
      <c r="MB412" s="8"/>
      <c r="MD412" s="4"/>
      <c r="ME412" s="4"/>
      <c r="MG412" s="8"/>
      <c r="MI412" s="4"/>
      <c r="MJ412" s="4"/>
      <c r="MK412" s="15"/>
      <c r="ML412" s="39"/>
      <c r="MQ412" s="39"/>
      <c r="MS412" s="14"/>
      <c r="MT412" s="14"/>
      <c r="MV412" s="39"/>
      <c r="MX412" s="14"/>
      <c r="MY412" s="14"/>
      <c r="MZ412" s="22"/>
      <c r="NA412" s="40"/>
      <c r="NF412" s="40"/>
      <c r="NH412" s="21"/>
      <c r="NI412" s="21"/>
      <c r="NJ412" s="26"/>
      <c r="NK412" s="41"/>
      <c r="NO412" s="7"/>
      <c r="NP412" s="8"/>
      <c r="NU412" s="8"/>
      <c r="NW412" s="4"/>
      <c r="NX412" s="4"/>
      <c r="NZ412" s="8"/>
      <c r="OB412" s="4"/>
      <c r="OC412" s="4"/>
      <c r="OD412" s="15"/>
      <c r="OE412" s="39"/>
      <c r="OJ412" s="39"/>
      <c r="OL412" s="14"/>
      <c r="OM412" s="14"/>
      <c r="ON412" s="22"/>
      <c r="OO412" s="40"/>
      <c r="OS412" s="7"/>
      <c r="OT412" s="8"/>
      <c r="OY412" s="8"/>
      <c r="PA412" s="4"/>
      <c r="PB412" s="4"/>
      <c r="PC412" s="15"/>
      <c r="PD412" s="39"/>
      <c r="PH412" s="7"/>
      <c r="PI412" s="8"/>
      <c r="PM412" s="7"/>
      <c r="PN412" s="8"/>
      <c r="PS412" s="8"/>
      <c r="PU412" s="4"/>
      <c r="PV412" s="4"/>
      <c r="PX412" s="8"/>
      <c r="PZ412" s="4"/>
      <c r="QA412" s="4"/>
      <c r="QB412" s="15"/>
      <c r="QC412" s="39"/>
      <c r="QH412" s="39"/>
      <c r="QJ412" s="14"/>
      <c r="QK412" s="14"/>
      <c r="QL412" s="22"/>
      <c r="QM412" s="40"/>
      <c r="QQ412" s="7"/>
      <c r="QR412" s="8"/>
      <c r="QW412" s="8"/>
      <c r="QY412" s="4"/>
      <c r="QZ412" s="4"/>
      <c r="RA412" s="15"/>
      <c r="RB412" s="39"/>
      <c r="RF412" s="7"/>
      <c r="RG412" s="8"/>
      <c r="RK412" s="7"/>
      <c r="RL412" s="8"/>
      <c r="RQ412" s="8"/>
      <c r="RS412" s="4"/>
      <c r="RT412" s="4"/>
      <c r="RU412" s="15"/>
      <c r="RV412" s="39"/>
      <c r="RZ412" s="7"/>
      <c r="SA412" s="8"/>
      <c r="SE412" s="7"/>
      <c r="SF412" s="8"/>
      <c r="SJ412" s="7"/>
      <c r="SK412" s="8"/>
      <c r="SP412" s="8"/>
      <c r="SR412" s="4"/>
      <c r="SS412" s="4"/>
      <c r="SU412" s="8"/>
      <c r="SW412" s="4"/>
      <c r="SX412" s="4"/>
      <c r="SY412" s="15"/>
      <c r="SZ412" s="39"/>
      <c r="TE412" s="39"/>
      <c r="TG412" s="14"/>
      <c r="TH412" s="14"/>
      <c r="TI412" s="22"/>
      <c r="TJ412" s="40"/>
      <c r="TN412" s="7"/>
      <c r="TO412" s="8"/>
      <c r="TT412" s="8"/>
      <c r="TV412" s="4"/>
      <c r="TW412" s="4"/>
      <c r="TX412" s="15"/>
      <c r="TY412" s="39"/>
      <c r="UC412" s="7"/>
      <c r="UD412" s="8"/>
      <c r="UH412" s="7"/>
      <c r="UI412" s="8"/>
      <c r="UN412" s="8"/>
      <c r="UP412" s="4"/>
      <c r="UQ412" s="4"/>
      <c r="UR412" s="15"/>
      <c r="US412" s="39"/>
      <c r="UW412" s="7"/>
      <c r="UX412" s="8"/>
      <c r="VB412" s="7"/>
      <c r="VC412" s="8"/>
      <c r="VG412" s="7"/>
      <c r="VH412" s="8"/>
      <c r="VM412" s="8"/>
      <c r="VO412" s="4"/>
      <c r="VP412" s="4"/>
      <c r="VQ412" s="15"/>
      <c r="VR412" s="39"/>
      <c r="VV412" s="7"/>
      <c r="VW412" s="8"/>
      <c r="WA412" s="7"/>
      <c r="WB412" s="8"/>
      <c r="WF412" s="7"/>
      <c r="WG412" s="8"/>
      <c r="WK412" s="7"/>
      <c r="WL412" s="8"/>
      <c r="WQ412" s="8"/>
      <c r="WS412" s="4"/>
      <c r="WT412" s="4"/>
      <c r="WU412" s="15"/>
      <c r="WV412" s="39"/>
      <c r="WZ412" s="7"/>
      <c r="XA412" s="8"/>
      <c r="XE412" s="7"/>
      <c r="XF412" s="8"/>
      <c r="XJ412" s="7"/>
      <c r="XK412" s="8"/>
      <c r="XO412" s="7"/>
      <c r="XP412" s="8"/>
      <c r="XT412" s="7"/>
      <c r="XU412" s="8"/>
      <c r="XY412" s="7"/>
      <c r="XZ412" s="8"/>
      <c r="YD412" s="7"/>
      <c r="YE412" s="8"/>
      <c r="YI412" s="7"/>
      <c r="YJ412" s="8"/>
    </row>
    <row r="413" spans="2:660" x14ac:dyDescent="0.2">
      <c r="B413" s="242"/>
      <c r="C413" s="163"/>
      <c r="D413"/>
      <c r="J413"/>
      <c r="K413"/>
      <c r="L413"/>
      <c r="M413"/>
      <c r="AI413" s="8"/>
      <c r="AK413" s="4"/>
      <c r="AL413" s="9"/>
      <c r="AN413" s="8"/>
      <c r="AP413" s="4"/>
      <c r="AQ413" s="9"/>
      <c r="AS413" s="8"/>
      <c r="AU413" s="4"/>
      <c r="AV413" s="9"/>
      <c r="AX413" s="17"/>
      <c r="AZ413" s="13"/>
      <c r="BA413" s="16"/>
      <c r="BM413" s="39"/>
      <c r="BO413" s="14"/>
      <c r="BP413" s="18"/>
      <c r="BR413" s="39"/>
      <c r="BT413" s="14"/>
      <c r="BU413" s="18"/>
      <c r="BW413" s="39"/>
      <c r="BY413" s="14"/>
      <c r="BZ413" s="18"/>
      <c r="CA413" s="22"/>
      <c r="CB413" s="40"/>
      <c r="CG413" s="40"/>
      <c r="CI413" s="21"/>
      <c r="CJ413" s="21"/>
      <c r="CL413" s="40"/>
      <c r="CN413" s="21"/>
      <c r="CO413" s="21"/>
      <c r="CQ413" s="40"/>
      <c r="CS413" s="21"/>
      <c r="CT413" s="21"/>
      <c r="CV413" s="40"/>
      <c r="CX413" s="21"/>
      <c r="CY413" s="21"/>
      <c r="CZ413" s="26"/>
      <c r="DA413" s="41"/>
      <c r="DF413" s="41"/>
      <c r="DH413" s="25"/>
      <c r="DI413" s="25"/>
      <c r="DK413" s="41"/>
      <c r="DM413" s="25"/>
      <c r="DN413" s="25"/>
      <c r="DP413" s="41"/>
      <c r="DR413" s="25"/>
      <c r="DS413" s="25"/>
      <c r="DT413" s="30"/>
      <c r="DU413" s="42"/>
      <c r="DZ413" s="42"/>
      <c r="EB413" s="29"/>
      <c r="EC413" s="29"/>
      <c r="EE413" s="42"/>
      <c r="EG413" s="29"/>
      <c r="EH413" s="29"/>
      <c r="EI413" s="34"/>
      <c r="EJ413" s="43"/>
      <c r="EO413" s="43"/>
      <c r="EQ413" s="33"/>
      <c r="ER413" s="33"/>
      <c r="ES413" s="38"/>
      <c r="ET413" s="44"/>
      <c r="EX413" s="7"/>
      <c r="EY413" s="8"/>
      <c r="FD413" s="8"/>
      <c r="FF413" s="4"/>
      <c r="FG413" s="4"/>
      <c r="FI413" s="8"/>
      <c r="FK413" s="4"/>
      <c r="FL413" s="4"/>
      <c r="FN413" s="8"/>
      <c r="FP413" s="4"/>
      <c r="FQ413" s="4"/>
      <c r="FS413" s="8"/>
      <c r="FU413" s="4"/>
      <c r="FV413" s="4"/>
      <c r="FW413" s="15"/>
      <c r="FX413" s="39"/>
      <c r="GC413" s="39"/>
      <c r="GE413" s="14"/>
      <c r="GF413" s="14"/>
      <c r="GH413" s="39"/>
      <c r="GJ413" s="14"/>
      <c r="GK413" s="14"/>
      <c r="GM413" s="39"/>
      <c r="GO413" s="14"/>
      <c r="GP413" s="14"/>
      <c r="GQ413" s="22"/>
      <c r="GR413" s="40"/>
      <c r="GW413" s="40"/>
      <c r="GY413" s="21"/>
      <c r="GZ413" s="21"/>
      <c r="HB413" s="40"/>
      <c r="HD413" s="21"/>
      <c r="HE413" s="21"/>
      <c r="HF413" s="26"/>
      <c r="HG413" s="41"/>
      <c r="HL413" s="41"/>
      <c r="HN413" s="25"/>
      <c r="HO413" s="25"/>
      <c r="HP413" s="30"/>
      <c r="HQ413" s="42"/>
      <c r="HU413" s="7"/>
      <c r="HV413" s="8"/>
      <c r="IA413" s="8"/>
      <c r="IC413" s="4"/>
      <c r="ID413" s="4"/>
      <c r="IF413" s="8"/>
      <c r="IH413" s="4"/>
      <c r="II413" s="4"/>
      <c r="IK413" s="8"/>
      <c r="IM413" s="4"/>
      <c r="IN413" s="4"/>
      <c r="IO413" s="15"/>
      <c r="IP413" s="39"/>
      <c r="IU413" s="39"/>
      <c r="IW413" s="14"/>
      <c r="IX413" s="14"/>
      <c r="IZ413" s="39"/>
      <c r="JB413" s="14"/>
      <c r="JC413" s="14"/>
      <c r="JD413" s="22"/>
      <c r="JE413" s="40"/>
      <c r="JJ413" s="40"/>
      <c r="JL413" s="21"/>
      <c r="JM413" s="21"/>
      <c r="JN413" s="26"/>
      <c r="JO413" s="41"/>
      <c r="JS413" s="7"/>
      <c r="JT413" s="8"/>
      <c r="JY413" s="8"/>
      <c r="KA413" s="4"/>
      <c r="KB413" s="4"/>
      <c r="KD413" s="8"/>
      <c r="KF413" s="4"/>
      <c r="KG413" s="4"/>
      <c r="KH413" s="15"/>
      <c r="KI413" s="39"/>
      <c r="KN413" s="39"/>
      <c r="KP413" s="14"/>
      <c r="KQ413" s="14"/>
      <c r="KR413" s="22"/>
      <c r="KS413" s="40"/>
      <c r="KX413" s="6"/>
      <c r="KZ413" s="5"/>
      <c r="LA413" s="5"/>
      <c r="LG413" s="15"/>
      <c r="LH413" s="39"/>
      <c r="LM413" s="6"/>
      <c r="LO413" s="5"/>
      <c r="LP413" s="5"/>
      <c r="LQ413" s="7"/>
      <c r="LR413" s="8"/>
      <c r="LW413" s="8"/>
      <c r="LY413" s="4"/>
      <c r="LZ413" s="4"/>
      <c r="MB413" s="8"/>
      <c r="MD413" s="4"/>
      <c r="ME413" s="4"/>
      <c r="MG413" s="8"/>
      <c r="MI413" s="4"/>
      <c r="MJ413" s="4"/>
      <c r="MK413" s="15"/>
      <c r="ML413" s="39"/>
      <c r="MQ413" s="39"/>
      <c r="MS413" s="14"/>
      <c r="MT413" s="14"/>
      <c r="MV413" s="39"/>
      <c r="MX413" s="14"/>
      <c r="MY413" s="14"/>
      <c r="MZ413" s="22"/>
      <c r="NA413" s="40"/>
      <c r="NF413" s="40"/>
      <c r="NH413" s="21"/>
      <c r="NI413" s="21"/>
      <c r="NJ413" s="26"/>
      <c r="NK413" s="41"/>
      <c r="NO413" s="7"/>
      <c r="NP413" s="8"/>
      <c r="NU413" s="8"/>
      <c r="NW413" s="4"/>
      <c r="NX413" s="4"/>
      <c r="NZ413" s="8"/>
      <c r="OB413" s="4"/>
      <c r="OC413" s="4"/>
      <c r="OD413" s="15"/>
      <c r="OE413" s="39"/>
      <c r="OJ413" s="39"/>
      <c r="OL413" s="14"/>
      <c r="OM413" s="14"/>
      <c r="ON413" s="22"/>
      <c r="OO413" s="40"/>
      <c r="OS413" s="7"/>
      <c r="OT413" s="8"/>
      <c r="OY413" s="8"/>
      <c r="PA413" s="4"/>
      <c r="PB413" s="4"/>
      <c r="PC413" s="15"/>
      <c r="PD413" s="39"/>
      <c r="PH413" s="7"/>
      <c r="PI413" s="8"/>
      <c r="PM413" s="7"/>
      <c r="PN413" s="8"/>
      <c r="PS413" s="8"/>
      <c r="PU413" s="4"/>
      <c r="PV413" s="4"/>
      <c r="PX413" s="8"/>
      <c r="PZ413" s="4"/>
      <c r="QA413" s="4"/>
      <c r="QB413" s="15"/>
      <c r="QC413" s="39"/>
      <c r="QH413" s="39"/>
      <c r="QJ413" s="14"/>
      <c r="QK413" s="14"/>
      <c r="QL413" s="22"/>
      <c r="QM413" s="40"/>
      <c r="QQ413" s="7"/>
      <c r="QR413" s="8"/>
      <c r="QW413" s="8"/>
      <c r="QY413" s="4"/>
      <c r="QZ413" s="4"/>
      <c r="RA413" s="15"/>
      <c r="RB413" s="39"/>
      <c r="RF413" s="7"/>
      <c r="RG413" s="8"/>
      <c r="RK413" s="7"/>
      <c r="RL413" s="8"/>
      <c r="RQ413" s="8"/>
      <c r="RS413" s="4"/>
      <c r="RT413" s="4"/>
      <c r="RU413" s="15"/>
      <c r="RV413" s="39"/>
      <c r="RZ413" s="7"/>
      <c r="SA413" s="8"/>
      <c r="SE413" s="7"/>
      <c r="SF413" s="8"/>
      <c r="SJ413" s="7"/>
      <c r="SK413" s="8"/>
      <c r="SP413" s="8"/>
      <c r="SR413" s="4"/>
      <c r="SS413" s="4"/>
      <c r="SU413" s="8"/>
      <c r="SW413" s="4"/>
      <c r="SX413" s="4"/>
      <c r="SY413" s="15"/>
      <c r="SZ413" s="39"/>
      <c r="TE413" s="39"/>
      <c r="TG413" s="14"/>
      <c r="TH413" s="14"/>
      <c r="TI413" s="22"/>
      <c r="TJ413" s="40"/>
      <c r="TN413" s="7"/>
      <c r="TO413" s="8"/>
      <c r="TT413" s="8"/>
      <c r="TV413" s="4"/>
      <c r="TW413" s="4"/>
      <c r="TX413" s="15"/>
      <c r="TY413" s="39"/>
      <c r="UC413" s="7"/>
      <c r="UD413" s="8"/>
      <c r="UH413" s="7"/>
      <c r="UI413" s="8"/>
      <c r="UN413" s="8"/>
      <c r="UP413" s="4"/>
      <c r="UQ413" s="4"/>
      <c r="UR413" s="15"/>
      <c r="US413" s="39"/>
      <c r="UW413" s="7"/>
      <c r="UX413" s="8"/>
      <c r="VB413" s="7"/>
      <c r="VC413" s="8"/>
      <c r="VG413" s="7"/>
      <c r="VH413" s="8"/>
      <c r="VM413" s="8"/>
      <c r="VO413" s="4"/>
      <c r="VP413" s="4"/>
      <c r="VQ413" s="15"/>
      <c r="VR413" s="39"/>
      <c r="VV413" s="7"/>
      <c r="VW413" s="8"/>
      <c r="WA413" s="7"/>
      <c r="WB413" s="8"/>
      <c r="WF413" s="7"/>
      <c r="WG413" s="8"/>
      <c r="WK413" s="7"/>
      <c r="WL413" s="8"/>
      <c r="WQ413" s="8"/>
      <c r="WS413" s="4"/>
      <c r="WT413" s="4"/>
      <c r="WU413" s="15"/>
      <c r="WV413" s="39"/>
      <c r="WZ413" s="7"/>
      <c r="XA413" s="8"/>
      <c r="XE413" s="7"/>
      <c r="XF413" s="8"/>
      <c r="XJ413" s="7"/>
      <c r="XK413" s="8"/>
      <c r="XO413" s="7"/>
      <c r="XP413" s="8"/>
      <c r="XT413" s="7"/>
      <c r="XU413" s="8"/>
      <c r="XY413" s="7"/>
      <c r="XZ413" s="8"/>
      <c r="YD413" s="7"/>
      <c r="YE413" s="8"/>
      <c r="YI413" s="7"/>
      <c r="YJ413" s="8"/>
    </row>
    <row r="414" spans="2:660" x14ac:dyDescent="0.2">
      <c r="B414" s="242"/>
      <c r="C414" s="163"/>
      <c r="D414"/>
      <c r="J414"/>
      <c r="K414"/>
      <c r="L414"/>
      <c r="M414"/>
      <c r="AI414" s="8"/>
      <c r="AK414" s="4"/>
      <c r="AL414" s="9"/>
      <c r="AN414" s="8"/>
      <c r="AP414" s="4"/>
      <c r="AQ414" s="9"/>
      <c r="AS414" s="8"/>
      <c r="AU414" s="4"/>
      <c r="AV414" s="9"/>
      <c r="AX414" s="17"/>
      <c r="AZ414" s="13"/>
      <c r="BA414" s="16"/>
      <c r="BM414" s="39"/>
      <c r="BO414" s="14"/>
      <c r="BP414" s="18"/>
      <c r="BR414" s="39"/>
      <c r="BT414" s="14"/>
      <c r="BU414" s="18"/>
      <c r="BW414" s="39"/>
      <c r="BY414" s="14"/>
      <c r="BZ414" s="18"/>
      <c r="CA414" s="22"/>
      <c r="CB414" s="40"/>
      <c r="CG414" s="40"/>
      <c r="CI414" s="21"/>
      <c r="CJ414" s="21"/>
      <c r="CL414" s="40"/>
      <c r="CN414" s="21"/>
      <c r="CO414" s="21"/>
      <c r="CQ414" s="40"/>
      <c r="CS414" s="21"/>
      <c r="CT414" s="21"/>
      <c r="CV414" s="40"/>
      <c r="CX414" s="21"/>
      <c r="CY414" s="21"/>
      <c r="CZ414" s="26"/>
      <c r="DA414" s="41"/>
      <c r="DF414" s="41"/>
      <c r="DH414" s="25"/>
      <c r="DI414" s="25"/>
      <c r="DK414" s="41"/>
      <c r="DM414" s="25"/>
      <c r="DN414" s="25"/>
      <c r="DP414" s="41"/>
      <c r="DR414" s="25"/>
      <c r="DS414" s="25"/>
      <c r="DT414" s="30"/>
      <c r="DU414" s="42"/>
      <c r="DZ414" s="42"/>
      <c r="EB414" s="29"/>
      <c r="EC414" s="29"/>
      <c r="EE414" s="42"/>
      <c r="EG414" s="29"/>
      <c r="EH414" s="29"/>
      <c r="EI414" s="34"/>
      <c r="EJ414" s="43"/>
      <c r="EO414" s="43"/>
      <c r="EQ414" s="33"/>
      <c r="ER414" s="33"/>
      <c r="ES414" s="38"/>
      <c r="ET414" s="44"/>
      <c r="EX414" s="7"/>
      <c r="EY414" s="8"/>
      <c r="FD414" s="8"/>
      <c r="FF414" s="4"/>
      <c r="FG414" s="4"/>
      <c r="FI414" s="8"/>
      <c r="FK414" s="4"/>
      <c r="FL414" s="4"/>
      <c r="FN414" s="8"/>
      <c r="FP414" s="4"/>
      <c r="FQ414" s="4"/>
      <c r="FS414" s="8"/>
      <c r="FU414" s="4"/>
      <c r="FV414" s="4"/>
      <c r="FW414" s="15"/>
      <c r="FX414" s="39"/>
      <c r="GC414" s="39"/>
      <c r="GE414" s="14"/>
      <c r="GF414" s="14"/>
      <c r="GH414" s="39"/>
      <c r="GJ414" s="14"/>
      <c r="GK414" s="14"/>
      <c r="GM414" s="39"/>
      <c r="GO414" s="14"/>
      <c r="GP414" s="14"/>
      <c r="GQ414" s="22"/>
      <c r="GR414" s="40"/>
      <c r="GW414" s="40"/>
      <c r="GY414" s="21"/>
      <c r="GZ414" s="21"/>
      <c r="HB414" s="40"/>
      <c r="HD414" s="21"/>
      <c r="HE414" s="21"/>
      <c r="HF414" s="26"/>
      <c r="HG414" s="41"/>
      <c r="HL414" s="41"/>
      <c r="HN414" s="25"/>
      <c r="HO414" s="25"/>
      <c r="HP414" s="30"/>
      <c r="HQ414" s="42"/>
      <c r="HU414" s="7"/>
      <c r="HV414" s="8"/>
      <c r="IA414" s="8"/>
      <c r="IC414" s="4"/>
      <c r="ID414" s="4"/>
      <c r="IF414" s="8"/>
      <c r="IH414" s="4"/>
      <c r="II414" s="4"/>
      <c r="IK414" s="8"/>
      <c r="IM414" s="4"/>
      <c r="IN414" s="4"/>
      <c r="IO414" s="15"/>
      <c r="IP414" s="39"/>
      <c r="IU414" s="39"/>
      <c r="IW414" s="14"/>
      <c r="IX414" s="14"/>
      <c r="IZ414" s="39"/>
      <c r="JB414" s="14"/>
      <c r="JC414" s="14"/>
      <c r="JD414" s="22"/>
      <c r="JE414" s="40"/>
      <c r="JJ414" s="40"/>
      <c r="JL414" s="21"/>
      <c r="JM414" s="21"/>
      <c r="JN414" s="26"/>
      <c r="JO414" s="41"/>
      <c r="JS414" s="7"/>
      <c r="JT414" s="8"/>
      <c r="JY414" s="8"/>
      <c r="KA414" s="4"/>
      <c r="KB414" s="4"/>
      <c r="KD414" s="8"/>
      <c r="KF414" s="4"/>
      <c r="KG414" s="4"/>
      <c r="KH414" s="15"/>
      <c r="KI414" s="39"/>
      <c r="KN414" s="39"/>
      <c r="KP414" s="14"/>
      <c r="KQ414" s="14"/>
      <c r="KR414" s="22"/>
      <c r="KS414" s="40"/>
      <c r="KX414" s="6"/>
      <c r="KZ414" s="5"/>
      <c r="LA414" s="5"/>
      <c r="LG414" s="15"/>
      <c r="LH414" s="39"/>
      <c r="LM414" s="6"/>
      <c r="LO414" s="5"/>
      <c r="LP414" s="5"/>
      <c r="LQ414" s="7"/>
      <c r="LR414" s="8"/>
      <c r="LW414" s="8"/>
      <c r="LY414" s="4"/>
      <c r="LZ414" s="4"/>
      <c r="MB414" s="8"/>
      <c r="MD414" s="4"/>
      <c r="ME414" s="4"/>
      <c r="MG414" s="8"/>
      <c r="MI414" s="4"/>
      <c r="MJ414" s="4"/>
      <c r="MK414" s="15"/>
      <c r="ML414" s="39"/>
      <c r="MQ414" s="39"/>
      <c r="MS414" s="14"/>
      <c r="MT414" s="14"/>
      <c r="MV414" s="39"/>
      <c r="MX414" s="14"/>
      <c r="MY414" s="14"/>
      <c r="MZ414" s="22"/>
      <c r="NA414" s="40"/>
      <c r="NF414" s="40"/>
      <c r="NH414" s="21"/>
      <c r="NI414" s="21"/>
      <c r="NJ414" s="26"/>
      <c r="NK414" s="41"/>
      <c r="NO414" s="7"/>
      <c r="NP414" s="8"/>
      <c r="NU414" s="8"/>
      <c r="NW414" s="4"/>
      <c r="NX414" s="4"/>
      <c r="NZ414" s="8"/>
      <c r="OB414" s="4"/>
      <c r="OC414" s="4"/>
      <c r="OD414" s="15"/>
      <c r="OE414" s="39"/>
      <c r="OJ414" s="39"/>
      <c r="OL414" s="14"/>
      <c r="OM414" s="14"/>
      <c r="ON414" s="22"/>
      <c r="OO414" s="40"/>
      <c r="OS414" s="7"/>
      <c r="OT414" s="8"/>
      <c r="OY414" s="8"/>
      <c r="PA414" s="4"/>
      <c r="PB414" s="4"/>
      <c r="PC414" s="15"/>
      <c r="PD414" s="39"/>
      <c r="PH414" s="7"/>
      <c r="PI414" s="8"/>
      <c r="PM414" s="7"/>
      <c r="PN414" s="8"/>
      <c r="PS414" s="8"/>
      <c r="PU414" s="4"/>
      <c r="PV414" s="4"/>
      <c r="PX414" s="8"/>
      <c r="PZ414" s="4"/>
      <c r="QA414" s="4"/>
      <c r="QB414" s="15"/>
      <c r="QC414" s="39"/>
      <c r="QH414" s="39"/>
      <c r="QJ414" s="14"/>
      <c r="QK414" s="14"/>
      <c r="QL414" s="22"/>
      <c r="QM414" s="40"/>
      <c r="QQ414" s="7"/>
      <c r="QR414" s="8"/>
      <c r="QW414" s="8"/>
      <c r="QY414" s="4"/>
      <c r="QZ414" s="4"/>
      <c r="RA414" s="15"/>
      <c r="RB414" s="39"/>
      <c r="RF414" s="7"/>
      <c r="RG414" s="8"/>
      <c r="RK414" s="7"/>
      <c r="RL414" s="8"/>
      <c r="RQ414" s="8"/>
      <c r="RS414" s="4"/>
      <c r="RT414" s="4"/>
      <c r="RU414" s="15"/>
      <c r="RV414" s="39"/>
      <c r="RZ414" s="7"/>
      <c r="SA414" s="8"/>
      <c r="SE414" s="7"/>
      <c r="SF414" s="8"/>
      <c r="SJ414" s="7"/>
      <c r="SK414" s="8"/>
      <c r="SP414" s="8"/>
      <c r="SR414" s="4"/>
      <c r="SS414" s="4"/>
      <c r="SU414" s="8"/>
      <c r="SW414" s="4"/>
      <c r="SX414" s="4"/>
      <c r="SY414" s="15"/>
      <c r="SZ414" s="39"/>
      <c r="TE414" s="39"/>
      <c r="TG414" s="14"/>
      <c r="TH414" s="14"/>
      <c r="TI414" s="22"/>
      <c r="TJ414" s="40"/>
      <c r="TN414" s="7"/>
      <c r="TO414" s="8"/>
      <c r="TT414" s="8"/>
      <c r="TV414" s="4"/>
      <c r="TW414" s="4"/>
      <c r="TX414" s="15"/>
      <c r="TY414" s="39"/>
      <c r="UC414" s="7"/>
      <c r="UD414" s="8"/>
      <c r="UH414" s="7"/>
      <c r="UI414" s="8"/>
      <c r="UN414" s="8"/>
      <c r="UP414" s="4"/>
      <c r="UQ414" s="4"/>
      <c r="UR414" s="15"/>
      <c r="US414" s="39"/>
      <c r="UW414" s="7"/>
      <c r="UX414" s="8"/>
      <c r="VB414" s="7"/>
      <c r="VC414" s="8"/>
      <c r="VG414" s="7"/>
      <c r="VH414" s="8"/>
      <c r="VM414" s="8"/>
      <c r="VO414" s="4"/>
      <c r="VP414" s="4"/>
      <c r="VQ414" s="15"/>
      <c r="VR414" s="39"/>
      <c r="VV414" s="7"/>
      <c r="VW414" s="8"/>
      <c r="WA414" s="7"/>
      <c r="WB414" s="8"/>
      <c r="WF414" s="7"/>
      <c r="WG414" s="8"/>
      <c r="WK414" s="7"/>
      <c r="WL414" s="8"/>
      <c r="WQ414" s="8"/>
      <c r="WS414" s="4"/>
      <c r="WT414" s="4"/>
      <c r="WU414" s="15"/>
      <c r="WV414" s="39"/>
      <c r="WZ414" s="7"/>
      <c r="XA414" s="8"/>
      <c r="XE414" s="7"/>
      <c r="XF414" s="8"/>
      <c r="XJ414" s="7"/>
      <c r="XK414" s="8"/>
      <c r="XO414" s="7"/>
      <c r="XP414" s="8"/>
      <c r="XT414" s="7"/>
      <c r="XU414" s="8"/>
      <c r="XY414" s="7"/>
      <c r="XZ414" s="8"/>
      <c r="YD414" s="7"/>
      <c r="YE414" s="8"/>
      <c r="YI414" s="7"/>
      <c r="YJ414" s="8"/>
    </row>
    <row r="415" spans="2:660" x14ac:dyDescent="0.2">
      <c r="B415" s="242"/>
      <c r="C415" s="163"/>
      <c r="D415"/>
      <c r="J415"/>
      <c r="K415"/>
      <c r="L415"/>
      <c r="M415"/>
      <c r="AI415" s="8"/>
      <c r="AK415" s="4"/>
      <c r="AL415" s="9"/>
      <c r="AN415" s="8"/>
      <c r="AP415" s="4"/>
      <c r="AQ415" s="9"/>
      <c r="AS415" s="8"/>
      <c r="AU415" s="4"/>
      <c r="AV415" s="9"/>
      <c r="AX415" s="17"/>
      <c r="AZ415" s="13"/>
      <c r="BA415" s="16"/>
      <c r="BM415" s="39"/>
      <c r="BO415" s="14"/>
      <c r="BP415" s="18"/>
      <c r="BR415" s="39"/>
      <c r="BT415" s="14"/>
      <c r="BU415" s="18"/>
      <c r="BW415" s="39"/>
      <c r="BY415" s="14"/>
      <c r="BZ415" s="18"/>
      <c r="CA415" s="22"/>
      <c r="CB415" s="40"/>
      <c r="CG415" s="40"/>
      <c r="CI415" s="21"/>
      <c r="CJ415" s="21"/>
      <c r="CL415" s="40"/>
      <c r="CN415" s="21"/>
      <c r="CO415" s="21"/>
      <c r="CQ415" s="40"/>
      <c r="CS415" s="21"/>
      <c r="CT415" s="21"/>
      <c r="CV415" s="40"/>
      <c r="CX415" s="21"/>
      <c r="CY415" s="21"/>
      <c r="CZ415" s="26"/>
      <c r="DA415" s="41"/>
      <c r="DF415" s="41"/>
      <c r="DH415" s="25"/>
      <c r="DI415" s="25"/>
      <c r="DK415" s="41"/>
      <c r="DM415" s="25"/>
      <c r="DN415" s="25"/>
      <c r="DP415" s="41"/>
      <c r="DR415" s="25"/>
      <c r="DS415" s="25"/>
      <c r="DT415" s="30"/>
      <c r="DU415" s="42"/>
      <c r="DZ415" s="42"/>
      <c r="EB415" s="29"/>
      <c r="EC415" s="29"/>
      <c r="EE415" s="42"/>
      <c r="EG415" s="29"/>
      <c r="EH415" s="29"/>
      <c r="EI415" s="34"/>
      <c r="EJ415" s="43"/>
      <c r="EO415" s="43"/>
      <c r="EQ415" s="33"/>
      <c r="ER415" s="33"/>
      <c r="ES415" s="38"/>
      <c r="ET415" s="44"/>
      <c r="EX415" s="7"/>
      <c r="EY415" s="8"/>
      <c r="FD415" s="8"/>
      <c r="FF415" s="4"/>
      <c r="FG415" s="4"/>
      <c r="FI415" s="8"/>
      <c r="FK415" s="4"/>
      <c r="FL415" s="4"/>
      <c r="FN415" s="8"/>
      <c r="FP415" s="4"/>
      <c r="FQ415" s="4"/>
      <c r="FS415" s="8"/>
      <c r="FU415" s="4"/>
      <c r="FV415" s="4"/>
      <c r="FW415" s="15"/>
      <c r="FX415" s="39"/>
      <c r="GC415" s="39"/>
      <c r="GE415" s="14"/>
      <c r="GF415" s="14"/>
      <c r="GH415" s="39"/>
      <c r="GJ415" s="14"/>
      <c r="GK415" s="14"/>
      <c r="GM415" s="39"/>
      <c r="GO415" s="14"/>
      <c r="GP415" s="14"/>
      <c r="GQ415" s="22"/>
      <c r="GR415" s="40"/>
      <c r="GW415" s="40"/>
      <c r="GY415" s="21"/>
      <c r="GZ415" s="21"/>
      <c r="HB415" s="40"/>
      <c r="HD415" s="21"/>
      <c r="HE415" s="21"/>
      <c r="HF415" s="26"/>
      <c r="HG415" s="41"/>
      <c r="HL415" s="41"/>
      <c r="HN415" s="25"/>
      <c r="HO415" s="25"/>
      <c r="HP415" s="30"/>
      <c r="HQ415" s="42"/>
      <c r="HU415" s="7"/>
      <c r="HV415" s="8"/>
      <c r="IA415" s="8"/>
      <c r="IC415" s="4"/>
      <c r="ID415" s="4"/>
      <c r="IF415" s="8"/>
      <c r="IH415" s="4"/>
      <c r="II415" s="4"/>
      <c r="IK415" s="8"/>
      <c r="IM415" s="4"/>
      <c r="IN415" s="4"/>
      <c r="IO415" s="15"/>
      <c r="IP415" s="39"/>
      <c r="IU415" s="39"/>
      <c r="IW415" s="14"/>
      <c r="IX415" s="14"/>
      <c r="IZ415" s="39"/>
      <c r="JB415" s="14"/>
      <c r="JC415" s="14"/>
      <c r="JD415" s="22"/>
      <c r="JE415" s="40"/>
      <c r="JJ415" s="40"/>
      <c r="JL415" s="21"/>
      <c r="JM415" s="21"/>
      <c r="JN415" s="26"/>
      <c r="JO415" s="41"/>
      <c r="JS415" s="7"/>
      <c r="JT415" s="8"/>
      <c r="JY415" s="8"/>
      <c r="KA415" s="4"/>
      <c r="KB415" s="4"/>
      <c r="KD415" s="8"/>
      <c r="KF415" s="4"/>
      <c r="KG415" s="4"/>
      <c r="KH415" s="15"/>
      <c r="KI415" s="39"/>
      <c r="KN415" s="39"/>
      <c r="KP415" s="14"/>
      <c r="KQ415" s="14"/>
      <c r="KR415" s="22"/>
      <c r="KS415" s="40"/>
      <c r="KX415" s="6"/>
      <c r="KZ415" s="5"/>
      <c r="LA415" s="5"/>
      <c r="LG415" s="15"/>
      <c r="LH415" s="39"/>
      <c r="LM415" s="6"/>
      <c r="LO415" s="5"/>
      <c r="LP415" s="5"/>
      <c r="LQ415" s="7"/>
      <c r="LR415" s="8"/>
      <c r="LW415" s="8"/>
      <c r="LY415" s="4"/>
      <c r="LZ415" s="4"/>
      <c r="MB415" s="8"/>
      <c r="MD415" s="4"/>
      <c r="ME415" s="4"/>
      <c r="MG415" s="8"/>
      <c r="MI415" s="4"/>
      <c r="MJ415" s="4"/>
      <c r="MK415" s="15"/>
      <c r="ML415" s="39"/>
      <c r="MQ415" s="39"/>
      <c r="MS415" s="14"/>
      <c r="MT415" s="14"/>
      <c r="MV415" s="39"/>
      <c r="MX415" s="14"/>
      <c r="MY415" s="14"/>
      <c r="MZ415" s="22"/>
      <c r="NA415" s="40"/>
      <c r="NF415" s="40"/>
      <c r="NH415" s="21"/>
      <c r="NI415" s="21"/>
      <c r="NJ415" s="26"/>
      <c r="NK415" s="41"/>
      <c r="NO415" s="7"/>
      <c r="NP415" s="8"/>
      <c r="NU415" s="8"/>
      <c r="NW415" s="4"/>
      <c r="NX415" s="4"/>
      <c r="NZ415" s="8"/>
      <c r="OB415" s="4"/>
      <c r="OC415" s="4"/>
      <c r="OD415" s="15"/>
      <c r="OE415" s="39"/>
      <c r="OJ415" s="39"/>
      <c r="OL415" s="14"/>
      <c r="OM415" s="14"/>
      <c r="ON415" s="22"/>
      <c r="OO415" s="40"/>
      <c r="OS415" s="7"/>
      <c r="OT415" s="8"/>
      <c r="OY415" s="8"/>
      <c r="PA415" s="4"/>
      <c r="PB415" s="4"/>
      <c r="PC415" s="15"/>
      <c r="PD415" s="39"/>
      <c r="PH415" s="7"/>
      <c r="PI415" s="8"/>
      <c r="PM415" s="7"/>
      <c r="PN415" s="8"/>
      <c r="PS415" s="8"/>
      <c r="PU415" s="4"/>
      <c r="PV415" s="4"/>
      <c r="PX415" s="8"/>
      <c r="PZ415" s="4"/>
      <c r="QA415" s="4"/>
      <c r="QB415" s="15"/>
      <c r="QC415" s="39"/>
      <c r="QH415" s="39"/>
      <c r="QJ415" s="14"/>
      <c r="QK415" s="14"/>
      <c r="QL415" s="22"/>
      <c r="QM415" s="40"/>
      <c r="QQ415" s="7"/>
      <c r="QR415" s="8"/>
      <c r="QW415" s="8"/>
      <c r="QY415" s="4"/>
      <c r="QZ415" s="4"/>
      <c r="RA415" s="15"/>
      <c r="RB415" s="39"/>
      <c r="RF415" s="7"/>
      <c r="RG415" s="8"/>
      <c r="RK415" s="7"/>
      <c r="RL415" s="8"/>
      <c r="RQ415" s="8"/>
      <c r="RS415" s="4"/>
      <c r="RT415" s="4"/>
      <c r="RU415" s="15"/>
      <c r="RV415" s="39"/>
      <c r="RZ415" s="7"/>
      <c r="SA415" s="8"/>
      <c r="SE415" s="7"/>
      <c r="SF415" s="8"/>
      <c r="SJ415" s="7"/>
      <c r="SK415" s="8"/>
      <c r="SP415" s="8"/>
      <c r="SR415" s="4"/>
      <c r="SS415" s="4"/>
      <c r="SU415" s="8"/>
      <c r="SW415" s="4"/>
      <c r="SX415" s="4"/>
      <c r="SY415" s="15"/>
      <c r="SZ415" s="39"/>
      <c r="TE415" s="39"/>
      <c r="TG415" s="14"/>
      <c r="TH415" s="14"/>
      <c r="TI415" s="22"/>
      <c r="TJ415" s="40"/>
      <c r="TN415" s="7"/>
      <c r="TO415" s="8"/>
      <c r="TT415" s="8"/>
      <c r="TV415" s="4"/>
      <c r="TW415" s="4"/>
      <c r="TX415" s="15"/>
      <c r="TY415" s="39"/>
      <c r="UC415" s="7"/>
      <c r="UD415" s="8"/>
      <c r="UH415" s="7"/>
      <c r="UI415" s="8"/>
      <c r="UN415" s="8"/>
      <c r="UP415" s="4"/>
      <c r="UQ415" s="4"/>
      <c r="UR415" s="15"/>
      <c r="US415" s="39"/>
      <c r="UW415" s="7"/>
      <c r="UX415" s="8"/>
      <c r="VB415" s="7"/>
      <c r="VC415" s="8"/>
      <c r="VG415" s="7"/>
      <c r="VH415" s="8"/>
      <c r="VM415" s="8"/>
      <c r="VO415" s="4"/>
      <c r="VP415" s="4"/>
      <c r="VQ415" s="15"/>
      <c r="VR415" s="39"/>
      <c r="VV415" s="7"/>
      <c r="VW415" s="8"/>
      <c r="WA415" s="7"/>
      <c r="WB415" s="8"/>
      <c r="WF415" s="7"/>
      <c r="WG415" s="8"/>
      <c r="WK415" s="7"/>
      <c r="WL415" s="8"/>
      <c r="WQ415" s="8"/>
      <c r="WS415" s="4"/>
      <c r="WT415" s="4"/>
      <c r="WU415" s="15"/>
      <c r="WV415" s="39"/>
      <c r="WZ415" s="7"/>
      <c r="XA415" s="8"/>
      <c r="XE415" s="7"/>
      <c r="XF415" s="8"/>
      <c r="XJ415" s="7"/>
      <c r="XK415" s="8"/>
      <c r="XO415" s="7"/>
      <c r="XP415" s="8"/>
      <c r="XT415" s="7"/>
      <c r="XU415" s="8"/>
      <c r="XY415" s="7"/>
      <c r="XZ415" s="8"/>
      <c r="YD415" s="7"/>
      <c r="YE415" s="8"/>
      <c r="YI415" s="7"/>
      <c r="YJ415" s="8"/>
    </row>
    <row r="416" spans="2:660" x14ac:dyDescent="0.2">
      <c r="B416" s="242"/>
      <c r="C416" s="163"/>
      <c r="D416"/>
      <c r="J416"/>
      <c r="K416"/>
      <c r="L416"/>
      <c r="M416"/>
      <c r="AI416" s="8"/>
      <c r="AK416" s="4"/>
      <c r="AL416" s="9"/>
      <c r="AN416" s="8"/>
      <c r="AP416" s="4"/>
      <c r="AQ416" s="9"/>
      <c r="AS416" s="8"/>
      <c r="AU416" s="4"/>
      <c r="AV416" s="9"/>
      <c r="AX416" s="17"/>
      <c r="AZ416" s="13"/>
      <c r="BA416" s="16"/>
      <c r="BM416" s="39"/>
      <c r="BO416" s="14"/>
      <c r="BP416" s="18"/>
      <c r="BR416" s="39"/>
      <c r="BT416" s="14"/>
      <c r="BU416" s="18"/>
      <c r="BW416" s="39"/>
      <c r="BY416" s="14"/>
      <c r="BZ416" s="18"/>
      <c r="CA416" s="22"/>
      <c r="CB416" s="40"/>
      <c r="CG416" s="40"/>
      <c r="CI416" s="21"/>
      <c r="CJ416" s="21"/>
      <c r="CL416" s="40"/>
      <c r="CN416" s="21"/>
      <c r="CO416" s="21"/>
      <c r="CQ416" s="40"/>
      <c r="CS416" s="21"/>
      <c r="CT416" s="21"/>
      <c r="CV416" s="40"/>
      <c r="CX416" s="21"/>
      <c r="CY416" s="21"/>
      <c r="CZ416" s="26"/>
      <c r="DA416" s="41"/>
      <c r="DF416" s="41"/>
      <c r="DH416" s="25"/>
      <c r="DI416" s="25"/>
      <c r="DK416" s="41"/>
      <c r="DM416" s="25"/>
      <c r="DN416" s="25"/>
      <c r="DP416" s="41"/>
      <c r="DR416" s="25"/>
      <c r="DS416" s="25"/>
      <c r="DT416" s="30"/>
      <c r="DU416" s="42"/>
      <c r="DZ416" s="42"/>
      <c r="EB416" s="29"/>
      <c r="EC416" s="29"/>
      <c r="EE416" s="42"/>
      <c r="EG416" s="29"/>
      <c r="EH416" s="29"/>
      <c r="EI416" s="34"/>
      <c r="EJ416" s="43"/>
      <c r="EO416" s="43"/>
      <c r="EQ416" s="33"/>
      <c r="ER416" s="33"/>
      <c r="ES416" s="38"/>
      <c r="ET416" s="44"/>
      <c r="EX416" s="7"/>
      <c r="EY416" s="8"/>
      <c r="FD416" s="8"/>
      <c r="FF416" s="4"/>
      <c r="FG416" s="4"/>
      <c r="FI416" s="8"/>
      <c r="FK416" s="4"/>
      <c r="FL416" s="4"/>
      <c r="FN416" s="8"/>
      <c r="FP416" s="4"/>
      <c r="FQ416" s="4"/>
      <c r="FS416" s="8"/>
      <c r="FU416" s="4"/>
      <c r="FV416" s="4"/>
      <c r="FW416" s="15"/>
      <c r="FX416" s="39"/>
      <c r="GC416" s="39"/>
      <c r="GE416" s="14"/>
      <c r="GF416" s="14"/>
      <c r="GH416" s="39"/>
      <c r="GJ416" s="14"/>
      <c r="GK416" s="14"/>
      <c r="GM416" s="39"/>
      <c r="GO416" s="14"/>
      <c r="GP416" s="14"/>
      <c r="GQ416" s="22"/>
      <c r="GR416" s="40"/>
      <c r="GW416" s="40"/>
      <c r="GY416" s="21"/>
      <c r="GZ416" s="21"/>
      <c r="HB416" s="40"/>
      <c r="HD416" s="21"/>
      <c r="HE416" s="21"/>
      <c r="HF416" s="26"/>
      <c r="HG416" s="41"/>
      <c r="HL416" s="41"/>
      <c r="HN416" s="25"/>
      <c r="HO416" s="25"/>
      <c r="HP416" s="30"/>
      <c r="HQ416" s="42"/>
      <c r="HU416" s="7"/>
      <c r="HV416" s="8"/>
      <c r="IA416" s="8"/>
      <c r="IC416" s="4"/>
      <c r="ID416" s="4"/>
      <c r="IF416" s="8"/>
      <c r="IH416" s="4"/>
      <c r="II416" s="4"/>
      <c r="IK416" s="8"/>
      <c r="IM416" s="4"/>
      <c r="IN416" s="4"/>
      <c r="IO416" s="15"/>
      <c r="IP416" s="39"/>
      <c r="IU416" s="39"/>
      <c r="IW416" s="14"/>
      <c r="IX416" s="14"/>
      <c r="IZ416" s="39"/>
      <c r="JB416" s="14"/>
      <c r="JC416" s="14"/>
      <c r="JD416" s="22"/>
      <c r="JE416" s="40"/>
      <c r="JJ416" s="40"/>
      <c r="JL416" s="21"/>
      <c r="JM416" s="21"/>
      <c r="JN416" s="26"/>
      <c r="JO416" s="41"/>
      <c r="JS416" s="7"/>
      <c r="JT416" s="8"/>
      <c r="JY416" s="8"/>
      <c r="KA416" s="4"/>
      <c r="KB416" s="4"/>
      <c r="KD416" s="8"/>
      <c r="KF416" s="4"/>
      <c r="KG416" s="4"/>
      <c r="KH416" s="15"/>
      <c r="KI416" s="39"/>
      <c r="KN416" s="39"/>
      <c r="KP416" s="14"/>
      <c r="KQ416" s="14"/>
      <c r="KR416" s="22"/>
      <c r="KS416" s="40"/>
      <c r="KX416" s="6"/>
      <c r="KZ416" s="5"/>
      <c r="LA416" s="5"/>
      <c r="LG416" s="15"/>
      <c r="LH416" s="39"/>
      <c r="LM416" s="6"/>
      <c r="LO416" s="5"/>
      <c r="LP416" s="5"/>
      <c r="LQ416" s="7"/>
      <c r="LR416" s="8"/>
      <c r="LW416" s="8"/>
      <c r="LY416" s="4"/>
      <c r="LZ416" s="4"/>
      <c r="MB416" s="8"/>
      <c r="MD416" s="4"/>
      <c r="ME416" s="4"/>
      <c r="MG416" s="8"/>
      <c r="MI416" s="4"/>
      <c r="MJ416" s="4"/>
      <c r="MK416" s="15"/>
      <c r="ML416" s="39"/>
      <c r="MQ416" s="39"/>
      <c r="MS416" s="14"/>
      <c r="MT416" s="14"/>
      <c r="MV416" s="39"/>
      <c r="MX416" s="14"/>
      <c r="MY416" s="14"/>
      <c r="MZ416" s="22"/>
      <c r="NA416" s="40"/>
      <c r="NF416" s="40"/>
      <c r="NH416" s="21"/>
      <c r="NI416" s="21"/>
      <c r="NJ416" s="26"/>
      <c r="NK416" s="41"/>
      <c r="NO416" s="7"/>
      <c r="NP416" s="8"/>
      <c r="NU416" s="8"/>
      <c r="NW416" s="4"/>
      <c r="NX416" s="4"/>
      <c r="NZ416" s="8"/>
      <c r="OB416" s="4"/>
      <c r="OC416" s="4"/>
      <c r="OD416" s="15"/>
      <c r="OE416" s="39"/>
      <c r="OJ416" s="39"/>
      <c r="OL416" s="14"/>
      <c r="OM416" s="14"/>
      <c r="ON416" s="22"/>
      <c r="OO416" s="40"/>
      <c r="OS416" s="7"/>
      <c r="OT416" s="8"/>
      <c r="OY416" s="8"/>
      <c r="PA416" s="4"/>
      <c r="PB416" s="4"/>
      <c r="PC416" s="15"/>
      <c r="PD416" s="39"/>
      <c r="PH416" s="7"/>
      <c r="PI416" s="8"/>
      <c r="PM416" s="7"/>
      <c r="PN416" s="8"/>
      <c r="PS416" s="8"/>
      <c r="PU416" s="4"/>
      <c r="PV416" s="4"/>
      <c r="PX416" s="8"/>
      <c r="PZ416" s="4"/>
      <c r="QA416" s="4"/>
      <c r="QB416" s="15"/>
      <c r="QC416" s="39"/>
      <c r="QH416" s="39"/>
      <c r="QJ416" s="14"/>
      <c r="QK416" s="14"/>
      <c r="QL416" s="22"/>
      <c r="QM416" s="40"/>
      <c r="QQ416" s="7"/>
      <c r="QR416" s="8"/>
      <c r="QW416" s="8"/>
      <c r="QY416" s="4"/>
      <c r="QZ416" s="4"/>
      <c r="RA416" s="15"/>
      <c r="RB416" s="39"/>
      <c r="RF416" s="7"/>
      <c r="RG416" s="8"/>
      <c r="RK416" s="7"/>
      <c r="RL416" s="8"/>
      <c r="RQ416" s="8"/>
      <c r="RS416" s="4"/>
      <c r="RT416" s="4"/>
      <c r="RU416" s="15"/>
      <c r="RV416" s="39"/>
      <c r="RZ416" s="7"/>
      <c r="SA416" s="8"/>
      <c r="SE416" s="7"/>
      <c r="SF416" s="8"/>
      <c r="SJ416" s="7"/>
      <c r="SK416" s="8"/>
      <c r="SP416" s="8"/>
      <c r="SR416" s="4"/>
      <c r="SS416" s="4"/>
      <c r="SU416" s="8"/>
      <c r="SW416" s="4"/>
      <c r="SX416" s="4"/>
      <c r="SY416" s="15"/>
      <c r="SZ416" s="39"/>
      <c r="TE416" s="39"/>
      <c r="TG416" s="14"/>
      <c r="TH416" s="14"/>
      <c r="TI416" s="22"/>
      <c r="TJ416" s="40"/>
      <c r="TN416" s="7"/>
      <c r="TO416" s="8"/>
      <c r="TT416" s="8"/>
      <c r="TV416" s="4"/>
      <c r="TW416" s="4"/>
      <c r="TX416" s="15"/>
      <c r="TY416" s="39"/>
      <c r="UC416" s="7"/>
      <c r="UD416" s="8"/>
      <c r="UH416" s="7"/>
      <c r="UI416" s="8"/>
      <c r="UN416" s="8"/>
      <c r="UP416" s="4"/>
      <c r="UQ416" s="4"/>
      <c r="UR416" s="15"/>
      <c r="US416" s="39"/>
      <c r="UW416" s="7"/>
      <c r="UX416" s="8"/>
      <c r="VB416" s="7"/>
      <c r="VC416" s="8"/>
      <c r="VG416" s="7"/>
      <c r="VH416" s="8"/>
      <c r="VM416" s="8"/>
      <c r="VO416" s="4"/>
      <c r="VP416" s="4"/>
      <c r="VQ416" s="15"/>
      <c r="VR416" s="39"/>
      <c r="VV416" s="7"/>
      <c r="VW416" s="8"/>
      <c r="WA416" s="7"/>
      <c r="WB416" s="8"/>
      <c r="WF416" s="7"/>
      <c r="WG416" s="8"/>
      <c r="WK416" s="7"/>
      <c r="WL416" s="8"/>
      <c r="WQ416" s="8"/>
      <c r="WS416" s="4"/>
      <c r="WT416" s="4"/>
      <c r="WU416" s="15"/>
      <c r="WV416" s="39"/>
      <c r="WZ416" s="7"/>
      <c r="XA416" s="8"/>
      <c r="XE416" s="7"/>
      <c r="XF416" s="8"/>
      <c r="XJ416" s="7"/>
      <c r="XK416" s="8"/>
      <c r="XO416" s="7"/>
      <c r="XP416" s="8"/>
      <c r="XT416" s="7"/>
      <c r="XU416" s="8"/>
      <c r="XY416" s="7"/>
      <c r="XZ416" s="8"/>
      <c r="YD416" s="7"/>
      <c r="YE416" s="8"/>
      <c r="YI416" s="7"/>
      <c r="YJ416" s="8"/>
    </row>
    <row r="417" spans="2:660" x14ac:dyDescent="0.2">
      <c r="B417" s="242"/>
      <c r="C417" s="163"/>
      <c r="D417"/>
      <c r="J417"/>
      <c r="K417"/>
      <c r="L417"/>
      <c r="M417"/>
      <c r="AI417" s="8"/>
      <c r="AK417" s="4"/>
      <c r="AL417" s="9"/>
      <c r="AN417" s="8"/>
      <c r="AP417" s="4"/>
      <c r="AQ417" s="9"/>
      <c r="AS417" s="8"/>
      <c r="AU417" s="4"/>
      <c r="AV417" s="9"/>
      <c r="AX417" s="17"/>
      <c r="AZ417" s="13"/>
      <c r="BA417" s="16"/>
      <c r="BM417" s="39"/>
      <c r="BO417" s="14"/>
      <c r="BP417" s="18"/>
      <c r="BR417" s="39"/>
      <c r="BT417" s="14"/>
      <c r="BU417" s="18"/>
      <c r="BW417" s="39"/>
      <c r="BY417" s="14"/>
      <c r="BZ417" s="18"/>
      <c r="CA417" s="22"/>
      <c r="CB417" s="40"/>
      <c r="CG417" s="40"/>
      <c r="CI417" s="21"/>
      <c r="CJ417" s="21"/>
      <c r="CL417" s="40"/>
      <c r="CN417" s="21"/>
      <c r="CO417" s="21"/>
      <c r="CQ417" s="40"/>
      <c r="CS417" s="21"/>
      <c r="CT417" s="21"/>
      <c r="CV417" s="40"/>
      <c r="CX417" s="21"/>
      <c r="CY417" s="21"/>
      <c r="CZ417" s="26"/>
      <c r="DA417" s="41"/>
      <c r="DF417" s="41"/>
      <c r="DH417" s="25"/>
      <c r="DI417" s="25"/>
      <c r="DK417" s="41"/>
      <c r="DM417" s="25"/>
      <c r="DN417" s="25"/>
      <c r="DP417" s="41"/>
      <c r="DR417" s="25"/>
      <c r="DS417" s="25"/>
      <c r="DT417" s="30"/>
      <c r="DU417" s="42"/>
      <c r="DZ417" s="42"/>
      <c r="EB417" s="29"/>
      <c r="EC417" s="29"/>
      <c r="EE417" s="42"/>
      <c r="EG417" s="29"/>
      <c r="EH417" s="29"/>
      <c r="EI417" s="34"/>
      <c r="EJ417" s="43"/>
      <c r="EO417" s="43"/>
      <c r="EQ417" s="33"/>
      <c r="ER417" s="33"/>
      <c r="ES417" s="38"/>
      <c r="ET417" s="44"/>
      <c r="EX417" s="7"/>
      <c r="EY417" s="8"/>
      <c r="FD417" s="8"/>
      <c r="FF417" s="4"/>
      <c r="FG417" s="4"/>
      <c r="FI417" s="8"/>
      <c r="FK417" s="4"/>
      <c r="FL417" s="4"/>
      <c r="FN417" s="8"/>
      <c r="FP417" s="4"/>
      <c r="FQ417" s="4"/>
      <c r="FS417" s="8"/>
      <c r="FU417" s="4"/>
      <c r="FV417" s="4"/>
      <c r="FW417" s="15"/>
      <c r="FX417" s="39"/>
      <c r="GC417" s="39"/>
      <c r="GE417" s="14"/>
      <c r="GF417" s="14"/>
      <c r="GH417" s="39"/>
      <c r="GJ417" s="14"/>
      <c r="GK417" s="14"/>
      <c r="GM417" s="39"/>
      <c r="GO417" s="14"/>
      <c r="GP417" s="14"/>
      <c r="GQ417" s="22"/>
      <c r="GR417" s="40"/>
      <c r="GW417" s="40"/>
      <c r="GY417" s="21"/>
      <c r="GZ417" s="21"/>
      <c r="HB417" s="40"/>
      <c r="HD417" s="21"/>
      <c r="HE417" s="21"/>
      <c r="HF417" s="26"/>
      <c r="HG417" s="41"/>
      <c r="HL417" s="41"/>
      <c r="HN417" s="25"/>
      <c r="HO417" s="25"/>
      <c r="HP417" s="30"/>
      <c r="HQ417" s="42"/>
      <c r="HU417" s="7"/>
      <c r="HV417" s="8"/>
      <c r="IA417" s="8"/>
      <c r="IC417" s="4"/>
      <c r="ID417" s="4"/>
      <c r="IF417" s="8"/>
      <c r="IH417" s="4"/>
      <c r="II417" s="4"/>
      <c r="IK417" s="8"/>
      <c r="IM417" s="4"/>
      <c r="IN417" s="4"/>
      <c r="IO417" s="15"/>
      <c r="IP417" s="39"/>
      <c r="IU417" s="39"/>
      <c r="IW417" s="14"/>
      <c r="IX417" s="14"/>
      <c r="IZ417" s="39"/>
      <c r="JB417" s="14"/>
      <c r="JC417" s="14"/>
      <c r="JD417" s="22"/>
      <c r="JE417" s="40"/>
      <c r="JJ417" s="40"/>
      <c r="JL417" s="21"/>
      <c r="JM417" s="21"/>
      <c r="JN417" s="26"/>
      <c r="JO417" s="41"/>
      <c r="JS417" s="7"/>
      <c r="JT417" s="8"/>
      <c r="JY417" s="8"/>
      <c r="KA417" s="4"/>
      <c r="KB417" s="4"/>
      <c r="KD417" s="8"/>
      <c r="KF417" s="4"/>
      <c r="KG417" s="4"/>
      <c r="KH417" s="15"/>
      <c r="KI417" s="39"/>
      <c r="KN417" s="39"/>
      <c r="KP417" s="14"/>
      <c r="KQ417" s="14"/>
      <c r="KR417" s="22"/>
      <c r="KS417" s="40"/>
      <c r="KX417" s="6"/>
      <c r="KZ417" s="5"/>
      <c r="LA417" s="5"/>
      <c r="LG417" s="15"/>
      <c r="LH417" s="39"/>
      <c r="LM417" s="6"/>
      <c r="LO417" s="5"/>
      <c r="LP417" s="5"/>
      <c r="LQ417" s="7"/>
      <c r="LR417" s="8"/>
      <c r="LW417" s="8"/>
      <c r="LY417" s="4"/>
      <c r="LZ417" s="4"/>
      <c r="MB417" s="8"/>
      <c r="MD417" s="4"/>
      <c r="ME417" s="4"/>
      <c r="MG417" s="8"/>
      <c r="MI417" s="4"/>
      <c r="MJ417" s="4"/>
      <c r="MK417" s="15"/>
      <c r="ML417" s="39"/>
      <c r="MQ417" s="39"/>
      <c r="MS417" s="14"/>
      <c r="MT417" s="14"/>
      <c r="MV417" s="39"/>
      <c r="MX417" s="14"/>
      <c r="MY417" s="14"/>
      <c r="MZ417" s="22"/>
      <c r="NA417" s="40"/>
      <c r="NF417" s="40"/>
      <c r="NH417" s="21"/>
      <c r="NI417" s="21"/>
      <c r="NJ417" s="26"/>
      <c r="NK417" s="41"/>
      <c r="NO417" s="7"/>
      <c r="NP417" s="8"/>
      <c r="NU417" s="8"/>
      <c r="NW417" s="4"/>
      <c r="NX417" s="4"/>
      <c r="NZ417" s="8"/>
      <c r="OB417" s="4"/>
      <c r="OC417" s="4"/>
      <c r="OD417" s="15"/>
      <c r="OE417" s="39"/>
      <c r="OJ417" s="39"/>
      <c r="OL417" s="14"/>
      <c r="OM417" s="14"/>
      <c r="ON417" s="22"/>
      <c r="OO417" s="40"/>
      <c r="OS417" s="7"/>
      <c r="OT417" s="8"/>
      <c r="OY417" s="8"/>
      <c r="PA417" s="4"/>
      <c r="PB417" s="4"/>
      <c r="PC417" s="15"/>
      <c r="PD417" s="39"/>
      <c r="PH417" s="7"/>
      <c r="PI417" s="8"/>
      <c r="PM417" s="7"/>
      <c r="PN417" s="8"/>
      <c r="PS417" s="8"/>
      <c r="PU417" s="4"/>
      <c r="PV417" s="4"/>
      <c r="PX417" s="8"/>
      <c r="PZ417" s="4"/>
      <c r="QA417" s="4"/>
      <c r="QB417" s="15"/>
      <c r="QC417" s="39"/>
      <c r="QH417" s="39"/>
      <c r="QJ417" s="14"/>
      <c r="QK417" s="14"/>
      <c r="QL417" s="22"/>
      <c r="QM417" s="40"/>
      <c r="QQ417" s="7"/>
      <c r="QR417" s="8"/>
      <c r="QW417" s="8"/>
      <c r="QY417" s="4"/>
      <c r="QZ417" s="4"/>
      <c r="RA417" s="15"/>
      <c r="RB417" s="39"/>
      <c r="RF417" s="7"/>
      <c r="RG417" s="8"/>
      <c r="RK417" s="7"/>
      <c r="RL417" s="8"/>
      <c r="RQ417" s="8"/>
      <c r="RS417" s="4"/>
      <c r="RT417" s="4"/>
      <c r="RU417" s="15"/>
      <c r="RV417" s="39"/>
      <c r="RZ417" s="7"/>
      <c r="SA417" s="8"/>
      <c r="SE417" s="7"/>
      <c r="SF417" s="8"/>
      <c r="SJ417" s="7"/>
      <c r="SK417" s="8"/>
      <c r="SP417" s="8"/>
      <c r="SR417" s="4"/>
      <c r="SS417" s="4"/>
      <c r="SU417" s="8"/>
      <c r="SW417" s="4"/>
      <c r="SX417" s="4"/>
      <c r="SY417" s="15"/>
      <c r="SZ417" s="39"/>
      <c r="TE417" s="39"/>
      <c r="TG417" s="14"/>
      <c r="TH417" s="14"/>
      <c r="TI417" s="22"/>
      <c r="TJ417" s="40"/>
      <c r="TN417" s="7"/>
      <c r="TO417" s="8"/>
      <c r="TT417" s="8"/>
      <c r="TV417" s="4"/>
      <c r="TW417" s="4"/>
      <c r="TX417" s="15"/>
      <c r="TY417" s="39"/>
      <c r="UC417" s="7"/>
      <c r="UD417" s="8"/>
      <c r="UH417" s="7"/>
      <c r="UI417" s="8"/>
      <c r="UN417" s="8"/>
      <c r="UP417" s="4"/>
      <c r="UQ417" s="4"/>
      <c r="UR417" s="15"/>
      <c r="US417" s="39"/>
      <c r="UW417" s="7"/>
      <c r="UX417" s="8"/>
      <c r="VB417" s="7"/>
      <c r="VC417" s="8"/>
      <c r="VG417" s="7"/>
      <c r="VH417" s="8"/>
      <c r="VM417" s="8"/>
      <c r="VO417" s="4"/>
      <c r="VP417" s="4"/>
      <c r="VQ417" s="15"/>
      <c r="VR417" s="39"/>
      <c r="VV417" s="7"/>
      <c r="VW417" s="8"/>
      <c r="WA417" s="7"/>
      <c r="WB417" s="8"/>
      <c r="WF417" s="7"/>
      <c r="WG417" s="8"/>
      <c r="WK417" s="7"/>
      <c r="WL417" s="8"/>
      <c r="WQ417" s="8"/>
      <c r="WS417" s="4"/>
      <c r="WT417" s="4"/>
      <c r="WU417" s="15"/>
      <c r="WV417" s="39"/>
      <c r="WZ417" s="7"/>
      <c r="XA417" s="8"/>
      <c r="XE417" s="7"/>
      <c r="XF417" s="8"/>
      <c r="XJ417" s="7"/>
      <c r="XK417" s="8"/>
      <c r="XO417" s="7"/>
      <c r="XP417" s="8"/>
      <c r="XT417" s="7"/>
      <c r="XU417" s="8"/>
      <c r="XY417" s="7"/>
      <c r="XZ417" s="8"/>
      <c r="YD417" s="7"/>
      <c r="YE417" s="8"/>
      <c r="YI417" s="7"/>
      <c r="YJ417" s="8"/>
    </row>
    <row r="418" spans="2:660" x14ac:dyDescent="0.2">
      <c r="B418" s="242"/>
      <c r="C418" s="163"/>
      <c r="D418"/>
      <c r="J418"/>
      <c r="K418"/>
      <c r="L418"/>
      <c r="M418"/>
      <c r="AI418" s="8"/>
      <c r="AK418" s="4"/>
      <c r="AL418" s="9"/>
      <c r="AN418" s="8"/>
      <c r="AP418" s="4"/>
      <c r="AQ418" s="9"/>
      <c r="AS418" s="8"/>
      <c r="AU418" s="4"/>
      <c r="AV418" s="9"/>
      <c r="AX418" s="17"/>
      <c r="AZ418" s="13"/>
      <c r="BA418" s="16"/>
      <c r="BM418" s="39"/>
      <c r="BO418" s="14"/>
      <c r="BP418" s="18"/>
      <c r="BR418" s="39"/>
      <c r="BT418" s="14"/>
      <c r="BU418" s="18"/>
      <c r="BW418" s="39"/>
      <c r="BY418" s="14"/>
      <c r="BZ418" s="18"/>
      <c r="CA418" s="22"/>
      <c r="CB418" s="40"/>
      <c r="CG418" s="40"/>
      <c r="CI418" s="21"/>
      <c r="CJ418" s="21"/>
      <c r="CL418" s="40"/>
      <c r="CN418" s="21"/>
      <c r="CO418" s="21"/>
      <c r="CQ418" s="40"/>
      <c r="CS418" s="21"/>
      <c r="CT418" s="21"/>
      <c r="CV418" s="40"/>
      <c r="CX418" s="21"/>
      <c r="CY418" s="21"/>
      <c r="CZ418" s="26"/>
      <c r="DA418" s="41"/>
      <c r="DF418" s="41"/>
      <c r="DH418" s="25"/>
      <c r="DI418" s="25"/>
      <c r="DK418" s="41"/>
      <c r="DM418" s="25"/>
      <c r="DN418" s="25"/>
      <c r="DP418" s="41"/>
      <c r="DR418" s="25"/>
      <c r="DS418" s="25"/>
      <c r="DT418" s="30"/>
      <c r="DU418" s="42"/>
      <c r="DZ418" s="42"/>
      <c r="EB418" s="29"/>
      <c r="EC418" s="29"/>
      <c r="EE418" s="42"/>
      <c r="EG418" s="29"/>
      <c r="EH418" s="29"/>
      <c r="EI418" s="34"/>
      <c r="EJ418" s="43"/>
      <c r="EO418" s="43"/>
      <c r="EQ418" s="33"/>
      <c r="ER418" s="33"/>
      <c r="ES418" s="38"/>
      <c r="ET418" s="44"/>
      <c r="EX418" s="7"/>
      <c r="EY418" s="8"/>
      <c r="FD418" s="8"/>
      <c r="FF418" s="4"/>
      <c r="FG418" s="4"/>
      <c r="FI418" s="8"/>
      <c r="FK418" s="4"/>
      <c r="FL418" s="4"/>
      <c r="FN418" s="8"/>
      <c r="FP418" s="4"/>
      <c r="FQ418" s="4"/>
      <c r="FS418" s="8"/>
      <c r="FU418" s="4"/>
      <c r="FV418" s="4"/>
      <c r="FW418" s="15"/>
      <c r="FX418" s="39"/>
      <c r="GC418" s="39"/>
      <c r="GE418" s="14"/>
      <c r="GF418" s="14"/>
      <c r="GH418" s="39"/>
      <c r="GJ418" s="14"/>
      <c r="GK418" s="14"/>
      <c r="GM418" s="39"/>
      <c r="GO418" s="14"/>
      <c r="GP418" s="14"/>
      <c r="GQ418" s="22"/>
      <c r="GR418" s="40"/>
      <c r="GW418" s="40"/>
      <c r="GY418" s="21"/>
      <c r="GZ418" s="21"/>
      <c r="HB418" s="40"/>
      <c r="HD418" s="21"/>
      <c r="HE418" s="21"/>
      <c r="HF418" s="26"/>
      <c r="HG418" s="41"/>
      <c r="HL418" s="41"/>
      <c r="HN418" s="25"/>
      <c r="HO418" s="25"/>
      <c r="HP418" s="30"/>
      <c r="HQ418" s="42"/>
      <c r="HU418" s="7"/>
      <c r="HV418" s="8"/>
      <c r="IA418" s="8"/>
      <c r="IC418" s="4"/>
      <c r="ID418" s="4"/>
      <c r="IF418" s="8"/>
      <c r="IH418" s="4"/>
      <c r="II418" s="4"/>
      <c r="IK418" s="8"/>
      <c r="IM418" s="4"/>
      <c r="IN418" s="4"/>
      <c r="IO418" s="15"/>
      <c r="IP418" s="39"/>
      <c r="IU418" s="39"/>
      <c r="IW418" s="14"/>
      <c r="IX418" s="14"/>
      <c r="IZ418" s="39"/>
      <c r="JB418" s="14"/>
      <c r="JC418" s="14"/>
      <c r="JD418" s="22"/>
      <c r="JE418" s="40"/>
      <c r="JJ418" s="40"/>
      <c r="JL418" s="21"/>
      <c r="JM418" s="21"/>
      <c r="JN418" s="26"/>
      <c r="JO418" s="41"/>
      <c r="JS418" s="7"/>
      <c r="JT418" s="8"/>
      <c r="JY418" s="8"/>
      <c r="KA418" s="4"/>
      <c r="KB418" s="4"/>
      <c r="KD418" s="8"/>
      <c r="KF418" s="4"/>
      <c r="KG418" s="4"/>
      <c r="KH418" s="15"/>
      <c r="KI418" s="39"/>
      <c r="KN418" s="39"/>
      <c r="KP418" s="14"/>
      <c r="KQ418" s="14"/>
      <c r="KR418" s="22"/>
      <c r="KS418" s="40"/>
      <c r="KX418" s="6"/>
      <c r="KZ418" s="5"/>
      <c r="LA418" s="5"/>
      <c r="LG418" s="15"/>
      <c r="LH418" s="39"/>
      <c r="LM418" s="6"/>
      <c r="LO418" s="5"/>
      <c r="LP418" s="5"/>
      <c r="LQ418" s="7"/>
      <c r="LR418" s="8"/>
      <c r="LW418" s="8"/>
      <c r="LY418" s="4"/>
      <c r="LZ418" s="4"/>
      <c r="MB418" s="8"/>
      <c r="MD418" s="4"/>
      <c r="ME418" s="4"/>
      <c r="MG418" s="8"/>
      <c r="MI418" s="4"/>
      <c r="MJ418" s="4"/>
      <c r="MK418" s="15"/>
      <c r="ML418" s="39"/>
      <c r="MQ418" s="39"/>
      <c r="MS418" s="14"/>
      <c r="MT418" s="14"/>
      <c r="MV418" s="39"/>
      <c r="MX418" s="14"/>
      <c r="MY418" s="14"/>
      <c r="MZ418" s="22"/>
      <c r="NA418" s="40"/>
      <c r="NF418" s="40"/>
      <c r="NH418" s="21"/>
      <c r="NI418" s="21"/>
      <c r="NJ418" s="26"/>
      <c r="NK418" s="41"/>
      <c r="NO418" s="7"/>
      <c r="NP418" s="8"/>
      <c r="NU418" s="8"/>
      <c r="NW418" s="4"/>
      <c r="NX418" s="4"/>
      <c r="NZ418" s="8"/>
      <c r="OB418" s="4"/>
      <c r="OC418" s="4"/>
      <c r="OD418" s="15"/>
      <c r="OE418" s="39"/>
      <c r="OJ418" s="39"/>
      <c r="OL418" s="14"/>
      <c r="OM418" s="14"/>
      <c r="ON418" s="22"/>
      <c r="OO418" s="40"/>
      <c r="OS418" s="7"/>
      <c r="OT418" s="8"/>
      <c r="OY418" s="8"/>
      <c r="PA418" s="4"/>
      <c r="PB418" s="4"/>
      <c r="PC418" s="15"/>
      <c r="PD418" s="39"/>
      <c r="PH418" s="7"/>
      <c r="PI418" s="8"/>
      <c r="PM418" s="7"/>
      <c r="PN418" s="8"/>
      <c r="PS418" s="8"/>
      <c r="PU418" s="4"/>
      <c r="PV418" s="4"/>
      <c r="PX418" s="8"/>
      <c r="PZ418" s="4"/>
      <c r="QA418" s="4"/>
      <c r="QB418" s="15"/>
      <c r="QC418" s="39"/>
      <c r="QH418" s="39"/>
      <c r="QJ418" s="14"/>
      <c r="QK418" s="14"/>
      <c r="QL418" s="22"/>
      <c r="QM418" s="40"/>
      <c r="QQ418" s="7"/>
      <c r="QR418" s="8"/>
      <c r="QW418" s="8"/>
      <c r="QY418" s="4"/>
      <c r="QZ418" s="4"/>
      <c r="RA418" s="15"/>
      <c r="RB418" s="39"/>
      <c r="RF418" s="7"/>
      <c r="RG418" s="8"/>
      <c r="RK418" s="7"/>
      <c r="RL418" s="8"/>
      <c r="RQ418" s="8"/>
      <c r="RS418" s="4"/>
      <c r="RT418" s="4"/>
      <c r="RU418" s="15"/>
      <c r="RV418" s="39"/>
      <c r="RZ418" s="7"/>
      <c r="SA418" s="8"/>
      <c r="SE418" s="7"/>
      <c r="SF418" s="8"/>
      <c r="SJ418" s="7"/>
      <c r="SK418" s="8"/>
      <c r="SP418" s="8"/>
      <c r="SR418" s="4"/>
      <c r="SS418" s="4"/>
      <c r="SU418" s="8"/>
      <c r="SW418" s="4"/>
      <c r="SX418" s="4"/>
      <c r="SY418" s="15"/>
      <c r="SZ418" s="39"/>
      <c r="TE418" s="39"/>
      <c r="TG418" s="14"/>
      <c r="TH418" s="14"/>
      <c r="TI418" s="22"/>
      <c r="TJ418" s="40"/>
      <c r="TN418" s="7"/>
      <c r="TO418" s="8"/>
      <c r="TT418" s="8"/>
      <c r="TV418" s="4"/>
      <c r="TW418" s="4"/>
      <c r="TX418" s="15"/>
      <c r="TY418" s="39"/>
      <c r="UC418" s="7"/>
      <c r="UD418" s="8"/>
      <c r="UH418" s="7"/>
      <c r="UI418" s="8"/>
      <c r="UN418" s="8"/>
      <c r="UP418" s="4"/>
      <c r="UQ418" s="4"/>
      <c r="UR418" s="15"/>
      <c r="US418" s="39"/>
      <c r="UW418" s="7"/>
      <c r="UX418" s="8"/>
      <c r="VB418" s="7"/>
      <c r="VC418" s="8"/>
      <c r="VG418" s="7"/>
      <c r="VH418" s="8"/>
      <c r="VM418" s="8"/>
      <c r="VO418" s="4"/>
      <c r="VP418" s="4"/>
      <c r="VQ418" s="15"/>
      <c r="VR418" s="39"/>
      <c r="VV418" s="7"/>
      <c r="VW418" s="8"/>
      <c r="WA418" s="7"/>
      <c r="WB418" s="8"/>
      <c r="WF418" s="7"/>
      <c r="WG418" s="8"/>
      <c r="WK418" s="7"/>
      <c r="WL418" s="8"/>
      <c r="WQ418" s="8"/>
      <c r="WS418" s="4"/>
      <c r="WT418" s="4"/>
      <c r="WU418" s="15"/>
      <c r="WV418" s="39"/>
      <c r="WZ418" s="7"/>
      <c r="XA418" s="8"/>
      <c r="XE418" s="7"/>
      <c r="XF418" s="8"/>
      <c r="XJ418" s="7"/>
      <c r="XK418" s="8"/>
      <c r="XO418" s="7"/>
      <c r="XP418" s="8"/>
      <c r="XT418" s="7"/>
      <c r="XU418" s="8"/>
      <c r="XY418" s="7"/>
      <c r="XZ418" s="8"/>
      <c r="YD418" s="7"/>
      <c r="YE418" s="8"/>
      <c r="YI418" s="7"/>
      <c r="YJ418" s="8"/>
    </row>
    <row r="419" spans="2:660" x14ac:dyDescent="0.2">
      <c r="B419" s="242"/>
      <c r="C419" s="163"/>
      <c r="D419"/>
      <c r="J419"/>
      <c r="K419"/>
      <c r="L419"/>
      <c r="M419"/>
      <c r="AI419" s="8"/>
      <c r="AK419" s="4"/>
      <c r="AL419" s="9"/>
      <c r="AN419" s="8"/>
      <c r="AP419" s="4"/>
      <c r="AQ419" s="9"/>
      <c r="AS419" s="8"/>
      <c r="AU419" s="4"/>
      <c r="AV419" s="9"/>
      <c r="AX419" s="17"/>
      <c r="AZ419" s="13"/>
      <c r="BA419" s="16"/>
      <c r="BM419" s="39"/>
      <c r="BO419" s="14"/>
      <c r="BP419" s="18"/>
      <c r="BR419" s="39"/>
      <c r="BT419" s="14"/>
      <c r="BU419" s="18"/>
      <c r="BW419" s="39"/>
      <c r="BY419" s="14"/>
      <c r="BZ419" s="18"/>
      <c r="CA419" s="22"/>
      <c r="CB419" s="40"/>
      <c r="CG419" s="40"/>
      <c r="CI419" s="21"/>
      <c r="CJ419" s="21"/>
      <c r="CL419" s="40"/>
      <c r="CN419" s="21"/>
      <c r="CO419" s="21"/>
      <c r="CQ419" s="40"/>
      <c r="CS419" s="21"/>
      <c r="CT419" s="21"/>
      <c r="CV419" s="40"/>
      <c r="CX419" s="21"/>
      <c r="CY419" s="21"/>
      <c r="CZ419" s="26"/>
      <c r="DA419" s="41"/>
      <c r="DF419" s="41"/>
      <c r="DH419" s="25"/>
      <c r="DI419" s="25"/>
      <c r="DK419" s="41"/>
      <c r="DM419" s="25"/>
      <c r="DN419" s="25"/>
      <c r="DP419" s="41"/>
      <c r="DR419" s="25"/>
      <c r="DS419" s="25"/>
      <c r="DT419" s="30"/>
      <c r="DU419" s="42"/>
      <c r="DZ419" s="42"/>
      <c r="EB419" s="29"/>
      <c r="EC419" s="29"/>
      <c r="EE419" s="42"/>
      <c r="EG419" s="29"/>
      <c r="EH419" s="29"/>
      <c r="EI419" s="34"/>
      <c r="EJ419" s="43"/>
      <c r="EO419" s="43"/>
      <c r="EQ419" s="33"/>
      <c r="ER419" s="33"/>
      <c r="ES419" s="38"/>
      <c r="ET419" s="44"/>
      <c r="EX419" s="7"/>
      <c r="EY419" s="8"/>
      <c r="FD419" s="8"/>
      <c r="FF419" s="4"/>
      <c r="FG419" s="4"/>
      <c r="FI419" s="8"/>
      <c r="FK419" s="4"/>
      <c r="FL419" s="4"/>
      <c r="FN419" s="8"/>
      <c r="FP419" s="4"/>
      <c r="FQ419" s="4"/>
      <c r="FS419" s="8"/>
      <c r="FU419" s="4"/>
      <c r="FV419" s="4"/>
      <c r="FW419" s="15"/>
      <c r="FX419" s="39"/>
      <c r="GC419" s="39"/>
      <c r="GE419" s="14"/>
      <c r="GF419" s="14"/>
      <c r="GH419" s="39"/>
      <c r="GJ419" s="14"/>
      <c r="GK419" s="14"/>
      <c r="GM419" s="39"/>
      <c r="GO419" s="14"/>
      <c r="GP419" s="14"/>
      <c r="GQ419" s="22"/>
      <c r="GR419" s="40"/>
      <c r="GW419" s="40"/>
      <c r="GY419" s="21"/>
      <c r="GZ419" s="21"/>
      <c r="HB419" s="40"/>
      <c r="HD419" s="21"/>
      <c r="HE419" s="21"/>
      <c r="HF419" s="26"/>
      <c r="HG419" s="41"/>
      <c r="HL419" s="41"/>
      <c r="HN419" s="25"/>
      <c r="HO419" s="25"/>
      <c r="HP419" s="30"/>
      <c r="HQ419" s="42"/>
      <c r="HU419" s="7"/>
      <c r="HV419" s="8"/>
      <c r="IA419" s="8"/>
      <c r="IC419" s="4"/>
      <c r="ID419" s="4"/>
      <c r="IF419" s="8"/>
      <c r="IH419" s="4"/>
      <c r="II419" s="4"/>
      <c r="IK419" s="8"/>
      <c r="IM419" s="4"/>
      <c r="IN419" s="4"/>
      <c r="IO419" s="15"/>
      <c r="IP419" s="39"/>
      <c r="IU419" s="39"/>
      <c r="IW419" s="14"/>
      <c r="IX419" s="14"/>
      <c r="IZ419" s="39"/>
      <c r="JB419" s="14"/>
      <c r="JC419" s="14"/>
      <c r="JD419" s="22"/>
      <c r="JE419" s="40"/>
      <c r="JJ419" s="40"/>
      <c r="JL419" s="21"/>
      <c r="JM419" s="21"/>
      <c r="JN419" s="26"/>
      <c r="JO419" s="41"/>
      <c r="JS419" s="7"/>
      <c r="JT419" s="8"/>
      <c r="JY419" s="8"/>
      <c r="KA419" s="4"/>
      <c r="KB419" s="4"/>
      <c r="KD419" s="8"/>
      <c r="KF419" s="4"/>
      <c r="KG419" s="4"/>
      <c r="KH419" s="15"/>
      <c r="KI419" s="39"/>
      <c r="KN419" s="39"/>
      <c r="KP419" s="14"/>
      <c r="KQ419" s="14"/>
      <c r="KR419" s="22"/>
      <c r="KS419" s="40"/>
      <c r="KX419" s="6"/>
      <c r="KZ419" s="5"/>
      <c r="LA419" s="5"/>
      <c r="LG419" s="15"/>
      <c r="LH419" s="39"/>
      <c r="LM419" s="6"/>
      <c r="LO419" s="5"/>
      <c r="LP419" s="5"/>
      <c r="LQ419" s="7"/>
      <c r="LR419" s="8"/>
      <c r="LW419" s="8"/>
      <c r="LY419" s="4"/>
      <c r="LZ419" s="4"/>
      <c r="MB419" s="8"/>
      <c r="MD419" s="4"/>
      <c r="ME419" s="4"/>
      <c r="MG419" s="8"/>
      <c r="MI419" s="4"/>
      <c r="MJ419" s="4"/>
      <c r="MK419" s="15"/>
      <c r="ML419" s="39"/>
      <c r="MQ419" s="39"/>
      <c r="MS419" s="14"/>
      <c r="MT419" s="14"/>
      <c r="MV419" s="39"/>
      <c r="MX419" s="14"/>
      <c r="MY419" s="14"/>
      <c r="MZ419" s="22"/>
      <c r="NA419" s="40"/>
      <c r="NF419" s="40"/>
      <c r="NH419" s="21"/>
      <c r="NI419" s="21"/>
      <c r="NJ419" s="26"/>
      <c r="NK419" s="41"/>
      <c r="NO419" s="7"/>
      <c r="NP419" s="8"/>
      <c r="NU419" s="8"/>
      <c r="NW419" s="4"/>
      <c r="NX419" s="4"/>
      <c r="NZ419" s="8"/>
      <c r="OB419" s="4"/>
      <c r="OC419" s="4"/>
      <c r="OD419" s="15"/>
      <c r="OE419" s="39"/>
      <c r="OJ419" s="39"/>
      <c r="OL419" s="14"/>
      <c r="OM419" s="14"/>
      <c r="ON419" s="22"/>
      <c r="OO419" s="40"/>
      <c r="OS419" s="7"/>
      <c r="OT419" s="8"/>
      <c r="OY419" s="8"/>
      <c r="PA419" s="4"/>
      <c r="PB419" s="4"/>
      <c r="PC419" s="15"/>
      <c r="PD419" s="39"/>
      <c r="PH419" s="7"/>
      <c r="PI419" s="8"/>
      <c r="PM419" s="7"/>
      <c r="PN419" s="8"/>
      <c r="PS419" s="8"/>
      <c r="PU419" s="4"/>
      <c r="PV419" s="4"/>
      <c r="PX419" s="8"/>
      <c r="PZ419" s="4"/>
      <c r="QA419" s="4"/>
      <c r="QB419" s="15"/>
      <c r="QC419" s="39"/>
      <c r="QH419" s="39"/>
      <c r="QJ419" s="14"/>
      <c r="QK419" s="14"/>
      <c r="QL419" s="22"/>
      <c r="QM419" s="40"/>
      <c r="QQ419" s="7"/>
      <c r="QR419" s="8"/>
      <c r="QW419" s="8"/>
      <c r="QY419" s="4"/>
      <c r="QZ419" s="4"/>
      <c r="RA419" s="15"/>
      <c r="RB419" s="39"/>
      <c r="RF419" s="7"/>
      <c r="RG419" s="8"/>
      <c r="RK419" s="7"/>
      <c r="RL419" s="8"/>
      <c r="RQ419" s="8"/>
      <c r="RS419" s="4"/>
      <c r="RT419" s="4"/>
      <c r="RU419" s="15"/>
      <c r="RV419" s="39"/>
      <c r="RZ419" s="7"/>
      <c r="SA419" s="8"/>
      <c r="SE419" s="7"/>
      <c r="SF419" s="8"/>
      <c r="SJ419" s="7"/>
      <c r="SK419" s="8"/>
      <c r="SP419" s="8"/>
      <c r="SR419" s="4"/>
      <c r="SS419" s="4"/>
      <c r="SU419" s="8"/>
      <c r="SW419" s="4"/>
      <c r="SX419" s="4"/>
      <c r="SY419" s="15"/>
      <c r="SZ419" s="39"/>
      <c r="TE419" s="39"/>
      <c r="TG419" s="14"/>
      <c r="TH419" s="14"/>
      <c r="TI419" s="22"/>
      <c r="TJ419" s="40"/>
      <c r="TN419" s="7"/>
      <c r="TO419" s="8"/>
      <c r="TT419" s="8"/>
      <c r="TV419" s="4"/>
      <c r="TW419" s="4"/>
      <c r="TX419" s="15"/>
      <c r="TY419" s="39"/>
      <c r="UC419" s="7"/>
      <c r="UD419" s="8"/>
      <c r="UH419" s="7"/>
      <c r="UI419" s="8"/>
      <c r="UN419" s="8"/>
      <c r="UP419" s="4"/>
      <c r="UQ419" s="4"/>
      <c r="UR419" s="15"/>
      <c r="US419" s="39"/>
      <c r="UW419" s="7"/>
      <c r="UX419" s="8"/>
      <c r="VB419" s="7"/>
      <c r="VC419" s="8"/>
      <c r="VG419" s="7"/>
      <c r="VH419" s="8"/>
      <c r="VM419" s="8"/>
      <c r="VO419" s="4"/>
      <c r="VP419" s="4"/>
      <c r="VQ419" s="15"/>
      <c r="VR419" s="39"/>
      <c r="VV419" s="7"/>
      <c r="VW419" s="8"/>
      <c r="WA419" s="7"/>
      <c r="WB419" s="8"/>
      <c r="WF419" s="7"/>
      <c r="WG419" s="8"/>
      <c r="WK419" s="7"/>
      <c r="WL419" s="8"/>
      <c r="WQ419" s="8"/>
      <c r="WS419" s="4"/>
      <c r="WT419" s="4"/>
      <c r="WU419" s="15"/>
      <c r="WV419" s="39"/>
      <c r="WZ419" s="7"/>
      <c r="XA419" s="8"/>
      <c r="XE419" s="7"/>
      <c r="XF419" s="8"/>
      <c r="XJ419" s="7"/>
      <c r="XK419" s="8"/>
      <c r="XO419" s="7"/>
      <c r="XP419" s="8"/>
      <c r="XT419" s="7"/>
      <c r="XU419" s="8"/>
      <c r="XY419" s="7"/>
      <c r="XZ419" s="8"/>
      <c r="YD419" s="7"/>
      <c r="YE419" s="8"/>
      <c r="YI419" s="7"/>
      <c r="YJ419" s="8"/>
    </row>
    <row r="420" spans="2:660" x14ac:dyDescent="0.2">
      <c r="B420" s="242"/>
      <c r="C420" s="163"/>
      <c r="D420"/>
      <c r="J420"/>
      <c r="K420"/>
      <c r="L420"/>
      <c r="M420"/>
      <c r="AI420" s="8"/>
      <c r="AK420" s="4"/>
      <c r="AL420" s="9"/>
      <c r="AN420" s="8"/>
      <c r="AP420" s="4"/>
      <c r="AQ420" s="9"/>
      <c r="AS420" s="8"/>
      <c r="AU420" s="4"/>
      <c r="AV420" s="9"/>
      <c r="AX420" s="17"/>
      <c r="AZ420" s="13"/>
      <c r="BA420" s="16"/>
      <c r="BM420" s="39"/>
      <c r="BO420" s="14"/>
      <c r="BP420" s="18"/>
      <c r="BR420" s="39"/>
      <c r="BT420" s="14"/>
      <c r="BU420" s="18"/>
      <c r="BW420" s="39"/>
      <c r="BY420" s="14"/>
      <c r="BZ420" s="18"/>
      <c r="CA420" s="22"/>
      <c r="CB420" s="40"/>
      <c r="CG420" s="40"/>
      <c r="CI420" s="21"/>
      <c r="CJ420" s="21"/>
      <c r="CL420" s="40"/>
      <c r="CN420" s="21"/>
      <c r="CO420" s="21"/>
      <c r="CQ420" s="40"/>
      <c r="CS420" s="21"/>
      <c r="CT420" s="21"/>
      <c r="CV420" s="40"/>
      <c r="CX420" s="21"/>
      <c r="CY420" s="21"/>
      <c r="CZ420" s="26"/>
      <c r="DA420" s="41"/>
      <c r="DF420" s="41"/>
      <c r="DH420" s="25"/>
      <c r="DI420" s="25"/>
      <c r="DK420" s="41"/>
      <c r="DM420" s="25"/>
      <c r="DN420" s="25"/>
      <c r="DP420" s="41"/>
      <c r="DR420" s="25"/>
      <c r="DS420" s="25"/>
      <c r="DT420" s="30"/>
      <c r="DU420" s="42"/>
      <c r="DZ420" s="42"/>
      <c r="EB420" s="29"/>
      <c r="EC420" s="29"/>
      <c r="EE420" s="42"/>
      <c r="EG420" s="29"/>
      <c r="EH420" s="29"/>
      <c r="EI420" s="34"/>
      <c r="EJ420" s="43"/>
      <c r="EO420" s="43"/>
      <c r="EQ420" s="33"/>
      <c r="ER420" s="33"/>
      <c r="ES420" s="38"/>
      <c r="ET420" s="44"/>
      <c r="EX420" s="7"/>
      <c r="EY420" s="8"/>
      <c r="FD420" s="8"/>
      <c r="FF420" s="4"/>
      <c r="FG420" s="4"/>
      <c r="FI420" s="8"/>
      <c r="FK420" s="4"/>
      <c r="FL420" s="4"/>
      <c r="FN420" s="8"/>
      <c r="FP420" s="4"/>
      <c r="FQ420" s="4"/>
      <c r="FS420" s="8"/>
      <c r="FU420" s="4"/>
      <c r="FV420" s="4"/>
      <c r="FW420" s="15"/>
      <c r="FX420" s="39"/>
      <c r="GC420" s="39"/>
      <c r="GE420" s="14"/>
      <c r="GF420" s="14"/>
      <c r="GH420" s="39"/>
      <c r="GJ420" s="14"/>
      <c r="GK420" s="14"/>
      <c r="GM420" s="39"/>
      <c r="GO420" s="14"/>
      <c r="GP420" s="14"/>
      <c r="GQ420" s="22"/>
      <c r="GR420" s="40"/>
      <c r="GW420" s="40"/>
      <c r="GY420" s="21"/>
      <c r="GZ420" s="21"/>
      <c r="HB420" s="40"/>
      <c r="HD420" s="21"/>
      <c r="HE420" s="21"/>
      <c r="HF420" s="26"/>
      <c r="HG420" s="41"/>
      <c r="HL420" s="41"/>
      <c r="HN420" s="25"/>
      <c r="HO420" s="25"/>
      <c r="HP420" s="30"/>
      <c r="HQ420" s="42"/>
      <c r="HU420" s="7"/>
      <c r="HV420" s="8"/>
      <c r="IA420" s="8"/>
      <c r="IC420" s="4"/>
      <c r="ID420" s="4"/>
      <c r="IF420" s="8"/>
      <c r="IH420" s="4"/>
      <c r="II420" s="4"/>
      <c r="IK420" s="8"/>
      <c r="IM420" s="4"/>
      <c r="IN420" s="4"/>
      <c r="IO420" s="15"/>
      <c r="IP420" s="39"/>
      <c r="IU420" s="39"/>
      <c r="IW420" s="14"/>
      <c r="IX420" s="14"/>
      <c r="IZ420" s="39"/>
      <c r="JB420" s="14"/>
      <c r="JC420" s="14"/>
      <c r="JD420" s="22"/>
      <c r="JE420" s="40"/>
      <c r="JJ420" s="40"/>
      <c r="JL420" s="21"/>
      <c r="JM420" s="21"/>
      <c r="JN420" s="26"/>
      <c r="JO420" s="41"/>
      <c r="JS420" s="7"/>
      <c r="JT420" s="8"/>
      <c r="JY420" s="8"/>
      <c r="KA420" s="4"/>
      <c r="KB420" s="4"/>
      <c r="KD420" s="8"/>
      <c r="KF420" s="4"/>
      <c r="KG420" s="4"/>
      <c r="KH420" s="15"/>
      <c r="KI420" s="39"/>
      <c r="KN420" s="39"/>
      <c r="KP420" s="14"/>
      <c r="KQ420" s="14"/>
      <c r="KR420" s="22"/>
      <c r="KS420" s="40"/>
      <c r="KX420" s="6"/>
      <c r="KZ420" s="5"/>
      <c r="LA420" s="5"/>
      <c r="LG420" s="15"/>
      <c r="LH420" s="39"/>
      <c r="LM420" s="6"/>
      <c r="LO420" s="5"/>
      <c r="LP420" s="5"/>
      <c r="LQ420" s="7"/>
      <c r="LR420" s="8"/>
      <c r="LW420" s="8"/>
      <c r="LY420" s="4"/>
      <c r="LZ420" s="4"/>
      <c r="MB420" s="8"/>
      <c r="MD420" s="4"/>
      <c r="ME420" s="4"/>
      <c r="MG420" s="8"/>
      <c r="MI420" s="4"/>
      <c r="MJ420" s="4"/>
      <c r="MK420" s="15"/>
      <c r="ML420" s="39"/>
      <c r="MQ420" s="39"/>
      <c r="MS420" s="14"/>
      <c r="MT420" s="14"/>
      <c r="MV420" s="39"/>
      <c r="MX420" s="14"/>
      <c r="MY420" s="14"/>
      <c r="MZ420" s="22"/>
      <c r="NA420" s="40"/>
      <c r="NF420" s="40"/>
      <c r="NH420" s="21"/>
      <c r="NI420" s="21"/>
      <c r="NJ420" s="26"/>
      <c r="NK420" s="41"/>
      <c r="NO420" s="7"/>
      <c r="NP420" s="8"/>
      <c r="NU420" s="8"/>
      <c r="NW420" s="4"/>
      <c r="NX420" s="4"/>
      <c r="NZ420" s="8"/>
      <c r="OB420" s="4"/>
      <c r="OC420" s="4"/>
      <c r="OD420" s="15"/>
      <c r="OE420" s="39"/>
      <c r="OJ420" s="39"/>
      <c r="OL420" s="14"/>
      <c r="OM420" s="14"/>
      <c r="ON420" s="22"/>
      <c r="OO420" s="40"/>
      <c r="OS420" s="7"/>
      <c r="OT420" s="8"/>
      <c r="OY420" s="8"/>
      <c r="PA420" s="4"/>
      <c r="PB420" s="4"/>
      <c r="PC420" s="15"/>
      <c r="PD420" s="39"/>
      <c r="PH420" s="7"/>
      <c r="PI420" s="8"/>
      <c r="PM420" s="7"/>
      <c r="PN420" s="8"/>
      <c r="PS420" s="8"/>
      <c r="PU420" s="4"/>
      <c r="PV420" s="4"/>
      <c r="PX420" s="8"/>
      <c r="PZ420" s="4"/>
      <c r="QA420" s="4"/>
      <c r="QB420" s="15"/>
      <c r="QC420" s="39"/>
      <c r="QH420" s="39"/>
      <c r="QJ420" s="14"/>
      <c r="QK420" s="14"/>
      <c r="QL420" s="22"/>
      <c r="QM420" s="40"/>
      <c r="QQ420" s="7"/>
      <c r="QR420" s="8"/>
      <c r="QW420" s="8"/>
      <c r="QY420" s="4"/>
      <c r="QZ420" s="4"/>
      <c r="RA420" s="15"/>
      <c r="RB420" s="39"/>
      <c r="RF420" s="7"/>
      <c r="RG420" s="8"/>
      <c r="RK420" s="7"/>
      <c r="RL420" s="8"/>
      <c r="RQ420" s="8"/>
      <c r="RS420" s="4"/>
      <c r="RT420" s="4"/>
      <c r="RU420" s="15"/>
      <c r="RV420" s="39"/>
      <c r="RZ420" s="7"/>
      <c r="SA420" s="8"/>
      <c r="SE420" s="7"/>
      <c r="SF420" s="8"/>
      <c r="SJ420" s="7"/>
      <c r="SK420" s="8"/>
      <c r="SP420" s="8"/>
      <c r="SR420" s="4"/>
      <c r="SS420" s="4"/>
      <c r="SU420" s="8"/>
      <c r="SW420" s="4"/>
      <c r="SX420" s="4"/>
      <c r="SY420" s="15"/>
      <c r="SZ420" s="39"/>
      <c r="TE420" s="39"/>
      <c r="TG420" s="14"/>
      <c r="TH420" s="14"/>
      <c r="TI420" s="22"/>
      <c r="TJ420" s="40"/>
      <c r="TN420" s="7"/>
      <c r="TO420" s="8"/>
      <c r="TT420" s="8"/>
      <c r="TV420" s="4"/>
      <c r="TW420" s="4"/>
      <c r="TX420" s="15"/>
      <c r="TY420" s="39"/>
      <c r="UC420" s="7"/>
      <c r="UD420" s="8"/>
      <c r="UH420" s="7"/>
      <c r="UI420" s="8"/>
      <c r="UN420" s="8"/>
      <c r="UP420" s="4"/>
      <c r="UQ420" s="4"/>
      <c r="UR420" s="15"/>
      <c r="US420" s="39"/>
      <c r="UW420" s="7"/>
      <c r="UX420" s="8"/>
      <c r="VB420" s="7"/>
      <c r="VC420" s="8"/>
      <c r="VG420" s="7"/>
      <c r="VH420" s="8"/>
      <c r="VM420" s="8"/>
      <c r="VO420" s="4"/>
      <c r="VP420" s="4"/>
      <c r="VQ420" s="15"/>
      <c r="VR420" s="39"/>
      <c r="VV420" s="7"/>
      <c r="VW420" s="8"/>
      <c r="WA420" s="7"/>
      <c r="WB420" s="8"/>
      <c r="WF420" s="7"/>
      <c r="WG420" s="8"/>
      <c r="WK420" s="7"/>
      <c r="WL420" s="8"/>
      <c r="WQ420" s="8"/>
      <c r="WS420" s="4"/>
      <c r="WT420" s="4"/>
      <c r="WU420" s="15"/>
      <c r="WV420" s="39"/>
      <c r="WZ420" s="7"/>
      <c r="XA420" s="8"/>
      <c r="XE420" s="7"/>
      <c r="XF420" s="8"/>
      <c r="XJ420" s="7"/>
      <c r="XK420" s="8"/>
      <c r="XO420" s="7"/>
      <c r="XP420" s="8"/>
      <c r="XT420" s="7"/>
      <c r="XU420" s="8"/>
      <c r="XY420" s="7"/>
      <c r="XZ420" s="8"/>
      <c r="YD420" s="7"/>
      <c r="YE420" s="8"/>
      <c r="YI420" s="7"/>
      <c r="YJ420" s="8"/>
    </row>
    <row r="421" spans="2:660" x14ac:dyDescent="0.2">
      <c r="B421" s="242"/>
      <c r="C421" s="163"/>
      <c r="D421"/>
      <c r="J421"/>
      <c r="K421"/>
      <c r="L421"/>
      <c r="M421"/>
      <c r="AI421" s="8"/>
      <c r="AK421" s="4"/>
      <c r="AL421" s="9"/>
      <c r="AN421" s="8"/>
      <c r="AP421" s="4"/>
      <c r="AQ421" s="9"/>
      <c r="AS421" s="8"/>
      <c r="AU421" s="4"/>
      <c r="AV421" s="9"/>
      <c r="AX421" s="17"/>
      <c r="AZ421" s="13"/>
      <c r="BA421" s="16"/>
      <c r="BM421" s="39"/>
      <c r="BO421" s="14"/>
      <c r="BP421" s="18"/>
      <c r="BR421" s="39"/>
      <c r="BT421" s="14"/>
      <c r="BU421" s="18"/>
      <c r="BW421" s="39"/>
      <c r="BY421" s="14"/>
      <c r="BZ421" s="18"/>
      <c r="CA421" s="22"/>
      <c r="CB421" s="40"/>
      <c r="CG421" s="40"/>
      <c r="CI421" s="21"/>
      <c r="CJ421" s="21"/>
      <c r="CL421" s="40"/>
      <c r="CN421" s="21"/>
      <c r="CO421" s="21"/>
      <c r="CQ421" s="40"/>
      <c r="CS421" s="21"/>
      <c r="CT421" s="21"/>
      <c r="CV421" s="40"/>
      <c r="CX421" s="21"/>
      <c r="CY421" s="21"/>
      <c r="CZ421" s="26"/>
      <c r="DA421" s="41"/>
      <c r="DF421" s="41"/>
      <c r="DH421" s="25"/>
      <c r="DI421" s="25"/>
      <c r="DK421" s="41"/>
      <c r="DM421" s="25"/>
      <c r="DN421" s="25"/>
      <c r="DP421" s="41"/>
      <c r="DR421" s="25"/>
      <c r="DS421" s="25"/>
      <c r="DT421" s="30"/>
      <c r="DU421" s="42"/>
      <c r="DZ421" s="42"/>
      <c r="EB421" s="29"/>
      <c r="EC421" s="29"/>
      <c r="EE421" s="42"/>
      <c r="EG421" s="29"/>
      <c r="EH421" s="29"/>
      <c r="EI421" s="34"/>
      <c r="EJ421" s="43"/>
      <c r="EO421" s="43"/>
      <c r="EQ421" s="33"/>
      <c r="ER421" s="33"/>
      <c r="ES421" s="38"/>
      <c r="ET421" s="44"/>
      <c r="EX421" s="7"/>
      <c r="EY421" s="8"/>
      <c r="FD421" s="8"/>
      <c r="FF421" s="4"/>
      <c r="FG421" s="4"/>
      <c r="FI421" s="8"/>
      <c r="FK421" s="4"/>
      <c r="FL421" s="4"/>
      <c r="FN421" s="8"/>
      <c r="FP421" s="4"/>
      <c r="FQ421" s="4"/>
      <c r="FS421" s="8"/>
      <c r="FU421" s="4"/>
      <c r="FV421" s="4"/>
      <c r="FW421" s="15"/>
      <c r="FX421" s="39"/>
      <c r="GC421" s="39"/>
      <c r="GE421" s="14"/>
      <c r="GF421" s="14"/>
      <c r="GH421" s="39"/>
      <c r="GJ421" s="14"/>
      <c r="GK421" s="14"/>
      <c r="GM421" s="39"/>
      <c r="GO421" s="14"/>
      <c r="GP421" s="14"/>
      <c r="GQ421" s="22"/>
      <c r="GR421" s="40"/>
      <c r="GW421" s="40"/>
      <c r="GY421" s="21"/>
      <c r="GZ421" s="21"/>
      <c r="HB421" s="40"/>
      <c r="HD421" s="21"/>
      <c r="HE421" s="21"/>
      <c r="HF421" s="26"/>
      <c r="HG421" s="41"/>
      <c r="HL421" s="41"/>
      <c r="HN421" s="25"/>
      <c r="HO421" s="25"/>
      <c r="HP421" s="30"/>
      <c r="HQ421" s="42"/>
      <c r="HU421" s="7"/>
      <c r="HV421" s="8"/>
      <c r="IA421" s="8"/>
      <c r="IC421" s="4"/>
      <c r="ID421" s="4"/>
      <c r="IF421" s="8"/>
      <c r="IH421" s="4"/>
      <c r="II421" s="4"/>
      <c r="IK421" s="8"/>
      <c r="IM421" s="4"/>
      <c r="IN421" s="4"/>
      <c r="IO421" s="15"/>
      <c r="IP421" s="39"/>
      <c r="IU421" s="39"/>
      <c r="IW421" s="14"/>
      <c r="IX421" s="14"/>
      <c r="IZ421" s="39"/>
      <c r="JB421" s="14"/>
      <c r="JC421" s="14"/>
      <c r="JD421" s="22"/>
      <c r="JE421" s="40"/>
      <c r="JJ421" s="40"/>
      <c r="JL421" s="21"/>
      <c r="JM421" s="21"/>
      <c r="JN421" s="26"/>
      <c r="JO421" s="41"/>
      <c r="JS421" s="7"/>
      <c r="JT421" s="8"/>
      <c r="JY421" s="8"/>
      <c r="KA421" s="4"/>
      <c r="KB421" s="4"/>
      <c r="KD421" s="8"/>
      <c r="KF421" s="4"/>
      <c r="KG421" s="4"/>
      <c r="KH421" s="15"/>
      <c r="KI421" s="39"/>
      <c r="KN421" s="39"/>
      <c r="KP421" s="14"/>
      <c r="KQ421" s="14"/>
      <c r="KR421" s="22"/>
      <c r="KS421" s="40"/>
      <c r="KX421" s="6"/>
      <c r="KZ421" s="5"/>
      <c r="LA421" s="5"/>
      <c r="LG421" s="15"/>
      <c r="LH421" s="39"/>
      <c r="LM421" s="6"/>
      <c r="LO421" s="5"/>
      <c r="LP421" s="5"/>
      <c r="LQ421" s="7"/>
      <c r="LR421" s="8"/>
      <c r="LW421" s="8"/>
      <c r="LY421" s="4"/>
      <c r="LZ421" s="4"/>
      <c r="MB421" s="8"/>
      <c r="MD421" s="4"/>
      <c r="ME421" s="4"/>
      <c r="MG421" s="8"/>
      <c r="MI421" s="4"/>
      <c r="MJ421" s="4"/>
      <c r="MK421" s="15"/>
      <c r="ML421" s="39"/>
      <c r="MQ421" s="39"/>
      <c r="MS421" s="14"/>
      <c r="MT421" s="14"/>
      <c r="MV421" s="39"/>
      <c r="MX421" s="14"/>
      <c r="MY421" s="14"/>
      <c r="MZ421" s="22"/>
      <c r="NA421" s="40"/>
      <c r="NF421" s="40"/>
      <c r="NH421" s="21"/>
      <c r="NI421" s="21"/>
      <c r="NJ421" s="26"/>
      <c r="NK421" s="41"/>
      <c r="NO421" s="7"/>
      <c r="NP421" s="8"/>
      <c r="NU421" s="8"/>
      <c r="NW421" s="4"/>
      <c r="NX421" s="4"/>
      <c r="NZ421" s="8"/>
      <c r="OB421" s="4"/>
      <c r="OC421" s="4"/>
      <c r="OD421" s="15"/>
      <c r="OE421" s="39"/>
      <c r="OJ421" s="39"/>
      <c r="OL421" s="14"/>
      <c r="OM421" s="14"/>
      <c r="ON421" s="22"/>
      <c r="OO421" s="40"/>
      <c r="OS421" s="7"/>
      <c r="OT421" s="8"/>
      <c r="OY421" s="8"/>
      <c r="PA421" s="4"/>
      <c r="PB421" s="4"/>
      <c r="PC421" s="15"/>
      <c r="PD421" s="39"/>
      <c r="PH421" s="7"/>
      <c r="PI421" s="8"/>
      <c r="PM421" s="7"/>
      <c r="PN421" s="8"/>
      <c r="PS421" s="8"/>
      <c r="PU421" s="4"/>
      <c r="PV421" s="4"/>
      <c r="PX421" s="8"/>
      <c r="PZ421" s="4"/>
      <c r="QA421" s="4"/>
      <c r="QB421" s="15"/>
      <c r="QC421" s="39"/>
      <c r="QH421" s="39"/>
      <c r="QJ421" s="14"/>
      <c r="QK421" s="14"/>
      <c r="QL421" s="22"/>
      <c r="QM421" s="40"/>
      <c r="QQ421" s="7"/>
      <c r="QR421" s="8"/>
      <c r="QW421" s="8"/>
      <c r="QY421" s="4"/>
      <c r="QZ421" s="4"/>
      <c r="RA421" s="15"/>
      <c r="RB421" s="39"/>
      <c r="RF421" s="7"/>
      <c r="RG421" s="8"/>
      <c r="RK421" s="7"/>
      <c r="RL421" s="8"/>
      <c r="RQ421" s="8"/>
      <c r="RS421" s="4"/>
      <c r="RT421" s="4"/>
      <c r="RU421" s="15"/>
      <c r="RV421" s="39"/>
      <c r="RZ421" s="7"/>
      <c r="SA421" s="8"/>
      <c r="SE421" s="7"/>
      <c r="SF421" s="8"/>
      <c r="SJ421" s="7"/>
      <c r="SK421" s="8"/>
      <c r="SP421" s="8"/>
      <c r="SR421" s="4"/>
      <c r="SS421" s="4"/>
      <c r="SU421" s="8"/>
      <c r="SW421" s="4"/>
      <c r="SX421" s="4"/>
      <c r="SY421" s="15"/>
      <c r="SZ421" s="39"/>
      <c r="TE421" s="39"/>
      <c r="TG421" s="14"/>
      <c r="TH421" s="14"/>
      <c r="TI421" s="22"/>
      <c r="TJ421" s="40"/>
      <c r="TN421" s="7"/>
      <c r="TO421" s="8"/>
      <c r="TT421" s="8"/>
      <c r="TV421" s="4"/>
      <c r="TW421" s="4"/>
      <c r="TX421" s="15"/>
      <c r="TY421" s="39"/>
      <c r="UC421" s="7"/>
      <c r="UD421" s="8"/>
      <c r="UH421" s="7"/>
      <c r="UI421" s="8"/>
      <c r="UN421" s="8"/>
      <c r="UP421" s="4"/>
      <c r="UQ421" s="4"/>
      <c r="UR421" s="15"/>
      <c r="US421" s="39"/>
      <c r="UW421" s="7"/>
      <c r="UX421" s="8"/>
      <c r="VB421" s="7"/>
      <c r="VC421" s="8"/>
      <c r="VG421" s="7"/>
      <c r="VH421" s="8"/>
      <c r="VM421" s="8"/>
      <c r="VO421" s="4"/>
      <c r="VP421" s="4"/>
      <c r="VQ421" s="15"/>
      <c r="VR421" s="39"/>
      <c r="VV421" s="7"/>
      <c r="VW421" s="8"/>
      <c r="WA421" s="7"/>
      <c r="WB421" s="8"/>
      <c r="WF421" s="7"/>
      <c r="WG421" s="8"/>
      <c r="WK421" s="7"/>
      <c r="WL421" s="8"/>
      <c r="WQ421" s="8"/>
      <c r="WS421" s="4"/>
      <c r="WT421" s="4"/>
      <c r="WU421" s="15"/>
      <c r="WV421" s="39"/>
      <c r="WZ421" s="7"/>
      <c r="XA421" s="8"/>
      <c r="XE421" s="7"/>
      <c r="XF421" s="8"/>
      <c r="XJ421" s="7"/>
      <c r="XK421" s="8"/>
      <c r="XO421" s="7"/>
      <c r="XP421" s="8"/>
      <c r="XT421" s="7"/>
      <c r="XU421" s="8"/>
      <c r="XY421" s="7"/>
      <c r="XZ421" s="8"/>
      <c r="YD421" s="7"/>
      <c r="YE421" s="8"/>
      <c r="YI421" s="7"/>
      <c r="YJ421" s="8"/>
    </row>
    <row r="422" spans="2:660" x14ac:dyDescent="0.2">
      <c r="B422" s="242"/>
      <c r="C422" s="163"/>
      <c r="D422"/>
      <c r="J422"/>
      <c r="K422"/>
      <c r="L422"/>
      <c r="M422"/>
      <c r="AI422" s="8"/>
      <c r="AK422" s="4"/>
      <c r="AL422" s="9"/>
      <c r="AN422" s="8"/>
      <c r="AP422" s="4"/>
      <c r="AQ422" s="9"/>
      <c r="AS422" s="8"/>
      <c r="AU422" s="4"/>
      <c r="AV422" s="9"/>
      <c r="AX422" s="17"/>
      <c r="AZ422" s="13"/>
      <c r="BA422" s="16"/>
      <c r="BM422" s="39"/>
      <c r="BO422" s="14"/>
      <c r="BP422" s="18"/>
      <c r="BR422" s="39"/>
      <c r="BT422" s="14"/>
      <c r="BU422" s="18"/>
      <c r="BW422" s="39"/>
      <c r="BY422" s="14"/>
      <c r="BZ422" s="18"/>
      <c r="CA422" s="22"/>
      <c r="CB422" s="40"/>
      <c r="CG422" s="40"/>
      <c r="CI422" s="21"/>
      <c r="CJ422" s="21"/>
      <c r="CL422" s="40"/>
      <c r="CN422" s="21"/>
      <c r="CO422" s="21"/>
      <c r="CQ422" s="40"/>
      <c r="CS422" s="21"/>
      <c r="CT422" s="21"/>
      <c r="CV422" s="40"/>
      <c r="CX422" s="21"/>
      <c r="CY422" s="21"/>
      <c r="CZ422" s="26"/>
      <c r="DA422" s="41"/>
      <c r="DF422" s="41"/>
      <c r="DH422" s="25"/>
      <c r="DI422" s="25"/>
      <c r="DK422" s="41"/>
      <c r="DM422" s="25"/>
      <c r="DN422" s="25"/>
      <c r="DP422" s="41"/>
      <c r="DR422" s="25"/>
      <c r="DS422" s="25"/>
      <c r="DT422" s="30"/>
      <c r="DU422" s="42"/>
      <c r="DZ422" s="42"/>
      <c r="EB422" s="29"/>
      <c r="EC422" s="29"/>
      <c r="EE422" s="42"/>
      <c r="EG422" s="29"/>
      <c r="EH422" s="29"/>
      <c r="EI422" s="34"/>
      <c r="EJ422" s="43"/>
      <c r="EO422" s="43"/>
      <c r="EQ422" s="33"/>
      <c r="ER422" s="33"/>
      <c r="ES422" s="38"/>
      <c r="ET422" s="44"/>
      <c r="EX422" s="7"/>
      <c r="EY422" s="8"/>
      <c r="FD422" s="8"/>
      <c r="FF422" s="4"/>
      <c r="FG422" s="4"/>
      <c r="FI422" s="8"/>
      <c r="FK422" s="4"/>
      <c r="FL422" s="4"/>
      <c r="FN422" s="8"/>
      <c r="FP422" s="4"/>
      <c r="FQ422" s="4"/>
      <c r="FS422" s="8"/>
      <c r="FU422" s="4"/>
      <c r="FV422" s="4"/>
      <c r="FW422" s="15"/>
      <c r="FX422" s="39"/>
      <c r="GC422" s="39"/>
      <c r="GE422" s="14"/>
      <c r="GF422" s="14"/>
      <c r="GH422" s="39"/>
      <c r="GJ422" s="14"/>
      <c r="GK422" s="14"/>
      <c r="GM422" s="39"/>
      <c r="GO422" s="14"/>
      <c r="GP422" s="14"/>
      <c r="GQ422" s="22"/>
      <c r="GR422" s="40"/>
      <c r="GW422" s="40"/>
      <c r="GY422" s="21"/>
      <c r="GZ422" s="21"/>
      <c r="HB422" s="40"/>
      <c r="HD422" s="21"/>
      <c r="HE422" s="21"/>
      <c r="HF422" s="26"/>
      <c r="HG422" s="41"/>
      <c r="HL422" s="41"/>
      <c r="HN422" s="25"/>
      <c r="HO422" s="25"/>
      <c r="HP422" s="30"/>
      <c r="HQ422" s="42"/>
      <c r="HU422" s="7"/>
      <c r="HV422" s="8"/>
      <c r="IA422" s="8"/>
      <c r="IC422" s="4"/>
      <c r="ID422" s="4"/>
      <c r="IF422" s="8"/>
      <c r="IH422" s="4"/>
      <c r="II422" s="4"/>
      <c r="IK422" s="8"/>
      <c r="IM422" s="4"/>
      <c r="IN422" s="4"/>
      <c r="IO422" s="15"/>
      <c r="IP422" s="39"/>
      <c r="IU422" s="39"/>
      <c r="IW422" s="14"/>
      <c r="IX422" s="14"/>
      <c r="IZ422" s="39"/>
      <c r="JB422" s="14"/>
      <c r="JC422" s="14"/>
      <c r="JD422" s="22"/>
      <c r="JE422" s="40"/>
      <c r="JJ422" s="40"/>
      <c r="JL422" s="21"/>
      <c r="JM422" s="21"/>
      <c r="JN422" s="26"/>
      <c r="JO422" s="41"/>
      <c r="JS422" s="7"/>
      <c r="JT422" s="8"/>
      <c r="JY422" s="8"/>
      <c r="KA422" s="4"/>
      <c r="KB422" s="4"/>
      <c r="KD422" s="8"/>
      <c r="KF422" s="4"/>
      <c r="KG422" s="4"/>
      <c r="KH422" s="15"/>
      <c r="KI422" s="39"/>
      <c r="KN422" s="39"/>
      <c r="KP422" s="14"/>
      <c r="KQ422" s="14"/>
      <c r="KR422" s="22"/>
      <c r="KS422" s="40"/>
      <c r="KX422" s="6"/>
      <c r="KZ422" s="5"/>
      <c r="LA422" s="5"/>
      <c r="LG422" s="15"/>
      <c r="LH422" s="39"/>
      <c r="LM422" s="6"/>
      <c r="LO422" s="5"/>
      <c r="LP422" s="5"/>
      <c r="LQ422" s="7"/>
      <c r="LR422" s="8"/>
      <c r="LW422" s="8"/>
      <c r="LY422" s="4"/>
      <c r="LZ422" s="4"/>
      <c r="MB422" s="8"/>
      <c r="MD422" s="4"/>
      <c r="ME422" s="4"/>
      <c r="MG422" s="8"/>
      <c r="MI422" s="4"/>
      <c r="MJ422" s="4"/>
      <c r="MK422" s="15"/>
      <c r="ML422" s="39"/>
      <c r="MQ422" s="39"/>
      <c r="MS422" s="14"/>
      <c r="MT422" s="14"/>
      <c r="MV422" s="39"/>
      <c r="MX422" s="14"/>
      <c r="MY422" s="14"/>
      <c r="MZ422" s="22"/>
      <c r="NA422" s="40"/>
      <c r="NF422" s="40"/>
      <c r="NH422" s="21"/>
      <c r="NI422" s="21"/>
      <c r="NJ422" s="26"/>
      <c r="NK422" s="41"/>
      <c r="NO422" s="7"/>
      <c r="NP422" s="8"/>
      <c r="NU422" s="8"/>
      <c r="NW422" s="4"/>
      <c r="NX422" s="4"/>
      <c r="NZ422" s="8"/>
      <c r="OB422" s="4"/>
      <c r="OC422" s="4"/>
      <c r="OD422" s="15"/>
      <c r="OE422" s="39"/>
      <c r="OJ422" s="39"/>
      <c r="OL422" s="14"/>
      <c r="OM422" s="14"/>
      <c r="ON422" s="22"/>
      <c r="OO422" s="40"/>
      <c r="OS422" s="7"/>
      <c r="OT422" s="8"/>
      <c r="OY422" s="8"/>
      <c r="PA422" s="4"/>
      <c r="PB422" s="4"/>
      <c r="PC422" s="15"/>
      <c r="PD422" s="39"/>
      <c r="PH422" s="7"/>
      <c r="PI422" s="8"/>
      <c r="PM422" s="7"/>
      <c r="PN422" s="8"/>
      <c r="PS422" s="8"/>
      <c r="PU422" s="4"/>
      <c r="PV422" s="4"/>
      <c r="PX422" s="8"/>
      <c r="PZ422" s="4"/>
      <c r="QA422" s="4"/>
      <c r="QB422" s="15"/>
      <c r="QC422" s="39"/>
      <c r="QH422" s="39"/>
      <c r="QJ422" s="14"/>
      <c r="QK422" s="14"/>
      <c r="QL422" s="22"/>
      <c r="QM422" s="40"/>
      <c r="QQ422" s="7"/>
      <c r="QR422" s="8"/>
      <c r="QW422" s="8"/>
      <c r="QY422" s="4"/>
      <c r="QZ422" s="4"/>
      <c r="RA422" s="15"/>
      <c r="RB422" s="39"/>
      <c r="RF422" s="7"/>
      <c r="RG422" s="8"/>
      <c r="RK422" s="7"/>
      <c r="RL422" s="8"/>
      <c r="RQ422" s="8"/>
      <c r="RS422" s="4"/>
      <c r="RT422" s="4"/>
      <c r="RU422" s="15"/>
      <c r="RV422" s="39"/>
      <c r="RZ422" s="7"/>
      <c r="SA422" s="8"/>
      <c r="SE422" s="7"/>
      <c r="SF422" s="8"/>
      <c r="SJ422" s="7"/>
      <c r="SK422" s="8"/>
      <c r="SP422" s="8"/>
      <c r="SR422" s="4"/>
      <c r="SS422" s="4"/>
      <c r="SU422" s="8"/>
      <c r="SW422" s="4"/>
      <c r="SX422" s="4"/>
      <c r="SY422" s="15"/>
      <c r="SZ422" s="39"/>
      <c r="TE422" s="39"/>
      <c r="TG422" s="14"/>
      <c r="TH422" s="14"/>
      <c r="TI422" s="22"/>
      <c r="TJ422" s="40"/>
      <c r="TN422" s="7"/>
      <c r="TO422" s="8"/>
      <c r="TT422" s="8"/>
      <c r="TV422" s="4"/>
      <c r="TW422" s="4"/>
      <c r="TX422" s="15"/>
      <c r="TY422" s="39"/>
      <c r="UC422" s="7"/>
      <c r="UD422" s="8"/>
      <c r="UH422" s="7"/>
      <c r="UI422" s="8"/>
      <c r="UN422" s="8"/>
      <c r="UP422" s="4"/>
      <c r="UQ422" s="4"/>
      <c r="UR422" s="15"/>
      <c r="US422" s="39"/>
      <c r="UW422" s="7"/>
      <c r="UX422" s="8"/>
      <c r="VB422" s="7"/>
      <c r="VC422" s="8"/>
      <c r="VG422" s="7"/>
      <c r="VH422" s="8"/>
      <c r="VM422" s="8"/>
      <c r="VO422" s="4"/>
      <c r="VP422" s="4"/>
      <c r="VQ422" s="15"/>
      <c r="VR422" s="39"/>
      <c r="VV422" s="7"/>
      <c r="VW422" s="8"/>
      <c r="WA422" s="7"/>
      <c r="WB422" s="8"/>
      <c r="WF422" s="7"/>
      <c r="WG422" s="8"/>
      <c r="WK422" s="7"/>
      <c r="WL422" s="8"/>
      <c r="WQ422" s="8"/>
      <c r="WS422" s="4"/>
      <c r="WT422" s="4"/>
      <c r="WU422" s="15"/>
      <c r="WV422" s="39"/>
      <c r="WZ422" s="7"/>
      <c r="XA422" s="8"/>
      <c r="XE422" s="7"/>
      <c r="XF422" s="8"/>
      <c r="XJ422" s="7"/>
      <c r="XK422" s="8"/>
      <c r="XO422" s="7"/>
      <c r="XP422" s="8"/>
      <c r="XT422" s="7"/>
      <c r="XU422" s="8"/>
      <c r="XY422" s="7"/>
      <c r="XZ422" s="8"/>
      <c r="YD422" s="7"/>
      <c r="YE422" s="8"/>
      <c r="YI422" s="7"/>
      <c r="YJ422" s="8"/>
    </row>
    <row r="423" spans="2:660" x14ac:dyDescent="0.2">
      <c r="B423" s="242"/>
      <c r="C423" s="163"/>
      <c r="D423"/>
      <c r="J423"/>
      <c r="K423"/>
      <c r="L423"/>
      <c r="M423"/>
      <c r="AI423" s="8"/>
      <c r="AK423" s="4"/>
      <c r="AL423" s="9"/>
      <c r="AN423" s="8"/>
      <c r="AP423" s="4"/>
      <c r="AQ423" s="9"/>
      <c r="AS423" s="8"/>
      <c r="AU423" s="4"/>
      <c r="AV423" s="9"/>
      <c r="AX423" s="17"/>
      <c r="AZ423" s="13"/>
      <c r="BA423" s="16"/>
      <c r="BM423" s="39"/>
      <c r="BO423" s="14"/>
      <c r="BP423" s="18"/>
      <c r="BR423" s="39"/>
      <c r="BT423" s="14"/>
      <c r="BU423" s="18"/>
      <c r="BW423" s="39"/>
      <c r="BY423" s="14"/>
      <c r="BZ423" s="18"/>
      <c r="CA423" s="22"/>
      <c r="CB423" s="40"/>
      <c r="CG423" s="40"/>
      <c r="CI423" s="21"/>
      <c r="CJ423" s="21"/>
      <c r="CL423" s="40"/>
      <c r="CN423" s="21"/>
      <c r="CO423" s="21"/>
      <c r="CQ423" s="40"/>
      <c r="CS423" s="21"/>
      <c r="CT423" s="21"/>
      <c r="CV423" s="40"/>
      <c r="CX423" s="21"/>
      <c r="CY423" s="21"/>
      <c r="CZ423" s="26"/>
      <c r="DA423" s="41"/>
      <c r="DF423" s="41"/>
      <c r="DH423" s="25"/>
      <c r="DI423" s="25"/>
      <c r="DK423" s="41"/>
      <c r="DM423" s="25"/>
      <c r="DN423" s="25"/>
      <c r="DP423" s="41"/>
      <c r="DR423" s="25"/>
      <c r="DS423" s="25"/>
      <c r="DT423" s="30"/>
      <c r="DU423" s="42"/>
      <c r="DZ423" s="42"/>
      <c r="EB423" s="29"/>
      <c r="EC423" s="29"/>
      <c r="EE423" s="42"/>
      <c r="EG423" s="29"/>
      <c r="EH423" s="29"/>
      <c r="EI423" s="34"/>
      <c r="EJ423" s="43"/>
      <c r="EO423" s="43"/>
      <c r="EQ423" s="33"/>
      <c r="ER423" s="33"/>
      <c r="ES423" s="38"/>
      <c r="ET423" s="44"/>
      <c r="EX423" s="7"/>
      <c r="EY423" s="8"/>
      <c r="FD423" s="8"/>
      <c r="FF423" s="4"/>
      <c r="FG423" s="4"/>
      <c r="FI423" s="8"/>
      <c r="FK423" s="4"/>
      <c r="FL423" s="4"/>
      <c r="FN423" s="8"/>
      <c r="FP423" s="4"/>
      <c r="FQ423" s="4"/>
      <c r="FS423" s="8"/>
      <c r="FU423" s="4"/>
      <c r="FV423" s="4"/>
      <c r="FW423" s="15"/>
      <c r="FX423" s="39"/>
      <c r="GC423" s="39"/>
      <c r="GE423" s="14"/>
      <c r="GF423" s="14"/>
      <c r="GH423" s="39"/>
      <c r="GJ423" s="14"/>
      <c r="GK423" s="14"/>
      <c r="GM423" s="39"/>
      <c r="GO423" s="14"/>
      <c r="GP423" s="14"/>
      <c r="GQ423" s="22"/>
      <c r="GR423" s="40"/>
      <c r="GW423" s="40"/>
      <c r="GY423" s="21"/>
      <c r="GZ423" s="21"/>
      <c r="HB423" s="40"/>
      <c r="HD423" s="21"/>
      <c r="HE423" s="21"/>
      <c r="HF423" s="26"/>
      <c r="HG423" s="41"/>
      <c r="HL423" s="41"/>
      <c r="HN423" s="25"/>
      <c r="HO423" s="25"/>
      <c r="HP423" s="30"/>
      <c r="HQ423" s="42"/>
      <c r="HU423" s="7"/>
      <c r="HV423" s="8"/>
      <c r="IA423" s="8"/>
      <c r="IC423" s="4"/>
      <c r="ID423" s="4"/>
      <c r="IF423" s="8"/>
      <c r="IH423" s="4"/>
      <c r="II423" s="4"/>
      <c r="IK423" s="8"/>
      <c r="IM423" s="4"/>
      <c r="IN423" s="4"/>
      <c r="IO423" s="15"/>
      <c r="IP423" s="39"/>
      <c r="IU423" s="39"/>
      <c r="IW423" s="14"/>
      <c r="IX423" s="14"/>
      <c r="IZ423" s="39"/>
      <c r="JB423" s="14"/>
      <c r="JC423" s="14"/>
      <c r="JD423" s="22"/>
      <c r="JE423" s="40"/>
      <c r="JJ423" s="40"/>
      <c r="JL423" s="21"/>
      <c r="JM423" s="21"/>
      <c r="JN423" s="26"/>
      <c r="JO423" s="41"/>
      <c r="JS423" s="7"/>
      <c r="JT423" s="8"/>
      <c r="JY423" s="8"/>
      <c r="KA423" s="4"/>
      <c r="KB423" s="4"/>
      <c r="KD423" s="8"/>
      <c r="KF423" s="4"/>
      <c r="KG423" s="4"/>
      <c r="KH423" s="15"/>
      <c r="KI423" s="39"/>
      <c r="KN423" s="39"/>
      <c r="KP423" s="14"/>
      <c r="KQ423" s="14"/>
      <c r="KR423" s="22"/>
      <c r="KS423" s="40"/>
      <c r="KX423" s="6"/>
      <c r="KZ423" s="5"/>
      <c r="LA423" s="5"/>
      <c r="LG423" s="15"/>
      <c r="LH423" s="39"/>
      <c r="LM423" s="6"/>
      <c r="LO423" s="5"/>
      <c r="LP423" s="5"/>
      <c r="LQ423" s="7"/>
      <c r="LR423" s="8"/>
      <c r="LW423" s="8"/>
      <c r="LY423" s="4"/>
      <c r="LZ423" s="4"/>
      <c r="MB423" s="8"/>
      <c r="MD423" s="4"/>
      <c r="ME423" s="4"/>
      <c r="MG423" s="8"/>
      <c r="MI423" s="4"/>
      <c r="MJ423" s="4"/>
      <c r="MK423" s="15"/>
      <c r="ML423" s="39"/>
      <c r="MQ423" s="39"/>
      <c r="MS423" s="14"/>
      <c r="MT423" s="14"/>
      <c r="MV423" s="39"/>
      <c r="MX423" s="14"/>
      <c r="MY423" s="14"/>
      <c r="MZ423" s="22"/>
      <c r="NA423" s="40"/>
      <c r="NF423" s="40"/>
      <c r="NH423" s="21"/>
      <c r="NI423" s="21"/>
      <c r="NJ423" s="26"/>
      <c r="NK423" s="41"/>
      <c r="NO423" s="7"/>
      <c r="NP423" s="8"/>
      <c r="NU423" s="8"/>
      <c r="NW423" s="4"/>
      <c r="NX423" s="4"/>
      <c r="NZ423" s="8"/>
      <c r="OB423" s="4"/>
      <c r="OC423" s="4"/>
      <c r="OD423" s="15"/>
      <c r="OE423" s="39"/>
      <c r="OJ423" s="39"/>
      <c r="OL423" s="14"/>
      <c r="OM423" s="14"/>
      <c r="ON423" s="22"/>
      <c r="OO423" s="40"/>
      <c r="OS423" s="7"/>
      <c r="OT423" s="8"/>
      <c r="OY423" s="8"/>
      <c r="PA423" s="4"/>
      <c r="PB423" s="4"/>
      <c r="PC423" s="15"/>
      <c r="PD423" s="39"/>
      <c r="PH423" s="7"/>
      <c r="PI423" s="8"/>
      <c r="PM423" s="7"/>
      <c r="PN423" s="8"/>
      <c r="PS423" s="8"/>
      <c r="PU423" s="4"/>
      <c r="PV423" s="4"/>
      <c r="PX423" s="8"/>
      <c r="PZ423" s="4"/>
      <c r="QA423" s="4"/>
      <c r="QB423" s="15"/>
      <c r="QC423" s="39"/>
      <c r="QH423" s="39"/>
      <c r="QJ423" s="14"/>
      <c r="QK423" s="14"/>
      <c r="QL423" s="22"/>
      <c r="QM423" s="40"/>
      <c r="QQ423" s="7"/>
      <c r="QR423" s="8"/>
      <c r="QW423" s="8"/>
      <c r="QY423" s="4"/>
      <c r="QZ423" s="4"/>
      <c r="RA423" s="15"/>
      <c r="RB423" s="39"/>
      <c r="RF423" s="7"/>
      <c r="RG423" s="8"/>
      <c r="RK423" s="7"/>
      <c r="RL423" s="8"/>
      <c r="RQ423" s="8"/>
      <c r="RS423" s="4"/>
      <c r="RT423" s="4"/>
      <c r="RU423" s="15"/>
      <c r="RV423" s="39"/>
      <c r="RZ423" s="7"/>
      <c r="SA423" s="8"/>
      <c r="SE423" s="7"/>
      <c r="SF423" s="8"/>
      <c r="SJ423" s="7"/>
      <c r="SK423" s="8"/>
      <c r="SP423" s="8"/>
      <c r="SR423" s="4"/>
      <c r="SS423" s="4"/>
      <c r="SU423" s="8"/>
      <c r="SW423" s="4"/>
      <c r="SX423" s="4"/>
      <c r="SY423" s="15"/>
      <c r="SZ423" s="39"/>
      <c r="TE423" s="39"/>
      <c r="TG423" s="14"/>
      <c r="TH423" s="14"/>
      <c r="TI423" s="22"/>
      <c r="TJ423" s="40"/>
      <c r="TN423" s="7"/>
      <c r="TO423" s="8"/>
      <c r="TT423" s="8"/>
      <c r="TV423" s="4"/>
      <c r="TW423" s="4"/>
      <c r="TX423" s="15"/>
      <c r="TY423" s="39"/>
      <c r="UC423" s="7"/>
      <c r="UD423" s="8"/>
      <c r="UH423" s="7"/>
      <c r="UI423" s="8"/>
      <c r="UN423" s="8"/>
      <c r="UP423" s="4"/>
      <c r="UQ423" s="4"/>
      <c r="UR423" s="15"/>
      <c r="US423" s="39"/>
      <c r="UW423" s="7"/>
      <c r="UX423" s="8"/>
      <c r="VB423" s="7"/>
      <c r="VC423" s="8"/>
      <c r="VG423" s="7"/>
      <c r="VH423" s="8"/>
      <c r="VM423" s="8"/>
      <c r="VO423" s="4"/>
      <c r="VP423" s="4"/>
      <c r="VQ423" s="15"/>
      <c r="VR423" s="39"/>
      <c r="VV423" s="7"/>
      <c r="VW423" s="8"/>
      <c r="WA423" s="7"/>
      <c r="WB423" s="8"/>
      <c r="WF423" s="7"/>
      <c r="WG423" s="8"/>
      <c r="WK423" s="7"/>
      <c r="WL423" s="8"/>
      <c r="WQ423" s="8"/>
      <c r="WS423" s="4"/>
      <c r="WT423" s="4"/>
      <c r="WU423" s="15"/>
      <c r="WV423" s="39"/>
      <c r="WZ423" s="7"/>
      <c r="XA423" s="8"/>
      <c r="XE423" s="7"/>
      <c r="XF423" s="8"/>
      <c r="XJ423" s="7"/>
      <c r="XK423" s="8"/>
      <c r="XO423" s="7"/>
      <c r="XP423" s="8"/>
      <c r="XT423" s="7"/>
      <c r="XU423" s="8"/>
      <c r="XY423" s="7"/>
      <c r="XZ423" s="8"/>
      <c r="YD423" s="7"/>
      <c r="YE423" s="8"/>
      <c r="YI423" s="7"/>
      <c r="YJ423" s="8"/>
    </row>
    <row r="424" spans="2:660" x14ac:dyDescent="0.2">
      <c r="B424" s="242"/>
      <c r="C424" s="163"/>
      <c r="D424"/>
      <c r="J424"/>
      <c r="K424"/>
      <c r="L424"/>
      <c r="M424"/>
      <c r="AI424" s="8"/>
      <c r="AK424" s="4"/>
      <c r="AL424" s="9"/>
      <c r="AN424" s="8"/>
      <c r="AP424" s="4"/>
      <c r="AQ424" s="9"/>
      <c r="AS424" s="8"/>
      <c r="AU424" s="4"/>
      <c r="AV424" s="9"/>
      <c r="AX424" s="17"/>
      <c r="AZ424" s="13"/>
      <c r="BA424" s="16"/>
      <c r="BM424" s="39"/>
      <c r="BO424" s="14"/>
      <c r="BP424" s="18"/>
      <c r="BR424" s="39"/>
      <c r="BT424" s="14"/>
      <c r="BU424" s="18"/>
      <c r="BW424" s="39"/>
      <c r="BY424" s="14"/>
      <c r="BZ424" s="18"/>
      <c r="CA424" s="22"/>
      <c r="CB424" s="40"/>
      <c r="CG424" s="40"/>
      <c r="CI424" s="21"/>
      <c r="CJ424" s="21"/>
      <c r="CL424" s="40"/>
      <c r="CN424" s="21"/>
      <c r="CO424" s="21"/>
      <c r="CQ424" s="40"/>
      <c r="CS424" s="21"/>
      <c r="CT424" s="21"/>
      <c r="CV424" s="40"/>
      <c r="CX424" s="21"/>
      <c r="CY424" s="21"/>
      <c r="CZ424" s="26"/>
      <c r="DA424" s="41"/>
      <c r="DF424" s="41"/>
      <c r="DH424" s="25"/>
      <c r="DI424" s="25"/>
      <c r="DK424" s="41"/>
      <c r="DM424" s="25"/>
      <c r="DN424" s="25"/>
      <c r="DP424" s="41"/>
      <c r="DR424" s="25"/>
      <c r="DS424" s="25"/>
      <c r="DT424" s="30"/>
      <c r="DU424" s="42"/>
      <c r="DZ424" s="42"/>
      <c r="EB424" s="29"/>
      <c r="EC424" s="29"/>
      <c r="EE424" s="42"/>
      <c r="EG424" s="29"/>
      <c r="EH424" s="29"/>
      <c r="EI424" s="34"/>
      <c r="EJ424" s="43"/>
      <c r="EO424" s="43"/>
      <c r="EQ424" s="33"/>
      <c r="ER424" s="33"/>
      <c r="ES424" s="38"/>
      <c r="ET424" s="44"/>
      <c r="EX424" s="7"/>
      <c r="EY424" s="8"/>
      <c r="FD424" s="8"/>
      <c r="FF424" s="4"/>
      <c r="FG424" s="4"/>
      <c r="FI424" s="8"/>
      <c r="FK424" s="4"/>
      <c r="FL424" s="4"/>
      <c r="FN424" s="8"/>
      <c r="FP424" s="4"/>
      <c r="FQ424" s="4"/>
      <c r="FS424" s="8"/>
      <c r="FU424" s="4"/>
      <c r="FV424" s="4"/>
      <c r="FW424" s="15"/>
      <c r="FX424" s="39"/>
      <c r="GC424" s="39"/>
      <c r="GE424" s="14"/>
      <c r="GF424" s="14"/>
      <c r="GH424" s="39"/>
      <c r="GJ424" s="14"/>
      <c r="GK424" s="14"/>
      <c r="GM424" s="39"/>
      <c r="GO424" s="14"/>
      <c r="GP424" s="14"/>
      <c r="GQ424" s="22"/>
      <c r="GR424" s="40"/>
      <c r="GW424" s="40"/>
      <c r="GY424" s="21"/>
      <c r="GZ424" s="21"/>
      <c r="HB424" s="40"/>
      <c r="HD424" s="21"/>
      <c r="HE424" s="21"/>
      <c r="HF424" s="26"/>
      <c r="HG424" s="41"/>
      <c r="HL424" s="41"/>
      <c r="HN424" s="25"/>
      <c r="HO424" s="25"/>
      <c r="HP424" s="30"/>
      <c r="HQ424" s="42"/>
      <c r="HU424" s="7"/>
      <c r="HV424" s="8"/>
      <c r="IA424" s="8"/>
      <c r="IC424" s="4"/>
      <c r="ID424" s="4"/>
      <c r="IF424" s="8"/>
      <c r="IH424" s="4"/>
      <c r="II424" s="4"/>
      <c r="IK424" s="8"/>
      <c r="IM424" s="4"/>
      <c r="IN424" s="4"/>
      <c r="IO424" s="15"/>
      <c r="IP424" s="39"/>
      <c r="IU424" s="39"/>
      <c r="IW424" s="14"/>
      <c r="IX424" s="14"/>
      <c r="IZ424" s="39"/>
      <c r="JB424" s="14"/>
      <c r="JC424" s="14"/>
      <c r="JD424" s="22"/>
      <c r="JE424" s="40"/>
      <c r="JJ424" s="40"/>
      <c r="JL424" s="21"/>
      <c r="JM424" s="21"/>
      <c r="JN424" s="26"/>
      <c r="JO424" s="41"/>
      <c r="JS424" s="7"/>
      <c r="JT424" s="8"/>
      <c r="JY424" s="8"/>
      <c r="KA424" s="4"/>
      <c r="KB424" s="4"/>
      <c r="KD424" s="8"/>
      <c r="KF424" s="4"/>
      <c r="KG424" s="4"/>
      <c r="KH424" s="15"/>
      <c r="KI424" s="39"/>
      <c r="KN424" s="39"/>
      <c r="KP424" s="14"/>
      <c r="KQ424" s="14"/>
      <c r="KR424" s="22"/>
      <c r="KS424" s="40"/>
      <c r="KX424" s="6"/>
      <c r="KZ424" s="5"/>
      <c r="LA424" s="5"/>
      <c r="LG424" s="15"/>
      <c r="LH424" s="39"/>
      <c r="LM424" s="6"/>
      <c r="LO424" s="5"/>
      <c r="LP424" s="5"/>
      <c r="LQ424" s="7"/>
      <c r="LR424" s="8"/>
      <c r="LW424" s="8"/>
      <c r="LY424" s="4"/>
      <c r="LZ424" s="4"/>
      <c r="MB424" s="8"/>
      <c r="MD424" s="4"/>
      <c r="ME424" s="4"/>
      <c r="MG424" s="8"/>
      <c r="MI424" s="4"/>
      <c r="MJ424" s="4"/>
      <c r="MK424" s="15"/>
      <c r="ML424" s="39"/>
      <c r="MQ424" s="39"/>
      <c r="MS424" s="14"/>
      <c r="MT424" s="14"/>
      <c r="MV424" s="39"/>
      <c r="MX424" s="14"/>
      <c r="MY424" s="14"/>
      <c r="MZ424" s="22"/>
      <c r="NA424" s="40"/>
      <c r="NF424" s="40"/>
      <c r="NH424" s="21"/>
      <c r="NI424" s="21"/>
      <c r="NJ424" s="26"/>
      <c r="NK424" s="41"/>
      <c r="NO424" s="7"/>
      <c r="NP424" s="8"/>
      <c r="NU424" s="8"/>
      <c r="NW424" s="4"/>
      <c r="NX424" s="4"/>
      <c r="NZ424" s="8"/>
      <c r="OB424" s="4"/>
      <c r="OC424" s="4"/>
      <c r="OD424" s="15"/>
      <c r="OE424" s="39"/>
      <c r="OJ424" s="39"/>
      <c r="OL424" s="14"/>
      <c r="OM424" s="14"/>
      <c r="ON424" s="22"/>
      <c r="OO424" s="40"/>
      <c r="OS424" s="7"/>
      <c r="OT424" s="8"/>
      <c r="OY424" s="8"/>
      <c r="PA424" s="4"/>
      <c r="PB424" s="4"/>
      <c r="PC424" s="15"/>
      <c r="PD424" s="39"/>
      <c r="PH424" s="7"/>
      <c r="PI424" s="8"/>
      <c r="PM424" s="7"/>
      <c r="PN424" s="8"/>
      <c r="PS424" s="8"/>
      <c r="PU424" s="4"/>
      <c r="PV424" s="4"/>
      <c r="PX424" s="8"/>
      <c r="PZ424" s="4"/>
      <c r="QA424" s="4"/>
      <c r="QB424" s="15"/>
      <c r="QC424" s="39"/>
      <c r="QH424" s="39"/>
      <c r="QJ424" s="14"/>
      <c r="QK424" s="14"/>
      <c r="QL424" s="22"/>
      <c r="QM424" s="40"/>
      <c r="QQ424" s="7"/>
      <c r="QR424" s="8"/>
      <c r="QW424" s="8"/>
      <c r="QY424" s="4"/>
      <c r="QZ424" s="4"/>
      <c r="RA424" s="15"/>
      <c r="RB424" s="39"/>
      <c r="RF424" s="7"/>
      <c r="RG424" s="8"/>
      <c r="RK424" s="7"/>
      <c r="RL424" s="8"/>
      <c r="RQ424" s="8"/>
      <c r="RS424" s="4"/>
      <c r="RT424" s="4"/>
      <c r="RU424" s="15"/>
      <c r="RV424" s="39"/>
      <c r="RZ424" s="7"/>
      <c r="SA424" s="8"/>
      <c r="SE424" s="7"/>
      <c r="SF424" s="8"/>
      <c r="SJ424" s="7"/>
      <c r="SK424" s="8"/>
      <c r="SP424" s="8"/>
      <c r="SR424" s="4"/>
      <c r="SS424" s="4"/>
      <c r="SU424" s="8"/>
      <c r="SW424" s="4"/>
      <c r="SX424" s="4"/>
      <c r="SY424" s="15"/>
      <c r="SZ424" s="39"/>
      <c r="TE424" s="39"/>
      <c r="TG424" s="14"/>
      <c r="TH424" s="14"/>
      <c r="TI424" s="22"/>
      <c r="TJ424" s="40"/>
      <c r="TN424" s="7"/>
      <c r="TO424" s="8"/>
      <c r="TT424" s="8"/>
      <c r="TV424" s="4"/>
      <c r="TW424" s="4"/>
      <c r="TX424" s="15"/>
      <c r="TY424" s="39"/>
      <c r="UC424" s="7"/>
      <c r="UD424" s="8"/>
      <c r="UH424" s="7"/>
      <c r="UI424" s="8"/>
      <c r="UN424" s="8"/>
      <c r="UP424" s="4"/>
      <c r="UQ424" s="4"/>
      <c r="UR424" s="15"/>
      <c r="US424" s="39"/>
      <c r="UW424" s="7"/>
      <c r="UX424" s="8"/>
      <c r="VB424" s="7"/>
      <c r="VC424" s="8"/>
      <c r="VG424" s="7"/>
      <c r="VH424" s="8"/>
      <c r="VM424" s="8"/>
      <c r="VO424" s="4"/>
      <c r="VP424" s="4"/>
      <c r="VQ424" s="15"/>
      <c r="VR424" s="39"/>
      <c r="VV424" s="7"/>
      <c r="VW424" s="8"/>
      <c r="WA424" s="7"/>
      <c r="WB424" s="8"/>
      <c r="WF424" s="7"/>
      <c r="WG424" s="8"/>
      <c r="WK424" s="7"/>
      <c r="WL424" s="8"/>
      <c r="WQ424" s="8"/>
      <c r="WS424" s="4"/>
      <c r="WT424" s="4"/>
      <c r="WU424" s="15"/>
      <c r="WV424" s="39"/>
      <c r="WZ424" s="7"/>
      <c r="XA424" s="8"/>
      <c r="XE424" s="7"/>
      <c r="XF424" s="8"/>
      <c r="XJ424" s="7"/>
      <c r="XK424" s="8"/>
      <c r="XO424" s="7"/>
      <c r="XP424" s="8"/>
      <c r="XT424" s="7"/>
      <c r="XU424" s="8"/>
      <c r="XY424" s="7"/>
      <c r="XZ424" s="8"/>
      <c r="YD424" s="7"/>
      <c r="YE424" s="8"/>
      <c r="YI424" s="7"/>
      <c r="YJ424" s="8"/>
    </row>
    <row r="425" spans="2:660" x14ac:dyDescent="0.2">
      <c r="B425" s="242"/>
      <c r="C425" s="163"/>
      <c r="D425"/>
      <c r="J425"/>
      <c r="K425"/>
      <c r="L425"/>
      <c r="M425"/>
      <c r="AI425" s="8"/>
      <c r="AK425" s="4"/>
      <c r="AL425" s="9"/>
      <c r="AN425" s="8"/>
      <c r="AP425" s="4"/>
      <c r="AQ425" s="9"/>
      <c r="AS425" s="8"/>
      <c r="AU425" s="4"/>
      <c r="AV425" s="9"/>
      <c r="AX425" s="17"/>
      <c r="AZ425" s="13"/>
      <c r="BA425" s="16"/>
      <c r="BM425" s="39"/>
      <c r="BO425" s="14"/>
      <c r="BP425" s="18"/>
      <c r="BR425" s="39"/>
      <c r="BT425" s="14"/>
      <c r="BU425" s="18"/>
      <c r="BW425" s="39"/>
      <c r="BY425" s="14"/>
      <c r="BZ425" s="18"/>
      <c r="CA425" s="22"/>
      <c r="CB425" s="40"/>
      <c r="CG425" s="40"/>
      <c r="CI425" s="21"/>
      <c r="CJ425" s="21"/>
      <c r="CL425" s="40"/>
      <c r="CN425" s="21"/>
      <c r="CO425" s="21"/>
      <c r="CQ425" s="40"/>
      <c r="CS425" s="21"/>
      <c r="CT425" s="21"/>
      <c r="CV425" s="40"/>
      <c r="CX425" s="21"/>
      <c r="CY425" s="21"/>
      <c r="CZ425" s="26"/>
      <c r="DA425" s="41"/>
      <c r="DF425" s="41"/>
      <c r="DH425" s="25"/>
      <c r="DI425" s="25"/>
      <c r="DK425" s="41"/>
      <c r="DM425" s="25"/>
      <c r="DN425" s="25"/>
      <c r="DP425" s="41"/>
      <c r="DR425" s="25"/>
      <c r="DS425" s="25"/>
      <c r="DT425" s="30"/>
      <c r="DU425" s="42"/>
      <c r="DZ425" s="42"/>
      <c r="EB425" s="29"/>
      <c r="EC425" s="29"/>
      <c r="EE425" s="42"/>
      <c r="EG425" s="29"/>
      <c r="EH425" s="29"/>
      <c r="EI425" s="34"/>
      <c r="EJ425" s="43"/>
      <c r="EO425" s="43"/>
      <c r="EQ425" s="33"/>
      <c r="ER425" s="33"/>
      <c r="ES425" s="38"/>
      <c r="ET425" s="44"/>
      <c r="EX425" s="7"/>
      <c r="EY425" s="8"/>
      <c r="FD425" s="8"/>
      <c r="FF425" s="4"/>
      <c r="FG425" s="4"/>
      <c r="FI425" s="8"/>
      <c r="FK425" s="4"/>
      <c r="FL425" s="4"/>
      <c r="FN425" s="8"/>
      <c r="FP425" s="4"/>
      <c r="FQ425" s="4"/>
      <c r="FS425" s="8"/>
      <c r="FU425" s="4"/>
      <c r="FV425" s="4"/>
      <c r="FW425" s="15"/>
      <c r="FX425" s="39"/>
      <c r="GC425" s="39"/>
      <c r="GE425" s="14"/>
      <c r="GF425" s="14"/>
      <c r="GH425" s="39"/>
      <c r="GJ425" s="14"/>
      <c r="GK425" s="14"/>
      <c r="GM425" s="39"/>
      <c r="GO425" s="14"/>
      <c r="GP425" s="14"/>
      <c r="GQ425" s="22"/>
      <c r="GR425" s="40"/>
      <c r="GW425" s="40"/>
      <c r="GY425" s="21"/>
      <c r="GZ425" s="21"/>
      <c r="HB425" s="40"/>
      <c r="HD425" s="21"/>
      <c r="HE425" s="21"/>
      <c r="HF425" s="26"/>
      <c r="HG425" s="41"/>
      <c r="HL425" s="41"/>
      <c r="HN425" s="25"/>
      <c r="HO425" s="25"/>
      <c r="HP425" s="30"/>
      <c r="HQ425" s="42"/>
      <c r="HU425" s="7"/>
      <c r="HV425" s="8"/>
      <c r="IA425" s="8"/>
      <c r="IC425" s="4"/>
      <c r="ID425" s="4"/>
      <c r="IF425" s="8"/>
      <c r="IH425" s="4"/>
      <c r="II425" s="4"/>
      <c r="IK425" s="8"/>
      <c r="IM425" s="4"/>
      <c r="IN425" s="4"/>
      <c r="IO425" s="15"/>
      <c r="IP425" s="39"/>
      <c r="IU425" s="39"/>
      <c r="IW425" s="14"/>
      <c r="IX425" s="14"/>
      <c r="IZ425" s="39"/>
      <c r="JB425" s="14"/>
      <c r="JC425" s="14"/>
      <c r="JD425" s="22"/>
      <c r="JE425" s="40"/>
      <c r="JJ425" s="40"/>
      <c r="JL425" s="21"/>
      <c r="JM425" s="21"/>
      <c r="JN425" s="26"/>
      <c r="JO425" s="41"/>
      <c r="JS425" s="7"/>
      <c r="JT425" s="8"/>
      <c r="JY425" s="8"/>
      <c r="KA425" s="4"/>
      <c r="KB425" s="4"/>
      <c r="KD425" s="8"/>
      <c r="KF425" s="4"/>
      <c r="KG425" s="4"/>
      <c r="KH425" s="15"/>
      <c r="KI425" s="39"/>
      <c r="KN425" s="39"/>
      <c r="KP425" s="14"/>
      <c r="KQ425" s="14"/>
      <c r="KR425" s="22"/>
      <c r="KS425" s="40"/>
      <c r="KX425" s="6"/>
      <c r="KZ425" s="5"/>
      <c r="LA425" s="5"/>
      <c r="LG425" s="15"/>
      <c r="LH425" s="39"/>
      <c r="LM425" s="6"/>
      <c r="LO425" s="5"/>
      <c r="LP425" s="5"/>
      <c r="LQ425" s="7"/>
      <c r="LR425" s="8"/>
      <c r="LW425" s="8"/>
      <c r="LY425" s="4"/>
      <c r="LZ425" s="4"/>
      <c r="MB425" s="8"/>
      <c r="MD425" s="4"/>
      <c r="ME425" s="4"/>
      <c r="MG425" s="8"/>
      <c r="MI425" s="4"/>
      <c r="MJ425" s="4"/>
      <c r="MK425" s="15"/>
      <c r="ML425" s="39"/>
      <c r="MQ425" s="39"/>
      <c r="MS425" s="14"/>
      <c r="MT425" s="14"/>
      <c r="MV425" s="39"/>
      <c r="MX425" s="14"/>
      <c r="MY425" s="14"/>
      <c r="MZ425" s="22"/>
      <c r="NA425" s="40"/>
      <c r="NF425" s="40"/>
      <c r="NH425" s="21"/>
      <c r="NI425" s="21"/>
      <c r="NJ425" s="26"/>
      <c r="NK425" s="41"/>
      <c r="NO425" s="7"/>
      <c r="NP425" s="8"/>
      <c r="NU425" s="8"/>
      <c r="NW425" s="4"/>
      <c r="NX425" s="4"/>
      <c r="NZ425" s="8"/>
      <c r="OB425" s="4"/>
      <c r="OC425" s="4"/>
      <c r="OD425" s="15"/>
      <c r="OE425" s="39"/>
      <c r="OJ425" s="39"/>
      <c r="OL425" s="14"/>
      <c r="OM425" s="14"/>
      <c r="ON425" s="22"/>
      <c r="OO425" s="40"/>
      <c r="OS425" s="7"/>
      <c r="OT425" s="8"/>
      <c r="OY425" s="8"/>
      <c r="PA425" s="4"/>
      <c r="PB425" s="4"/>
      <c r="PC425" s="15"/>
      <c r="PD425" s="39"/>
      <c r="PH425" s="7"/>
      <c r="PI425" s="8"/>
      <c r="PM425" s="7"/>
      <c r="PN425" s="8"/>
      <c r="PS425" s="8"/>
      <c r="PU425" s="4"/>
      <c r="PV425" s="4"/>
      <c r="PX425" s="8"/>
      <c r="PZ425" s="4"/>
      <c r="QA425" s="4"/>
      <c r="QB425" s="15"/>
      <c r="QC425" s="39"/>
      <c r="QH425" s="39"/>
      <c r="QJ425" s="14"/>
      <c r="QK425" s="14"/>
      <c r="QL425" s="22"/>
      <c r="QM425" s="40"/>
      <c r="QQ425" s="7"/>
      <c r="QR425" s="8"/>
      <c r="QW425" s="8"/>
      <c r="QY425" s="4"/>
      <c r="QZ425" s="4"/>
      <c r="RA425" s="15"/>
      <c r="RB425" s="39"/>
      <c r="RF425" s="7"/>
      <c r="RG425" s="8"/>
      <c r="RK425" s="7"/>
      <c r="RL425" s="8"/>
      <c r="RQ425" s="8"/>
      <c r="RS425" s="4"/>
      <c r="RT425" s="4"/>
      <c r="RU425" s="15"/>
      <c r="RV425" s="39"/>
      <c r="RZ425" s="7"/>
      <c r="SA425" s="8"/>
      <c r="SE425" s="7"/>
      <c r="SF425" s="8"/>
      <c r="SJ425" s="7"/>
      <c r="SK425" s="8"/>
      <c r="SP425" s="8"/>
      <c r="SR425" s="4"/>
      <c r="SS425" s="4"/>
      <c r="SU425" s="8"/>
      <c r="SW425" s="4"/>
      <c r="SX425" s="4"/>
      <c r="SY425" s="15"/>
      <c r="SZ425" s="39"/>
      <c r="TE425" s="39"/>
      <c r="TG425" s="14"/>
      <c r="TH425" s="14"/>
      <c r="TI425" s="22"/>
      <c r="TJ425" s="40"/>
      <c r="TN425" s="7"/>
      <c r="TO425" s="8"/>
      <c r="TT425" s="8"/>
      <c r="TV425" s="4"/>
      <c r="TW425" s="4"/>
      <c r="TX425" s="15"/>
      <c r="TY425" s="39"/>
      <c r="UC425" s="7"/>
      <c r="UD425" s="8"/>
      <c r="UH425" s="7"/>
      <c r="UI425" s="8"/>
      <c r="UN425" s="8"/>
      <c r="UP425" s="4"/>
      <c r="UQ425" s="4"/>
      <c r="UR425" s="15"/>
      <c r="US425" s="39"/>
      <c r="UW425" s="7"/>
      <c r="UX425" s="8"/>
      <c r="VB425" s="7"/>
      <c r="VC425" s="8"/>
      <c r="VG425" s="7"/>
      <c r="VH425" s="8"/>
      <c r="VM425" s="8"/>
      <c r="VO425" s="4"/>
      <c r="VP425" s="4"/>
      <c r="VQ425" s="15"/>
      <c r="VR425" s="39"/>
      <c r="VV425" s="7"/>
      <c r="VW425" s="8"/>
      <c r="WA425" s="7"/>
      <c r="WB425" s="8"/>
      <c r="WF425" s="7"/>
      <c r="WG425" s="8"/>
      <c r="WK425" s="7"/>
      <c r="WL425" s="8"/>
      <c r="WQ425" s="8"/>
      <c r="WS425" s="4"/>
      <c r="WT425" s="4"/>
      <c r="WU425" s="15"/>
      <c r="WV425" s="39"/>
      <c r="WZ425" s="7"/>
      <c r="XA425" s="8"/>
      <c r="XE425" s="7"/>
      <c r="XF425" s="8"/>
      <c r="XJ425" s="7"/>
      <c r="XK425" s="8"/>
      <c r="XO425" s="7"/>
      <c r="XP425" s="8"/>
      <c r="XT425" s="7"/>
      <c r="XU425" s="8"/>
      <c r="XY425" s="7"/>
      <c r="XZ425" s="8"/>
      <c r="YD425" s="7"/>
      <c r="YE425" s="8"/>
      <c r="YI425" s="7"/>
      <c r="YJ425" s="8"/>
    </row>
    <row r="426" spans="2:660" x14ac:dyDescent="0.2">
      <c r="B426" s="242"/>
      <c r="C426" s="163"/>
      <c r="D426"/>
      <c r="J426"/>
      <c r="K426"/>
      <c r="L426"/>
      <c r="M426"/>
      <c r="AI426" s="8"/>
      <c r="AK426" s="4"/>
      <c r="AL426" s="9"/>
      <c r="AN426" s="8"/>
      <c r="AP426" s="4"/>
      <c r="AQ426" s="9"/>
      <c r="AS426" s="8"/>
      <c r="AU426" s="4"/>
      <c r="AV426" s="9"/>
      <c r="AX426" s="17"/>
      <c r="AZ426" s="13"/>
      <c r="BA426" s="16"/>
      <c r="BM426" s="39"/>
      <c r="BO426" s="14"/>
      <c r="BP426" s="18"/>
      <c r="BR426" s="39"/>
      <c r="BT426" s="14"/>
      <c r="BU426" s="18"/>
      <c r="BW426" s="39"/>
      <c r="BY426" s="14"/>
      <c r="BZ426" s="18"/>
      <c r="CA426" s="22"/>
      <c r="CB426" s="40"/>
      <c r="CG426" s="40"/>
      <c r="CI426" s="21"/>
      <c r="CJ426" s="21"/>
      <c r="CL426" s="40"/>
      <c r="CN426" s="21"/>
      <c r="CO426" s="21"/>
      <c r="CQ426" s="40"/>
      <c r="CS426" s="21"/>
      <c r="CT426" s="21"/>
      <c r="CV426" s="40"/>
      <c r="CX426" s="21"/>
      <c r="CY426" s="21"/>
      <c r="CZ426" s="26"/>
      <c r="DA426" s="41"/>
      <c r="DF426" s="41"/>
      <c r="DH426" s="25"/>
      <c r="DI426" s="25"/>
      <c r="DK426" s="41"/>
      <c r="DM426" s="25"/>
      <c r="DN426" s="25"/>
      <c r="DP426" s="41"/>
      <c r="DR426" s="25"/>
      <c r="DS426" s="25"/>
      <c r="DT426" s="30"/>
      <c r="DU426" s="42"/>
      <c r="DZ426" s="42"/>
      <c r="EB426" s="29"/>
      <c r="EC426" s="29"/>
      <c r="EE426" s="42"/>
      <c r="EG426" s="29"/>
      <c r="EH426" s="29"/>
      <c r="EI426" s="34"/>
      <c r="EJ426" s="43"/>
      <c r="EO426" s="43"/>
      <c r="EQ426" s="33"/>
      <c r="ER426" s="33"/>
      <c r="ES426" s="38"/>
      <c r="ET426" s="44"/>
      <c r="EX426" s="7"/>
      <c r="EY426" s="8"/>
      <c r="FD426" s="8"/>
      <c r="FF426" s="4"/>
      <c r="FG426" s="4"/>
      <c r="FI426" s="8"/>
      <c r="FK426" s="4"/>
      <c r="FL426" s="4"/>
      <c r="FN426" s="8"/>
      <c r="FP426" s="4"/>
      <c r="FQ426" s="4"/>
      <c r="FS426" s="8"/>
      <c r="FU426" s="4"/>
      <c r="FV426" s="4"/>
      <c r="FW426" s="15"/>
      <c r="FX426" s="39"/>
      <c r="GC426" s="39"/>
      <c r="GE426" s="14"/>
      <c r="GF426" s="14"/>
      <c r="GH426" s="39"/>
      <c r="GJ426" s="14"/>
      <c r="GK426" s="14"/>
      <c r="GM426" s="39"/>
      <c r="GO426" s="14"/>
      <c r="GP426" s="14"/>
      <c r="GQ426" s="22"/>
      <c r="GR426" s="40"/>
      <c r="GW426" s="40"/>
      <c r="GY426" s="21"/>
      <c r="GZ426" s="21"/>
      <c r="HB426" s="40"/>
      <c r="HD426" s="21"/>
      <c r="HE426" s="21"/>
      <c r="HF426" s="26"/>
      <c r="HG426" s="41"/>
      <c r="HL426" s="41"/>
      <c r="HN426" s="25"/>
      <c r="HO426" s="25"/>
      <c r="HP426" s="30"/>
      <c r="HQ426" s="42"/>
      <c r="HU426" s="7"/>
      <c r="HV426" s="8"/>
      <c r="IA426" s="8"/>
      <c r="IC426" s="4"/>
      <c r="ID426" s="4"/>
      <c r="IF426" s="8"/>
      <c r="IH426" s="4"/>
      <c r="II426" s="4"/>
      <c r="IK426" s="8"/>
      <c r="IM426" s="4"/>
      <c r="IN426" s="4"/>
      <c r="IO426" s="15"/>
      <c r="IP426" s="39"/>
      <c r="IU426" s="39"/>
      <c r="IW426" s="14"/>
      <c r="IX426" s="14"/>
      <c r="IZ426" s="39"/>
      <c r="JB426" s="14"/>
      <c r="JC426" s="14"/>
      <c r="JD426" s="22"/>
      <c r="JE426" s="40"/>
      <c r="JJ426" s="40"/>
      <c r="JL426" s="21"/>
      <c r="JM426" s="21"/>
      <c r="JN426" s="26"/>
      <c r="JO426" s="41"/>
      <c r="JS426" s="7"/>
      <c r="JT426" s="8"/>
      <c r="JY426" s="8"/>
      <c r="KA426" s="4"/>
      <c r="KB426" s="4"/>
      <c r="KD426" s="8"/>
      <c r="KF426" s="4"/>
      <c r="KG426" s="4"/>
      <c r="KH426" s="15"/>
      <c r="KI426" s="39"/>
      <c r="KN426" s="39"/>
      <c r="KP426" s="14"/>
      <c r="KQ426" s="14"/>
      <c r="KR426" s="22"/>
      <c r="KS426" s="40"/>
      <c r="KX426" s="6"/>
      <c r="KZ426" s="5"/>
      <c r="LA426" s="5"/>
      <c r="LG426" s="15"/>
      <c r="LH426" s="39"/>
      <c r="LM426" s="6"/>
      <c r="LO426" s="5"/>
      <c r="LP426" s="5"/>
      <c r="LQ426" s="7"/>
      <c r="LR426" s="8"/>
      <c r="LW426" s="8"/>
      <c r="LY426" s="4"/>
      <c r="LZ426" s="4"/>
      <c r="MB426" s="8"/>
      <c r="MD426" s="4"/>
      <c r="ME426" s="4"/>
      <c r="MG426" s="8"/>
      <c r="MI426" s="4"/>
      <c r="MJ426" s="4"/>
      <c r="MK426" s="15"/>
      <c r="ML426" s="39"/>
      <c r="MQ426" s="39"/>
      <c r="MS426" s="14"/>
      <c r="MT426" s="14"/>
      <c r="MV426" s="39"/>
      <c r="MX426" s="14"/>
      <c r="MY426" s="14"/>
      <c r="MZ426" s="22"/>
      <c r="NA426" s="40"/>
      <c r="NF426" s="40"/>
      <c r="NH426" s="21"/>
      <c r="NI426" s="21"/>
      <c r="NJ426" s="26"/>
      <c r="NK426" s="41"/>
      <c r="NO426" s="7"/>
      <c r="NP426" s="8"/>
      <c r="NU426" s="8"/>
      <c r="NW426" s="4"/>
      <c r="NX426" s="4"/>
      <c r="NZ426" s="8"/>
      <c r="OB426" s="4"/>
      <c r="OC426" s="4"/>
      <c r="OD426" s="15"/>
      <c r="OE426" s="39"/>
      <c r="OJ426" s="39"/>
      <c r="OL426" s="14"/>
      <c r="OM426" s="14"/>
      <c r="ON426" s="22"/>
      <c r="OO426" s="40"/>
      <c r="OS426" s="7"/>
      <c r="OT426" s="8"/>
      <c r="OY426" s="8"/>
      <c r="PA426" s="4"/>
      <c r="PB426" s="4"/>
      <c r="PC426" s="15"/>
      <c r="PD426" s="39"/>
      <c r="PH426" s="7"/>
      <c r="PI426" s="8"/>
      <c r="PM426" s="7"/>
      <c r="PN426" s="8"/>
      <c r="PS426" s="8"/>
      <c r="PU426" s="4"/>
      <c r="PV426" s="4"/>
      <c r="PX426" s="8"/>
      <c r="PZ426" s="4"/>
      <c r="QA426" s="4"/>
      <c r="QB426" s="15"/>
      <c r="QC426" s="39"/>
      <c r="QH426" s="39"/>
      <c r="QJ426" s="14"/>
      <c r="QK426" s="14"/>
      <c r="QL426" s="22"/>
      <c r="QM426" s="40"/>
      <c r="QQ426" s="7"/>
      <c r="QR426" s="8"/>
      <c r="QW426" s="8"/>
      <c r="QY426" s="4"/>
      <c r="QZ426" s="4"/>
      <c r="RA426" s="15"/>
      <c r="RB426" s="39"/>
      <c r="RF426" s="7"/>
      <c r="RG426" s="8"/>
      <c r="RK426" s="7"/>
      <c r="RL426" s="8"/>
      <c r="RQ426" s="8"/>
      <c r="RS426" s="4"/>
      <c r="RT426" s="4"/>
      <c r="RU426" s="15"/>
      <c r="RV426" s="39"/>
      <c r="RZ426" s="7"/>
      <c r="SA426" s="8"/>
      <c r="SE426" s="7"/>
      <c r="SF426" s="8"/>
      <c r="SJ426" s="7"/>
      <c r="SK426" s="8"/>
      <c r="SP426" s="8"/>
      <c r="SR426" s="4"/>
      <c r="SS426" s="4"/>
      <c r="SU426" s="8"/>
      <c r="SW426" s="4"/>
      <c r="SX426" s="4"/>
      <c r="SY426" s="15"/>
      <c r="SZ426" s="39"/>
      <c r="TE426" s="39"/>
      <c r="TG426" s="14"/>
      <c r="TH426" s="14"/>
      <c r="TI426" s="22"/>
      <c r="TJ426" s="40"/>
      <c r="TN426" s="7"/>
      <c r="TO426" s="8"/>
      <c r="TT426" s="8"/>
      <c r="TV426" s="4"/>
      <c r="TW426" s="4"/>
      <c r="TX426" s="15"/>
      <c r="TY426" s="39"/>
      <c r="UC426" s="7"/>
      <c r="UD426" s="8"/>
      <c r="UH426" s="7"/>
      <c r="UI426" s="8"/>
      <c r="UN426" s="8"/>
      <c r="UP426" s="4"/>
      <c r="UQ426" s="4"/>
      <c r="UR426" s="15"/>
      <c r="US426" s="39"/>
      <c r="UW426" s="7"/>
      <c r="UX426" s="8"/>
      <c r="VB426" s="7"/>
      <c r="VC426" s="8"/>
      <c r="VG426" s="7"/>
      <c r="VH426" s="8"/>
      <c r="VM426" s="8"/>
      <c r="VO426" s="4"/>
      <c r="VP426" s="4"/>
      <c r="VQ426" s="15"/>
      <c r="VR426" s="39"/>
      <c r="VV426" s="7"/>
      <c r="VW426" s="8"/>
      <c r="WA426" s="7"/>
      <c r="WB426" s="8"/>
      <c r="WF426" s="7"/>
      <c r="WG426" s="8"/>
      <c r="WK426" s="7"/>
      <c r="WL426" s="8"/>
      <c r="WQ426" s="8"/>
      <c r="WS426" s="4"/>
      <c r="WT426" s="4"/>
      <c r="WU426" s="15"/>
      <c r="WV426" s="39"/>
      <c r="WZ426" s="7"/>
      <c r="XA426" s="8"/>
      <c r="XE426" s="7"/>
      <c r="XF426" s="8"/>
      <c r="XJ426" s="7"/>
      <c r="XK426" s="8"/>
      <c r="XO426" s="7"/>
      <c r="XP426" s="8"/>
      <c r="XT426" s="7"/>
      <c r="XU426" s="8"/>
      <c r="XY426" s="7"/>
      <c r="XZ426" s="8"/>
      <c r="YD426" s="7"/>
      <c r="YE426" s="8"/>
      <c r="YI426" s="7"/>
      <c r="YJ426" s="8"/>
    </row>
    <row r="427" spans="2:660" x14ac:dyDescent="0.2">
      <c r="B427" s="242"/>
      <c r="C427" s="163"/>
      <c r="D427"/>
      <c r="J427"/>
      <c r="K427"/>
      <c r="L427"/>
      <c r="M427"/>
      <c r="AI427" s="8"/>
      <c r="AK427" s="4"/>
      <c r="AL427" s="9"/>
      <c r="AN427" s="8"/>
      <c r="AP427" s="4"/>
      <c r="AQ427" s="9"/>
      <c r="AS427" s="8"/>
      <c r="AU427" s="4"/>
      <c r="AV427" s="9"/>
      <c r="AX427" s="17"/>
      <c r="AZ427" s="13"/>
      <c r="BA427" s="16"/>
      <c r="BM427" s="39"/>
      <c r="BO427" s="14"/>
      <c r="BP427" s="18"/>
      <c r="BR427" s="39"/>
      <c r="BT427" s="14"/>
      <c r="BU427" s="18"/>
      <c r="BW427" s="39"/>
      <c r="BY427" s="14"/>
      <c r="BZ427" s="18"/>
      <c r="CA427" s="22"/>
      <c r="CB427" s="40"/>
      <c r="CG427" s="40"/>
      <c r="CI427" s="21"/>
      <c r="CJ427" s="21"/>
      <c r="CL427" s="40"/>
      <c r="CN427" s="21"/>
      <c r="CO427" s="21"/>
      <c r="CQ427" s="40"/>
      <c r="CS427" s="21"/>
      <c r="CT427" s="21"/>
      <c r="CV427" s="40"/>
      <c r="CX427" s="21"/>
      <c r="CY427" s="21"/>
      <c r="CZ427" s="26"/>
      <c r="DA427" s="41"/>
      <c r="DF427" s="41"/>
      <c r="DH427" s="25"/>
      <c r="DI427" s="25"/>
      <c r="DK427" s="41"/>
      <c r="DM427" s="25"/>
      <c r="DN427" s="25"/>
      <c r="DP427" s="41"/>
      <c r="DR427" s="25"/>
      <c r="DS427" s="25"/>
      <c r="DT427" s="30"/>
      <c r="DU427" s="42"/>
      <c r="DZ427" s="42"/>
      <c r="EB427" s="29"/>
      <c r="EC427" s="29"/>
      <c r="EE427" s="42"/>
      <c r="EG427" s="29"/>
      <c r="EH427" s="29"/>
      <c r="EI427" s="34"/>
      <c r="EJ427" s="43"/>
      <c r="EO427" s="43"/>
      <c r="EQ427" s="33"/>
      <c r="ER427" s="33"/>
      <c r="ES427" s="38"/>
      <c r="ET427" s="44"/>
      <c r="EX427" s="7"/>
      <c r="EY427" s="8"/>
      <c r="FD427" s="8"/>
      <c r="FF427" s="4"/>
      <c r="FG427" s="4"/>
      <c r="FI427" s="8"/>
      <c r="FK427" s="4"/>
      <c r="FL427" s="4"/>
      <c r="FN427" s="8"/>
      <c r="FP427" s="4"/>
      <c r="FQ427" s="4"/>
      <c r="FS427" s="8"/>
      <c r="FU427" s="4"/>
      <c r="FV427" s="4"/>
      <c r="FW427" s="15"/>
      <c r="FX427" s="39"/>
      <c r="GC427" s="39"/>
      <c r="GE427" s="14"/>
      <c r="GF427" s="14"/>
      <c r="GH427" s="39"/>
      <c r="GJ427" s="14"/>
      <c r="GK427" s="14"/>
      <c r="GM427" s="39"/>
      <c r="GO427" s="14"/>
      <c r="GP427" s="14"/>
      <c r="GQ427" s="22"/>
      <c r="GR427" s="40"/>
      <c r="GW427" s="40"/>
      <c r="GY427" s="21"/>
      <c r="GZ427" s="21"/>
      <c r="HB427" s="40"/>
      <c r="HD427" s="21"/>
      <c r="HE427" s="21"/>
      <c r="HF427" s="26"/>
      <c r="HG427" s="41"/>
      <c r="HL427" s="41"/>
      <c r="HN427" s="25"/>
      <c r="HO427" s="25"/>
      <c r="HP427" s="30"/>
      <c r="HQ427" s="42"/>
      <c r="HU427" s="7"/>
      <c r="HV427" s="8"/>
      <c r="IA427" s="8"/>
      <c r="IC427" s="4"/>
      <c r="ID427" s="4"/>
      <c r="IF427" s="8"/>
      <c r="IH427" s="4"/>
      <c r="II427" s="4"/>
      <c r="IK427" s="8"/>
      <c r="IM427" s="4"/>
      <c r="IN427" s="4"/>
      <c r="IO427" s="15"/>
      <c r="IP427" s="39"/>
      <c r="IU427" s="39"/>
      <c r="IW427" s="14"/>
      <c r="IX427" s="14"/>
      <c r="IZ427" s="39"/>
      <c r="JB427" s="14"/>
      <c r="JC427" s="14"/>
      <c r="JD427" s="22"/>
      <c r="JE427" s="40"/>
      <c r="JJ427" s="40"/>
      <c r="JL427" s="21"/>
      <c r="JM427" s="21"/>
      <c r="JN427" s="26"/>
      <c r="JO427" s="41"/>
      <c r="JS427" s="7"/>
      <c r="JT427" s="8"/>
      <c r="JY427" s="8"/>
      <c r="KA427" s="4"/>
      <c r="KB427" s="4"/>
      <c r="KD427" s="8"/>
      <c r="KF427" s="4"/>
      <c r="KG427" s="4"/>
      <c r="KH427" s="15"/>
      <c r="KI427" s="39"/>
      <c r="KN427" s="39"/>
      <c r="KP427" s="14"/>
      <c r="KQ427" s="14"/>
      <c r="KR427" s="22"/>
      <c r="KS427" s="40"/>
      <c r="KX427" s="6"/>
      <c r="KZ427" s="5"/>
      <c r="LA427" s="5"/>
      <c r="LG427" s="15"/>
      <c r="LH427" s="39"/>
      <c r="LM427" s="6"/>
      <c r="LO427" s="5"/>
      <c r="LP427" s="5"/>
      <c r="LQ427" s="7"/>
      <c r="LR427" s="8"/>
      <c r="LW427" s="8"/>
      <c r="LY427" s="4"/>
      <c r="LZ427" s="4"/>
      <c r="MB427" s="8"/>
      <c r="MD427" s="4"/>
      <c r="ME427" s="4"/>
      <c r="MG427" s="8"/>
      <c r="MI427" s="4"/>
      <c r="MJ427" s="4"/>
      <c r="MK427" s="15"/>
      <c r="ML427" s="39"/>
      <c r="MQ427" s="39"/>
      <c r="MS427" s="14"/>
      <c r="MT427" s="14"/>
      <c r="MV427" s="39"/>
      <c r="MX427" s="14"/>
      <c r="MY427" s="14"/>
      <c r="MZ427" s="22"/>
      <c r="NA427" s="40"/>
      <c r="NF427" s="40"/>
      <c r="NH427" s="21"/>
      <c r="NI427" s="21"/>
      <c r="NJ427" s="26"/>
      <c r="NK427" s="41"/>
      <c r="NO427" s="7"/>
      <c r="NP427" s="8"/>
      <c r="NU427" s="8"/>
      <c r="NW427" s="4"/>
      <c r="NX427" s="4"/>
      <c r="NZ427" s="8"/>
      <c r="OB427" s="4"/>
      <c r="OC427" s="4"/>
      <c r="OD427" s="15"/>
      <c r="OE427" s="39"/>
      <c r="OJ427" s="39"/>
      <c r="OL427" s="14"/>
      <c r="OM427" s="14"/>
      <c r="ON427" s="22"/>
      <c r="OO427" s="40"/>
      <c r="OS427" s="7"/>
      <c r="OT427" s="8"/>
      <c r="OY427" s="8"/>
      <c r="PA427" s="4"/>
      <c r="PB427" s="4"/>
      <c r="PC427" s="15"/>
      <c r="PD427" s="39"/>
      <c r="PH427" s="7"/>
      <c r="PI427" s="8"/>
      <c r="PM427" s="7"/>
      <c r="PN427" s="8"/>
      <c r="PS427" s="8"/>
      <c r="PU427" s="4"/>
      <c r="PV427" s="4"/>
      <c r="PX427" s="8"/>
      <c r="PZ427" s="4"/>
      <c r="QA427" s="4"/>
      <c r="QB427" s="15"/>
      <c r="QC427" s="39"/>
      <c r="QH427" s="39"/>
      <c r="QJ427" s="14"/>
      <c r="QK427" s="14"/>
      <c r="QL427" s="22"/>
      <c r="QM427" s="40"/>
      <c r="QQ427" s="7"/>
      <c r="QR427" s="8"/>
      <c r="QW427" s="8"/>
      <c r="QY427" s="4"/>
      <c r="QZ427" s="4"/>
      <c r="RA427" s="15"/>
      <c r="RB427" s="39"/>
      <c r="RF427" s="7"/>
      <c r="RG427" s="8"/>
      <c r="RK427" s="7"/>
      <c r="RL427" s="8"/>
      <c r="RQ427" s="8"/>
      <c r="RS427" s="4"/>
      <c r="RT427" s="4"/>
      <c r="RU427" s="15"/>
      <c r="RV427" s="39"/>
      <c r="RZ427" s="7"/>
      <c r="SA427" s="8"/>
      <c r="SE427" s="7"/>
      <c r="SF427" s="8"/>
      <c r="SJ427" s="7"/>
      <c r="SK427" s="8"/>
      <c r="SP427" s="8"/>
      <c r="SR427" s="4"/>
      <c r="SS427" s="4"/>
      <c r="SU427" s="8"/>
      <c r="SW427" s="4"/>
      <c r="SX427" s="4"/>
      <c r="SY427" s="15"/>
      <c r="SZ427" s="39"/>
      <c r="TE427" s="39"/>
      <c r="TG427" s="14"/>
      <c r="TH427" s="14"/>
      <c r="TI427" s="22"/>
      <c r="TJ427" s="40"/>
      <c r="TN427" s="7"/>
      <c r="TO427" s="8"/>
      <c r="TT427" s="8"/>
      <c r="TV427" s="4"/>
      <c r="TW427" s="4"/>
      <c r="TX427" s="15"/>
      <c r="TY427" s="39"/>
      <c r="UC427" s="7"/>
      <c r="UD427" s="8"/>
      <c r="UH427" s="7"/>
      <c r="UI427" s="8"/>
      <c r="UN427" s="8"/>
      <c r="UP427" s="4"/>
      <c r="UQ427" s="4"/>
      <c r="UR427" s="15"/>
      <c r="US427" s="39"/>
      <c r="UW427" s="7"/>
      <c r="UX427" s="8"/>
      <c r="VB427" s="7"/>
      <c r="VC427" s="8"/>
      <c r="VG427" s="7"/>
      <c r="VH427" s="8"/>
      <c r="VM427" s="8"/>
      <c r="VO427" s="4"/>
      <c r="VP427" s="4"/>
      <c r="VQ427" s="15"/>
      <c r="VR427" s="39"/>
      <c r="VV427" s="7"/>
      <c r="VW427" s="8"/>
      <c r="WA427" s="7"/>
      <c r="WB427" s="8"/>
      <c r="WF427" s="7"/>
      <c r="WG427" s="8"/>
      <c r="WK427" s="7"/>
      <c r="WL427" s="8"/>
      <c r="WQ427" s="8"/>
      <c r="WS427" s="4"/>
      <c r="WT427" s="4"/>
      <c r="WU427" s="15"/>
      <c r="WV427" s="39"/>
      <c r="WZ427" s="7"/>
      <c r="XA427" s="8"/>
      <c r="XE427" s="7"/>
      <c r="XF427" s="8"/>
      <c r="XJ427" s="7"/>
      <c r="XK427" s="8"/>
      <c r="XO427" s="7"/>
      <c r="XP427" s="8"/>
      <c r="XT427" s="7"/>
      <c r="XU427" s="8"/>
      <c r="XY427" s="7"/>
      <c r="XZ427" s="8"/>
      <c r="YD427" s="7"/>
      <c r="YE427" s="8"/>
      <c r="YI427" s="7"/>
      <c r="YJ427" s="8"/>
    </row>
    <row r="428" spans="2:660" x14ac:dyDescent="0.2">
      <c r="B428" s="242"/>
      <c r="C428" s="163"/>
      <c r="D428"/>
      <c r="J428"/>
      <c r="K428"/>
      <c r="L428"/>
      <c r="M428"/>
      <c r="AI428" s="8"/>
      <c r="AK428" s="4"/>
      <c r="AL428" s="9"/>
      <c r="AN428" s="8"/>
      <c r="AP428" s="4"/>
      <c r="AQ428" s="9"/>
      <c r="AS428" s="8"/>
      <c r="AU428" s="4"/>
      <c r="AV428" s="9"/>
      <c r="AX428" s="17"/>
      <c r="AZ428" s="13"/>
      <c r="BA428" s="16"/>
      <c r="BM428" s="39"/>
      <c r="BO428" s="14"/>
      <c r="BP428" s="18"/>
      <c r="BR428" s="39"/>
      <c r="BT428" s="14"/>
      <c r="BU428" s="18"/>
      <c r="BW428" s="39"/>
      <c r="BY428" s="14"/>
      <c r="BZ428" s="18"/>
      <c r="CA428" s="22"/>
      <c r="CB428" s="40"/>
      <c r="CG428" s="40"/>
      <c r="CI428" s="21"/>
      <c r="CJ428" s="21"/>
      <c r="CL428" s="40"/>
      <c r="CN428" s="21"/>
      <c r="CO428" s="21"/>
      <c r="CQ428" s="40"/>
      <c r="CS428" s="21"/>
      <c r="CT428" s="21"/>
      <c r="CV428" s="40"/>
      <c r="CX428" s="21"/>
      <c r="CY428" s="21"/>
      <c r="CZ428" s="26"/>
      <c r="DA428" s="41"/>
      <c r="DF428" s="41"/>
      <c r="DH428" s="25"/>
      <c r="DI428" s="25"/>
      <c r="DK428" s="41"/>
      <c r="DM428" s="25"/>
      <c r="DN428" s="25"/>
      <c r="DP428" s="41"/>
      <c r="DR428" s="25"/>
      <c r="DS428" s="25"/>
      <c r="DT428" s="30"/>
      <c r="DU428" s="42"/>
      <c r="DZ428" s="42"/>
      <c r="EB428" s="29"/>
      <c r="EC428" s="29"/>
      <c r="EE428" s="42"/>
      <c r="EG428" s="29"/>
      <c r="EH428" s="29"/>
      <c r="EI428" s="34"/>
      <c r="EJ428" s="43"/>
      <c r="EO428" s="43"/>
      <c r="EQ428" s="33"/>
      <c r="ER428" s="33"/>
      <c r="ES428" s="38"/>
      <c r="ET428" s="44"/>
      <c r="EX428" s="7"/>
      <c r="EY428" s="8"/>
      <c r="FD428" s="8"/>
      <c r="FF428" s="4"/>
      <c r="FG428" s="4"/>
      <c r="FI428" s="8"/>
      <c r="FK428" s="4"/>
      <c r="FL428" s="4"/>
      <c r="FN428" s="8"/>
      <c r="FP428" s="4"/>
      <c r="FQ428" s="4"/>
      <c r="FS428" s="8"/>
      <c r="FU428" s="4"/>
      <c r="FV428" s="4"/>
      <c r="FW428" s="15"/>
      <c r="FX428" s="39"/>
      <c r="GC428" s="39"/>
      <c r="GE428" s="14"/>
      <c r="GF428" s="14"/>
      <c r="GH428" s="39"/>
      <c r="GJ428" s="14"/>
      <c r="GK428" s="14"/>
      <c r="GM428" s="39"/>
      <c r="GO428" s="14"/>
      <c r="GP428" s="14"/>
      <c r="GQ428" s="22"/>
      <c r="GR428" s="40"/>
      <c r="GW428" s="40"/>
      <c r="GY428" s="21"/>
      <c r="GZ428" s="21"/>
      <c r="HB428" s="40"/>
      <c r="HD428" s="21"/>
      <c r="HE428" s="21"/>
      <c r="HF428" s="26"/>
      <c r="HG428" s="41"/>
      <c r="HL428" s="41"/>
      <c r="HN428" s="25"/>
      <c r="HO428" s="25"/>
      <c r="HP428" s="30"/>
      <c r="HQ428" s="42"/>
      <c r="HU428" s="7"/>
      <c r="HV428" s="8"/>
      <c r="IA428" s="8"/>
      <c r="IC428" s="4"/>
      <c r="ID428" s="4"/>
      <c r="IF428" s="8"/>
      <c r="IH428" s="4"/>
      <c r="II428" s="4"/>
      <c r="IK428" s="8"/>
      <c r="IM428" s="4"/>
      <c r="IN428" s="4"/>
      <c r="IO428" s="15"/>
      <c r="IP428" s="39"/>
      <c r="IU428" s="39"/>
      <c r="IW428" s="14"/>
      <c r="IX428" s="14"/>
      <c r="IZ428" s="39"/>
      <c r="JB428" s="14"/>
      <c r="JC428" s="14"/>
      <c r="JD428" s="22"/>
      <c r="JE428" s="40"/>
      <c r="JJ428" s="40"/>
      <c r="JL428" s="21"/>
      <c r="JM428" s="21"/>
      <c r="JN428" s="26"/>
      <c r="JO428" s="41"/>
      <c r="JS428" s="7"/>
      <c r="JT428" s="8"/>
      <c r="JY428" s="8"/>
      <c r="KA428" s="4"/>
      <c r="KB428" s="4"/>
      <c r="KD428" s="8"/>
      <c r="KF428" s="4"/>
      <c r="KG428" s="4"/>
      <c r="KH428" s="15"/>
      <c r="KI428" s="39"/>
      <c r="KN428" s="39"/>
      <c r="KP428" s="14"/>
      <c r="KQ428" s="14"/>
      <c r="KR428" s="22"/>
      <c r="KS428" s="40"/>
      <c r="KX428" s="6"/>
      <c r="KZ428" s="5"/>
      <c r="LA428" s="5"/>
      <c r="LG428" s="15"/>
      <c r="LH428" s="39"/>
      <c r="LM428" s="6"/>
      <c r="LO428" s="5"/>
      <c r="LP428" s="5"/>
      <c r="LQ428" s="7"/>
      <c r="LR428" s="8"/>
      <c r="LW428" s="8"/>
      <c r="LY428" s="4"/>
      <c r="LZ428" s="4"/>
      <c r="MB428" s="8"/>
      <c r="MD428" s="4"/>
      <c r="ME428" s="4"/>
      <c r="MG428" s="8"/>
      <c r="MI428" s="4"/>
      <c r="MJ428" s="4"/>
      <c r="MK428" s="15"/>
      <c r="ML428" s="39"/>
      <c r="MQ428" s="39"/>
      <c r="MS428" s="14"/>
      <c r="MT428" s="14"/>
      <c r="MV428" s="39"/>
      <c r="MX428" s="14"/>
      <c r="MY428" s="14"/>
      <c r="MZ428" s="22"/>
      <c r="NA428" s="40"/>
      <c r="NF428" s="40"/>
      <c r="NH428" s="21"/>
      <c r="NI428" s="21"/>
      <c r="NJ428" s="26"/>
      <c r="NK428" s="41"/>
      <c r="NO428" s="7"/>
      <c r="NP428" s="8"/>
      <c r="NU428" s="8"/>
      <c r="NW428" s="4"/>
      <c r="NX428" s="4"/>
      <c r="NZ428" s="8"/>
      <c r="OB428" s="4"/>
      <c r="OC428" s="4"/>
      <c r="OD428" s="15"/>
      <c r="OE428" s="39"/>
      <c r="OJ428" s="39"/>
      <c r="OL428" s="14"/>
      <c r="OM428" s="14"/>
      <c r="ON428" s="22"/>
      <c r="OO428" s="40"/>
      <c r="OS428" s="7"/>
      <c r="OT428" s="8"/>
      <c r="OY428" s="8"/>
      <c r="PA428" s="4"/>
      <c r="PB428" s="4"/>
      <c r="PC428" s="15"/>
      <c r="PD428" s="39"/>
      <c r="PH428" s="7"/>
      <c r="PI428" s="8"/>
      <c r="PM428" s="7"/>
      <c r="PN428" s="8"/>
      <c r="PS428" s="8"/>
      <c r="PU428" s="4"/>
      <c r="PV428" s="4"/>
      <c r="PX428" s="8"/>
      <c r="PZ428" s="4"/>
      <c r="QA428" s="4"/>
      <c r="QB428" s="15"/>
      <c r="QC428" s="39"/>
      <c r="QH428" s="39"/>
      <c r="QJ428" s="14"/>
      <c r="QK428" s="14"/>
      <c r="QL428" s="22"/>
      <c r="QM428" s="40"/>
      <c r="QQ428" s="7"/>
      <c r="QR428" s="8"/>
      <c r="QW428" s="8"/>
      <c r="QY428" s="4"/>
      <c r="QZ428" s="4"/>
      <c r="RA428" s="15"/>
      <c r="RB428" s="39"/>
      <c r="RF428" s="7"/>
      <c r="RG428" s="8"/>
      <c r="RK428" s="7"/>
      <c r="RL428" s="8"/>
      <c r="RQ428" s="8"/>
      <c r="RS428" s="4"/>
      <c r="RT428" s="4"/>
      <c r="RU428" s="15"/>
      <c r="RV428" s="39"/>
      <c r="RZ428" s="7"/>
      <c r="SA428" s="8"/>
      <c r="SE428" s="7"/>
      <c r="SF428" s="8"/>
      <c r="SJ428" s="7"/>
      <c r="SK428" s="8"/>
      <c r="SP428" s="8"/>
      <c r="SR428" s="4"/>
      <c r="SS428" s="4"/>
      <c r="SU428" s="8"/>
      <c r="SW428" s="4"/>
      <c r="SX428" s="4"/>
      <c r="SY428" s="15"/>
      <c r="SZ428" s="39"/>
      <c r="TE428" s="39"/>
      <c r="TG428" s="14"/>
      <c r="TH428" s="14"/>
      <c r="TI428" s="22"/>
      <c r="TJ428" s="40"/>
      <c r="TN428" s="7"/>
      <c r="TO428" s="8"/>
      <c r="TT428" s="8"/>
      <c r="TV428" s="4"/>
      <c r="TW428" s="4"/>
      <c r="TX428" s="15"/>
      <c r="TY428" s="39"/>
      <c r="UC428" s="7"/>
      <c r="UD428" s="8"/>
      <c r="UH428" s="7"/>
      <c r="UI428" s="8"/>
      <c r="UN428" s="8"/>
      <c r="UP428" s="4"/>
      <c r="UQ428" s="4"/>
      <c r="UR428" s="15"/>
      <c r="US428" s="39"/>
      <c r="UW428" s="7"/>
      <c r="UX428" s="8"/>
      <c r="VB428" s="7"/>
      <c r="VC428" s="8"/>
      <c r="VG428" s="7"/>
      <c r="VH428" s="8"/>
      <c r="VM428" s="8"/>
      <c r="VO428" s="4"/>
      <c r="VP428" s="4"/>
      <c r="VQ428" s="15"/>
      <c r="VR428" s="39"/>
      <c r="VV428" s="7"/>
      <c r="VW428" s="8"/>
      <c r="WA428" s="7"/>
      <c r="WB428" s="8"/>
      <c r="WF428" s="7"/>
      <c r="WG428" s="8"/>
      <c r="WK428" s="7"/>
      <c r="WL428" s="8"/>
      <c r="WQ428" s="8"/>
      <c r="WS428" s="4"/>
      <c r="WT428" s="4"/>
      <c r="WU428" s="15"/>
      <c r="WV428" s="39"/>
      <c r="WZ428" s="7"/>
      <c r="XA428" s="8"/>
      <c r="XE428" s="7"/>
      <c r="XF428" s="8"/>
      <c r="XJ428" s="7"/>
      <c r="XK428" s="8"/>
      <c r="XO428" s="7"/>
      <c r="XP428" s="8"/>
      <c r="XT428" s="7"/>
      <c r="XU428" s="8"/>
      <c r="XY428" s="7"/>
      <c r="XZ428" s="8"/>
      <c r="YD428" s="7"/>
      <c r="YE428" s="8"/>
      <c r="YI428" s="7"/>
      <c r="YJ428" s="8"/>
    </row>
    <row r="429" spans="2:660" x14ac:dyDescent="0.2">
      <c r="B429" s="242"/>
      <c r="C429" s="163"/>
      <c r="D429"/>
      <c r="J429"/>
      <c r="K429"/>
      <c r="L429"/>
      <c r="M429"/>
      <c r="AI429" s="8"/>
      <c r="AK429" s="4"/>
      <c r="AL429" s="9"/>
      <c r="AN429" s="8"/>
      <c r="AP429" s="4"/>
      <c r="AQ429" s="9"/>
      <c r="AS429" s="8"/>
      <c r="AU429" s="4"/>
      <c r="AV429" s="9"/>
      <c r="AX429" s="17"/>
      <c r="AZ429" s="13"/>
      <c r="BA429" s="16"/>
      <c r="BM429" s="39"/>
      <c r="BO429" s="14"/>
      <c r="BP429" s="18"/>
      <c r="BR429" s="39"/>
      <c r="BT429" s="14"/>
      <c r="BU429" s="18"/>
      <c r="BW429" s="39"/>
      <c r="BY429" s="14"/>
      <c r="BZ429" s="18"/>
      <c r="CA429" s="22"/>
      <c r="CB429" s="40"/>
      <c r="CG429" s="40"/>
      <c r="CI429" s="21"/>
      <c r="CJ429" s="21"/>
      <c r="CL429" s="40"/>
      <c r="CN429" s="21"/>
      <c r="CO429" s="21"/>
      <c r="CQ429" s="40"/>
      <c r="CS429" s="21"/>
      <c r="CT429" s="21"/>
      <c r="CV429" s="40"/>
      <c r="CX429" s="21"/>
      <c r="CY429" s="21"/>
      <c r="CZ429" s="26"/>
      <c r="DA429" s="41"/>
      <c r="DF429" s="41"/>
      <c r="DH429" s="25"/>
      <c r="DI429" s="25"/>
      <c r="DK429" s="41"/>
      <c r="DM429" s="25"/>
      <c r="DN429" s="25"/>
      <c r="DP429" s="41"/>
      <c r="DR429" s="25"/>
      <c r="DS429" s="25"/>
      <c r="DT429" s="30"/>
      <c r="DU429" s="42"/>
      <c r="DZ429" s="42"/>
      <c r="EB429" s="29"/>
      <c r="EC429" s="29"/>
      <c r="EE429" s="42"/>
      <c r="EG429" s="29"/>
      <c r="EH429" s="29"/>
      <c r="EI429" s="34"/>
      <c r="EJ429" s="43"/>
      <c r="EO429" s="43"/>
      <c r="EQ429" s="33"/>
      <c r="ER429" s="33"/>
      <c r="ES429" s="38"/>
      <c r="ET429" s="44"/>
      <c r="EX429" s="7"/>
      <c r="EY429" s="8"/>
      <c r="FD429" s="8"/>
      <c r="FF429" s="4"/>
      <c r="FG429" s="4"/>
      <c r="FI429" s="8"/>
      <c r="FK429" s="4"/>
      <c r="FL429" s="4"/>
      <c r="FN429" s="8"/>
      <c r="FP429" s="4"/>
      <c r="FQ429" s="4"/>
      <c r="FS429" s="8"/>
      <c r="FU429" s="4"/>
      <c r="FV429" s="4"/>
      <c r="FW429" s="15"/>
      <c r="FX429" s="39"/>
      <c r="GC429" s="39"/>
      <c r="GE429" s="14"/>
      <c r="GF429" s="14"/>
      <c r="GH429" s="39"/>
      <c r="GJ429" s="14"/>
      <c r="GK429" s="14"/>
      <c r="GM429" s="39"/>
      <c r="GO429" s="14"/>
      <c r="GP429" s="14"/>
      <c r="GQ429" s="22"/>
      <c r="GR429" s="40"/>
      <c r="GW429" s="40"/>
      <c r="GY429" s="21"/>
      <c r="GZ429" s="21"/>
      <c r="HB429" s="40"/>
      <c r="HD429" s="21"/>
      <c r="HE429" s="21"/>
      <c r="HF429" s="26"/>
      <c r="HG429" s="41"/>
      <c r="HL429" s="41"/>
      <c r="HN429" s="25"/>
      <c r="HO429" s="25"/>
      <c r="HP429" s="30"/>
      <c r="HQ429" s="42"/>
      <c r="HU429" s="7"/>
      <c r="HV429" s="8"/>
      <c r="IA429" s="8"/>
      <c r="IC429" s="4"/>
      <c r="ID429" s="4"/>
      <c r="IF429" s="8"/>
      <c r="IH429" s="4"/>
      <c r="II429" s="4"/>
      <c r="IK429" s="8"/>
      <c r="IM429" s="4"/>
      <c r="IN429" s="4"/>
      <c r="IO429" s="15"/>
      <c r="IP429" s="39"/>
      <c r="IU429" s="39"/>
      <c r="IW429" s="14"/>
      <c r="IX429" s="14"/>
      <c r="IZ429" s="39"/>
      <c r="JB429" s="14"/>
      <c r="JC429" s="14"/>
      <c r="JD429" s="22"/>
      <c r="JE429" s="40"/>
      <c r="JJ429" s="40"/>
      <c r="JL429" s="21"/>
      <c r="JM429" s="21"/>
      <c r="JN429" s="26"/>
      <c r="JO429" s="41"/>
      <c r="JS429" s="7"/>
      <c r="JT429" s="8"/>
      <c r="JY429" s="8"/>
      <c r="KA429" s="4"/>
      <c r="KB429" s="4"/>
      <c r="KD429" s="8"/>
      <c r="KF429" s="4"/>
      <c r="KG429" s="4"/>
      <c r="KH429" s="15"/>
      <c r="KI429" s="39"/>
      <c r="KN429" s="39"/>
      <c r="KP429" s="14"/>
      <c r="KQ429" s="14"/>
      <c r="KR429" s="22"/>
      <c r="KS429" s="40"/>
      <c r="KX429" s="6"/>
      <c r="KZ429" s="5"/>
      <c r="LA429" s="5"/>
      <c r="LG429" s="15"/>
      <c r="LH429" s="39"/>
      <c r="LM429" s="6"/>
      <c r="LO429" s="5"/>
      <c r="LP429" s="5"/>
      <c r="LQ429" s="7"/>
      <c r="LR429" s="8"/>
      <c r="LW429" s="8"/>
      <c r="LY429" s="4"/>
      <c r="LZ429" s="4"/>
      <c r="MB429" s="8"/>
      <c r="MD429" s="4"/>
      <c r="ME429" s="4"/>
      <c r="MG429" s="8"/>
      <c r="MI429" s="4"/>
      <c r="MJ429" s="4"/>
      <c r="MK429" s="15"/>
      <c r="ML429" s="39"/>
      <c r="MQ429" s="39"/>
      <c r="MS429" s="14"/>
      <c r="MT429" s="14"/>
      <c r="MV429" s="39"/>
      <c r="MX429" s="14"/>
      <c r="MY429" s="14"/>
      <c r="MZ429" s="22"/>
      <c r="NA429" s="40"/>
      <c r="NF429" s="40"/>
      <c r="NH429" s="21"/>
      <c r="NI429" s="21"/>
      <c r="NJ429" s="26"/>
      <c r="NK429" s="41"/>
      <c r="NO429" s="7"/>
      <c r="NP429" s="8"/>
      <c r="NU429" s="8"/>
      <c r="NW429" s="4"/>
      <c r="NX429" s="4"/>
      <c r="NZ429" s="8"/>
      <c r="OB429" s="4"/>
      <c r="OC429" s="4"/>
      <c r="OD429" s="15"/>
      <c r="OE429" s="39"/>
      <c r="OJ429" s="39"/>
      <c r="OL429" s="14"/>
      <c r="OM429" s="14"/>
      <c r="ON429" s="22"/>
      <c r="OO429" s="40"/>
      <c r="OS429" s="7"/>
      <c r="OT429" s="8"/>
      <c r="OY429" s="8"/>
      <c r="PA429" s="4"/>
      <c r="PB429" s="4"/>
      <c r="PC429" s="15"/>
      <c r="PD429" s="39"/>
      <c r="PH429" s="7"/>
      <c r="PI429" s="8"/>
      <c r="PM429" s="7"/>
      <c r="PN429" s="8"/>
      <c r="PS429" s="8"/>
      <c r="PU429" s="4"/>
      <c r="PV429" s="4"/>
      <c r="PX429" s="8"/>
      <c r="PZ429" s="4"/>
      <c r="QA429" s="4"/>
      <c r="QB429" s="15"/>
      <c r="QC429" s="39"/>
      <c r="QH429" s="39"/>
      <c r="QJ429" s="14"/>
      <c r="QK429" s="14"/>
      <c r="QL429" s="22"/>
      <c r="QM429" s="40"/>
      <c r="QQ429" s="7"/>
      <c r="QR429" s="8"/>
      <c r="QW429" s="8"/>
      <c r="QY429" s="4"/>
      <c r="QZ429" s="4"/>
      <c r="RA429" s="15"/>
      <c r="RB429" s="39"/>
      <c r="RF429" s="7"/>
      <c r="RG429" s="8"/>
      <c r="RK429" s="7"/>
      <c r="RL429" s="8"/>
      <c r="RQ429" s="8"/>
      <c r="RS429" s="4"/>
      <c r="RT429" s="4"/>
      <c r="RU429" s="15"/>
      <c r="RV429" s="39"/>
      <c r="RZ429" s="7"/>
      <c r="SA429" s="8"/>
      <c r="SE429" s="7"/>
      <c r="SF429" s="8"/>
      <c r="SJ429" s="7"/>
      <c r="SK429" s="8"/>
      <c r="SP429" s="8"/>
      <c r="SR429" s="4"/>
      <c r="SS429" s="4"/>
      <c r="SU429" s="8"/>
      <c r="SW429" s="4"/>
      <c r="SX429" s="4"/>
      <c r="SY429" s="15"/>
      <c r="SZ429" s="39"/>
      <c r="TE429" s="39"/>
      <c r="TG429" s="14"/>
      <c r="TH429" s="14"/>
      <c r="TI429" s="22"/>
      <c r="TJ429" s="40"/>
      <c r="TN429" s="7"/>
      <c r="TO429" s="8"/>
      <c r="TT429" s="8"/>
      <c r="TV429" s="4"/>
      <c r="TW429" s="4"/>
      <c r="TX429" s="15"/>
      <c r="TY429" s="39"/>
      <c r="UC429" s="7"/>
      <c r="UD429" s="8"/>
      <c r="UH429" s="7"/>
      <c r="UI429" s="8"/>
      <c r="UN429" s="8"/>
      <c r="UP429" s="4"/>
      <c r="UQ429" s="4"/>
      <c r="UR429" s="15"/>
      <c r="US429" s="39"/>
      <c r="UW429" s="7"/>
      <c r="UX429" s="8"/>
      <c r="VB429" s="7"/>
      <c r="VC429" s="8"/>
      <c r="VG429" s="7"/>
      <c r="VH429" s="8"/>
      <c r="VM429" s="8"/>
      <c r="VO429" s="4"/>
      <c r="VP429" s="4"/>
      <c r="VQ429" s="15"/>
      <c r="VR429" s="39"/>
      <c r="VV429" s="7"/>
      <c r="VW429" s="8"/>
      <c r="WA429" s="7"/>
      <c r="WB429" s="8"/>
      <c r="WF429" s="7"/>
      <c r="WG429" s="8"/>
      <c r="WK429" s="7"/>
      <c r="WL429" s="8"/>
      <c r="WQ429" s="8"/>
      <c r="WS429" s="4"/>
      <c r="WT429" s="4"/>
      <c r="WU429" s="15"/>
      <c r="WV429" s="39"/>
      <c r="WZ429" s="7"/>
      <c r="XA429" s="8"/>
      <c r="XE429" s="7"/>
      <c r="XF429" s="8"/>
      <c r="XJ429" s="7"/>
      <c r="XK429" s="8"/>
      <c r="XO429" s="7"/>
      <c r="XP429" s="8"/>
      <c r="XT429" s="7"/>
      <c r="XU429" s="8"/>
      <c r="XY429" s="7"/>
      <c r="XZ429" s="8"/>
      <c r="YD429" s="7"/>
      <c r="YE429" s="8"/>
      <c r="YI429" s="7"/>
      <c r="YJ429" s="8"/>
    </row>
    <row r="430" spans="2:660" x14ac:dyDescent="0.2">
      <c r="B430" s="242"/>
      <c r="C430" s="163"/>
      <c r="D430"/>
      <c r="J430"/>
      <c r="K430"/>
      <c r="L430"/>
      <c r="M430"/>
      <c r="AI430" s="8"/>
      <c r="AK430" s="4"/>
      <c r="AL430" s="9"/>
      <c r="AN430" s="8"/>
      <c r="AP430" s="4"/>
      <c r="AQ430" s="9"/>
      <c r="AS430" s="8"/>
      <c r="AU430" s="4"/>
      <c r="AV430" s="9"/>
      <c r="AX430" s="17"/>
      <c r="AZ430" s="13"/>
      <c r="BA430" s="16"/>
      <c r="BM430" s="39"/>
      <c r="BO430" s="14"/>
      <c r="BP430" s="18"/>
      <c r="BR430" s="39"/>
      <c r="BT430" s="14"/>
      <c r="BU430" s="18"/>
      <c r="BW430" s="39"/>
      <c r="BY430" s="14"/>
      <c r="BZ430" s="18"/>
      <c r="CA430" s="22"/>
      <c r="CB430" s="40"/>
      <c r="CG430" s="40"/>
      <c r="CI430" s="21"/>
      <c r="CJ430" s="21"/>
      <c r="CL430" s="40"/>
      <c r="CN430" s="21"/>
      <c r="CO430" s="21"/>
      <c r="CQ430" s="40"/>
      <c r="CS430" s="21"/>
      <c r="CT430" s="21"/>
      <c r="CV430" s="40"/>
      <c r="CX430" s="21"/>
      <c r="CY430" s="21"/>
      <c r="CZ430" s="26"/>
      <c r="DA430" s="41"/>
      <c r="DF430" s="41"/>
      <c r="DH430" s="25"/>
      <c r="DI430" s="25"/>
      <c r="DK430" s="41"/>
      <c r="DM430" s="25"/>
      <c r="DN430" s="25"/>
      <c r="DP430" s="41"/>
      <c r="DR430" s="25"/>
      <c r="DS430" s="25"/>
      <c r="DT430" s="30"/>
      <c r="DU430" s="42"/>
      <c r="DZ430" s="42"/>
      <c r="EB430" s="29"/>
      <c r="EC430" s="29"/>
      <c r="EE430" s="42"/>
      <c r="EG430" s="29"/>
      <c r="EH430" s="29"/>
      <c r="EI430" s="34"/>
      <c r="EJ430" s="43"/>
      <c r="EO430" s="43"/>
      <c r="EQ430" s="33"/>
      <c r="ER430" s="33"/>
      <c r="ES430" s="38"/>
      <c r="ET430" s="44"/>
      <c r="EX430" s="7"/>
      <c r="EY430" s="8"/>
      <c r="FD430" s="8"/>
      <c r="FF430" s="4"/>
      <c r="FG430" s="4"/>
      <c r="FI430" s="8"/>
      <c r="FK430" s="4"/>
      <c r="FL430" s="4"/>
      <c r="FN430" s="8"/>
      <c r="FP430" s="4"/>
      <c r="FQ430" s="4"/>
      <c r="FS430" s="8"/>
      <c r="FU430" s="4"/>
      <c r="FV430" s="4"/>
      <c r="FW430" s="15"/>
      <c r="FX430" s="39"/>
      <c r="GC430" s="39"/>
      <c r="GE430" s="14"/>
      <c r="GF430" s="14"/>
      <c r="GH430" s="39"/>
      <c r="GJ430" s="14"/>
      <c r="GK430" s="14"/>
      <c r="GM430" s="39"/>
      <c r="GO430" s="14"/>
      <c r="GP430" s="14"/>
      <c r="GQ430" s="22"/>
      <c r="GR430" s="40"/>
      <c r="GW430" s="40"/>
      <c r="GY430" s="21"/>
      <c r="GZ430" s="21"/>
      <c r="HB430" s="40"/>
      <c r="HD430" s="21"/>
      <c r="HE430" s="21"/>
      <c r="HF430" s="26"/>
      <c r="HG430" s="41"/>
      <c r="HL430" s="41"/>
      <c r="HN430" s="25"/>
      <c r="HO430" s="25"/>
      <c r="HP430" s="30"/>
      <c r="HQ430" s="42"/>
      <c r="HU430" s="7"/>
      <c r="HV430" s="8"/>
      <c r="IA430" s="8"/>
      <c r="IC430" s="4"/>
      <c r="ID430" s="4"/>
      <c r="IF430" s="8"/>
      <c r="IH430" s="4"/>
      <c r="II430" s="4"/>
      <c r="IK430" s="8"/>
      <c r="IM430" s="4"/>
      <c r="IN430" s="4"/>
      <c r="IO430" s="15"/>
      <c r="IP430" s="39"/>
      <c r="IU430" s="39"/>
      <c r="IW430" s="14"/>
      <c r="IX430" s="14"/>
      <c r="IZ430" s="39"/>
      <c r="JB430" s="14"/>
      <c r="JC430" s="14"/>
      <c r="JD430" s="22"/>
      <c r="JE430" s="40"/>
      <c r="JJ430" s="40"/>
      <c r="JL430" s="21"/>
      <c r="JM430" s="21"/>
      <c r="JN430" s="26"/>
      <c r="JO430" s="41"/>
      <c r="JS430" s="7"/>
      <c r="JT430" s="8"/>
      <c r="JY430" s="8"/>
      <c r="KA430" s="4"/>
      <c r="KB430" s="4"/>
      <c r="KD430" s="8"/>
      <c r="KF430" s="4"/>
      <c r="KG430" s="4"/>
      <c r="KH430" s="15"/>
      <c r="KI430" s="39"/>
      <c r="KN430" s="39"/>
      <c r="KP430" s="14"/>
      <c r="KQ430" s="14"/>
      <c r="KR430" s="22"/>
      <c r="KS430" s="40"/>
      <c r="KX430" s="6"/>
      <c r="KZ430" s="5"/>
      <c r="LA430" s="5"/>
      <c r="LG430" s="15"/>
      <c r="LH430" s="39"/>
      <c r="LM430" s="6"/>
      <c r="LO430" s="5"/>
      <c r="LP430" s="5"/>
      <c r="LQ430" s="7"/>
      <c r="LR430" s="8"/>
      <c r="LW430" s="8"/>
      <c r="LY430" s="4"/>
      <c r="LZ430" s="4"/>
      <c r="MB430" s="8"/>
      <c r="MD430" s="4"/>
      <c r="ME430" s="4"/>
      <c r="MG430" s="8"/>
      <c r="MI430" s="4"/>
      <c r="MJ430" s="4"/>
      <c r="MK430" s="15"/>
      <c r="ML430" s="39"/>
      <c r="MQ430" s="39"/>
      <c r="MS430" s="14"/>
      <c r="MT430" s="14"/>
      <c r="MV430" s="39"/>
      <c r="MX430" s="14"/>
      <c r="MY430" s="14"/>
      <c r="MZ430" s="22"/>
      <c r="NA430" s="40"/>
      <c r="NF430" s="40"/>
      <c r="NH430" s="21"/>
      <c r="NI430" s="21"/>
      <c r="NJ430" s="26"/>
      <c r="NK430" s="41"/>
      <c r="NO430" s="7"/>
      <c r="NP430" s="8"/>
      <c r="NU430" s="8"/>
      <c r="NW430" s="4"/>
      <c r="NX430" s="4"/>
      <c r="NZ430" s="8"/>
      <c r="OB430" s="4"/>
      <c r="OC430" s="4"/>
      <c r="OD430" s="15"/>
      <c r="OE430" s="39"/>
      <c r="OJ430" s="39"/>
      <c r="OL430" s="14"/>
      <c r="OM430" s="14"/>
      <c r="ON430" s="22"/>
      <c r="OO430" s="40"/>
      <c r="OS430" s="7"/>
      <c r="OT430" s="8"/>
      <c r="OY430" s="8"/>
      <c r="PA430" s="4"/>
      <c r="PB430" s="4"/>
      <c r="PC430" s="15"/>
      <c r="PD430" s="39"/>
      <c r="PH430" s="7"/>
      <c r="PI430" s="8"/>
      <c r="PM430" s="7"/>
      <c r="PN430" s="8"/>
      <c r="PS430" s="8"/>
      <c r="PU430" s="4"/>
      <c r="PV430" s="4"/>
      <c r="PX430" s="8"/>
      <c r="PZ430" s="4"/>
      <c r="QA430" s="4"/>
      <c r="QB430" s="15"/>
      <c r="QC430" s="39"/>
      <c r="QH430" s="39"/>
      <c r="QJ430" s="14"/>
      <c r="QK430" s="14"/>
      <c r="QL430" s="22"/>
      <c r="QM430" s="40"/>
      <c r="QQ430" s="7"/>
      <c r="QR430" s="8"/>
      <c r="QW430" s="8"/>
      <c r="QY430" s="4"/>
      <c r="QZ430" s="4"/>
      <c r="RA430" s="15"/>
      <c r="RB430" s="39"/>
      <c r="RF430" s="7"/>
      <c r="RG430" s="8"/>
      <c r="RK430" s="7"/>
      <c r="RL430" s="8"/>
      <c r="RQ430" s="8"/>
      <c r="RS430" s="4"/>
      <c r="RT430" s="4"/>
      <c r="RU430" s="15"/>
      <c r="RV430" s="39"/>
      <c r="RZ430" s="7"/>
      <c r="SA430" s="8"/>
      <c r="SE430" s="7"/>
      <c r="SF430" s="8"/>
      <c r="SJ430" s="7"/>
      <c r="SK430" s="8"/>
      <c r="SP430" s="8"/>
      <c r="SR430" s="4"/>
      <c r="SS430" s="4"/>
      <c r="SU430" s="8"/>
      <c r="SW430" s="4"/>
      <c r="SX430" s="4"/>
      <c r="SY430" s="15"/>
      <c r="SZ430" s="39"/>
      <c r="TE430" s="39"/>
      <c r="TG430" s="14"/>
      <c r="TH430" s="14"/>
      <c r="TI430" s="22"/>
      <c r="TJ430" s="40"/>
      <c r="TN430" s="7"/>
      <c r="TO430" s="8"/>
      <c r="TT430" s="8"/>
      <c r="TV430" s="4"/>
      <c r="TW430" s="4"/>
      <c r="TX430" s="15"/>
      <c r="TY430" s="39"/>
      <c r="UC430" s="7"/>
      <c r="UD430" s="8"/>
      <c r="UH430" s="7"/>
      <c r="UI430" s="8"/>
      <c r="UN430" s="8"/>
      <c r="UP430" s="4"/>
      <c r="UQ430" s="4"/>
      <c r="UR430" s="15"/>
      <c r="US430" s="39"/>
      <c r="UW430" s="7"/>
      <c r="UX430" s="8"/>
      <c r="VB430" s="7"/>
      <c r="VC430" s="8"/>
      <c r="VG430" s="7"/>
      <c r="VH430" s="8"/>
      <c r="VM430" s="8"/>
      <c r="VO430" s="4"/>
      <c r="VP430" s="4"/>
      <c r="VQ430" s="15"/>
      <c r="VR430" s="39"/>
      <c r="VV430" s="7"/>
      <c r="VW430" s="8"/>
      <c r="WA430" s="7"/>
      <c r="WB430" s="8"/>
      <c r="WF430" s="7"/>
      <c r="WG430" s="8"/>
      <c r="WK430" s="7"/>
      <c r="WL430" s="8"/>
      <c r="WQ430" s="8"/>
      <c r="WS430" s="4"/>
      <c r="WT430" s="4"/>
      <c r="WU430" s="15"/>
      <c r="WV430" s="39"/>
      <c r="WZ430" s="7"/>
      <c r="XA430" s="8"/>
      <c r="XE430" s="7"/>
      <c r="XF430" s="8"/>
      <c r="XJ430" s="7"/>
      <c r="XK430" s="8"/>
      <c r="XO430" s="7"/>
      <c r="XP430" s="8"/>
      <c r="XT430" s="7"/>
      <c r="XU430" s="8"/>
      <c r="XY430" s="7"/>
      <c r="XZ430" s="8"/>
      <c r="YD430" s="7"/>
      <c r="YE430" s="8"/>
      <c r="YI430" s="7"/>
      <c r="YJ430" s="8"/>
    </row>
    <row r="431" spans="2:660" x14ac:dyDescent="0.2">
      <c r="B431" s="242"/>
      <c r="C431" s="163"/>
      <c r="D431"/>
      <c r="J431"/>
      <c r="K431"/>
      <c r="L431"/>
      <c r="M431"/>
      <c r="AI431" s="8"/>
      <c r="AK431" s="4"/>
      <c r="AL431" s="9"/>
      <c r="AN431" s="8"/>
      <c r="AP431" s="4"/>
      <c r="AQ431" s="9"/>
      <c r="AS431" s="8"/>
      <c r="AU431" s="4"/>
      <c r="AV431" s="9"/>
      <c r="AX431" s="17"/>
      <c r="AZ431" s="13"/>
      <c r="BA431" s="16"/>
      <c r="BM431" s="39"/>
      <c r="BO431" s="14"/>
      <c r="BP431" s="18"/>
      <c r="BR431" s="39"/>
      <c r="BT431" s="14"/>
      <c r="BU431" s="18"/>
      <c r="BW431" s="39"/>
      <c r="BY431" s="14"/>
      <c r="BZ431" s="18"/>
      <c r="CA431" s="22"/>
      <c r="CB431" s="40"/>
      <c r="CG431" s="40"/>
      <c r="CI431" s="21"/>
      <c r="CJ431" s="21"/>
      <c r="CL431" s="40"/>
      <c r="CN431" s="21"/>
      <c r="CO431" s="21"/>
      <c r="CQ431" s="40"/>
      <c r="CS431" s="21"/>
      <c r="CT431" s="21"/>
      <c r="CV431" s="40"/>
      <c r="CX431" s="21"/>
      <c r="CY431" s="21"/>
      <c r="CZ431" s="26"/>
      <c r="DA431" s="41"/>
      <c r="DF431" s="41"/>
      <c r="DH431" s="25"/>
      <c r="DI431" s="25"/>
      <c r="DK431" s="41"/>
      <c r="DM431" s="25"/>
      <c r="DN431" s="25"/>
      <c r="DP431" s="41"/>
      <c r="DR431" s="25"/>
      <c r="DS431" s="25"/>
      <c r="DT431" s="30"/>
      <c r="DU431" s="42"/>
      <c r="DZ431" s="42"/>
      <c r="EB431" s="29"/>
      <c r="EC431" s="29"/>
      <c r="EE431" s="42"/>
      <c r="EG431" s="29"/>
      <c r="EH431" s="29"/>
      <c r="EI431" s="34"/>
      <c r="EJ431" s="43"/>
      <c r="EO431" s="43"/>
      <c r="EQ431" s="33"/>
      <c r="ER431" s="33"/>
      <c r="ES431" s="38"/>
      <c r="ET431" s="44"/>
      <c r="EX431" s="7"/>
      <c r="EY431" s="8"/>
      <c r="FD431" s="8"/>
      <c r="FF431" s="4"/>
      <c r="FG431" s="4"/>
      <c r="FI431" s="8"/>
      <c r="FK431" s="4"/>
      <c r="FL431" s="4"/>
      <c r="FN431" s="8"/>
      <c r="FP431" s="4"/>
      <c r="FQ431" s="4"/>
      <c r="FS431" s="8"/>
      <c r="FU431" s="4"/>
      <c r="FV431" s="4"/>
      <c r="FW431" s="15"/>
      <c r="FX431" s="39"/>
      <c r="GC431" s="39"/>
      <c r="GE431" s="14"/>
      <c r="GF431" s="14"/>
      <c r="GH431" s="39"/>
      <c r="GJ431" s="14"/>
      <c r="GK431" s="14"/>
      <c r="GM431" s="39"/>
      <c r="GO431" s="14"/>
      <c r="GP431" s="14"/>
      <c r="GQ431" s="22"/>
      <c r="GR431" s="40"/>
      <c r="GW431" s="40"/>
      <c r="GY431" s="21"/>
      <c r="GZ431" s="21"/>
      <c r="HB431" s="40"/>
      <c r="HD431" s="21"/>
      <c r="HE431" s="21"/>
      <c r="HF431" s="26"/>
      <c r="HG431" s="41"/>
      <c r="HL431" s="41"/>
      <c r="HN431" s="25"/>
      <c r="HO431" s="25"/>
      <c r="HP431" s="30"/>
      <c r="HQ431" s="42"/>
      <c r="HU431" s="7"/>
      <c r="HV431" s="8"/>
      <c r="IA431" s="8"/>
      <c r="IC431" s="4"/>
      <c r="ID431" s="4"/>
      <c r="IF431" s="8"/>
      <c r="IH431" s="4"/>
      <c r="II431" s="4"/>
      <c r="IK431" s="8"/>
      <c r="IM431" s="4"/>
      <c r="IN431" s="4"/>
      <c r="IO431" s="15"/>
      <c r="IP431" s="39"/>
      <c r="IU431" s="39"/>
      <c r="IW431" s="14"/>
      <c r="IX431" s="14"/>
      <c r="IZ431" s="39"/>
      <c r="JB431" s="14"/>
      <c r="JC431" s="14"/>
      <c r="JD431" s="22"/>
      <c r="JE431" s="40"/>
      <c r="JJ431" s="40"/>
      <c r="JL431" s="21"/>
      <c r="JM431" s="21"/>
      <c r="JN431" s="26"/>
      <c r="JO431" s="41"/>
      <c r="JS431" s="7"/>
      <c r="JT431" s="8"/>
      <c r="JY431" s="8"/>
      <c r="KA431" s="4"/>
      <c r="KB431" s="4"/>
      <c r="KD431" s="8"/>
      <c r="KF431" s="4"/>
      <c r="KG431" s="4"/>
      <c r="KH431" s="15"/>
      <c r="KI431" s="39"/>
      <c r="KN431" s="39"/>
      <c r="KP431" s="14"/>
      <c r="KQ431" s="14"/>
      <c r="KR431" s="22"/>
      <c r="KS431" s="40"/>
      <c r="KX431" s="6"/>
      <c r="KZ431" s="5"/>
      <c r="LA431" s="5"/>
      <c r="LG431" s="15"/>
      <c r="LH431" s="39"/>
      <c r="LM431" s="6"/>
      <c r="LO431" s="5"/>
      <c r="LP431" s="5"/>
      <c r="LQ431" s="7"/>
      <c r="LR431" s="8"/>
      <c r="LW431" s="8"/>
      <c r="LY431" s="4"/>
      <c r="LZ431" s="4"/>
      <c r="MB431" s="8"/>
      <c r="MD431" s="4"/>
      <c r="ME431" s="4"/>
      <c r="MG431" s="8"/>
      <c r="MI431" s="4"/>
      <c r="MJ431" s="4"/>
      <c r="MK431" s="15"/>
      <c r="ML431" s="39"/>
      <c r="MQ431" s="39"/>
      <c r="MS431" s="14"/>
      <c r="MT431" s="14"/>
      <c r="MV431" s="39"/>
      <c r="MX431" s="14"/>
      <c r="MY431" s="14"/>
      <c r="MZ431" s="22"/>
      <c r="NA431" s="40"/>
      <c r="NF431" s="40"/>
      <c r="NH431" s="21"/>
      <c r="NI431" s="21"/>
      <c r="NJ431" s="26"/>
      <c r="NK431" s="41"/>
      <c r="NO431" s="7"/>
      <c r="NP431" s="8"/>
      <c r="NU431" s="8"/>
      <c r="NW431" s="4"/>
      <c r="NX431" s="4"/>
      <c r="NZ431" s="8"/>
      <c r="OB431" s="4"/>
      <c r="OC431" s="4"/>
      <c r="OD431" s="15"/>
      <c r="OE431" s="39"/>
      <c r="OJ431" s="39"/>
      <c r="OL431" s="14"/>
      <c r="OM431" s="14"/>
      <c r="ON431" s="22"/>
      <c r="OO431" s="40"/>
      <c r="OS431" s="7"/>
      <c r="OT431" s="8"/>
      <c r="OY431" s="8"/>
      <c r="PA431" s="4"/>
      <c r="PB431" s="4"/>
      <c r="PC431" s="15"/>
      <c r="PD431" s="39"/>
      <c r="PH431" s="7"/>
      <c r="PI431" s="8"/>
      <c r="PM431" s="7"/>
      <c r="PN431" s="8"/>
      <c r="PS431" s="8"/>
      <c r="PU431" s="4"/>
      <c r="PV431" s="4"/>
      <c r="PX431" s="8"/>
      <c r="PZ431" s="4"/>
      <c r="QA431" s="4"/>
      <c r="QB431" s="15"/>
      <c r="QC431" s="39"/>
      <c r="QH431" s="39"/>
      <c r="QJ431" s="14"/>
      <c r="QK431" s="14"/>
      <c r="QL431" s="22"/>
      <c r="QM431" s="40"/>
      <c r="QQ431" s="7"/>
      <c r="QR431" s="8"/>
      <c r="QW431" s="8"/>
      <c r="QY431" s="4"/>
      <c r="QZ431" s="4"/>
      <c r="RA431" s="15"/>
      <c r="RB431" s="39"/>
      <c r="RF431" s="7"/>
      <c r="RG431" s="8"/>
      <c r="RK431" s="7"/>
      <c r="RL431" s="8"/>
      <c r="RQ431" s="8"/>
      <c r="RS431" s="4"/>
      <c r="RT431" s="4"/>
      <c r="RU431" s="15"/>
      <c r="RV431" s="39"/>
      <c r="RZ431" s="7"/>
      <c r="SA431" s="8"/>
      <c r="SE431" s="7"/>
      <c r="SF431" s="8"/>
      <c r="SJ431" s="7"/>
      <c r="SK431" s="8"/>
      <c r="SP431" s="8"/>
      <c r="SR431" s="4"/>
      <c r="SS431" s="4"/>
      <c r="SU431" s="8"/>
      <c r="SW431" s="4"/>
      <c r="SX431" s="4"/>
      <c r="SY431" s="15"/>
      <c r="SZ431" s="39"/>
      <c r="TE431" s="39"/>
      <c r="TG431" s="14"/>
      <c r="TH431" s="14"/>
      <c r="TI431" s="22"/>
      <c r="TJ431" s="40"/>
      <c r="TN431" s="7"/>
      <c r="TO431" s="8"/>
      <c r="TT431" s="8"/>
      <c r="TV431" s="4"/>
      <c r="TW431" s="4"/>
      <c r="TX431" s="15"/>
      <c r="TY431" s="39"/>
      <c r="UC431" s="7"/>
      <c r="UD431" s="8"/>
      <c r="UH431" s="7"/>
      <c r="UI431" s="8"/>
      <c r="UN431" s="8"/>
      <c r="UP431" s="4"/>
      <c r="UQ431" s="4"/>
      <c r="UR431" s="15"/>
      <c r="US431" s="39"/>
      <c r="UW431" s="7"/>
      <c r="UX431" s="8"/>
      <c r="VB431" s="7"/>
      <c r="VC431" s="8"/>
      <c r="VG431" s="7"/>
      <c r="VH431" s="8"/>
      <c r="VM431" s="8"/>
      <c r="VO431" s="4"/>
      <c r="VP431" s="4"/>
      <c r="VQ431" s="15"/>
      <c r="VR431" s="39"/>
      <c r="VV431" s="7"/>
      <c r="VW431" s="8"/>
      <c r="WA431" s="7"/>
      <c r="WB431" s="8"/>
      <c r="WF431" s="7"/>
      <c r="WG431" s="8"/>
      <c r="WK431" s="7"/>
      <c r="WL431" s="8"/>
      <c r="WQ431" s="8"/>
      <c r="WS431" s="4"/>
      <c r="WT431" s="4"/>
      <c r="WU431" s="15"/>
      <c r="WV431" s="39"/>
      <c r="WZ431" s="7"/>
      <c r="XA431" s="8"/>
      <c r="XE431" s="7"/>
      <c r="XF431" s="8"/>
      <c r="XJ431" s="7"/>
      <c r="XK431" s="8"/>
      <c r="XO431" s="7"/>
      <c r="XP431" s="8"/>
      <c r="XT431" s="7"/>
      <c r="XU431" s="8"/>
      <c r="XY431" s="7"/>
      <c r="XZ431" s="8"/>
      <c r="YD431" s="7"/>
      <c r="YE431" s="8"/>
      <c r="YI431" s="7"/>
      <c r="YJ431" s="8"/>
    </row>
    <row r="432" spans="2:660" x14ac:dyDescent="0.2">
      <c r="B432" s="242"/>
      <c r="C432" s="163"/>
      <c r="D432"/>
      <c r="J432"/>
      <c r="K432"/>
      <c r="L432"/>
      <c r="M432"/>
      <c r="AI432" s="8"/>
      <c r="AK432" s="4"/>
      <c r="AL432" s="9"/>
      <c r="AN432" s="8"/>
      <c r="AP432" s="4"/>
      <c r="AQ432" s="9"/>
      <c r="AS432" s="8"/>
      <c r="AU432" s="4"/>
      <c r="AV432" s="9"/>
      <c r="AX432" s="17"/>
      <c r="AZ432" s="13"/>
      <c r="BA432" s="16"/>
      <c r="BM432" s="39"/>
      <c r="BO432" s="14"/>
      <c r="BP432" s="18"/>
      <c r="BR432" s="39"/>
      <c r="BT432" s="14"/>
      <c r="BU432" s="18"/>
      <c r="BW432" s="39"/>
      <c r="BY432" s="14"/>
      <c r="BZ432" s="18"/>
      <c r="CA432" s="22"/>
      <c r="CB432" s="40"/>
      <c r="CG432" s="40"/>
      <c r="CI432" s="21"/>
      <c r="CJ432" s="21"/>
      <c r="CL432" s="40"/>
      <c r="CN432" s="21"/>
      <c r="CO432" s="21"/>
      <c r="CQ432" s="40"/>
      <c r="CS432" s="21"/>
      <c r="CT432" s="21"/>
      <c r="CV432" s="40"/>
      <c r="CX432" s="21"/>
      <c r="CY432" s="21"/>
      <c r="CZ432" s="26"/>
      <c r="DA432" s="41"/>
      <c r="DF432" s="41"/>
      <c r="DH432" s="25"/>
      <c r="DI432" s="25"/>
      <c r="DK432" s="41"/>
      <c r="DM432" s="25"/>
      <c r="DN432" s="25"/>
      <c r="DP432" s="41"/>
      <c r="DR432" s="25"/>
      <c r="DS432" s="25"/>
      <c r="DT432" s="30"/>
      <c r="DU432" s="42"/>
      <c r="DZ432" s="42"/>
      <c r="EB432" s="29"/>
      <c r="EC432" s="29"/>
      <c r="EE432" s="42"/>
      <c r="EG432" s="29"/>
      <c r="EH432" s="29"/>
      <c r="EI432" s="34"/>
      <c r="EJ432" s="43"/>
      <c r="EO432" s="43"/>
      <c r="EQ432" s="33"/>
      <c r="ER432" s="33"/>
      <c r="ES432" s="38"/>
      <c r="ET432" s="44"/>
      <c r="EX432" s="7"/>
      <c r="EY432" s="8"/>
      <c r="FD432" s="8"/>
      <c r="FF432" s="4"/>
      <c r="FG432" s="4"/>
      <c r="FI432" s="8"/>
      <c r="FK432" s="4"/>
      <c r="FL432" s="4"/>
      <c r="FN432" s="8"/>
      <c r="FP432" s="4"/>
      <c r="FQ432" s="4"/>
      <c r="FS432" s="8"/>
      <c r="FU432" s="4"/>
      <c r="FV432" s="4"/>
      <c r="FW432" s="15"/>
      <c r="FX432" s="39"/>
      <c r="GC432" s="39"/>
      <c r="GE432" s="14"/>
      <c r="GF432" s="14"/>
      <c r="GH432" s="39"/>
      <c r="GJ432" s="14"/>
      <c r="GK432" s="14"/>
      <c r="GM432" s="39"/>
      <c r="GO432" s="14"/>
      <c r="GP432" s="14"/>
      <c r="GQ432" s="22"/>
      <c r="GR432" s="40"/>
      <c r="GW432" s="40"/>
      <c r="GY432" s="21"/>
      <c r="GZ432" s="21"/>
      <c r="HB432" s="40"/>
      <c r="HD432" s="21"/>
      <c r="HE432" s="21"/>
      <c r="HF432" s="26"/>
      <c r="HG432" s="41"/>
      <c r="HL432" s="41"/>
      <c r="HN432" s="25"/>
      <c r="HO432" s="25"/>
      <c r="HP432" s="30"/>
      <c r="HQ432" s="42"/>
      <c r="HU432" s="7"/>
      <c r="HV432" s="8"/>
      <c r="IA432" s="8"/>
      <c r="IC432" s="4"/>
      <c r="ID432" s="4"/>
      <c r="IF432" s="8"/>
      <c r="IH432" s="4"/>
      <c r="II432" s="4"/>
      <c r="IK432" s="8"/>
      <c r="IM432" s="4"/>
      <c r="IN432" s="4"/>
      <c r="IO432" s="15"/>
      <c r="IP432" s="39"/>
      <c r="IU432" s="39"/>
      <c r="IW432" s="14"/>
      <c r="IX432" s="14"/>
      <c r="IZ432" s="39"/>
      <c r="JB432" s="14"/>
      <c r="JC432" s="14"/>
      <c r="JD432" s="22"/>
      <c r="JE432" s="40"/>
      <c r="JJ432" s="40"/>
      <c r="JL432" s="21"/>
      <c r="JM432" s="21"/>
      <c r="JN432" s="26"/>
      <c r="JO432" s="41"/>
      <c r="JS432" s="7"/>
      <c r="JT432" s="8"/>
      <c r="JY432" s="8"/>
      <c r="KA432" s="4"/>
      <c r="KB432" s="4"/>
      <c r="KD432" s="8"/>
      <c r="KF432" s="4"/>
      <c r="KG432" s="4"/>
      <c r="KH432" s="15"/>
      <c r="KI432" s="39"/>
      <c r="KN432" s="39"/>
      <c r="KP432" s="14"/>
      <c r="KQ432" s="14"/>
      <c r="KR432" s="22"/>
      <c r="KS432" s="40"/>
      <c r="KX432" s="6"/>
      <c r="KZ432" s="5"/>
      <c r="LA432" s="5"/>
      <c r="LG432" s="15"/>
      <c r="LH432" s="39"/>
      <c r="LM432" s="6"/>
      <c r="LO432" s="5"/>
      <c r="LP432" s="5"/>
      <c r="LQ432" s="7"/>
      <c r="LR432" s="8"/>
      <c r="LW432" s="8"/>
      <c r="LY432" s="4"/>
      <c r="LZ432" s="4"/>
      <c r="MB432" s="8"/>
      <c r="MD432" s="4"/>
      <c r="ME432" s="4"/>
      <c r="MG432" s="8"/>
      <c r="MI432" s="4"/>
      <c r="MJ432" s="4"/>
      <c r="MK432" s="15"/>
      <c r="ML432" s="39"/>
      <c r="MQ432" s="39"/>
      <c r="MS432" s="14"/>
      <c r="MT432" s="14"/>
      <c r="MV432" s="39"/>
      <c r="MX432" s="14"/>
      <c r="MY432" s="14"/>
      <c r="MZ432" s="22"/>
      <c r="NA432" s="40"/>
      <c r="NF432" s="40"/>
      <c r="NH432" s="21"/>
      <c r="NI432" s="21"/>
      <c r="NJ432" s="26"/>
      <c r="NK432" s="41"/>
      <c r="NO432" s="7"/>
      <c r="NP432" s="8"/>
      <c r="NU432" s="8"/>
      <c r="NW432" s="4"/>
      <c r="NX432" s="4"/>
      <c r="NZ432" s="8"/>
      <c r="OB432" s="4"/>
      <c r="OC432" s="4"/>
      <c r="OD432" s="15"/>
      <c r="OE432" s="39"/>
      <c r="OJ432" s="39"/>
      <c r="OL432" s="14"/>
      <c r="OM432" s="14"/>
      <c r="ON432" s="22"/>
      <c r="OO432" s="40"/>
      <c r="OS432" s="7"/>
      <c r="OT432" s="8"/>
      <c r="OY432" s="8"/>
      <c r="PA432" s="4"/>
      <c r="PB432" s="4"/>
      <c r="PC432" s="15"/>
      <c r="PD432" s="39"/>
      <c r="PH432" s="7"/>
      <c r="PI432" s="8"/>
      <c r="PM432" s="7"/>
      <c r="PN432" s="8"/>
      <c r="PS432" s="8"/>
      <c r="PU432" s="4"/>
      <c r="PV432" s="4"/>
      <c r="PX432" s="8"/>
      <c r="PZ432" s="4"/>
      <c r="QA432" s="4"/>
      <c r="QB432" s="15"/>
      <c r="QC432" s="39"/>
      <c r="QH432" s="39"/>
      <c r="QJ432" s="14"/>
      <c r="QK432" s="14"/>
      <c r="QL432" s="22"/>
      <c r="QM432" s="40"/>
      <c r="QQ432" s="7"/>
      <c r="QR432" s="8"/>
      <c r="QW432" s="8"/>
      <c r="QY432" s="4"/>
      <c r="QZ432" s="4"/>
      <c r="RA432" s="15"/>
      <c r="RB432" s="39"/>
      <c r="RF432" s="7"/>
      <c r="RG432" s="8"/>
      <c r="RK432" s="7"/>
      <c r="RL432" s="8"/>
      <c r="RQ432" s="8"/>
      <c r="RS432" s="4"/>
      <c r="RT432" s="4"/>
      <c r="RU432" s="15"/>
      <c r="RV432" s="39"/>
      <c r="RZ432" s="7"/>
      <c r="SA432" s="8"/>
      <c r="SE432" s="7"/>
      <c r="SF432" s="8"/>
      <c r="SJ432" s="7"/>
      <c r="SK432" s="8"/>
      <c r="SP432" s="8"/>
      <c r="SR432" s="4"/>
      <c r="SS432" s="4"/>
      <c r="SU432" s="8"/>
      <c r="SW432" s="4"/>
      <c r="SX432" s="4"/>
      <c r="SY432" s="15"/>
      <c r="SZ432" s="39"/>
      <c r="TE432" s="39"/>
      <c r="TG432" s="14"/>
      <c r="TH432" s="14"/>
      <c r="TI432" s="22"/>
      <c r="TJ432" s="40"/>
      <c r="TN432" s="7"/>
      <c r="TO432" s="8"/>
      <c r="TT432" s="8"/>
      <c r="TV432" s="4"/>
      <c r="TW432" s="4"/>
      <c r="TX432" s="15"/>
      <c r="TY432" s="39"/>
      <c r="UC432" s="7"/>
      <c r="UD432" s="8"/>
      <c r="UH432" s="7"/>
      <c r="UI432" s="8"/>
      <c r="UN432" s="8"/>
      <c r="UP432" s="4"/>
      <c r="UQ432" s="4"/>
      <c r="UR432" s="15"/>
      <c r="US432" s="39"/>
      <c r="UW432" s="7"/>
      <c r="UX432" s="8"/>
      <c r="VB432" s="7"/>
      <c r="VC432" s="8"/>
      <c r="VG432" s="7"/>
      <c r="VH432" s="8"/>
      <c r="VM432" s="8"/>
      <c r="VO432" s="4"/>
      <c r="VP432" s="4"/>
      <c r="VQ432" s="15"/>
      <c r="VR432" s="39"/>
      <c r="VV432" s="7"/>
      <c r="VW432" s="8"/>
      <c r="WA432" s="7"/>
      <c r="WB432" s="8"/>
      <c r="WF432" s="7"/>
      <c r="WG432" s="8"/>
      <c r="WK432" s="7"/>
      <c r="WL432" s="8"/>
      <c r="WQ432" s="8"/>
      <c r="WS432" s="4"/>
      <c r="WT432" s="4"/>
      <c r="WU432" s="15"/>
      <c r="WV432" s="39"/>
      <c r="WZ432" s="7"/>
      <c r="XA432" s="8"/>
      <c r="XE432" s="7"/>
      <c r="XF432" s="8"/>
      <c r="XJ432" s="7"/>
      <c r="XK432" s="8"/>
      <c r="XO432" s="7"/>
      <c r="XP432" s="8"/>
      <c r="XT432" s="7"/>
      <c r="XU432" s="8"/>
      <c r="XY432" s="7"/>
      <c r="XZ432" s="8"/>
      <c r="YD432" s="7"/>
      <c r="YE432" s="8"/>
      <c r="YI432" s="7"/>
      <c r="YJ432" s="8"/>
    </row>
    <row r="433" spans="2:660" x14ac:dyDescent="0.2">
      <c r="B433" s="242"/>
      <c r="C433" s="163"/>
      <c r="D433"/>
      <c r="J433"/>
      <c r="K433"/>
      <c r="L433"/>
      <c r="M433"/>
      <c r="AI433" s="8"/>
      <c r="AK433" s="4"/>
      <c r="AL433" s="9"/>
      <c r="AN433" s="8"/>
      <c r="AP433" s="4"/>
      <c r="AQ433" s="9"/>
      <c r="AS433" s="8"/>
      <c r="AU433" s="4"/>
      <c r="AV433" s="9"/>
      <c r="AX433" s="17"/>
      <c r="AZ433" s="13"/>
      <c r="BA433" s="16"/>
      <c r="BM433" s="39"/>
      <c r="BO433" s="14"/>
      <c r="BP433" s="18"/>
      <c r="BR433" s="39"/>
      <c r="BT433" s="14"/>
      <c r="BU433" s="18"/>
      <c r="BW433" s="39"/>
      <c r="BY433" s="14"/>
      <c r="BZ433" s="18"/>
      <c r="CA433" s="22"/>
      <c r="CB433" s="40"/>
      <c r="CG433" s="40"/>
      <c r="CI433" s="21"/>
      <c r="CJ433" s="21"/>
      <c r="CL433" s="40"/>
      <c r="CN433" s="21"/>
      <c r="CO433" s="21"/>
      <c r="CQ433" s="40"/>
      <c r="CS433" s="21"/>
      <c r="CT433" s="21"/>
      <c r="CV433" s="40"/>
      <c r="CX433" s="21"/>
      <c r="CY433" s="21"/>
      <c r="CZ433" s="26"/>
      <c r="DA433" s="41"/>
      <c r="DF433" s="41"/>
      <c r="DH433" s="25"/>
      <c r="DI433" s="25"/>
      <c r="DK433" s="41"/>
      <c r="DM433" s="25"/>
      <c r="DN433" s="25"/>
      <c r="DP433" s="41"/>
      <c r="DR433" s="25"/>
      <c r="DS433" s="25"/>
      <c r="DT433" s="30"/>
      <c r="DU433" s="42"/>
      <c r="DZ433" s="42"/>
      <c r="EB433" s="29"/>
      <c r="EC433" s="29"/>
      <c r="EE433" s="42"/>
      <c r="EG433" s="29"/>
      <c r="EH433" s="29"/>
      <c r="EI433" s="34"/>
      <c r="EJ433" s="43"/>
      <c r="EO433" s="43"/>
      <c r="EQ433" s="33"/>
      <c r="ER433" s="33"/>
      <c r="ES433" s="38"/>
      <c r="ET433" s="44"/>
      <c r="EX433" s="7"/>
      <c r="EY433" s="8"/>
      <c r="FD433" s="8"/>
      <c r="FF433" s="4"/>
      <c r="FG433" s="4"/>
      <c r="FI433" s="8"/>
      <c r="FK433" s="4"/>
      <c r="FL433" s="4"/>
      <c r="FN433" s="8"/>
      <c r="FP433" s="4"/>
      <c r="FQ433" s="4"/>
      <c r="FS433" s="8"/>
      <c r="FU433" s="4"/>
      <c r="FV433" s="4"/>
      <c r="FW433" s="15"/>
      <c r="FX433" s="39"/>
      <c r="GC433" s="39"/>
      <c r="GE433" s="14"/>
      <c r="GF433" s="14"/>
      <c r="GH433" s="39"/>
      <c r="GJ433" s="14"/>
      <c r="GK433" s="14"/>
      <c r="GM433" s="39"/>
      <c r="GO433" s="14"/>
      <c r="GP433" s="14"/>
      <c r="GQ433" s="22"/>
      <c r="GR433" s="40"/>
      <c r="GW433" s="40"/>
      <c r="GY433" s="21"/>
      <c r="GZ433" s="21"/>
      <c r="HB433" s="40"/>
      <c r="HD433" s="21"/>
      <c r="HE433" s="21"/>
      <c r="HF433" s="26"/>
      <c r="HG433" s="41"/>
      <c r="HL433" s="41"/>
      <c r="HN433" s="25"/>
      <c r="HO433" s="25"/>
      <c r="HP433" s="30"/>
      <c r="HQ433" s="42"/>
      <c r="HU433" s="7"/>
      <c r="HV433" s="8"/>
      <c r="IA433" s="8"/>
      <c r="IC433" s="4"/>
      <c r="ID433" s="4"/>
      <c r="IF433" s="8"/>
      <c r="IH433" s="4"/>
      <c r="II433" s="4"/>
      <c r="IK433" s="8"/>
      <c r="IM433" s="4"/>
      <c r="IN433" s="4"/>
      <c r="IO433" s="15"/>
      <c r="IP433" s="39"/>
      <c r="IU433" s="39"/>
      <c r="IW433" s="14"/>
      <c r="IX433" s="14"/>
      <c r="IZ433" s="39"/>
      <c r="JB433" s="14"/>
      <c r="JC433" s="14"/>
      <c r="JD433" s="22"/>
      <c r="JE433" s="40"/>
      <c r="JJ433" s="40"/>
      <c r="JL433" s="21"/>
      <c r="JM433" s="21"/>
      <c r="JN433" s="26"/>
      <c r="JO433" s="41"/>
      <c r="JS433" s="7"/>
      <c r="JT433" s="8"/>
      <c r="JY433" s="8"/>
      <c r="KA433" s="4"/>
      <c r="KB433" s="4"/>
      <c r="KD433" s="8"/>
      <c r="KF433" s="4"/>
      <c r="KG433" s="4"/>
      <c r="KH433" s="15"/>
      <c r="KI433" s="39"/>
      <c r="KN433" s="39"/>
      <c r="KP433" s="14"/>
      <c r="KQ433" s="14"/>
      <c r="KR433" s="22"/>
      <c r="KS433" s="40"/>
      <c r="KX433" s="6"/>
      <c r="KZ433" s="5"/>
      <c r="LA433" s="5"/>
      <c r="LG433" s="15"/>
      <c r="LH433" s="39"/>
      <c r="LM433" s="6"/>
      <c r="LO433" s="5"/>
      <c r="LP433" s="5"/>
      <c r="LQ433" s="7"/>
      <c r="LR433" s="8"/>
      <c r="LW433" s="8"/>
      <c r="LY433" s="4"/>
      <c r="LZ433" s="4"/>
      <c r="MB433" s="8"/>
      <c r="MD433" s="4"/>
      <c r="ME433" s="4"/>
      <c r="MG433" s="8"/>
      <c r="MI433" s="4"/>
      <c r="MJ433" s="4"/>
      <c r="MK433" s="15"/>
      <c r="ML433" s="39"/>
      <c r="MQ433" s="39"/>
      <c r="MS433" s="14"/>
      <c r="MT433" s="14"/>
      <c r="MV433" s="39"/>
      <c r="MX433" s="14"/>
      <c r="MY433" s="14"/>
      <c r="MZ433" s="22"/>
      <c r="NA433" s="40"/>
      <c r="NF433" s="40"/>
      <c r="NH433" s="21"/>
      <c r="NI433" s="21"/>
      <c r="NJ433" s="26"/>
      <c r="NK433" s="41"/>
      <c r="NO433" s="7"/>
      <c r="NP433" s="8"/>
      <c r="NU433" s="8"/>
      <c r="NW433" s="4"/>
      <c r="NX433" s="4"/>
      <c r="NZ433" s="8"/>
      <c r="OB433" s="4"/>
      <c r="OC433" s="4"/>
      <c r="OD433" s="15"/>
      <c r="OE433" s="39"/>
      <c r="OJ433" s="39"/>
      <c r="OL433" s="14"/>
      <c r="OM433" s="14"/>
      <c r="ON433" s="22"/>
      <c r="OO433" s="40"/>
      <c r="OS433" s="7"/>
      <c r="OT433" s="8"/>
      <c r="OY433" s="8"/>
      <c r="PA433" s="4"/>
      <c r="PB433" s="4"/>
      <c r="PC433" s="15"/>
      <c r="PD433" s="39"/>
      <c r="PH433" s="7"/>
      <c r="PI433" s="8"/>
      <c r="PM433" s="7"/>
      <c r="PN433" s="8"/>
      <c r="PS433" s="8"/>
      <c r="PU433" s="4"/>
      <c r="PV433" s="4"/>
      <c r="PX433" s="8"/>
      <c r="PZ433" s="4"/>
      <c r="QA433" s="4"/>
      <c r="QB433" s="15"/>
      <c r="QC433" s="39"/>
      <c r="QH433" s="39"/>
      <c r="QJ433" s="14"/>
      <c r="QK433" s="14"/>
      <c r="QL433" s="22"/>
      <c r="QM433" s="40"/>
      <c r="QQ433" s="7"/>
      <c r="QR433" s="8"/>
      <c r="QW433" s="8"/>
      <c r="QY433" s="4"/>
      <c r="QZ433" s="4"/>
      <c r="RA433" s="15"/>
      <c r="RB433" s="39"/>
      <c r="RF433" s="7"/>
      <c r="RG433" s="8"/>
      <c r="RK433" s="7"/>
      <c r="RL433" s="8"/>
      <c r="RQ433" s="8"/>
      <c r="RS433" s="4"/>
      <c r="RT433" s="4"/>
      <c r="RU433" s="15"/>
      <c r="RV433" s="39"/>
      <c r="RZ433" s="7"/>
      <c r="SA433" s="8"/>
      <c r="SE433" s="7"/>
      <c r="SF433" s="8"/>
      <c r="SJ433" s="7"/>
      <c r="SK433" s="8"/>
      <c r="SP433" s="8"/>
      <c r="SR433" s="4"/>
      <c r="SS433" s="4"/>
      <c r="SU433" s="8"/>
      <c r="SW433" s="4"/>
      <c r="SX433" s="4"/>
      <c r="SY433" s="15"/>
      <c r="SZ433" s="39"/>
      <c r="TE433" s="39"/>
      <c r="TG433" s="14"/>
      <c r="TH433" s="14"/>
      <c r="TI433" s="22"/>
      <c r="TJ433" s="40"/>
      <c r="TN433" s="7"/>
      <c r="TO433" s="8"/>
      <c r="TT433" s="8"/>
      <c r="TV433" s="4"/>
      <c r="TW433" s="4"/>
      <c r="TX433" s="15"/>
      <c r="TY433" s="39"/>
      <c r="UC433" s="7"/>
      <c r="UD433" s="8"/>
      <c r="UH433" s="7"/>
      <c r="UI433" s="8"/>
      <c r="UN433" s="8"/>
      <c r="UP433" s="4"/>
      <c r="UQ433" s="4"/>
      <c r="UR433" s="15"/>
      <c r="US433" s="39"/>
      <c r="UW433" s="7"/>
      <c r="UX433" s="8"/>
      <c r="VB433" s="7"/>
      <c r="VC433" s="8"/>
      <c r="VG433" s="7"/>
      <c r="VH433" s="8"/>
      <c r="VM433" s="8"/>
      <c r="VO433" s="4"/>
      <c r="VP433" s="4"/>
      <c r="VQ433" s="15"/>
      <c r="VR433" s="39"/>
      <c r="VV433" s="7"/>
      <c r="VW433" s="8"/>
      <c r="WA433" s="7"/>
      <c r="WB433" s="8"/>
      <c r="WF433" s="7"/>
      <c r="WG433" s="8"/>
      <c r="WK433" s="7"/>
      <c r="WL433" s="8"/>
      <c r="WQ433" s="8"/>
      <c r="WS433" s="4"/>
      <c r="WT433" s="4"/>
      <c r="WU433" s="15"/>
      <c r="WV433" s="39"/>
      <c r="WZ433" s="7"/>
      <c r="XA433" s="8"/>
      <c r="XE433" s="7"/>
      <c r="XF433" s="8"/>
      <c r="XJ433" s="7"/>
      <c r="XK433" s="8"/>
      <c r="XO433" s="7"/>
      <c r="XP433" s="8"/>
      <c r="XT433" s="7"/>
      <c r="XU433" s="8"/>
      <c r="XY433" s="7"/>
      <c r="XZ433" s="8"/>
      <c r="YD433" s="7"/>
      <c r="YE433" s="8"/>
      <c r="YI433" s="7"/>
      <c r="YJ433" s="8"/>
    </row>
    <row r="434" spans="2:660" x14ac:dyDescent="0.2">
      <c r="B434" s="242"/>
      <c r="C434" s="163"/>
      <c r="D434"/>
      <c r="J434"/>
      <c r="K434"/>
      <c r="L434"/>
      <c r="M434"/>
      <c r="AI434" s="8"/>
      <c r="AK434" s="4"/>
      <c r="AL434" s="9"/>
      <c r="AN434" s="8"/>
      <c r="AP434" s="4"/>
      <c r="AQ434" s="9"/>
      <c r="AS434" s="8"/>
      <c r="AU434" s="4"/>
      <c r="AV434" s="9"/>
      <c r="AX434" s="17"/>
      <c r="AZ434" s="13"/>
      <c r="BA434" s="16"/>
      <c r="BM434" s="39"/>
      <c r="BO434" s="14"/>
      <c r="BP434" s="18"/>
      <c r="BR434" s="39"/>
      <c r="BT434" s="14"/>
      <c r="BU434" s="18"/>
      <c r="BW434" s="39"/>
      <c r="BY434" s="14"/>
      <c r="BZ434" s="18"/>
      <c r="CA434" s="22"/>
      <c r="CB434" s="40"/>
      <c r="CG434" s="40"/>
      <c r="CI434" s="21"/>
      <c r="CJ434" s="21"/>
      <c r="CL434" s="40"/>
      <c r="CN434" s="21"/>
      <c r="CO434" s="21"/>
      <c r="CQ434" s="40"/>
      <c r="CS434" s="21"/>
      <c r="CT434" s="21"/>
      <c r="CV434" s="40"/>
      <c r="CX434" s="21"/>
      <c r="CY434" s="21"/>
      <c r="CZ434" s="26"/>
      <c r="DA434" s="41"/>
      <c r="DF434" s="41"/>
      <c r="DH434" s="25"/>
      <c r="DI434" s="25"/>
      <c r="DK434" s="41"/>
      <c r="DM434" s="25"/>
      <c r="DN434" s="25"/>
      <c r="DP434" s="41"/>
      <c r="DR434" s="25"/>
      <c r="DS434" s="25"/>
      <c r="DT434" s="30"/>
      <c r="DU434" s="42"/>
      <c r="DZ434" s="42"/>
      <c r="EB434" s="29"/>
      <c r="EC434" s="29"/>
      <c r="EE434" s="42"/>
      <c r="EG434" s="29"/>
      <c r="EH434" s="29"/>
      <c r="EI434" s="34"/>
      <c r="EJ434" s="43"/>
      <c r="EO434" s="43"/>
      <c r="EQ434" s="33"/>
      <c r="ER434" s="33"/>
      <c r="ES434" s="38"/>
      <c r="ET434" s="44"/>
      <c r="EX434" s="7"/>
      <c r="EY434" s="8"/>
      <c r="FD434" s="8"/>
      <c r="FF434" s="4"/>
      <c r="FG434" s="4"/>
      <c r="FI434" s="8"/>
      <c r="FK434" s="4"/>
      <c r="FL434" s="4"/>
      <c r="FN434" s="8"/>
      <c r="FP434" s="4"/>
      <c r="FQ434" s="4"/>
      <c r="FS434" s="8"/>
      <c r="FU434" s="4"/>
      <c r="FV434" s="4"/>
      <c r="FW434" s="15"/>
      <c r="FX434" s="39"/>
      <c r="GC434" s="39"/>
      <c r="GE434" s="14"/>
      <c r="GF434" s="14"/>
      <c r="GH434" s="39"/>
      <c r="GJ434" s="14"/>
      <c r="GK434" s="14"/>
      <c r="GM434" s="39"/>
      <c r="GO434" s="14"/>
      <c r="GP434" s="14"/>
      <c r="GQ434" s="22"/>
      <c r="GR434" s="40"/>
      <c r="GW434" s="40"/>
      <c r="GY434" s="21"/>
      <c r="GZ434" s="21"/>
      <c r="HB434" s="40"/>
      <c r="HD434" s="21"/>
      <c r="HE434" s="21"/>
      <c r="HF434" s="26"/>
      <c r="HG434" s="41"/>
      <c r="HL434" s="41"/>
      <c r="HN434" s="25"/>
      <c r="HO434" s="25"/>
      <c r="HP434" s="30"/>
      <c r="HQ434" s="42"/>
      <c r="HU434" s="7"/>
      <c r="HV434" s="8"/>
      <c r="IA434" s="8"/>
      <c r="IC434" s="4"/>
      <c r="ID434" s="4"/>
      <c r="IF434" s="8"/>
      <c r="IH434" s="4"/>
      <c r="II434" s="4"/>
      <c r="IK434" s="8"/>
      <c r="IM434" s="4"/>
      <c r="IN434" s="4"/>
      <c r="IO434" s="15"/>
      <c r="IP434" s="39"/>
      <c r="IU434" s="39"/>
      <c r="IW434" s="14"/>
      <c r="IX434" s="14"/>
      <c r="IZ434" s="39"/>
      <c r="JB434" s="14"/>
      <c r="JC434" s="14"/>
      <c r="JD434" s="22"/>
      <c r="JE434" s="40"/>
      <c r="JJ434" s="40"/>
      <c r="JL434" s="21"/>
      <c r="JM434" s="21"/>
      <c r="JN434" s="26"/>
      <c r="JO434" s="41"/>
      <c r="JS434" s="7"/>
      <c r="JT434" s="8"/>
      <c r="JY434" s="8"/>
      <c r="KA434" s="4"/>
      <c r="KB434" s="4"/>
      <c r="KD434" s="8"/>
      <c r="KF434" s="4"/>
      <c r="KG434" s="4"/>
      <c r="KH434" s="15"/>
      <c r="KI434" s="39"/>
      <c r="KN434" s="39"/>
      <c r="KP434" s="14"/>
      <c r="KQ434" s="14"/>
      <c r="KR434" s="22"/>
      <c r="KS434" s="40"/>
      <c r="KX434" s="6"/>
      <c r="KZ434" s="5"/>
      <c r="LA434" s="5"/>
      <c r="LG434" s="15"/>
      <c r="LH434" s="39"/>
      <c r="LM434" s="6"/>
      <c r="LO434" s="5"/>
      <c r="LP434" s="5"/>
      <c r="LQ434" s="7"/>
      <c r="LR434" s="8"/>
      <c r="LW434" s="8"/>
      <c r="LY434" s="4"/>
      <c r="LZ434" s="4"/>
      <c r="MB434" s="8"/>
      <c r="MD434" s="4"/>
      <c r="ME434" s="4"/>
      <c r="MG434" s="8"/>
      <c r="MI434" s="4"/>
      <c r="MJ434" s="4"/>
      <c r="MK434" s="15"/>
      <c r="ML434" s="39"/>
      <c r="MQ434" s="39"/>
      <c r="MS434" s="14"/>
      <c r="MT434" s="14"/>
      <c r="MV434" s="39"/>
      <c r="MX434" s="14"/>
      <c r="MY434" s="14"/>
      <c r="MZ434" s="22"/>
      <c r="NA434" s="40"/>
      <c r="NF434" s="40"/>
      <c r="NH434" s="21"/>
      <c r="NI434" s="21"/>
      <c r="NJ434" s="26"/>
      <c r="NK434" s="41"/>
      <c r="NO434" s="7"/>
      <c r="NP434" s="8"/>
      <c r="NU434" s="8"/>
      <c r="NW434" s="4"/>
      <c r="NX434" s="4"/>
      <c r="NZ434" s="8"/>
      <c r="OB434" s="4"/>
      <c r="OC434" s="4"/>
      <c r="OD434" s="15"/>
      <c r="OE434" s="39"/>
      <c r="OJ434" s="39"/>
      <c r="OL434" s="14"/>
      <c r="OM434" s="14"/>
      <c r="ON434" s="22"/>
      <c r="OO434" s="40"/>
      <c r="OS434" s="7"/>
      <c r="OT434" s="8"/>
      <c r="OY434" s="8"/>
      <c r="PA434" s="4"/>
      <c r="PB434" s="4"/>
      <c r="PC434" s="15"/>
      <c r="PD434" s="39"/>
      <c r="PH434" s="7"/>
      <c r="PI434" s="8"/>
      <c r="PM434" s="7"/>
      <c r="PN434" s="8"/>
      <c r="PS434" s="8"/>
      <c r="PU434" s="4"/>
      <c r="PV434" s="4"/>
      <c r="PX434" s="8"/>
      <c r="PZ434" s="4"/>
      <c r="QA434" s="4"/>
      <c r="QB434" s="15"/>
      <c r="QC434" s="39"/>
      <c r="QH434" s="39"/>
      <c r="QJ434" s="14"/>
      <c r="QK434" s="14"/>
      <c r="QL434" s="22"/>
      <c r="QM434" s="40"/>
      <c r="QQ434" s="7"/>
      <c r="QR434" s="8"/>
      <c r="QW434" s="8"/>
      <c r="QY434" s="4"/>
      <c r="QZ434" s="4"/>
      <c r="RA434" s="15"/>
      <c r="RB434" s="39"/>
      <c r="RF434" s="7"/>
      <c r="RG434" s="8"/>
      <c r="RK434" s="7"/>
      <c r="RL434" s="8"/>
      <c r="RQ434" s="8"/>
      <c r="RS434" s="4"/>
      <c r="RT434" s="4"/>
      <c r="RU434" s="15"/>
      <c r="RV434" s="39"/>
      <c r="RZ434" s="7"/>
      <c r="SA434" s="8"/>
      <c r="SE434" s="7"/>
      <c r="SF434" s="8"/>
      <c r="SJ434" s="7"/>
      <c r="SK434" s="8"/>
      <c r="SP434" s="8"/>
      <c r="SR434" s="4"/>
      <c r="SS434" s="4"/>
      <c r="SU434" s="8"/>
      <c r="SW434" s="4"/>
      <c r="SX434" s="4"/>
      <c r="SY434" s="15"/>
      <c r="SZ434" s="39"/>
      <c r="TE434" s="39"/>
      <c r="TG434" s="14"/>
      <c r="TH434" s="14"/>
      <c r="TI434" s="22"/>
      <c r="TJ434" s="40"/>
      <c r="TN434" s="7"/>
      <c r="TO434" s="8"/>
      <c r="TT434" s="8"/>
      <c r="TV434" s="4"/>
      <c r="TW434" s="4"/>
      <c r="TX434" s="15"/>
      <c r="TY434" s="39"/>
      <c r="UC434" s="7"/>
      <c r="UD434" s="8"/>
      <c r="UH434" s="7"/>
      <c r="UI434" s="8"/>
      <c r="UN434" s="8"/>
      <c r="UP434" s="4"/>
      <c r="UQ434" s="4"/>
      <c r="UR434" s="15"/>
      <c r="US434" s="39"/>
      <c r="UW434" s="7"/>
      <c r="UX434" s="8"/>
      <c r="VB434" s="7"/>
      <c r="VC434" s="8"/>
      <c r="VG434" s="7"/>
      <c r="VH434" s="8"/>
      <c r="VM434" s="8"/>
      <c r="VO434" s="4"/>
      <c r="VP434" s="4"/>
      <c r="VQ434" s="15"/>
      <c r="VR434" s="39"/>
      <c r="VV434" s="7"/>
      <c r="VW434" s="8"/>
      <c r="WA434" s="7"/>
      <c r="WB434" s="8"/>
      <c r="WF434" s="7"/>
      <c r="WG434" s="8"/>
      <c r="WK434" s="7"/>
      <c r="WL434" s="8"/>
      <c r="WQ434" s="8"/>
      <c r="WS434" s="4"/>
      <c r="WT434" s="4"/>
      <c r="WU434" s="15"/>
      <c r="WV434" s="39"/>
      <c r="WZ434" s="7"/>
      <c r="XA434" s="8"/>
      <c r="XE434" s="7"/>
      <c r="XF434" s="8"/>
      <c r="XJ434" s="7"/>
      <c r="XK434" s="8"/>
      <c r="XO434" s="7"/>
      <c r="XP434" s="8"/>
      <c r="XT434" s="7"/>
      <c r="XU434" s="8"/>
      <c r="XY434" s="7"/>
      <c r="XZ434" s="8"/>
      <c r="YD434" s="7"/>
      <c r="YE434" s="8"/>
      <c r="YI434" s="7"/>
      <c r="YJ434" s="8"/>
    </row>
    <row r="435" spans="2:660" x14ac:dyDescent="0.2">
      <c r="B435" s="242"/>
      <c r="C435" s="163"/>
      <c r="D435"/>
      <c r="J435"/>
      <c r="K435"/>
      <c r="L435"/>
      <c r="M435"/>
      <c r="AI435" s="8"/>
      <c r="AK435" s="4"/>
      <c r="AL435" s="9"/>
      <c r="AN435" s="8"/>
      <c r="AP435" s="4"/>
      <c r="AQ435" s="9"/>
      <c r="AS435" s="8"/>
      <c r="AU435" s="4"/>
      <c r="AV435" s="9"/>
      <c r="AX435" s="17"/>
      <c r="AZ435" s="13"/>
      <c r="BA435" s="16"/>
      <c r="BM435" s="39"/>
      <c r="BO435" s="14"/>
      <c r="BP435" s="18"/>
      <c r="BR435" s="39"/>
      <c r="BT435" s="14"/>
      <c r="BU435" s="18"/>
      <c r="BW435" s="39"/>
      <c r="BY435" s="14"/>
      <c r="BZ435" s="18"/>
      <c r="CA435" s="22"/>
      <c r="CB435" s="40"/>
      <c r="CG435" s="40"/>
      <c r="CI435" s="21"/>
      <c r="CJ435" s="21"/>
      <c r="CL435" s="40"/>
      <c r="CN435" s="21"/>
      <c r="CO435" s="21"/>
      <c r="CQ435" s="40"/>
      <c r="CS435" s="21"/>
      <c r="CT435" s="21"/>
      <c r="CV435" s="40"/>
      <c r="CX435" s="21"/>
      <c r="CY435" s="21"/>
      <c r="CZ435" s="26"/>
      <c r="DA435" s="41"/>
      <c r="DF435" s="41"/>
      <c r="DH435" s="25"/>
      <c r="DI435" s="25"/>
      <c r="DK435" s="41"/>
      <c r="DM435" s="25"/>
      <c r="DN435" s="25"/>
      <c r="DP435" s="41"/>
      <c r="DR435" s="25"/>
      <c r="DS435" s="25"/>
      <c r="DT435" s="30"/>
      <c r="DU435" s="42"/>
      <c r="DZ435" s="42"/>
      <c r="EB435" s="29"/>
      <c r="EC435" s="29"/>
      <c r="EE435" s="42"/>
      <c r="EG435" s="29"/>
      <c r="EH435" s="29"/>
      <c r="EI435" s="34"/>
      <c r="EJ435" s="43"/>
      <c r="EO435" s="43"/>
      <c r="EQ435" s="33"/>
      <c r="ER435" s="33"/>
      <c r="ES435" s="38"/>
      <c r="ET435" s="44"/>
      <c r="EX435" s="7"/>
      <c r="EY435" s="8"/>
      <c r="FD435" s="8"/>
      <c r="FF435" s="4"/>
      <c r="FG435" s="4"/>
      <c r="FI435" s="8"/>
      <c r="FK435" s="4"/>
      <c r="FL435" s="4"/>
      <c r="FN435" s="8"/>
      <c r="FP435" s="4"/>
      <c r="FQ435" s="4"/>
      <c r="FS435" s="8"/>
      <c r="FU435" s="4"/>
      <c r="FV435" s="4"/>
      <c r="FW435" s="15"/>
      <c r="FX435" s="39"/>
      <c r="GC435" s="39"/>
      <c r="GE435" s="14"/>
      <c r="GF435" s="14"/>
      <c r="GH435" s="39"/>
      <c r="GJ435" s="14"/>
      <c r="GK435" s="14"/>
      <c r="GM435" s="39"/>
      <c r="GO435" s="14"/>
      <c r="GP435" s="14"/>
      <c r="GQ435" s="22"/>
      <c r="GR435" s="40"/>
      <c r="GW435" s="40"/>
      <c r="GY435" s="21"/>
      <c r="GZ435" s="21"/>
      <c r="HB435" s="40"/>
      <c r="HD435" s="21"/>
      <c r="HE435" s="21"/>
      <c r="HF435" s="26"/>
      <c r="HG435" s="41"/>
      <c r="HL435" s="41"/>
      <c r="HN435" s="25"/>
      <c r="HO435" s="25"/>
      <c r="HP435" s="30"/>
      <c r="HQ435" s="42"/>
      <c r="HU435" s="7"/>
      <c r="HV435" s="8"/>
      <c r="IA435" s="8"/>
      <c r="IC435" s="4"/>
      <c r="ID435" s="4"/>
      <c r="IF435" s="8"/>
      <c r="IH435" s="4"/>
      <c r="II435" s="4"/>
      <c r="IK435" s="8"/>
      <c r="IM435" s="4"/>
      <c r="IN435" s="4"/>
      <c r="IO435" s="15"/>
      <c r="IP435" s="39"/>
      <c r="IU435" s="39"/>
      <c r="IW435" s="14"/>
      <c r="IX435" s="14"/>
      <c r="IZ435" s="39"/>
      <c r="JB435" s="14"/>
      <c r="JC435" s="14"/>
      <c r="JD435" s="22"/>
      <c r="JE435" s="40"/>
      <c r="JJ435" s="40"/>
      <c r="JL435" s="21"/>
      <c r="JM435" s="21"/>
      <c r="JN435" s="26"/>
      <c r="JO435" s="41"/>
      <c r="JS435" s="7"/>
      <c r="JT435" s="8"/>
      <c r="JY435" s="8"/>
      <c r="KA435" s="4"/>
      <c r="KB435" s="4"/>
      <c r="KD435" s="8"/>
      <c r="KF435" s="4"/>
      <c r="KG435" s="4"/>
      <c r="KH435" s="15"/>
      <c r="KI435" s="39"/>
      <c r="KN435" s="39"/>
      <c r="KP435" s="14"/>
      <c r="KQ435" s="14"/>
      <c r="KR435" s="22"/>
      <c r="KS435" s="40"/>
      <c r="KX435" s="6"/>
      <c r="KZ435" s="5"/>
      <c r="LA435" s="5"/>
      <c r="LG435" s="15"/>
      <c r="LH435" s="39"/>
      <c r="LM435" s="6"/>
      <c r="LO435" s="5"/>
      <c r="LP435" s="5"/>
      <c r="LQ435" s="7"/>
      <c r="LR435" s="8"/>
      <c r="LW435" s="8"/>
      <c r="LY435" s="4"/>
      <c r="LZ435" s="4"/>
      <c r="MB435" s="8"/>
      <c r="MD435" s="4"/>
      <c r="ME435" s="4"/>
      <c r="MG435" s="8"/>
      <c r="MI435" s="4"/>
      <c r="MJ435" s="4"/>
      <c r="MK435" s="15"/>
      <c r="ML435" s="39"/>
      <c r="MQ435" s="39"/>
      <c r="MS435" s="14"/>
      <c r="MT435" s="14"/>
      <c r="MV435" s="39"/>
      <c r="MX435" s="14"/>
      <c r="MY435" s="14"/>
      <c r="MZ435" s="22"/>
      <c r="NA435" s="40"/>
      <c r="NF435" s="40"/>
      <c r="NH435" s="21"/>
      <c r="NI435" s="21"/>
      <c r="NJ435" s="26"/>
      <c r="NK435" s="41"/>
      <c r="NO435" s="7"/>
      <c r="NP435" s="8"/>
      <c r="NU435" s="8"/>
      <c r="NW435" s="4"/>
      <c r="NX435" s="4"/>
      <c r="NZ435" s="8"/>
      <c r="OB435" s="4"/>
      <c r="OC435" s="4"/>
      <c r="OD435" s="15"/>
      <c r="OE435" s="39"/>
      <c r="OJ435" s="39"/>
      <c r="OL435" s="14"/>
      <c r="OM435" s="14"/>
      <c r="ON435" s="22"/>
      <c r="OO435" s="40"/>
      <c r="OS435" s="7"/>
      <c r="OT435" s="8"/>
      <c r="OY435" s="8"/>
      <c r="PA435" s="4"/>
      <c r="PB435" s="4"/>
      <c r="PC435" s="15"/>
      <c r="PD435" s="39"/>
      <c r="PH435" s="7"/>
      <c r="PI435" s="8"/>
      <c r="PM435" s="7"/>
      <c r="PN435" s="8"/>
      <c r="PS435" s="8"/>
      <c r="PU435" s="4"/>
      <c r="PV435" s="4"/>
      <c r="PX435" s="8"/>
      <c r="PZ435" s="4"/>
      <c r="QA435" s="4"/>
      <c r="QB435" s="15"/>
      <c r="QC435" s="39"/>
      <c r="QH435" s="39"/>
      <c r="QJ435" s="14"/>
      <c r="QK435" s="14"/>
      <c r="QL435" s="22"/>
      <c r="QM435" s="40"/>
      <c r="QQ435" s="7"/>
      <c r="QR435" s="8"/>
      <c r="QW435" s="8"/>
      <c r="QY435" s="4"/>
      <c r="QZ435" s="4"/>
      <c r="RA435" s="15"/>
      <c r="RB435" s="39"/>
      <c r="RF435" s="7"/>
      <c r="RG435" s="8"/>
      <c r="RK435" s="7"/>
      <c r="RL435" s="8"/>
      <c r="RQ435" s="8"/>
      <c r="RS435" s="4"/>
      <c r="RT435" s="4"/>
      <c r="RU435" s="15"/>
      <c r="RV435" s="39"/>
      <c r="RZ435" s="7"/>
      <c r="SA435" s="8"/>
      <c r="SE435" s="7"/>
      <c r="SF435" s="8"/>
      <c r="SJ435" s="7"/>
      <c r="SK435" s="8"/>
      <c r="SP435" s="8"/>
      <c r="SR435" s="4"/>
      <c r="SS435" s="4"/>
      <c r="SU435" s="8"/>
      <c r="SW435" s="4"/>
      <c r="SX435" s="4"/>
      <c r="SY435" s="15"/>
      <c r="SZ435" s="39"/>
      <c r="TE435" s="39"/>
      <c r="TG435" s="14"/>
      <c r="TH435" s="14"/>
      <c r="TI435" s="22"/>
      <c r="TJ435" s="40"/>
      <c r="TN435" s="7"/>
      <c r="TO435" s="8"/>
      <c r="TT435" s="8"/>
      <c r="TV435" s="4"/>
      <c r="TW435" s="4"/>
      <c r="TX435" s="15"/>
      <c r="TY435" s="39"/>
      <c r="UC435" s="7"/>
      <c r="UD435" s="8"/>
      <c r="UH435" s="7"/>
      <c r="UI435" s="8"/>
      <c r="UN435" s="8"/>
      <c r="UP435" s="4"/>
      <c r="UQ435" s="4"/>
      <c r="UR435" s="15"/>
      <c r="US435" s="39"/>
      <c r="UW435" s="7"/>
      <c r="UX435" s="8"/>
      <c r="VB435" s="7"/>
      <c r="VC435" s="8"/>
      <c r="VG435" s="7"/>
      <c r="VH435" s="8"/>
      <c r="VM435" s="8"/>
      <c r="VO435" s="4"/>
      <c r="VP435" s="4"/>
      <c r="VQ435" s="15"/>
      <c r="VR435" s="39"/>
      <c r="VV435" s="7"/>
      <c r="VW435" s="8"/>
      <c r="WA435" s="7"/>
      <c r="WB435" s="8"/>
      <c r="WF435" s="7"/>
      <c r="WG435" s="8"/>
      <c r="WK435" s="7"/>
      <c r="WL435" s="8"/>
      <c r="WQ435" s="8"/>
      <c r="WS435" s="4"/>
      <c r="WT435" s="4"/>
      <c r="WU435" s="15"/>
      <c r="WV435" s="39"/>
      <c r="WZ435" s="7"/>
      <c r="XA435" s="8"/>
      <c r="XE435" s="7"/>
      <c r="XF435" s="8"/>
      <c r="XJ435" s="7"/>
      <c r="XK435" s="8"/>
      <c r="XO435" s="7"/>
      <c r="XP435" s="8"/>
      <c r="XT435" s="7"/>
      <c r="XU435" s="8"/>
      <c r="XY435" s="7"/>
      <c r="XZ435" s="8"/>
      <c r="YD435" s="7"/>
      <c r="YE435" s="8"/>
      <c r="YI435" s="7"/>
      <c r="YJ435" s="8"/>
    </row>
    <row r="436" spans="2:660" x14ac:dyDescent="0.2">
      <c r="B436" s="242"/>
      <c r="C436" s="163"/>
      <c r="D436"/>
      <c r="J436"/>
      <c r="K436"/>
      <c r="L436"/>
      <c r="M436"/>
      <c r="AI436" s="8"/>
      <c r="AK436" s="4"/>
      <c r="AL436" s="9"/>
      <c r="AN436" s="8"/>
      <c r="AP436" s="4"/>
      <c r="AQ436" s="9"/>
      <c r="AS436" s="8"/>
      <c r="AU436" s="4"/>
      <c r="AV436" s="9"/>
      <c r="AX436" s="17"/>
      <c r="AZ436" s="13"/>
      <c r="BA436" s="16"/>
      <c r="BM436" s="39"/>
      <c r="BO436" s="14"/>
      <c r="BP436" s="18"/>
      <c r="BR436" s="39"/>
      <c r="BT436" s="14"/>
      <c r="BU436" s="18"/>
      <c r="BW436" s="39"/>
      <c r="BY436" s="14"/>
      <c r="BZ436" s="18"/>
      <c r="CA436" s="22"/>
      <c r="CB436" s="40"/>
      <c r="CG436" s="40"/>
      <c r="CI436" s="21"/>
      <c r="CJ436" s="21"/>
      <c r="CL436" s="40"/>
      <c r="CN436" s="21"/>
      <c r="CO436" s="21"/>
      <c r="CQ436" s="40"/>
      <c r="CS436" s="21"/>
      <c r="CT436" s="21"/>
      <c r="CV436" s="40"/>
      <c r="CX436" s="21"/>
      <c r="CY436" s="21"/>
      <c r="CZ436" s="26"/>
      <c r="DA436" s="41"/>
      <c r="DF436" s="41"/>
      <c r="DH436" s="25"/>
      <c r="DI436" s="25"/>
      <c r="DK436" s="41"/>
      <c r="DM436" s="25"/>
      <c r="DN436" s="25"/>
      <c r="DP436" s="41"/>
      <c r="DR436" s="25"/>
      <c r="DS436" s="25"/>
      <c r="DT436" s="30"/>
      <c r="DU436" s="42"/>
      <c r="DZ436" s="42"/>
      <c r="EB436" s="29"/>
      <c r="EC436" s="29"/>
      <c r="EE436" s="42"/>
      <c r="EG436" s="29"/>
      <c r="EH436" s="29"/>
      <c r="EI436" s="34"/>
      <c r="EJ436" s="43"/>
      <c r="EO436" s="43"/>
      <c r="EQ436" s="33"/>
      <c r="ER436" s="33"/>
      <c r="ES436" s="38"/>
      <c r="ET436" s="44"/>
      <c r="EX436" s="7"/>
      <c r="EY436" s="8"/>
      <c r="FD436" s="8"/>
      <c r="FF436" s="4"/>
      <c r="FG436" s="4"/>
      <c r="FI436" s="8"/>
      <c r="FK436" s="4"/>
      <c r="FL436" s="4"/>
      <c r="FN436" s="8"/>
      <c r="FP436" s="4"/>
      <c r="FQ436" s="4"/>
      <c r="FS436" s="8"/>
      <c r="FU436" s="4"/>
      <c r="FV436" s="4"/>
      <c r="FW436" s="15"/>
      <c r="FX436" s="39"/>
      <c r="GC436" s="39"/>
      <c r="GE436" s="14"/>
      <c r="GF436" s="14"/>
      <c r="GH436" s="39"/>
      <c r="GJ436" s="14"/>
      <c r="GK436" s="14"/>
      <c r="GM436" s="39"/>
      <c r="GO436" s="14"/>
      <c r="GP436" s="14"/>
      <c r="GQ436" s="22"/>
      <c r="GR436" s="40"/>
      <c r="GW436" s="40"/>
      <c r="GY436" s="21"/>
      <c r="GZ436" s="21"/>
      <c r="HB436" s="40"/>
      <c r="HD436" s="21"/>
      <c r="HE436" s="21"/>
      <c r="HF436" s="26"/>
      <c r="HG436" s="41"/>
      <c r="HL436" s="41"/>
      <c r="HN436" s="25"/>
      <c r="HO436" s="25"/>
      <c r="HP436" s="30"/>
      <c r="HQ436" s="42"/>
      <c r="HU436" s="7"/>
      <c r="HV436" s="8"/>
      <c r="IA436" s="8"/>
      <c r="IC436" s="4"/>
      <c r="ID436" s="4"/>
      <c r="IF436" s="8"/>
      <c r="IH436" s="4"/>
      <c r="II436" s="4"/>
      <c r="IK436" s="8"/>
      <c r="IM436" s="4"/>
      <c r="IN436" s="4"/>
      <c r="IO436" s="15"/>
      <c r="IP436" s="39"/>
      <c r="IU436" s="39"/>
      <c r="IW436" s="14"/>
      <c r="IX436" s="14"/>
      <c r="IZ436" s="39"/>
      <c r="JB436" s="14"/>
      <c r="JC436" s="14"/>
      <c r="JD436" s="22"/>
      <c r="JE436" s="40"/>
      <c r="JJ436" s="40"/>
      <c r="JL436" s="21"/>
      <c r="JM436" s="21"/>
      <c r="JN436" s="26"/>
      <c r="JO436" s="41"/>
      <c r="JS436" s="7"/>
      <c r="JT436" s="8"/>
      <c r="JY436" s="8"/>
      <c r="KA436" s="4"/>
      <c r="KB436" s="4"/>
      <c r="KD436" s="8"/>
      <c r="KF436" s="4"/>
      <c r="KG436" s="4"/>
      <c r="KH436" s="15"/>
      <c r="KI436" s="39"/>
      <c r="KN436" s="39"/>
      <c r="KP436" s="14"/>
      <c r="KQ436" s="14"/>
      <c r="KR436" s="22"/>
      <c r="KS436" s="40"/>
      <c r="KX436" s="6"/>
      <c r="KZ436" s="5"/>
      <c r="LA436" s="5"/>
      <c r="LG436" s="15"/>
      <c r="LH436" s="39"/>
      <c r="LM436" s="6"/>
      <c r="LO436" s="5"/>
      <c r="LP436" s="5"/>
      <c r="LQ436" s="7"/>
      <c r="LR436" s="8"/>
      <c r="LW436" s="8"/>
      <c r="LY436" s="4"/>
      <c r="LZ436" s="4"/>
      <c r="MB436" s="8"/>
      <c r="MD436" s="4"/>
      <c r="ME436" s="4"/>
      <c r="MG436" s="8"/>
      <c r="MI436" s="4"/>
      <c r="MJ436" s="4"/>
      <c r="MK436" s="15"/>
      <c r="ML436" s="39"/>
      <c r="MQ436" s="39"/>
      <c r="MS436" s="14"/>
      <c r="MT436" s="14"/>
      <c r="MV436" s="39"/>
      <c r="MX436" s="14"/>
      <c r="MY436" s="14"/>
      <c r="MZ436" s="22"/>
      <c r="NA436" s="40"/>
      <c r="NF436" s="40"/>
      <c r="NH436" s="21"/>
      <c r="NI436" s="21"/>
      <c r="NJ436" s="26"/>
      <c r="NK436" s="41"/>
      <c r="NO436" s="7"/>
      <c r="NP436" s="8"/>
      <c r="NU436" s="8"/>
      <c r="NW436" s="4"/>
      <c r="NX436" s="4"/>
      <c r="NZ436" s="8"/>
      <c r="OB436" s="4"/>
      <c r="OC436" s="4"/>
      <c r="OD436" s="15"/>
      <c r="OE436" s="39"/>
      <c r="OJ436" s="39"/>
      <c r="OL436" s="14"/>
      <c r="OM436" s="14"/>
      <c r="ON436" s="22"/>
      <c r="OO436" s="40"/>
      <c r="OS436" s="7"/>
      <c r="OT436" s="8"/>
      <c r="OY436" s="8"/>
      <c r="PA436" s="4"/>
      <c r="PB436" s="4"/>
      <c r="PC436" s="15"/>
      <c r="PD436" s="39"/>
      <c r="PH436" s="7"/>
      <c r="PI436" s="8"/>
      <c r="PM436" s="7"/>
      <c r="PN436" s="8"/>
      <c r="PS436" s="8"/>
      <c r="PU436" s="4"/>
      <c r="PV436" s="4"/>
      <c r="PX436" s="8"/>
      <c r="PZ436" s="4"/>
      <c r="QA436" s="4"/>
      <c r="QB436" s="15"/>
      <c r="QC436" s="39"/>
      <c r="QH436" s="39"/>
      <c r="QJ436" s="14"/>
      <c r="QK436" s="14"/>
      <c r="QL436" s="22"/>
      <c r="QM436" s="40"/>
      <c r="QQ436" s="7"/>
      <c r="QR436" s="8"/>
      <c r="QW436" s="8"/>
      <c r="QY436" s="4"/>
      <c r="QZ436" s="4"/>
      <c r="RA436" s="15"/>
      <c r="RB436" s="39"/>
      <c r="RF436" s="7"/>
      <c r="RG436" s="8"/>
      <c r="RK436" s="7"/>
      <c r="RL436" s="8"/>
      <c r="RQ436" s="8"/>
      <c r="RS436" s="4"/>
      <c r="RT436" s="4"/>
      <c r="RU436" s="15"/>
      <c r="RV436" s="39"/>
      <c r="RZ436" s="7"/>
      <c r="SA436" s="8"/>
      <c r="SE436" s="7"/>
      <c r="SF436" s="8"/>
      <c r="SJ436" s="7"/>
      <c r="SK436" s="8"/>
      <c r="SP436" s="8"/>
      <c r="SR436" s="4"/>
      <c r="SS436" s="4"/>
      <c r="SU436" s="8"/>
      <c r="SW436" s="4"/>
      <c r="SX436" s="4"/>
      <c r="SY436" s="15"/>
      <c r="SZ436" s="39"/>
      <c r="TE436" s="39"/>
      <c r="TG436" s="14"/>
      <c r="TH436" s="14"/>
      <c r="TI436" s="22"/>
      <c r="TJ436" s="40"/>
      <c r="TN436" s="7"/>
      <c r="TO436" s="8"/>
      <c r="TT436" s="8"/>
      <c r="TV436" s="4"/>
      <c r="TW436" s="4"/>
      <c r="TX436" s="15"/>
      <c r="TY436" s="39"/>
      <c r="UC436" s="7"/>
      <c r="UD436" s="8"/>
      <c r="UH436" s="7"/>
      <c r="UI436" s="8"/>
      <c r="UN436" s="8"/>
      <c r="UP436" s="4"/>
      <c r="UQ436" s="4"/>
      <c r="UR436" s="15"/>
      <c r="US436" s="39"/>
      <c r="UW436" s="7"/>
      <c r="UX436" s="8"/>
      <c r="VB436" s="7"/>
      <c r="VC436" s="8"/>
      <c r="VG436" s="7"/>
      <c r="VH436" s="8"/>
      <c r="VM436" s="8"/>
      <c r="VO436" s="4"/>
      <c r="VP436" s="4"/>
      <c r="VQ436" s="15"/>
      <c r="VR436" s="39"/>
      <c r="VV436" s="7"/>
      <c r="VW436" s="8"/>
      <c r="WA436" s="7"/>
      <c r="WB436" s="8"/>
      <c r="WF436" s="7"/>
      <c r="WG436" s="8"/>
      <c r="WK436" s="7"/>
      <c r="WL436" s="8"/>
      <c r="WQ436" s="8"/>
      <c r="WS436" s="4"/>
      <c r="WT436" s="4"/>
      <c r="WU436" s="15"/>
      <c r="WV436" s="39"/>
      <c r="WZ436" s="7"/>
      <c r="XA436" s="8"/>
      <c r="XE436" s="7"/>
      <c r="XF436" s="8"/>
      <c r="XJ436" s="7"/>
      <c r="XK436" s="8"/>
      <c r="XO436" s="7"/>
      <c r="XP436" s="8"/>
      <c r="XT436" s="7"/>
      <c r="XU436" s="8"/>
      <c r="XY436" s="7"/>
      <c r="XZ436" s="8"/>
      <c r="YD436" s="7"/>
      <c r="YE436" s="8"/>
      <c r="YI436" s="7"/>
      <c r="YJ436" s="8"/>
    </row>
    <row r="437" spans="2:660" x14ac:dyDescent="0.2">
      <c r="B437" s="242"/>
      <c r="C437" s="163"/>
      <c r="D437"/>
      <c r="J437"/>
      <c r="K437"/>
      <c r="L437"/>
      <c r="M437"/>
      <c r="AI437" s="8"/>
      <c r="AK437" s="4"/>
      <c r="AL437" s="9"/>
      <c r="AN437" s="8"/>
      <c r="AP437" s="4"/>
      <c r="AQ437" s="9"/>
      <c r="AS437" s="8"/>
      <c r="AU437" s="4"/>
      <c r="AV437" s="9"/>
      <c r="AX437" s="17"/>
      <c r="AZ437" s="13"/>
      <c r="BA437" s="16"/>
      <c r="BM437" s="39"/>
      <c r="BO437" s="14"/>
      <c r="BP437" s="18"/>
      <c r="BR437" s="39"/>
      <c r="BT437" s="14"/>
      <c r="BU437" s="18"/>
      <c r="BW437" s="39"/>
      <c r="BY437" s="14"/>
      <c r="BZ437" s="18"/>
      <c r="CA437" s="22"/>
      <c r="CB437" s="40"/>
      <c r="CG437" s="40"/>
      <c r="CI437" s="21"/>
      <c r="CJ437" s="21"/>
      <c r="CL437" s="40"/>
      <c r="CN437" s="21"/>
      <c r="CO437" s="21"/>
      <c r="CQ437" s="40"/>
      <c r="CS437" s="21"/>
      <c r="CT437" s="21"/>
      <c r="CV437" s="40"/>
      <c r="CX437" s="21"/>
      <c r="CY437" s="21"/>
      <c r="CZ437" s="26"/>
      <c r="DA437" s="41"/>
      <c r="DF437" s="41"/>
      <c r="DH437" s="25"/>
      <c r="DI437" s="25"/>
      <c r="DK437" s="41"/>
      <c r="DM437" s="25"/>
      <c r="DN437" s="25"/>
      <c r="DP437" s="41"/>
      <c r="DR437" s="25"/>
      <c r="DS437" s="25"/>
      <c r="DT437" s="30"/>
      <c r="DU437" s="42"/>
      <c r="DZ437" s="42"/>
      <c r="EB437" s="29"/>
      <c r="EC437" s="29"/>
      <c r="EE437" s="42"/>
      <c r="EG437" s="29"/>
      <c r="EH437" s="29"/>
      <c r="EI437" s="34"/>
      <c r="EJ437" s="43"/>
      <c r="EO437" s="43"/>
      <c r="EQ437" s="33"/>
      <c r="ER437" s="33"/>
      <c r="ES437" s="38"/>
      <c r="ET437" s="44"/>
      <c r="EX437" s="7"/>
      <c r="EY437" s="8"/>
      <c r="FD437" s="8"/>
      <c r="FF437" s="4"/>
      <c r="FG437" s="4"/>
      <c r="FI437" s="8"/>
      <c r="FK437" s="4"/>
      <c r="FL437" s="4"/>
      <c r="FN437" s="8"/>
      <c r="FP437" s="4"/>
      <c r="FQ437" s="4"/>
      <c r="FS437" s="8"/>
      <c r="FU437" s="4"/>
      <c r="FV437" s="4"/>
      <c r="FW437" s="15"/>
      <c r="FX437" s="39"/>
      <c r="GC437" s="39"/>
      <c r="GE437" s="14"/>
      <c r="GF437" s="14"/>
      <c r="GH437" s="39"/>
      <c r="GJ437" s="14"/>
      <c r="GK437" s="14"/>
      <c r="GM437" s="39"/>
      <c r="GO437" s="14"/>
      <c r="GP437" s="14"/>
      <c r="GQ437" s="22"/>
      <c r="GR437" s="40"/>
      <c r="GW437" s="40"/>
      <c r="GY437" s="21"/>
      <c r="GZ437" s="21"/>
      <c r="HB437" s="40"/>
      <c r="HD437" s="21"/>
      <c r="HE437" s="21"/>
      <c r="HF437" s="26"/>
      <c r="HG437" s="41"/>
      <c r="HL437" s="41"/>
      <c r="HN437" s="25"/>
      <c r="HO437" s="25"/>
      <c r="HP437" s="30"/>
      <c r="HQ437" s="42"/>
      <c r="HU437" s="7"/>
      <c r="HV437" s="8"/>
      <c r="IA437" s="8"/>
      <c r="IC437" s="4"/>
      <c r="ID437" s="4"/>
      <c r="IF437" s="8"/>
      <c r="IH437" s="4"/>
      <c r="II437" s="4"/>
      <c r="IK437" s="8"/>
      <c r="IM437" s="4"/>
      <c r="IN437" s="4"/>
      <c r="IO437" s="15"/>
      <c r="IP437" s="39"/>
      <c r="IU437" s="39"/>
      <c r="IW437" s="14"/>
      <c r="IX437" s="14"/>
      <c r="IZ437" s="39"/>
      <c r="JB437" s="14"/>
      <c r="JC437" s="14"/>
      <c r="JD437" s="22"/>
      <c r="JE437" s="40"/>
      <c r="JJ437" s="40"/>
      <c r="JL437" s="21"/>
      <c r="JM437" s="21"/>
      <c r="JN437" s="26"/>
      <c r="JO437" s="41"/>
      <c r="JS437" s="7"/>
      <c r="JT437" s="8"/>
      <c r="JY437" s="8"/>
      <c r="KA437" s="4"/>
      <c r="KB437" s="4"/>
      <c r="KD437" s="8"/>
      <c r="KF437" s="4"/>
      <c r="KG437" s="4"/>
      <c r="KH437" s="15"/>
      <c r="KI437" s="39"/>
      <c r="KN437" s="39"/>
      <c r="KP437" s="14"/>
      <c r="KQ437" s="14"/>
      <c r="KR437" s="22"/>
      <c r="KS437" s="40"/>
      <c r="KX437" s="6"/>
      <c r="KZ437" s="5"/>
      <c r="LA437" s="5"/>
      <c r="LG437" s="15"/>
      <c r="LH437" s="39"/>
      <c r="LM437" s="6"/>
      <c r="LO437" s="5"/>
      <c r="LP437" s="5"/>
      <c r="LQ437" s="7"/>
      <c r="LR437" s="8"/>
      <c r="LW437" s="8"/>
      <c r="LY437" s="4"/>
      <c r="LZ437" s="4"/>
      <c r="MB437" s="8"/>
      <c r="MD437" s="4"/>
      <c r="ME437" s="4"/>
      <c r="MG437" s="8"/>
      <c r="MI437" s="4"/>
      <c r="MJ437" s="4"/>
      <c r="MK437" s="15"/>
      <c r="ML437" s="39"/>
      <c r="MQ437" s="39"/>
      <c r="MS437" s="14"/>
      <c r="MT437" s="14"/>
      <c r="MV437" s="39"/>
      <c r="MX437" s="14"/>
      <c r="MY437" s="14"/>
      <c r="MZ437" s="22"/>
      <c r="NA437" s="40"/>
      <c r="NF437" s="40"/>
      <c r="NH437" s="21"/>
      <c r="NI437" s="21"/>
      <c r="NJ437" s="26"/>
      <c r="NK437" s="41"/>
      <c r="NO437" s="7"/>
      <c r="NP437" s="8"/>
      <c r="NU437" s="8"/>
      <c r="NW437" s="4"/>
      <c r="NX437" s="4"/>
      <c r="NZ437" s="8"/>
      <c r="OB437" s="4"/>
      <c r="OC437" s="4"/>
      <c r="OD437" s="15"/>
      <c r="OE437" s="39"/>
      <c r="OJ437" s="39"/>
      <c r="OL437" s="14"/>
      <c r="OM437" s="14"/>
      <c r="ON437" s="22"/>
      <c r="OO437" s="40"/>
      <c r="OS437" s="7"/>
      <c r="OT437" s="8"/>
      <c r="OY437" s="8"/>
      <c r="PA437" s="4"/>
      <c r="PB437" s="4"/>
      <c r="PC437" s="15"/>
      <c r="PD437" s="39"/>
      <c r="PH437" s="7"/>
      <c r="PI437" s="8"/>
      <c r="PM437" s="7"/>
      <c r="PN437" s="8"/>
      <c r="PS437" s="8"/>
      <c r="PU437" s="4"/>
      <c r="PV437" s="4"/>
      <c r="PX437" s="8"/>
      <c r="PZ437" s="4"/>
      <c r="QA437" s="4"/>
      <c r="QB437" s="15"/>
      <c r="QC437" s="39"/>
      <c r="QH437" s="39"/>
      <c r="QJ437" s="14"/>
      <c r="QK437" s="14"/>
      <c r="QL437" s="22"/>
      <c r="QM437" s="40"/>
      <c r="QQ437" s="7"/>
      <c r="QR437" s="8"/>
      <c r="QW437" s="8"/>
      <c r="QY437" s="4"/>
      <c r="QZ437" s="4"/>
      <c r="RA437" s="15"/>
      <c r="RB437" s="39"/>
      <c r="RF437" s="7"/>
      <c r="RG437" s="8"/>
      <c r="RK437" s="7"/>
      <c r="RL437" s="8"/>
      <c r="RQ437" s="8"/>
      <c r="RS437" s="4"/>
      <c r="RT437" s="4"/>
      <c r="RU437" s="15"/>
      <c r="RV437" s="39"/>
      <c r="RZ437" s="7"/>
      <c r="SA437" s="8"/>
      <c r="SE437" s="7"/>
      <c r="SF437" s="8"/>
      <c r="SJ437" s="7"/>
      <c r="SK437" s="8"/>
      <c r="SP437" s="8"/>
      <c r="SR437" s="4"/>
      <c r="SS437" s="4"/>
      <c r="SU437" s="8"/>
      <c r="SW437" s="4"/>
      <c r="SX437" s="4"/>
      <c r="SY437" s="15"/>
      <c r="SZ437" s="39"/>
      <c r="TE437" s="39"/>
      <c r="TG437" s="14"/>
      <c r="TH437" s="14"/>
      <c r="TI437" s="22"/>
      <c r="TJ437" s="40"/>
      <c r="TN437" s="7"/>
      <c r="TO437" s="8"/>
      <c r="TT437" s="8"/>
      <c r="TV437" s="4"/>
      <c r="TW437" s="4"/>
      <c r="TX437" s="15"/>
      <c r="TY437" s="39"/>
      <c r="UC437" s="7"/>
      <c r="UD437" s="8"/>
      <c r="UH437" s="7"/>
      <c r="UI437" s="8"/>
      <c r="UN437" s="8"/>
      <c r="UP437" s="4"/>
      <c r="UQ437" s="4"/>
      <c r="UR437" s="15"/>
      <c r="US437" s="39"/>
      <c r="UW437" s="7"/>
      <c r="UX437" s="8"/>
      <c r="VB437" s="7"/>
      <c r="VC437" s="8"/>
      <c r="VG437" s="7"/>
      <c r="VH437" s="8"/>
      <c r="VM437" s="8"/>
      <c r="VO437" s="4"/>
      <c r="VP437" s="4"/>
      <c r="VQ437" s="15"/>
      <c r="VR437" s="39"/>
      <c r="VV437" s="7"/>
      <c r="VW437" s="8"/>
      <c r="WA437" s="7"/>
      <c r="WB437" s="8"/>
      <c r="WF437" s="7"/>
      <c r="WG437" s="8"/>
      <c r="WK437" s="7"/>
      <c r="WL437" s="8"/>
      <c r="WQ437" s="8"/>
      <c r="WS437" s="4"/>
      <c r="WT437" s="4"/>
      <c r="WU437" s="15"/>
      <c r="WV437" s="39"/>
      <c r="WZ437" s="7"/>
      <c r="XA437" s="8"/>
      <c r="XE437" s="7"/>
      <c r="XF437" s="8"/>
      <c r="XJ437" s="7"/>
      <c r="XK437" s="8"/>
      <c r="XO437" s="7"/>
      <c r="XP437" s="8"/>
      <c r="XT437" s="7"/>
      <c r="XU437" s="8"/>
      <c r="XY437" s="7"/>
      <c r="XZ437" s="8"/>
      <c r="YD437" s="7"/>
      <c r="YE437" s="8"/>
      <c r="YI437" s="7"/>
      <c r="YJ437" s="8"/>
    </row>
    <row r="438" spans="2:660" x14ac:dyDescent="0.2">
      <c r="B438" s="242"/>
      <c r="C438" s="163"/>
      <c r="D438"/>
      <c r="J438"/>
      <c r="K438"/>
      <c r="L438"/>
      <c r="M438"/>
      <c r="AI438" s="8"/>
      <c r="AK438" s="4"/>
      <c r="AL438" s="9"/>
      <c r="AN438" s="8"/>
      <c r="AP438" s="4"/>
      <c r="AQ438" s="9"/>
      <c r="AS438" s="8"/>
      <c r="AU438" s="4"/>
      <c r="AV438" s="9"/>
      <c r="AX438" s="17"/>
      <c r="AZ438" s="13"/>
      <c r="BA438" s="16"/>
      <c r="BM438" s="39"/>
      <c r="BO438" s="14"/>
      <c r="BP438" s="18"/>
      <c r="BR438" s="39"/>
      <c r="BT438" s="14"/>
      <c r="BU438" s="18"/>
      <c r="BW438" s="39"/>
      <c r="BY438" s="14"/>
      <c r="BZ438" s="18"/>
      <c r="CA438" s="22"/>
      <c r="CB438" s="40"/>
      <c r="CG438" s="40"/>
      <c r="CI438" s="21"/>
      <c r="CJ438" s="21"/>
      <c r="CL438" s="40"/>
      <c r="CN438" s="21"/>
      <c r="CO438" s="21"/>
      <c r="CQ438" s="40"/>
      <c r="CS438" s="21"/>
      <c r="CT438" s="21"/>
      <c r="CV438" s="40"/>
      <c r="CX438" s="21"/>
      <c r="CY438" s="21"/>
      <c r="CZ438" s="26"/>
      <c r="DA438" s="41"/>
      <c r="DF438" s="41"/>
      <c r="DH438" s="25"/>
      <c r="DI438" s="25"/>
      <c r="DK438" s="41"/>
      <c r="DM438" s="25"/>
      <c r="DN438" s="25"/>
      <c r="DP438" s="41"/>
      <c r="DR438" s="25"/>
      <c r="DS438" s="25"/>
      <c r="DT438" s="30"/>
      <c r="DU438" s="42"/>
      <c r="DZ438" s="42"/>
      <c r="EB438" s="29"/>
      <c r="EC438" s="29"/>
      <c r="EE438" s="42"/>
      <c r="EG438" s="29"/>
      <c r="EH438" s="29"/>
      <c r="EI438" s="34"/>
      <c r="EJ438" s="43"/>
      <c r="EO438" s="43"/>
      <c r="EQ438" s="33"/>
      <c r="ER438" s="33"/>
      <c r="ES438" s="38"/>
      <c r="ET438" s="44"/>
      <c r="EX438" s="7"/>
      <c r="EY438" s="8"/>
      <c r="FD438" s="8"/>
      <c r="FF438" s="4"/>
      <c r="FG438" s="4"/>
      <c r="FI438" s="8"/>
      <c r="FK438" s="4"/>
      <c r="FL438" s="4"/>
      <c r="FN438" s="8"/>
      <c r="FP438" s="4"/>
      <c r="FQ438" s="4"/>
      <c r="FS438" s="8"/>
      <c r="FU438" s="4"/>
      <c r="FV438" s="4"/>
      <c r="FW438" s="15"/>
      <c r="FX438" s="39"/>
      <c r="GC438" s="39"/>
      <c r="GE438" s="14"/>
      <c r="GF438" s="14"/>
      <c r="GH438" s="39"/>
      <c r="GJ438" s="14"/>
      <c r="GK438" s="14"/>
      <c r="GM438" s="39"/>
      <c r="GO438" s="14"/>
      <c r="GP438" s="14"/>
      <c r="GQ438" s="22"/>
      <c r="GR438" s="40"/>
      <c r="GW438" s="40"/>
      <c r="GY438" s="21"/>
      <c r="GZ438" s="21"/>
      <c r="HB438" s="40"/>
      <c r="HD438" s="21"/>
      <c r="HE438" s="21"/>
      <c r="HF438" s="26"/>
      <c r="HG438" s="41"/>
      <c r="HL438" s="41"/>
      <c r="HN438" s="25"/>
      <c r="HO438" s="25"/>
      <c r="HP438" s="30"/>
      <c r="HQ438" s="42"/>
      <c r="HU438" s="7"/>
      <c r="HV438" s="8"/>
      <c r="IA438" s="8"/>
      <c r="IC438" s="4"/>
      <c r="ID438" s="4"/>
      <c r="IF438" s="8"/>
      <c r="IH438" s="4"/>
      <c r="II438" s="4"/>
      <c r="IK438" s="8"/>
      <c r="IM438" s="4"/>
      <c r="IN438" s="4"/>
      <c r="IO438" s="15"/>
      <c r="IP438" s="39"/>
      <c r="IU438" s="39"/>
      <c r="IW438" s="14"/>
      <c r="IX438" s="14"/>
      <c r="IZ438" s="39"/>
      <c r="JB438" s="14"/>
      <c r="JC438" s="14"/>
      <c r="JD438" s="22"/>
      <c r="JE438" s="40"/>
      <c r="JJ438" s="40"/>
      <c r="JL438" s="21"/>
      <c r="JM438" s="21"/>
      <c r="JN438" s="26"/>
      <c r="JO438" s="41"/>
      <c r="JS438" s="7"/>
      <c r="JT438" s="8"/>
      <c r="JY438" s="8"/>
      <c r="KA438" s="4"/>
      <c r="KB438" s="4"/>
      <c r="KD438" s="8"/>
      <c r="KF438" s="4"/>
      <c r="KG438" s="4"/>
      <c r="KH438" s="15"/>
      <c r="KI438" s="39"/>
      <c r="KN438" s="39"/>
      <c r="KP438" s="14"/>
      <c r="KQ438" s="14"/>
      <c r="KR438" s="22"/>
      <c r="KS438" s="40"/>
      <c r="KX438" s="6"/>
      <c r="KZ438" s="5"/>
      <c r="LA438" s="5"/>
      <c r="LG438" s="15"/>
      <c r="LH438" s="39"/>
      <c r="LM438" s="6"/>
      <c r="LO438" s="5"/>
      <c r="LP438" s="5"/>
      <c r="LQ438" s="7"/>
      <c r="LR438" s="8"/>
      <c r="LW438" s="8"/>
      <c r="LY438" s="4"/>
      <c r="LZ438" s="4"/>
      <c r="MB438" s="8"/>
      <c r="MD438" s="4"/>
      <c r="ME438" s="4"/>
      <c r="MG438" s="8"/>
      <c r="MI438" s="4"/>
      <c r="MJ438" s="4"/>
      <c r="MK438" s="15"/>
      <c r="ML438" s="39"/>
      <c r="MQ438" s="39"/>
      <c r="MS438" s="14"/>
      <c r="MT438" s="14"/>
      <c r="MV438" s="39"/>
      <c r="MX438" s="14"/>
      <c r="MY438" s="14"/>
      <c r="MZ438" s="22"/>
      <c r="NA438" s="40"/>
      <c r="NF438" s="40"/>
      <c r="NH438" s="21"/>
      <c r="NI438" s="21"/>
      <c r="NJ438" s="26"/>
      <c r="NK438" s="41"/>
      <c r="NO438" s="7"/>
      <c r="NP438" s="8"/>
      <c r="NU438" s="8"/>
      <c r="NW438" s="4"/>
      <c r="NX438" s="4"/>
      <c r="NZ438" s="8"/>
      <c r="OB438" s="4"/>
      <c r="OC438" s="4"/>
      <c r="OD438" s="15"/>
      <c r="OE438" s="39"/>
      <c r="OJ438" s="39"/>
      <c r="OL438" s="14"/>
      <c r="OM438" s="14"/>
      <c r="ON438" s="22"/>
      <c r="OO438" s="40"/>
      <c r="OS438" s="7"/>
      <c r="OT438" s="8"/>
      <c r="OY438" s="8"/>
      <c r="PA438" s="4"/>
      <c r="PB438" s="4"/>
      <c r="PC438" s="15"/>
      <c r="PD438" s="39"/>
      <c r="PH438" s="7"/>
      <c r="PI438" s="8"/>
      <c r="PM438" s="7"/>
      <c r="PN438" s="8"/>
      <c r="PS438" s="8"/>
      <c r="PU438" s="4"/>
      <c r="PV438" s="4"/>
      <c r="PX438" s="8"/>
      <c r="PZ438" s="4"/>
      <c r="QA438" s="4"/>
      <c r="QB438" s="15"/>
      <c r="QC438" s="39"/>
      <c r="QH438" s="39"/>
      <c r="QJ438" s="14"/>
      <c r="QK438" s="14"/>
      <c r="QL438" s="22"/>
      <c r="QM438" s="40"/>
      <c r="QQ438" s="7"/>
      <c r="QR438" s="8"/>
      <c r="QW438" s="8"/>
      <c r="QY438" s="4"/>
      <c r="QZ438" s="4"/>
      <c r="RA438" s="15"/>
      <c r="RB438" s="39"/>
      <c r="RF438" s="7"/>
      <c r="RG438" s="8"/>
      <c r="RK438" s="7"/>
      <c r="RL438" s="8"/>
      <c r="RQ438" s="8"/>
      <c r="RS438" s="4"/>
      <c r="RT438" s="4"/>
      <c r="RU438" s="15"/>
      <c r="RV438" s="39"/>
      <c r="RZ438" s="7"/>
      <c r="SA438" s="8"/>
      <c r="SE438" s="7"/>
      <c r="SF438" s="8"/>
      <c r="SJ438" s="7"/>
      <c r="SK438" s="8"/>
      <c r="SP438" s="8"/>
      <c r="SR438" s="4"/>
      <c r="SS438" s="4"/>
      <c r="SU438" s="8"/>
      <c r="SW438" s="4"/>
      <c r="SX438" s="4"/>
      <c r="SY438" s="15"/>
      <c r="SZ438" s="39"/>
      <c r="TE438" s="39"/>
      <c r="TG438" s="14"/>
      <c r="TH438" s="14"/>
      <c r="TI438" s="22"/>
      <c r="TJ438" s="40"/>
      <c r="TN438" s="7"/>
      <c r="TO438" s="8"/>
      <c r="TT438" s="8"/>
      <c r="TV438" s="4"/>
      <c r="TW438" s="4"/>
      <c r="TX438" s="15"/>
      <c r="TY438" s="39"/>
      <c r="UC438" s="7"/>
      <c r="UD438" s="8"/>
      <c r="UH438" s="7"/>
      <c r="UI438" s="8"/>
      <c r="UN438" s="8"/>
      <c r="UP438" s="4"/>
      <c r="UQ438" s="4"/>
      <c r="UR438" s="15"/>
      <c r="US438" s="39"/>
      <c r="UW438" s="7"/>
      <c r="UX438" s="8"/>
      <c r="VB438" s="7"/>
      <c r="VC438" s="8"/>
      <c r="VG438" s="7"/>
      <c r="VH438" s="8"/>
      <c r="VM438" s="8"/>
      <c r="VO438" s="4"/>
      <c r="VP438" s="4"/>
      <c r="VQ438" s="15"/>
      <c r="VR438" s="39"/>
      <c r="VV438" s="7"/>
      <c r="VW438" s="8"/>
      <c r="WA438" s="7"/>
      <c r="WB438" s="8"/>
      <c r="WF438" s="7"/>
      <c r="WG438" s="8"/>
      <c r="WK438" s="7"/>
      <c r="WL438" s="8"/>
      <c r="WQ438" s="8"/>
      <c r="WS438" s="4"/>
      <c r="WT438" s="4"/>
      <c r="WU438" s="15"/>
      <c r="WV438" s="39"/>
      <c r="WZ438" s="7"/>
      <c r="XA438" s="8"/>
      <c r="XE438" s="7"/>
      <c r="XF438" s="8"/>
      <c r="XJ438" s="7"/>
      <c r="XK438" s="8"/>
      <c r="XO438" s="7"/>
      <c r="XP438" s="8"/>
      <c r="XT438" s="7"/>
      <c r="XU438" s="8"/>
      <c r="XY438" s="7"/>
      <c r="XZ438" s="8"/>
      <c r="YD438" s="7"/>
      <c r="YE438" s="8"/>
      <c r="YI438" s="7"/>
      <c r="YJ438" s="8"/>
    </row>
    <row r="439" spans="2:660" x14ac:dyDescent="0.2">
      <c r="B439" s="242"/>
      <c r="C439" s="163"/>
      <c r="D439"/>
      <c r="J439"/>
      <c r="K439"/>
      <c r="L439"/>
      <c r="M439"/>
      <c r="AI439" s="8"/>
      <c r="AK439" s="4"/>
      <c r="AL439" s="9"/>
      <c r="AN439" s="8"/>
      <c r="AP439" s="4"/>
      <c r="AQ439" s="9"/>
      <c r="AS439" s="8"/>
      <c r="AU439" s="4"/>
      <c r="AV439" s="9"/>
      <c r="AX439" s="17"/>
      <c r="AZ439" s="13"/>
      <c r="BA439" s="16"/>
      <c r="BM439" s="39"/>
      <c r="BO439" s="14"/>
      <c r="BP439" s="18"/>
      <c r="BR439" s="39"/>
      <c r="BT439" s="14"/>
      <c r="BU439" s="18"/>
      <c r="BW439" s="39"/>
      <c r="BY439" s="14"/>
      <c r="BZ439" s="18"/>
      <c r="CA439" s="22"/>
      <c r="CB439" s="40"/>
      <c r="CG439" s="40"/>
      <c r="CI439" s="21"/>
      <c r="CJ439" s="21"/>
      <c r="CL439" s="40"/>
      <c r="CN439" s="21"/>
      <c r="CO439" s="21"/>
      <c r="CQ439" s="40"/>
      <c r="CS439" s="21"/>
      <c r="CT439" s="21"/>
      <c r="CV439" s="40"/>
      <c r="CX439" s="21"/>
      <c r="CY439" s="21"/>
      <c r="CZ439" s="26"/>
      <c r="DA439" s="41"/>
      <c r="DF439" s="41"/>
      <c r="DH439" s="25"/>
      <c r="DI439" s="25"/>
      <c r="DK439" s="41"/>
      <c r="DM439" s="25"/>
      <c r="DN439" s="25"/>
      <c r="DP439" s="41"/>
      <c r="DR439" s="25"/>
      <c r="DS439" s="25"/>
      <c r="DT439" s="30"/>
      <c r="DU439" s="42"/>
      <c r="DZ439" s="42"/>
      <c r="EB439" s="29"/>
      <c r="EC439" s="29"/>
      <c r="EE439" s="42"/>
      <c r="EG439" s="29"/>
      <c r="EH439" s="29"/>
      <c r="EI439" s="34"/>
      <c r="EJ439" s="43"/>
      <c r="EO439" s="43"/>
      <c r="EQ439" s="33"/>
      <c r="ER439" s="33"/>
      <c r="ES439" s="38"/>
      <c r="ET439" s="44"/>
      <c r="EX439" s="7"/>
      <c r="EY439" s="8"/>
      <c r="FD439" s="8"/>
      <c r="FF439" s="4"/>
      <c r="FG439" s="4"/>
      <c r="FI439" s="8"/>
      <c r="FK439" s="4"/>
      <c r="FL439" s="4"/>
      <c r="FN439" s="8"/>
      <c r="FP439" s="4"/>
      <c r="FQ439" s="4"/>
      <c r="FS439" s="8"/>
      <c r="FU439" s="4"/>
      <c r="FV439" s="4"/>
      <c r="FW439" s="15"/>
      <c r="FX439" s="39"/>
      <c r="GC439" s="39"/>
      <c r="GE439" s="14"/>
      <c r="GF439" s="14"/>
      <c r="GH439" s="39"/>
      <c r="GJ439" s="14"/>
      <c r="GK439" s="14"/>
      <c r="GM439" s="39"/>
      <c r="GO439" s="14"/>
      <c r="GP439" s="14"/>
      <c r="GQ439" s="22"/>
      <c r="GR439" s="40"/>
      <c r="GW439" s="40"/>
      <c r="GY439" s="21"/>
      <c r="GZ439" s="21"/>
      <c r="HB439" s="40"/>
      <c r="HD439" s="21"/>
      <c r="HE439" s="21"/>
      <c r="HF439" s="26"/>
      <c r="HG439" s="41"/>
      <c r="HL439" s="41"/>
      <c r="HN439" s="25"/>
      <c r="HO439" s="25"/>
      <c r="HP439" s="30"/>
      <c r="HQ439" s="42"/>
      <c r="HU439" s="7"/>
      <c r="HV439" s="8"/>
      <c r="IA439" s="8"/>
      <c r="IC439" s="4"/>
      <c r="ID439" s="4"/>
      <c r="IF439" s="8"/>
      <c r="IH439" s="4"/>
      <c r="II439" s="4"/>
      <c r="IK439" s="8"/>
      <c r="IM439" s="4"/>
      <c r="IN439" s="4"/>
      <c r="IO439" s="15"/>
      <c r="IP439" s="39"/>
      <c r="IU439" s="39"/>
      <c r="IW439" s="14"/>
      <c r="IX439" s="14"/>
      <c r="IZ439" s="39"/>
      <c r="JB439" s="14"/>
      <c r="JC439" s="14"/>
      <c r="JD439" s="22"/>
      <c r="JE439" s="40"/>
      <c r="JJ439" s="40"/>
      <c r="JL439" s="21"/>
      <c r="JM439" s="21"/>
      <c r="JN439" s="26"/>
      <c r="JO439" s="41"/>
      <c r="JS439" s="7"/>
      <c r="JT439" s="8"/>
      <c r="JY439" s="8"/>
      <c r="KA439" s="4"/>
      <c r="KB439" s="4"/>
      <c r="KD439" s="8"/>
      <c r="KF439" s="4"/>
      <c r="KG439" s="4"/>
      <c r="KH439" s="15"/>
      <c r="KI439" s="39"/>
      <c r="KN439" s="39"/>
      <c r="KP439" s="14"/>
      <c r="KQ439" s="14"/>
      <c r="KR439" s="22"/>
      <c r="KS439" s="40"/>
      <c r="KX439" s="6"/>
      <c r="KZ439" s="5"/>
      <c r="LA439" s="5"/>
      <c r="LG439" s="15"/>
      <c r="LH439" s="39"/>
      <c r="LM439" s="6"/>
      <c r="LO439" s="5"/>
      <c r="LP439" s="5"/>
      <c r="LQ439" s="7"/>
      <c r="LR439" s="8"/>
      <c r="LW439" s="8"/>
      <c r="LY439" s="4"/>
      <c r="LZ439" s="4"/>
      <c r="MB439" s="8"/>
      <c r="MD439" s="4"/>
      <c r="ME439" s="4"/>
      <c r="MG439" s="8"/>
      <c r="MI439" s="4"/>
      <c r="MJ439" s="4"/>
      <c r="MK439" s="15"/>
      <c r="ML439" s="39"/>
      <c r="MQ439" s="39"/>
      <c r="MS439" s="14"/>
      <c r="MT439" s="14"/>
      <c r="MV439" s="39"/>
      <c r="MX439" s="14"/>
      <c r="MY439" s="14"/>
      <c r="MZ439" s="22"/>
      <c r="NA439" s="40"/>
      <c r="NF439" s="40"/>
      <c r="NH439" s="21"/>
      <c r="NI439" s="21"/>
      <c r="NJ439" s="26"/>
      <c r="NK439" s="41"/>
      <c r="NO439" s="7"/>
      <c r="NP439" s="8"/>
      <c r="NU439" s="8"/>
      <c r="NW439" s="4"/>
      <c r="NX439" s="4"/>
      <c r="NZ439" s="8"/>
      <c r="OB439" s="4"/>
      <c r="OC439" s="4"/>
      <c r="OD439" s="15"/>
      <c r="OE439" s="39"/>
      <c r="OJ439" s="39"/>
      <c r="OL439" s="14"/>
      <c r="OM439" s="14"/>
      <c r="ON439" s="22"/>
      <c r="OO439" s="40"/>
      <c r="OS439" s="7"/>
      <c r="OT439" s="8"/>
      <c r="OY439" s="8"/>
      <c r="PA439" s="4"/>
      <c r="PB439" s="4"/>
      <c r="PC439" s="15"/>
      <c r="PD439" s="39"/>
      <c r="PH439" s="7"/>
      <c r="PI439" s="8"/>
      <c r="PM439" s="7"/>
      <c r="PN439" s="8"/>
      <c r="PS439" s="8"/>
      <c r="PU439" s="4"/>
      <c r="PV439" s="4"/>
      <c r="PX439" s="8"/>
      <c r="PZ439" s="4"/>
      <c r="QA439" s="4"/>
      <c r="QB439" s="15"/>
      <c r="QC439" s="39"/>
      <c r="QH439" s="39"/>
      <c r="QJ439" s="14"/>
      <c r="QK439" s="14"/>
      <c r="QL439" s="22"/>
      <c r="QM439" s="40"/>
      <c r="QQ439" s="7"/>
      <c r="QR439" s="8"/>
      <c r="QW439" s="8"/>
      <c r="QY439" s="4"/>
      <c r="QZ439" s="4"/>
      <c r="RA439" s="15"/>
      <c r="RB439" s="39"/>
      <c r="RF439" s="7"/>
      <c r="RG439" s="8"/>
      <c r="RK439" s="7"/>
      <c r="RL439" s="8"/>
      <c r="RQ439" s="8"/>
      <c r="RS439" s="4"/>
      <c r="RT439" s="4"/>
      <c r="RU439" s="15"/>
      <c r="RV439" s="39"/>
      <c r="RZ439" s="7"/>
      <c r="SA439" s="8"/>
      <c r="SE439" s="7"/>
      <c r="SF439" s="8"/>
      <c r="SJ439" s="7"/>
      <c r="SK439" s="8"/>
      <c r="SP439" s="8"/>
      <c r="SR439" s="4"/>
      <c r="SS439" s="4"/>
      <c r="SU439" s="8"/>
      <c r="SW439" s="4"/>
      <c r="SX439" s="4"/>
      <c r="SY439" s="15"/>
      <c r="SZ439" s="39"/>
      <c r="TE439" s="39"/>
      <c r="TG439" s="14"/>
      <c r="TH439" s="14"/>
      <c r="TI439" s="22"/>
      <c r="TJ439" s="40"/>
      <c r="TN439" s="7"/>
      <c r="TO439" s="8"/>
      <c r="TT439" s="8"/>
      <c r="TV439" s="4"/>
      <c r="TW439" s="4"/>
      <c r="TX439" s="15"/>
      <c r="TY439" s="39"/>
      <c r="UC439" s="7"/>
      <c r="UD439" s="8"/>
      <c r="UH439" s="7"/>
      <c r="UI439" s="8"/>
      <c r="UN439" s="8"/>
      <c r="UP439" s="4"/>
      <c r="UQ439" s="4"/>
      <c r="UR439" s="15"/>
      <c r="US439" s="39"/>
      <c r="UW439" s="7"/>
      <c r="UX439" s="8"/>
      <c r="VB439" s="7"/>
      <c r="VC439" s="8"/>
      <c r="VG439" s="7"/>
      <c r="VH439" s="8"/>
      <c r="VM439" s="8"/>
      <c r="VO439" s="4"/>
      <c r="VP439" s="4"/>
      <c r="VQ439" s="15"/>
      <c r="VR439" s="39"/>
      <c r="VV439" s="7"/>
      <c r="VW439" s="8"/>
      <c r="WA439" s="7"/>
      <c r="WB439" s="8"/>
      <c r="WF439" s="7"/>
      <c r="WG439" s="8"/>
      <c r="WK439" s="7"/>
      <c r="WL439" s="8"/>
      <c r="WQ439" s="8"/>
      <c r="WS439" s="4"/>
      <c r="WT439" s="4"/>
      <c r="WU439" s="15"/>
      <c r="WV439" s="39"/>
      <c r="WZ439" s="7"/>
      <c r="XA439" s="8"/>
      <c r="XE439" s="7"/>
      <c r="XF439" s="8"/>
      <c r="XJ439" s="7"/>
      <c r="XK439" s="8"/>
      <c r="XO439" s="7"/>
      <c r="XP439" s="8"/>
      <c r="XT439" s="7"/>
      <c r="XU439" s="8"/>
      <c r="XY439" s="7"/>
      <c r="XZ439" s="8"/>
      <c r="YD439" s="7"/>
      <c r="YE439" s="8"/>
      <c r="YI439" s="7"/>
      <c r="YJ439" s="8"/>
    </row>
    <row r="440" spans="2:660" x14ac:dyDescent="0.2">
      <c r="B440" s="242"/>
      <c r="C440" s="163"/>
      <c r="D440"/>
      <c r="J440"/>
      <c r="K440"/>
      <c r="L440"/>
      <c r="M440"/>
      <c r="AI440" s="8"/>
      <c r="AK440" s="4"/>
      <c r="AL440" s="9"/>
      <c r="AN440" s="8"/>
      <c r="AP440" s="4"/>
      <c r="AQ440" s="9"/>
      <c r="AS440" s="8"/>
      <c r="AU440" s="4"/>
      <c r="AV440" s="9"/>
      <c r="AX440" s="17"/>
      <c r="AZ440" s="13"/>
      <c r="BA440" s="16"/>
      <c r="BM440" s="39"/>
      <c r="BO440" s="14"/>
      <c r="BP440" s="18"/>
      <c r="BR440" s="39"/>
      <c r="BT440" s="14"/>
      <c r="BU440" s="18"/>
      <c r="BW440" s="39"/>
      <c r="BY440" s="14"/>
      <c r="BZ440" s="18"/>
      <c r="CA440" s="22"/>
      <c r="CB440" s="40"/>
      <c r="CG440" s="40"/>
      <c r="CI440" s="21"/>
      <c r="CJ440" s="21"/>
      <c r="CL440" s="40"/>
      <c r="CN440" s="21"/>
      <c r="CO440" s="21"/>
      <c r="CQ440" s="40"/>
      <c r="CS440" s="21"/>
      <c r="CT440" s="21"/>
      <c r="CV440" s="40"/>
      <c r="CX440" s="21"/>
      <c r="CY440" s="21"/>
      <c r="CZ440" s="26"/>
      <c r="DA440" s="41"/>
      <c r="DF440" s="41"/>
      <c r="DH440" s="25"/>
      <c r="DI440" s="25"/>
      <c r="DK440" s="41"/>
      <c r="DM440" s="25"/>
      <c r="DN440" s="25"/>
      <c r="DP440" s="41"/>
      <c r="DR440" s="25"/>
      <c r="DS440" s="25"/>
      <c r="DT440" s="30"/>
      <c r="DU440" s="42"/>
      <c r="DZ440" s="42"/>
      <c r="EB440" s="29"/>
      <c r="EC440" s="29"/>
      <c r="EE440" s="42"/>
      <c r="EG440" s="29"/>
      <c r="EH440" s="29"/>
      <c r="EI440" s="34"/>
      <c r="EJ440" s="43"/>
      <c r="EO440" s="43"/>
      <c r="EQ440" s="33"/>
      <c r="ER440" s="33"/>
      <c r="ES440" s="38"/>
      <c r="ET440" s="44"/>
      <c r="EX440" s="7"/>
      <c r="EY440" s="8"/>
      <c r="FD440" s="8"/>
      <c r="FF440" s="4"/>
      <c r="FG440" s="4"/>
      <c r="FI440" s="8"/>
      <c r="FK440" s="4"/>
      <c r="FL440" s="4"/>
      <c r="FN440" s="8"/>
      <c r="FP440" s="4"/>
      <c r="FQ440" s="4"/>
      <c r="FS440" s="8"/>
      <c r="FU440" s="4"/>
      <c r="FV440" s="4"/>
      <c r="FW440" s="15"/>
      <c r="FX440" s="39"/>
      <c r="GC440" s="39"/>
      <c r="GE440" s="14"/>
      <c r="GF440" s="14"/>
      <c r="GH440" s="39"/>
      <c r="GJ440" s="14"/>
      <c r="GK440" s="14"/>
      <c r="GM440" s="39"/>
      <c r="GO440" s="14"/>
      <c r="GP440" s="14"/>
      <c r="GQ440" s="22"/>
      <c r="GR440" s="40"/>
      <c r="GW440" s="40"/>
      <c r="GY440" s="21"/>
      <c r="GZ440" s="21"/>
      <c r="HB440" s="40"/>
      <c r="HD440" s="21"/>
      <c r="HE440" s="21"/>
      <c r="HF440" s="26"/>
      <c r="HG440" s="41"/>
      <c r="HL440" s="41"/>
      <c r="HN440" s="25"/>
      <c r="HO440" s="25"/>
      <c r="HP440" s="30"/>
      <c r="HQ440" s="42"/>
      <c r="HU440" s="7"/>
      <c r="HV440" s="8"/>
      <c r="IA440" s="8"/>
      <c r="IC440" s="4"/>
      <c r="ID440" s="4"/>
      <c r="IF440" s="8"/>
      <c r="IH440" s="4"/>
      <c r="II440" s="4"/>
      <c r="IK440" s="8"/>
      <c r="IM440" s="4"/>
      <c r="IN440" s="4"/>
      <c r="IO440" s="15"/>
      <c r="IP440" s="39"/>
      <c r="IU440" s="39"/>
      <c r="IW440" s="14"/>
      <c r="IX440" s="14"/>
      <c r="IZ440" s="39"/>
      <c r="JB440" s="14"/>
      <c r="JC440" s="14"/>
      <c r="JD440" s="22"/>
      <c r="JE440" s="40"/>
      <c r="JJ440" s="40"/>
      <c r="JL440" s="21"/>
      <c r="JM440" s="21"/>
      <c r="JN440" s="26"/>
      <c r="JO440" s="41"/>
      <c r="JS440" s="7"/>
      <c r="JT440" s="8"/>
      <c r="JY440" s="8"/>
      <c r="KA440" s="4"/>
      <c r="KB440" s="4"/>
      <c r="KD440" s="8"/>
      <c r="KF440" s="4"/>
      <c r="KG440" s="4"/>
      <c r="KH440" s="15"/>
      <c r="KI440" s="39"/>
      <c r="KN440" s="39"/>
      <c r="KP440" s="14"/>
      <c r="KQ440" s="14"/>
      <c r="KR440" s="22"/>
      <c r="KS440" s="40"/>
      <c r="KX440" s="6"/>
      <c r="KZ440" s="5"/>
      <c r="LA440" s="5"/>
      <c r="LG440" s="15"/>
      <c r="LH440" s="39"/>
      <c r="LM440" s="6"/>
      <c r="LO440" s="5"/>
      <c r="LP440" s="5"/>
      <c r="LQ440" s="7"/>
      <c r="LR440" s="8"/>
      <c r="LW440" s="8"/>
      <c r="LY440" s="4"/>
      <c r="LZ440" s="4"/>
      <c r="MB440" s="8"/>
      <c r="MD440" s="4"/>
      <c r="ME440" s="4"/>
      <c r="MG440" s="8"/>
      <c r="MI440" s="4"/>
      <c r="MJ440" s="4"/>
      <c r="MK440" s="15"/>
      <c r="ML440" s="39"/>
      <c r="MQ440" s="39"/>
      <c r="MS440" s="14"/>
      <c r="MT440" s="14"/>
      <c r="MV440" s="39"/>
      <c r="MX440" s="14"/>
      <c r="MY440" s="14"/>
      <c r="MZ440" s="22"/>
      <c r="NA440" s="40"/>
      <c r="NF440" s="40"/>
      <c r="NH440" s="21"/>
      <c r="NI440" s="21"/>
      <c r="NJ440" s="26"/>
      <c r="NK440" s="41"/>
      <c r="NO440" s="7"/>
      <c r="NP440" s="8"/>
      <c r="NU440" s="8"/>
      <c r="NW440" s="4"/>
      <c r="NX440" s="4"/>
      <c r="NZ440" s="8"/>
      <c r="OB440" s="4"/>
      <c r="OC440" s="4"/>
      <c r="OD440" s="15"/>
      <c r="OE440" s="39"/>
      <c r="OJ440" s="39"/>
      <c r="OL440" s="14"/>
      <c r="OM440" s="14"/>
      <c r="ON440" s="22"/>
      <c r="OO440" s="40"/>
      <c r="OS440" s="7"/>
      <c r="OT440" s="8"/>
      <c r="OY440" s="8"/>
      <c r="PA440" s="4"/>
      <c r="PB440" s="4"/>
      <c r="PC440" s="15"/>
      <c r="PD440" s="39"/>
      <c r="PH440" s="7"/>
      <c r="PI440" s="8"/>
      <c r="PM440" s="7"/>
      <c r="PN440" s="8"/>
      <c r="PS440" s="8"/>
      <c r="PU440" s="4"/>
      <c r="PV440" s="4"/>
      <c r="PX440" s="8"/>
      <c r="PZ440" s="4"/>
      <c r="QA440" s="4"/>
      <c r="QB440" s="15"/>
      <c r="QC440" s="39"/>
      <c r="QH440" s="39"/>
      <c r="QJ440" s="14"/>
      <c r="QK440" s="14"/>
      <c r="QL440" s="22"/>
      <c r="QM440" s="40"/>
      <c r="QQ440" s="7"/>
      <c r="QR440" s="8"/>
      <c r="QW440" s="8"/>
      <c r="QY440" s="4"/>
      <c r="QZ440" s="4"/>
      <c r="RA440" s="15"/>
      <c r="RB440" s="39"/>
      <c r="RF440" s="7"/>
      <c r="RG440" s="8"/>
      <c r="RK440" s="7"/>
      <c r="RL440" s="8"/>
      <c r="RQ440" s="8"/>
      <c r="RS440" s="4"/>
      <c r="RT440" s="4"/>
      <c r="RU440" s="15"/>
      <c r="RV440" s="39"/>
      <c r="RZ440" s="7"/>
      <c r="SA440" s="8"/>
      <c r="SE440" s="7"/>
      <c r="SF440" s="8"/>
      <c r="SJ440" s="7"/>
      <c r="SK440" s="8"/>
      <c r="SP440" s="8"/>
      <c r="SR440" s="4"/>
      <c r="SS440" s="4"/>
      <c r="SU440" s="8"/>
      <c r="SW440" s="4"/>
      <c r="SX440" s="4"/>
      <c r="SY440" s="15"/>
      <c r="SZ440" s="39"/>
      <c r="TE440" s="39"/>
      <c r="TG440" s="14"/>
      <c r="TH440" s="14"/>
      <c r="TI440" s="22"/>
      <c r="TJ440" s="40"/>
      <c r="TN440" s="7"/>
      <c r="TO440" s="8"/>
      <c r="TT440" s="8"/>
      <c r="TV440" s="4"/>
      <c r="TW440" s="4"/>
      <c r="TX440" s="15"/>
      <c r="TY440" s="39"/>
      <c r="UC440" s="7"/>
      <c r="UD440" s="8"/>
      <c r="UH440" s="7"/>
      <c r="UI440" s="8"/>
      <c r="UN440" s="8"/>
      <c r="UP440" s="4"/>
      <c r="UQ440" s="4"/>
      <c r="UR440" s="15"/>
      <c r="US440" s="39"/>
      <c r="UW440" s="7"/>
      <c r="UX440" s="8"/>
      <c r="VB440" s="7"/>
      <c r="VC440" s="8"/>
      <c r="VG440" s="7"/>
      <c r="VH440" s="8"/>
      <c r="VM440" s="8"/>
      <c r="VO440" s="4"/>
      <c r="VP440" s="4"/>
      <c r="VQ440" s="15"/>
      <c r="VR440" s="39"/>
      <c r="VV440" s="7"/>
      <c r="VW440" s="8"/>
      <c r="WA440" s="7"/>
      <c r="WB440" s="8"/>
      <c r="WF440" s="7"/>
      <c r="WG440" s="8"/>
      <c r="WK440" s="7"/>
      <c r="WL440" s="8"/>
      <c r="WQ440" s="8"/>
      <c r="WS440" s="4"/>
      <c r="WT440" s="4"/>
      <c r="WU440" s="15"/>
      <c r="WV440" s="39"/>
      <c r="WZ440" s="7"/>
      <c r="XA440" s="8"/>
      <c r="XE440" s="7"/>
      <c r="XF440" s="8"/>
      <c r="XJ440" s="7"/>
      <c r="XK440" s="8"/>
      <c r="XO440" s="7"/>
      <c r="XP440" s="8"/>
      <c r="XT440" s="7"/>
      <c r="XU440" s="8"/>
      <c r="XY440" s="7"/>
      <c r="XZ440" s="8"/>
      <c r="YD440" s="7"/>
      <c r="YE440" s="8"/>
      <c r="YI440" s="7"/>
      <c r="YJ440" s="8"/>
    </row>
    <row r="441" spans="2:660" x14ac:dyDescent="0.2">
      <c r="B441" s="242"/>
      <c r="C441" s="163"/>
      <c r="D441"/>
      <c r="J441"/>
      <c r="K441"/>
      <c r="L441"/>
      <c r="M441"/>
      <c r="AI441" s="8"/>
      <c r="AK441" s="4"/>
      <c r="AL441" s="9"/>
      <c r="AN441" s="8"/>
      <c r="AP441" s="4"/>
      <c r="AQ441" s="9"/>
      <c r="AS441" s="8"/>
      <c r="AU441" s="4"/>
      <c r="AV441" s="9"/>
      <c r="AX441" s="17"/>
      <c r="AZ441" s="13"/>
      <c r="BA441" s="16"/>
      <c r="BM441" s="39"/>
      <c r="BO441" s="14"/>
      <c r="BP441" s="18"/>
      <c r="BR441" s="39"/>
      <c r="BT441" s="14"/>
      <c r="BU441" s="18"/>
      <c r="BW441" s="39"/>
      <c r="BY441" s="14"/>
      <c r="BZ441" s="18"/>
      <c r="CA441" s="22"/>
      <c r="CB441" s="40"/>
      <c r="CG441" s="40"/>
      <c r="CI441" s="21"/>
      <c r="CJ441" s="21"/>
      <c r="CL441" s="40"/>
      <c r="CN441" s="21"/>
      <c r="CO441" s="21"/>
      <c r="CQ441" s="40"/>
      <c r="CS441" s="21"/>
      <c r="CT441" s="21"/>
      <c r="CV441" s="40"/>
      <c r="CX441" s="21"/>
      <c r="CY441" s="21"/>
      <c r="CZ441" s="26"/>
      <c r="DA441" s="41"/>
      <c r="DF441" s="41"/>
      <c r="DH441" s="25"/>
      <c r="DI441" s="25"/>
      <c r="DK441" s="41"/>
      <c r="DM441" s="25"/>
      <c r="DN441" s="25"/>
      <c r="DP441" s="41"/>
      <c r="DR441" s="25"/>
      <c r="DS441" s="25"/>
      <c r="DT441" s="30"/>
      <c r="DU441" s="42"/>
      <c r="DZ441" s="42"/>
      <c r="EB441" s="29"/>
      <c r="EC441" s="29"/>
      <c r="EE441" s="42"/>
      <c r="EG441" s="29"/>
      <c r="EH441" s="29"/>
      <c r="EI441" s="34"/>
      <c r="EJ441" s="43"/>
      <c r="EO441" s="43"/>
      <c r="EQ441" s="33"/>
      <c r="ER441" s="33"/>
      <c r="ES441" s="38"/>
      <c r="ET441" s="44"/>
      <c r="EX441" s="7"/>
      <c r="EY441" s="8"/>
      <c r="FD441" s="8"/>
      <c r="FF441" s="4"/>
      <c r="FG441" s="4"/>
      <c r="FI441" s="8"/>
      <c r="FK441" s="4"/>
      <c r="FL441" s="4"/>
      <c r="FN441" s="8"/>
      <c r="FP441" s="4"/>
      <c r="FQ441" s="4"/>
      <c r="FS441" s="8"/>
      <c r="FU441" s="4"/>
      <c r="FV441" s="4"/>
      <c r="FW441" s="15"/>
      <c r="FX441" s="39"/>
      <c r="GC441" s="39"/>
      <c r="GE441" s="14"/>
      <c r="GF441" s="14"/>
      <c r="GH441" s="39"/>
      <c r="GJ441" s="14"/>
      <c r="GK441" s="14"/>
      <c r="GM441" s="39"/>
      <c r="GO441" s="14"/>
      <c r="GP441" s="14"/>
      <c r="GQ441" s="22"/>
      <c r="GR441" s="40"/>
      <c r="GW441" s="40"/>
      <c r="GY441" s="21"/>
      <c r="GZ441" s="21"/>
      <c r="HB441" s="40"/>
      <c r="HD441" s="21"/>
      <c r="HE441" s="21"/>
      <c r="HF441" s="26"/>
      <c r="HG441" s="41"/>
      <c r="HL441" s="41"/>
      <c r="HN441" s="25"/>
      <c r="HO441" s="25"/>
      <c r="HP441" s="30"/>
      <c r="HQ441" s="42"/>
      <c r="HU441" s="7"/>
      <c r="HV441" s="8"/>
      <c r="IA441" s="8"/>
      <c r="IC441" s="4"/>
      <c r="ID441" s="4"/>
      <c r="IF441" s="8"/>
      <c r="IH441" s="4"/>
      <c r="II441" s="4"/>
      <c r="IK441" s="8"/>
      <c r="IM441" s="4"/>
      <c r="IN441" s="4"/>
      <c r="IO441" s="15"/>
      <c r="IP441" s="39"/>
      <c r="IU441" s="39"/>
      <c r="IW441" s="14"/>
      <c r="IX441" s="14"/>
      <c r="IZ441" s="39"/>
      <c r="JB441" s="14"/>
      <c r="JC441" s="14"/>
      <c r="JD441" s="22"/>
      <c r="JE441" s="40"/>
      <c r="JJ441" s="40"/>
      <c r="JL441" s="21"/>
      <c r="JM441" s="21"/>
      <c r="JN441" s="26"/>
      <c r="JO441" s="41"/>
      <c r="JS441" s="7"/>
      <c r="JT441" s="8"/>
      <c r="JY441" s="8"/>
      <c r="KA441" s="4"/>
      <c r="KB441" s="4"/>
      <c r="KD441" s="8"/>
      <c r="KF441" s="4"/>
      <c r="KG441" s="4"/>
      <c r="KH441" s="15"/>
      <c r="KI441" s="39"/>
      <c r="KN441" s="39"/>
      <c r="KP441" s="14"/>
      <c r="KQ441" s="14"/>
      <c r="KR441" s="22"/>
      <c r="KS441" s="40"/>
      <c r="KX441" s="6"/>
      <c r="KZ441" s="5"/>
      <c r="LA441" s="5"/>
      <c r="LG441" s="15"/>
      <c r="LH441" s="39"/>
      <c r="LM441" s="6"/>
      <c r="LO441" s="5"/>
      <c r="LP441" s="5"/>
      <c r="LQ441" s="7"/>
      <c r="LR441" s="8"/>
      <c r="LW441" s="8"/>
      <c r="LY441" s="4"/>
      <c r="LZ441" s="4"/>
      <c r="MB441" s="8"/>
      <c r="MD441" s="4"/>
      <c r="ME441" s="4"/>
      <c r="MG441" s="8"/>
      <c r="MI441" s="4"/>
      <c r="MJ441" s="4"/>
      <c r="MK441" s="15"/>
      <c r="ML441" s="39"/>
      <c r="MQ441" s="39"/>
      <c r="MS441" s="14"/>
      <c r="MT441" s="14"/>
      <c r="MV441" s="39"/>
      <c r="MX441" s="14"/>
      <c r="MY441" s="14"/>
      <c r="MZ441" s="22"/>
      <c r="NA441" s="40"/>
      <c r="NF441" s="40"/>
      <c r="NH441" s="21"/>
      <c r="NI441" s="21"/>
      <c r="NJ441" s="26"/>
      <c r="NK441" s="41"/>
      <c r="NO441" s="7"/>
      <c r="NP441" s="8"/>
      <c r="NU441" s="8"/>
      <c r="NW441" s="4"/>
      <c r="NX441" s="4"/>
      <c r="NZ441" s="8"/>
      <c r="OB441" s="4"/>
      <c r="OC441" s="4"/>
      <c r="OD441" s="15"/>
      <c r="OE441" s="39"/>
      <c r="OJ441" s="39"/>
      <c r="OL441" s="14"/>
      <c r="OM441" s="14"/>
      <c r="ON441" s="22"/>
      <c r="OO441" s="40"/>
      <c r="OS441" s="7"/>
      <c r="OT441" s="8"/>
      <c r="OY441" s="8"/>
      <c r="PA441" s="4"/>
      <c r="PB441" s="4"/>
      <c r="PC441" s="15"/>
      <c r="PD441" s="39"/>
      <c r="PH441" s="7"/>
      <c r="PI441" s="8"/>
      <c r="PM441" s="7"/>
      <c r="PN441" s="8"/>
      <c r="PS441" s="8"/>
      <c r="PU441" s="4"/>
      <c r="PV441" s="4"/>
      <c r="PX441" s="8"/>
      <c r="PZ441" s="4"/>
      <c r="QA441" s="4"/>
      <c r="QB441" s="15"/>
      <c r="QC441" s="39"/>
      <c r="QH441" s="39"/>
      <c r="QJ441" s="14"/>
      <c r="QK441" s="14"/>
      <c r="QL441" s="22"/>
      <c r="QM441" s="40"/>
      <c r="QQ441" s="7"/>
      <c r="QR441" s="8"/>
      <c r="QW441" s="8"/>
      <c r="QY441" s="4"/>
      <c r="QZ441" s="4"/>
      <c r="RA441" s="15"/>
      <c r="RB441" s="39"/>
      <c r="RF441" s="7"/>
      <c r="RG441" s="8"/>
      <c r="RK441" s="7"/>
      <c r="RL441" s="8"/>
      <c r="RQ441" s="8"/>
      <c r="RS441" s="4"/>
      <c r="RT441" s="4"/>
      <c r="RU441" s="15"/>
      <c r="RV441" s="39"/>
      <c r="RZ441" s="7"/>
      <c r="SA441" s="8"/>
      <c r="SE441" s="7"/>
      <c r="SF441" s="8"/>
      <c r="SJ441" s="7"/>
      <c r="SK441" s="8"/>
      <c r="SP441" s="8"/>
      <c r="SR441" s="4"/>
      <c r="SS441" s="4"/>
      <c r="SU441" s="8"/>
      <c r="SW441" s="4"/>
      <c r="SX441" s="4"/>
      <c r="SY441" s="15"/>
      <c r="SZ441" s="39"/>
      <c r="TE441" s="39"/>
      <c r="TG441" s="14"/>
      <c r="TH441" s="14"/>
      <c r="TI441" s="22"/>
      <c r="TJ441" s="40"/>
      <c r="TN441" s="7"/>
      <c r="TO441" s="8"/>
      <c r="TT441" s="8"/>
      <c r="TV441" s="4"/>
      <c r="TW441" s="4"/>
      <c r="TX441" s="15"/>
      <c r="TY441" s="39"/>
      <c r="UC441" s="7"/>
      <c r="UD441" s="8"/>
      <c r="UH441" s="7"/>
      <c r="UI441" s="8"/>
      <c r="UN441" s="8"/>
      <c r="UP441" s="4"/>
      <c r="UQ441" s="4"/>
      <c r="UR441" s="15"/>
      <c r="US441" s="39"/>
      <c r="UW441" s="7"/>
      <c r="UX441" s="8"/>
      <c r="VB441" s="7"/>
      <c r="VC441" s="8"/>
      <c r="VG441" s="7"/>
      <c r="VH441" s="8"/>
      <c r="VM441" s="8"/>
      <c r="VO441" s="4"/>
      <c r="VP441" s="4"/>
      <c r="VQ441" s="15"/>
      <c r="VR441" s="39"/>
      <c r="VV441" s="7"/>
      <c r="VW441" s="8"/>
      <c r="WA441" s="7"/>
      <c r="WB441" s="8"/>
      <c r="WF441" s="7"/>
      <c r="WG441" s="8"/>
      <c r="WK441" s="7"/>
      <c r="WL441" s="8"/>
      <c r="WQ441" s="8"/>
      <c r="WS441" s="4"/>
      <c r="WT441" s="4"/>
      <c r="WU441" s="15"/>
      <c r="WV441" s="39"/>
      <c r="WZ441" s="7"/>
      <c r="XA441" s="8"/>
      <c r="XE441" s="7"/>
      <c r="XF441" s="8"/>
      <c r="XJ441" s="7"/>
      <c r="XK441" s="8"/>
      <c r="XO441" s="7"/>
      <c r="XP441" s="8"/>
      <c r="XT441" s="7"/>
      <c r="XU441" s="8"/>
      <c r="XY441" s="7"/>
      <c r="XZ441" s="8"/>
      <c r="YD441" s="7"/>
      <c r="YE441" s="8"/>
      <c r="YI441" s="7"/>
      <c r="YJ441" s="8"/>
    </row>
    <row r="442" spans="2:660" x14ac:dyDescent="0.2">
      <c r="B442" s="242"/>
      <c r="C442" s="163"/>
      <c r="D442"/>
      <c r="J442"/>
      <c r="K442"/>
      <c r="L442"/>
      <c r="M442"/>
      <c r="AI442" s="8"/>
      <c r="AK442" s="4"/>
      <c r="AL442" s="9"/>
      <c r="AN442" s="8"/>
      <c r="AP442" s="4"/>
      <c r="AQ442" s="9"/>
      <c r="AS442" s="8"/>
      <c r="AU442" s="4"/>
      <c r="AV442" s="9"/>
      <c r="AX442" s="17"/>
      <c r="AZ442" s="13"/>
      <c r="BA442" s="16"/>
      <c r="BM442" s="39"/>
      <c r="BO442" s="14"/>
      <c r="BP442" s="18"/>
      <c r="BR442" s="39"/>
      <c r="BT442" s="14"/>
      <c r="BU442" s="18"/>
      <c r="BW442" s="39"/>
      <c r="BY442" s="14"/>
      <c r="BZ442" s="18"/>
      <c r="CA442" s="22"/>
      <c r="CB442" s="40"/>
      <c r="CG442" s="40"/>
      <c r="CI442" s="21"/>
      <c r="CJ442" s="21"/>
      <c r="CL442" s="40"/>
      <c r="CN442" s="21"/>
      <c r="CO442" s="21"/>
      <c r="CQ442" s="40"/>
      <c r="CS442" s="21"/>
      <c r="CT442" s="21"/>
      <c r="CV442" s="40"/>
      <c r="CX442" s="21"/>
      <c r="CY442" s="21"/>
      <c r="CZ442" s="26"/>
      <c r="DA442" s="41"/>
      <c r="DF442" s="41"/>
      <c r="DH442" s="25"/>
      <c r="DI442" s="25"/>
      <c r="DK442" s="41"/>
      <c r="DM442" s="25"/>
      <c r="DN442" s="25"/>
      <c r="DP442" s="41"/>
      <c r="DR442" s="25"/>
      <c r="DS442" s="25"/>
      <c r="DT442" s="30"/>
      <c r="DU442" s="42"/>
      <c r="DZ442" s="42"/>
      <c r="EB442" s="29"/>
      <c r="EC442" s="29"/>
      <c r="EE442" s="42"/>
      <c r="EG442" s="29"/>
      <c r="EH442" s="29"/>
      <c r="EI442" s="34"/>
      <c r="EJ442" s="43"/>
      <c r="EO442" s="43"/>
      <c r="EQ442" s="33"/>
      <c r="ER442" s="33"/>
      <c r="ES442" s="38"/>
      <c r="ET442" s="44"/>
      <c r="EX442" s="7"/>
      <c r="EY442" s="8"/>
      <c r="FD442" s="8"/>
      <c r="FF442" s="4"/>
      <c r="FG442" s="4"/>
      <c r="FI442" s="8"/>
      <c r="FK442" s="4"/>
      <c r="FL442" s="4"/>
      <c r="FN442" s="8"/>
      <c r="FP442" s="4"/>
      <c r="FQ442" s="4"/>
      <c r="FS442" s="8"/>
      <c r="FU442" s="4"/>
      <c r="FV442" s="4"/>
      <c r="FW442" s="15"/>
      <c r="FX442" s="39"/>
      <c r="GC442" s="39"/>
      <c r="GE442" s="14"/>
      <c r="GF442" s="14"/>
      <c r="GH442" s="39"/>
      <c r="GJ442" s="14"/>
      <c r="GK442" s="14"/>
      <c r="GM442" s="39"/>
      <c r="GO442" s="14"/>
      <c r="GP442" s="14"/>
      <c r="GQ442" s="22"/>
      <c r="GR442" s="40"/>
      <c r="GW442" s="40"/>
      <c r="GY442" s="21"/>
      <c r="GZ442" s="21"/>
      <c r="HB442" s="40"/>
      <c r="HD442" s="21"/>
      <c r="HE442" s="21"/>
      <c r="HF442" s="26"/>
      <c r="HG442" s="41"/>
      <c r="HL442" s="41"/>
      <c r="HN442" s="25"/>
      <c r="HO442" s="25"/>
      <c r="HP442" s="30"/>
      <c r="HQ442" s="42"/>
      <c r="HU442" s="7"/>
      <c r="HV442" s="8"/>
      <c r="IA442" s="8"/>
      <c r="IC442" s="4"/>
      <c r="ID442" s="4"/>
      <c r="IF442" s="8"/>
      <c r="IH442" s="4"/>
      <c r="II442" s="4"/>
      <c r="IK442" s="8"/>
      <c r="IM442" s="4"/>
      <c r="IN442" s="4"/>
      <c r="IO442" s="15"/>
      <c r="IP442" s="39"/>
      <c r="IU442" s="39"/>
      <c r="IW442" s="14"/>
      <c r="IX442" s="14"/>
      <c r="IZ442" s="39"/>
      <c r="JB442" s="14"/>
      <c r="JC442" s="14"/>
      <c r="JD442" s="22"/>
      <c r="JE442" s="40"/>
      <c r="JJ442" s="40"/>
      <c r="JL442" s="21"/>
      <c r="JM442" s="21"/>
      <c r="JN442" s="26"/>
      <c r="JO442" s="41"/>
      <c r="JS442" s="7"/>
      <c r="JT442" s="8"/>
      <c r="JY442" s="8"/>
      <c r="KA442" s="4"/>
      <c r="KB442" s="4"/>
      <c r="KD442" s="8"/>
      <c r="KF442" s="4"/>
      <c r="KG442" s="4"/>
      <c r="KH442" s="15"/>
      <c r="KI442" s="39"/>
      <c r="KN442" s="39"/>
      <c r="KP442" s="14"/>
      <c r="KQ442" s="14"/>
      <c r="KR442" s="22"/>
      <c r="KS442" s="40"/>
      <c r="KX442" s="6"/>
      <c r="KZ442" s="5"/>
      <c r="LA442" s="5"/>
      <c r="LG442" s="15"/>
      <c r="LH442" s="39"/>
      <c r="LM442" s="6"/>
      <c r="LO442" s="5"/>
      <c r="LP442" s="5"/>
      <c r="LQ442" s="7"/>
      <c r="LR442" s="8"/>
      <c r="LW442" s="8"/>
      <c r="LY442" s="4"/>
      <c r="LZ442" s="4"/>
      <c r="MB442" s="8"/>
      <c r="MD442" s="4"/>
      <c r="ME442" s="4"/>
      <c r="MG442" s="8"/>
      <c r="MI442" s="4"/>
      <c r="MJ442" s="4"/>
      <c r="MK442" s="15"/>
      <c r="ML442" s="39"/>
      <c r="MQ442" s="39"/>
      <c r="MS442" s="14"/>
      <c r="MT442" s="14"/>
      <c r="MV442" s="39"/>
      <c r="MX442" s="14"/>
      <c r="MY442" s="14"/>
      <c r="MZ442" s="22"/>
      <c r="NA442" s="40"/>
      <c r="NF442" s="40"/>
      <c r="NH442" s="21"/>
      <c r="NI442" s="21"/>
      <c r="NJ442" s="26"/>
      <c r="NK442" s="41"/>
      <c r="NO442" s="7"/>
      <c r="NP442" s="8"/>
      <c r="NU442" s="8"/>
      <c r="NW442" s="4"/>
      <c r="NX442" s="4"/>
      <c r="NZ442" s="8"/>
      <c r="OB442" s="4"/>
      <c r="OC442" s="4"/>
      <c r="OD442" s="15"/>
      <c r="OE442" s="39"/>
      <c r="OJ442" s="39"/>
      <c r="OL442" s="14"/>
      <c r="OM442" s="14"/>
      <c r="ON442" s="22"/>
      <c r="OO442" s="40"/>
      <c r="OS442" s="7"/>
      <c r="OT442" s="8"/>
      <c r="OY442" s="8"/>
      <c r="PA442" s="4"/>
      <c r="PB442" s="4"/>
      <c r="PC442" s="15"/>
      <c r="PD442" s="39"/>
      <c r="PH442" s="7"/>
      <c r="PI442" s="8"/>
      <c r="PM442" s="7"/>
      <c r="PN442" s="8"/>
      <c r="PS442" s="8"/>
      <c r="PU442" s="4"/>
      <c r="PV442" s="4"/>
      <c r="PX442" s="8"/>
      <c r="PZ442" s="4"/>
      <c r="QA442" s="4"/>
      <c r="QB442" s="15"/>
      <c r="QC442" s="39"/>
      <c r="QH442" s="39"/>
      <c r="QJ442" s="14"/>
      <c r="QK442" s="14"/>
      <c r="QL442" s="22"/>
      <c r="QM442" s="40"/>
      <c r="QQ442" s="7"/>
      <c r="QR442" s="8"/>
      <c r="QW442" s="8"/>
      <c r="QY442" s="4"/>
      <c r="QZ442" s="4"/>
      <c r="RA442" s="15"/>
      <c r="RB442" s="39"/>
      <c r="RF442" s="7"/>
      <c r="RG442" s="8"/>
      <c r="RK442" s="7"/>
      <c r="RL442" s="8"/>
      <c r="RQ442" s="8"/>
      <c r="RS442" s="4"/>
      <c r="RT442" s="4"/>
      <c r="RU442" s="15"/>
      <c r="RV442" s="39"/>
      <c r="RZ442" s="7"/>
      <c r="SA442" s="8"/>
      <c r="SE442" s="7"/>
      <c r="SF442" s="8"/>
      <c r="SJ442" s="7"/>
      <c r="SK442" s="8"/>
      <c r="SP442" s="8"/>
      <c r="SR442" s="4"/>
      <c r="SS442" s="4"/>
      <c r="SU442" s="8"/>
      <c r="SW442" s="4"/>
      <c r="SX442" s="4"/>
      <c r="SY442" s="15"/>
      <c r="SZ442" s="39"/>
      <c r="TE442" s="39"/>
      <c r="TG442" s="14"/>
      <c r="TH442" s="14"/>
      <c r="TI442" s="22"/>
      <c r="TJ442" s="40"/>
      <c r="TN442" s="7"/>
      <c r="TO442" s="8"/>
      <c r="TT442" s="8"/>
      <c r="TV442" s="4"/>
      <c r="TW442" s="4"/>
      <c r="TX442" s="15"/>
      <c r="TY442" s="39"/>
      <c r="UC442" s="7"/>
      <c r="UD442" s="8"/>
      <c r="UH442" s="7"/>
      <c r="UI442" s="8"/>
      <c r="UN442" s="8"/>
      <c r="UP442" s="4"/>
      <c r="UQ442" s="4"/>
      <c r="UR442" s="15"/>
      <c r="US442" s="39"/>
      <c r="UW442" s="7"/>
      <c r="UX442" s="8"/>
      <c r="VB442" s="7"/>
      <c r="VC442" s="8"/>
      <c r="VG442" s="7"/>
      <c r="VH442" s="8"/>
      <c r="VM442" s="8"/>
      <c r="VO442" s="4"/>
      <c r="VP442" s="4"/>
      <c r="VQ442" s="15"/>
      <c r="VR442" s="39"/>
      <c r="VV442" s="7"/>
      <c r="VW442" s="8"/>
      <c r="WA442" s="7"/>
      <c r="WB442" s="8"/>
      <c r="WF442" s="7"/>
      <c r="WG442" s="8"/>
      <c r="WK442" s="7"/>
      <c r="WL442" s="8"/>
      <c r="WQ442" s="8"/>
      <c r="WS442" s="4"/>
      <c r="WT442" s="4"/>
      <c r="WU442" s="15"/>
      <c r="WV442" s="39"/>
      <c r="WZ442" s="7"/>
      <c r="XA442" s="8"/>
      <c r="XE442" s="7"/>
      <c r="XF442" s="8"/>
      <c r="XJ442" s="7"/>
      <c r="XK442" s="8"/>
      <c r="XO442" s="7"/>
      <c r="XP442" s="8"/>
      <c r="XT442" s="7"/>
      <c r="XU442" s="8"/>
      <c r="XY442" s="7"/>
      <c r="XZ442" s="8"/>
      <c r="YD442" s="7"/>
      <c r="YE442" s="8"/>
      <c r="YI442" s="7"/>
      <c r="YJ442" s="8"/>
    </row>
    <row r="443" spans="2:660" x14ac:dyDescent="0.2">
      <c r="B443" s="242"/>
      <c r="C443" s="163"/>
      <c r="D443"/>
      <c r="J443"/>
      <c r="K443"/>
      <c r="L443"/>
      <c r="M443"/>
      <c r="AI443" s="8"/>
      <c r="AK443" s="4"/>
      <c r="AL443" s="9"/>
      <c r="AN443" s="8"/>
      <c r="AP443" s="4"/>
      <c r="AQ443" s="9"/>
      <c r="AS443" s="8"/>
      <c r="AU443" s="4"/>
      <c r="AV443" s="9"/>
      <c r="AX443" s="17"/>
      <c r="AZ443" s="13"/>
      <c r="BA443" s="16"/>
      <c r="BM443" s="39"/>
      <c r="BO443" s="14"/>
      <c r="BP443" s="18"/>
      <c r="BR443" s="39"/>
      <c r="BT443" s="14"/>
      <c r="BU443" s="18"/>
      <c r="BW443" s="39"/>
      <c r="BY443" s="14"/>
      <c r="BZ443" s="18"/>
      <c r="CA443" s="22"/>
      <c r="CB443" s="40"/>
      <c r="CG443" s="40"/>
      <c r="CI443" s="21"/>
      <c r="CJ443" s="21"/>
      <c r="CL443" s="40"/>
      <c r="CN443" s="21"/>
      <c r="CO443" s="21"/>
      <c r="CQ443" s="40"/>
      <c r="CS443" s="21"/>
      <c r="CT443" s="21"/>
      <c r="CV443" s="40"/>
      <c r="CX443" s="21"/>
      <c r="CY443" s="21"/>
      <c r="CZ443" s="26"/>
      <c r="DA443" s="41"/>
      <c r="DF443" s="41"/>
      <c r="DH443" s="25"/>
      <c r="DI443" s="25"/>
      <c r="DK443" s="41"/>
      <c r="DM443" s="25"/>
      <c r="DN443" s="25"/>
      <c r="DP443" s="41"/>
      <c r="DR443" s="25"/>
      <c r="DS443" s="25"/>
      <c r="DT443" s="30"/>
      <c r="DU443" s="42"/>
      <c r="DZ443" s="42"/>
      <c r="EB443" s="29"/>
      <c r="EC443" s="29"/>
      <c r="EE443" s="42"/>
      <c r="EG443" s="29"/>
      <c r="EH443" s="29"/>
      <c r="EI443" s="34"/>
      <c r="EJ443" s="43"/>
      <c r="EO443" s="43"/>
      <c r="EQ443" s="33"/>
      <c r="ER443" s="33"/>
      <c r="ES443" s="38"/>
      <c r="ET443" s="44"/>
      <c r="EX443" s="7"/>
      <c r="EY443" s="8"/>
      <c r="FD443" s="8"/>
      <c r="FF443" s="4"/>
      <c r="FG443" s="4"/>
      <c r="FI443" s="8"/>
      <c r="FK443" s="4"/>
      <c r="FL443" s="4"/>
      <c r="FN443" s="8"/>
      <c r="FP443" s="4"/>
      <c r="FQ443" s="4"/>
      <c r="FS443" s="8"/>
      <c r="FU443" s="4"/>
      <c r="FV443" s="4"/>
      <c r="FW443" s="15"/>
      <c r="FX443" s="39"/>
      <c r="GC443" s="39"/>
      <c r="GE443" s="14"/>
      <c r="GF443" s="14"/>
      <c r="GH443" s="39"/>
      <c r="GJ443" s="14"/>
      <c r="GK443" s="14"/>
      <c r="GM443" s="39"/>
      <c r="GO443" s="14"/>
      <c r="GP443" s="14"/>
      <c r="GQ443" s="22"/>
      <c r="GR443" s="40"/>
      <c r="GW443" s="40"/>
      <c r="GY443" s="21"/>
      <c r="GZ443" s="21"/>
      <c r="HB443" s="40"/>
      <c r="HD443" s="21"/>
      <c r="HE443" s="21"/>
      <c r="HF443" s="26"/>
      <c r="HG443" s="41"/>
      <c r="HL443" s="41"/>
      <c r="HN443" s="25"/>
      <c r="HO443" s="25"/>
      <c r="HP443" s="30"/>
      <c r="HQ443" s="42"/>
      <c r="HU443" s="7"/>
      <c r="HV443" s="8"/>
      <c r="IA443" s="8"/>
      <c r="IC443" s="4"/>
      <c r="ID443" s="4"/>
      <c r="IF443" s="8"/>
      <c r="IH443" s="4"/>
      <c r="II443" s="4"/>
      <c r="IK443" s="8"/>
      <c r="IM443" s="4"/>
      <c r="IN443" s="4"/>
      <c r="IO443" s="15"/>
      <c r="IP443" s="39"/>
      <c r="IU443" s="39"/>
      <c r="IW443" s="14"/>
      <c r="IX443" s="14"/>
      <c r="IZ443" s="39"/>
      <c r="JB443" s="14"/>
      <c r="JC443" s="14"/>
      <c r="JD443" s="22"/>
      <c r="JE443" s="40"/>
      <c r="JJ443" s="40"/>
      <c r="JL443" s="21"/>
      <c r="JM443" s="21"/>
      <c r="JN443" s="26"/>
      <c r="JO443" s="41"/>
      <c r="JS443" s="7"/>
      <c r="JT443" s="8"/>
      <c r="JY443" s="8"/>
      <c r="KA443" s="4"/>
      <c r="KB443" s="4"/>
      <c r="KD443" s="8"/>
      <c r="KF443" s="4"/>
      <c r="KG443" s="4"/>
      <c r="KH443" s="15"/>
      <c r="KI443" s="39"/>
      <c r="KN443" s="39"/>
      <c r="KP443" s="14"/>
      <c r="KQ443" s="14"/>
      <c r="KR443" s="22"/>
      <c r="KS443" s="40"/>
      <c r="KX443" s="6"/>
      <c r="KZ443" s="5"/>
      <c r="LA443" s="5"/>
      <c r="LG443" s="15"/>
      <c r="LH443" s="39"/>
      <c r="LM443" s="6"/>
      <c r="LO443" s="5"/>
      <c r="LP443" s="5"/>
      <c r="LQ443" s="7"/>
      <c r="LR443" s="8"/>
      <c r="LW443" s="8"/>
      <c r="LY443" s="4"/>
      <c r="LZ443" s="4"/>
      <c r="MB443" s="8"/>
      <c r="MD443" s="4"/>
      <c r="ME443" s="4"/>
      <c r="MG443" s="8"/>
      <c r="MI443" s="4"/>
      <c r="MJ443" s="4"/>
      <c r="MK443" s="15"/>
      <c r="ML443" s="39"/>
      <c r="MQ443" s="39"/>
      <c r="MS443" s="14"/>
      <c r="MT443" s="14"/>
      <c r="MV443" s="39"/>
      <c r="MX443" s="14"/>
      <c r="MY443" s="14"/>
      <c r="MZ443" s="22"/>
      <c r="NA443" s="40"/>
      <c r="NF443" s="40"/>
      <c r="NH443" s="21"/>
      <c r="NI443" s="21"/>
      <c r="NJ443" s="26"/>
      <c r="NK443" s="41"/>
      <c r="NO443" s="7"/>
      <c r="NP443" s="8"/>
      <c r="NU443" s="8"/>
      <c r="NW443" s="4"/>
      <c r="NX443" s="4"/>
      <c r="NZ443" s="8"/>
      <c r="OB443" s="4"/>
      <c r="OC443" s="4"/>
      <c r="OD443" s="15"/>
      <c r="OE443" s="39"/>
      <c r="OJ443" s="39"/>
      <c r="OL443" s="14"/>
      <c r="OM443" s="14"/>
      <c r="ON443" s="22"/>
      <c r="OO443" s="40"/>
      <c r="OS443" s="7"/>
      <c r="OT443" s="8"/>
      <c r="OY443" s="8"/>
      <c r="PA443" s="4"/>
      <c r="PB443" s="4"/>
      <c r="PC443" s="15"/>
      <c r="PD443" s="39"/>
      <c r="PH443" s="7"/>
      <c r="PI443" s="8"/>
      <c r="PM443" s="7"/>
      <c r="PN443" s="8"/>
      <c r="PS443" s="8"/>
      <c r="PU443" s="4"/>
      <c r="PV443" s="4"/>
      <c r="PX443" s="8"/>
      <c r="PZ443" s="4"/>
      <c r="QA443" s="4"/>
      <c r="QB443" s="15"/>
      <c r="QC443" s="39"/>
      <c r="QH443" s="39"/>
      <c r="QJ443" s="14"/>
      <c r="QK443" s="14"/>
      <c r="QL443" s="22"/>
      <c r="QM443" s="40"/>
      <c r="QQ443" s="7"/>
      <c r="QR443" s="8"/>
      <c r="QW443" s="8"/>
      <c r="QY443" s="4"/>
      <c r="QZ443" s="4"/>
      <c r="RA443" s="15"/>
      <c r="RB443" s="39"/>
      <c r="RF443" s="7"/>
      <c r="RG443" s="8"/>
      <c r="RK443" s="7"/>
      <c r="RL443" s="8"/>
      <c r="RQ443" s="8"/>
      <c r="RS443" s="4"/>
      <c r="RT443" s="4"/>
      <c r="RU443" s="15"/>
      <c r="RV443" s="39"/>
      <c r="RZ443" s="7"/>
      <c r="SA443" s="8"/>
      <c r="SE443" s="7"/>
      <c r="SF443" s="8"/>
      <c r="SJ443" s="7"/>
      <c r="SK443" s="8"/>
      <c r="SP443" s="8"/>
      <c r="SR443" s="4"/>
      <c r="SS443" s="4"/>
      <c r="SU443" s="8"/>
      <c r="SW443" s="4"/>
      <c r="SX443" s="4"/>
      <c r="SY443" s="15"/>
      <c r="SZ443" s="39"/>
      <c r="TE443" s="39"/>
      <c r="TG443" s="14"/>
      <c r="TH443" s="14"/>
      <c r="TI443" s="22"/>
      <c r="TJ443" s="40"/>
      <c r="TN443" s="7"/>
      <c r="TO443" s="8"/>
      <c r="TT443" s="8"/>
      <c r="TV443" s="4"/>
      <c r="TW443" s="4"/>
      <c r="TX443" s="15"/>
      <c r="TY443" s="39"/>
      <c r="UC443" s="7"/>
      <c r="UD443" s="8"/>
      <c r="UH443" s="7"/>
      <c r="UI443" s="8"/>
      <c r="UN443" s="8"/>
      <c r="UP443" s="4"/>
      <c r="UQ443" s="4"/>
      <c r="UR443" s="15"/>
      <c r="US443" s="39"/>
      <c r="UW443" s="7"/>
      <c r="UX443" s="8"/>
      <c r="VB443" s="7"/>
      <c r="VC443" s="8"/>
      <c r="VG443" s="7"/>
      <c r="VH443" s="8"/>
      <c r="VM443" s="8"/>
      <c r="VO443" s="4"/>
      <c r="VP443" s="4"/>
      <c r="VQ443" s="15"/>
      <c r="VR443" s="39"/>
      <c r="VV443" s="7"/>
      <c r="VW443" s="8"/>
      <c r="WA443" s="7"/>
      <c r="WB443" s="8"/>
      <c r="WF443" s="7"/>
      <c r="WG443" s="8"/>
      <c r="WK443" s="7"/>
      <c r="WL443" s="8"/>
      <c r="WQ443" s="8"/>
      <c r="WS443" s="4"/>
      <c r="WT443" s="4"/>
      <c r="WU443" s="15"/>
      <c r="WV443" s="39"/>
      <c r="WZ443" s="7"/>
      <c r="XA443" s="8"/>
      <c r="XE443" s="7"/>
      <c r="XF443" s="8"/>
      <c r="XJ443" s="7"/>
      <c r="XK443" s="8"/>
      <c r="XO443" s="7"/>
      <c r="XP443" s="8"/>
      <c r="XT443" s="7"/>
      <c r="XU443" s="8"/>
      <c r="XY443" s="7"/>
      <c r="XZ443" s="8"/>
      <c r="YD443" s="7"/>
      <c r="YE443" s="8"/>
      <c r="YI443" s="7"/>
      <c r="YJ443" s="8"/>
    </row>
    <row r="444" spans="2:660" x14ac:dyDescent="0.2">
      <c r="B444" s="242"/>
      <c r="C444" s="163"/>
      <c r="D444"/>
      <c r="J444"/>
      <c r="K444"/>
      <c r="L444"/>
      <c r="M444"/>
      <c r="AI444" s="8"/>
      <c r="AK444" s="4"/>
      <c r="AL444" s="9"/>
      <c r="AN444" s="8"/>
      <c r="AP444" s="4"/>
      <c r="AQ444" s="9"/>
      <c r="AS444" s="8"/>
      <c r="AU444" s="4"/>
      <c r="AV444" s="9"/>
      <c r="AX444" s="17"/>
      <c r="AZ444" s="13"/>
      <c r="BA444" s="16"/>
      <c r="BM444" s="39"/>
      <c r="BO444" s="14"/>
      <c r="BP444" s="18"/>
      <c r="BR444" s="39"/>
      <c r="BT444" s="14"/>
      <c r="BU444" s="18"/>
      <c r="BW444" s="39"/>
      <c r="BY444" s="14"/>
      <c r="BZ444" s="18"/>
      <c r="CA444" s="22"/>
      <c r="CB444" s="40"/>
      <c r="CG444" s="40"/>
      <c r="CI444" s="21"/>
      <c r="CJ444" s="21"/>
      <c r="CL444" s="40"/>
      <c r="CN444" s="21"/>
      <c r="CO444" s="21"/>
      <c r="CQ444" s="40"/>
      <c r="CS444" s="21"/>
      <c r="CT444" s="21"/>
      <c r="CV444" s="40"/>
      <c r="CX444" s="21"/>
      <c r="CY444" s="21"/>
      <c r="CZ444" s="26"/>
      <c r="DA444" s="41"/>
      <c r="DF444" s="41"/>
      <c r="DH444" s="25"/>
      <c r="DI444" s="25"/>
      <c r="DK444" s="41"/>
      <c r="DM444" s="25"/>
      <c r="DN444" s="25"/>
      <c r="DP444" s="41"/>
      <c r="DR444" s="25"/>
      <c r="DS444" s="25"/>
      <c r="DT444" s="30"/>
      <c r="DU444" s="42"/>
      <c r="DZ444" s="42"/>
      <c r="EB444" s="29"/>
      <c r="EC444" s="29"/>
      <c r="EE444" s="42"/>
      <c r="EG444" s="29"/>
      <c r="EH444" s="29"/>
      <c r="EI444" s="34"/>
      <c r="EJ444" s="43"/>
      <c r="EO444" s="43"/>
      <c r="EQ444" s="33"/>
      <c r="ER444" s="33"/>
      <c r="ES444" s="38"/>
      <c r="ET444" s="44"/>
      <c r="EX444" s="7"/>
      <c r="EY444" s="8"/>
      <c r="FD444" s="8"/>
      <c r="FF444" s="4"/>
      <c r="FG444" s="4"/>
      <c r="FI444" s="8"/>
      <c r="FK444" s="4"/>
      <c r="FL444" s="4"/>
      <c r="FN444" s="8"/>
      <c r="FP444" s="4"/>
      <c r="FQ444" s="4"/>
      <c r="FS444" s="8"/>
      <c r="FU444" s="4"/>
      <c r="FV444" s="4"/>
      <c r="FW444" s="15"/>
      <c r="FX444" s="39"/>
      <c r="GC444" s="39"/>
      <c r="GE444" s="14"/>
      <c r="GF444" s="14"/>
      <c r="GH444" s="39"/>
      <c r="GJ444" s="14"/>
      <c r="GK444" s="14"/>
      <c r="GM444" s="39"/>
      <c r="GO444" s="14"/>
      <c r="GP444" s="14"/>
      <c r="GQ444" s="22"/>
      <c r="GR444" s="40"/>
      <c r="GW444" s="40"/>
      <c r="GY444" s="21"/>
      <c r="GZ444" s="21"/>
      <c r="HB444" s="40"/>
      <c r="HD444" s="21"/>
      <c r="HE444" s="21"/>
      <c r="HF444" s="26"/>
      <c r="HG444" s="41"/>
      <c r="HL444" s="41"/>
      <c r="HN444" s="25"/>
      <c r="HO444" s="25"/>
      <c r="HP444" s="30"/>
      <c r="HQ444" s="42"/>
      <c r="HU444" s="7"/>
      <c r="HV444" s="8"/>
      <c r="IA444" s="8"/>
      <c r="IC444" s="4"/>
      <c r="ID444" s="4"/>
      <c r="IF444" s="8"/>
      <c r="IH444" s="4"/>
      <c r="II444" s="4"/>
      <c r="IK444" s="8"/>
      <c r="IM444" s="4"/>
      <c r="IN444" s="4"/>
      <c r="IO444" s="15"/>
      <c r="IP444" s="39"/>
      <c r="IU444" s="39"/>
      <c r="IW444" s="14"/>
      <c r="IX444" s="14"/>
      <c r="IZ444" s="39"/>
      <c r="JB444" s="14"/>
      <c r="JC444" s="14"/>
      <c r="JD444" s="22"/>
      <c r="JE444" s="40"/>
      <c r="JJ444" s="40"/>
      <c r="JL444" s="21"/>
      <c r="JM444" s="21"/>
      <c r="JN444" s="26"/>
      <c r="JO444" s="41"/>
      <c r="JS444" s="7"/>
      <c r="JT444" s="8"/>
      <c r="JY444" s="8"/>
      <c r="KA444" s="4"/>
      <c r="KB444" s="4"/>
      <c r="KD444" s="8"/>
      <c r="KF444" s="4"/>
      <c r="KG444" s="4"/>
      <c r="KH444" s="15"/>
      <c r="KI444" s="39"/>
      <c r="KN444" s="39"/>
      <c r="KP444" s="14"/>
      <c r="KQ444" s="14"/>
      <c r="KR444" s="22"/>
      <c r="KS444" s="40"/>
      <c r="KX444" s="6"/>
      <c r="KZ444" s="5"/>
      <c r="LA444" s="5"/>
      <c r="LG444" s="15"/>
      <c r="LH444" s="39"/>
      <c r="LM444" s="6"/>
      <c r="LO444" s="5"/>
      <c r="LP444" s="5"/>
      <c r="LQ444" s="7"/>
      <c r="LR444" s="8"/>
      <c r="LW444" s="8"/>
      <c r="LY444" s="4"/>
      <c r="LZ444" s="4"/>
      <c r="MB444" s="8"/>
      <c r="MD444" s="4"/>
      <c r="ME444" s="4"/>
      <c r="MG444" s="8"/>
      <c r="MI444" s="4"/>
      <c r="MJ444" s="4"/>
      <c r="MK444" s="15"/>
      <c r="ML444" s="39"/>
      <c r="MQ444" s="39"/>
      <c r="MS444" s="14"/>
      <c r="MT444" s="14"/>
      <c r="MV444" s="39"/>
      <c r="MX444" s="14"/>
      <c r="MY444" s="14"/>
      <c r="MZ444" s="22"/>
      <c r="NA444" s="40"/>
      <c r="NF444" s="40"/>
      <c r="NH444" s="21"/>
      <c r="NI444" s="21"/>
      <c r="NJ444" s="26"/>
      <c r="NK444" s="41"/>
      <c r="NO444" s="7"/>
      <c r="NP444" s="8"/>
      <c r="NU444" s="8"/>
      <c r="NW444" s="4"/>
      <c r="NX444" s="4"/>
      <c r="NZ444" s="8"/>
      <c r="OB444" s="4"/>
      <c r="OC444" s="4"/>
      <c r="OD444" s="15"/>
      <c r="OE444" s="39"/>
      <c r="OJ444" s="39"/>
      <c r="OL444" s="14"/>
      <c r="OM444" s="14"/>
      <c r="ON444" s="22"/>
      <c r="OO444" s="40"/>
      <c r="OS444" s="7"/>
      <c r="OT444" s="8"/>
      <c r="OY444" s="8"/>
      <c r="PA444" s="4"/>
      <c r="PB444" s="4"/>
      <c r="PC444" s="15"/>
      <c r="PD444" s="39"/>
      <c r="PH444" s="7"/>
      <c r="PI444" s="8"/>
      <c r="PM444" s="7"/>
      <c r="PN444" s="8"/>
      <c r="PS444" s="8"/>
      <c r="PU444" s="4"/>
      <c r="PV444" s="4"/>
      <c r="PX444" s="8"/>
      <c r="PZ444" s="4"/>
      <c r="QA444" s="4"/>
      <c r="QB444" s="15"/>
      <c r="QC444" s="39"/>
      <c r="QH444" s="39"/>
      <c r="QJ444" s="14"/>
      <c r="QK444" s="14"/>
      <c r="QL444" s="22"/>
      <c r="QM444" s="40"/>
      <c r="QQ444" s="7"/>
      <c r="QR444" s="8"/>
      <c r="QW444" s="8"/>
      <c r="QY444" s="4"/>
      <c r="QZ444" s="4"/>
      <c r="RA444" s="15"/>
      <c r="RB444" s="39"/>
      <c r="RF444" s="7"/>
      <c r="RG444" s="8"/>
      <c r="RK444" s="7"/>
      <c r="RL444" s="8"/>
      <c r="RQ444" s="8"/>
      <c r="RS444" s="4"/>
      <c r="RT444" s="4"/>
      <c r="RU444" s="15"/>
      <c r="RV444" s="39"/>
      <c r="RZ444" s="7"/>
      <c r="SA444" s="8"/>
      <c r="SE444" s="7"/>
      <c r="SF444" s="8"/>
      <c r="SJ444" s="7"/>
      <c r="SK444" s="8"/>
      <c r="SP444" s="8"/>
      <c r="SR444" s="4"/>
      <c r="SS444" s="4"/>
      <c r="SU444" s="8"/>
      <c r="SW444" s="4"/>
      <c r="SX444" s="4"/>
      <c r="SY444" s="15"/>
      <c r="SZ444" s="39"/>
      <c r="TE444" s="39"/>
      <c r="TG444" s="14"/>
      <c r="TH444" s="14"/>
      <c r="TI444" s="22"/>
      <c r="TJ444" s="40"/>
      <c r="TN444" s="7"/>
      <c r="TO444" s="8"/>
      <c r="TT444" s="8"/>
      <c r="TV444" s="4"/>
      <c r="TW444" s="4"/>
      <c r="TX444" s="15"/>
      <c r="TY444" s="39"/>
      <c r="UC444" s="7"/>
      <c r="UD444" s="8"/>
      <c r="UH444" s="7"/>
      <c r="UI444" s="8"/>
      <c r="UN444" s="8"/>
      <c r="UP444" s="4"/>
      <c r="UQ444" s="4"/>
      <c r="UR444" s="15"/>
      <c r="US444" s="39"/>
      <c r="UW444" s="7"/>
      <c r="UX444" s="8"/>
      <c r="VB444" s="7"/>
      <c r="VC444" s="8"/>
      <c r="VG444" s="7"/>
      <c r="VH444" s="8"/>
      <c r="VM444" s="8"/>
      <c r="VO444" s="4"/>
      <c r="VP444" s="4"/>
      <c r="VQ444" s="15"/>
      <c r="VR444" s="39"/>
      <c r="VV444" s="7"/>
      <c r="VW444" s="8"/>
      <c r="WA444" s="7"/>
      <c r="WB444" s="8"/>
      <c r="WF444" s="7"/>
      <c r="WG444" s="8"/>
      <c r="WK444" s="7"/>
      <c r="WL444" s="8"/>
      <c r="WQ444" s="8"/>
      <c r="WS444" s="4"/>
      <c r="WT444" s="4"/>
      <c r="WU444" s="15"/>
      <c r="WV444" s="39"/>
      <c r="WZ444" s="7"/>
      <c r="XA444" s="8"/>
      <c r="XE444" s="7"/>
      <c r="XF444" s="8"/>
      <c r="XJ444" s="7"/>
      <c r="XK444" s="8"/>
      <c r="XO444" s="7"/>
      <c r="XP444" s="8"/>
      <c r="XT444" s="7"/>
      <c r="XU444" s="8"/>
      <c r="XY444" s="7"/>
      <c r="XZ444" s="8"/>
      <c r="YD444" s="7"/>
      <c r="YE444" s="8"/>
      <c r="YI444" s="7"/>
      <c r="YJ444" s="8"/>
    </row>
    <row r="445" spans="2:660" x14ac:dyDescent="0.2">
      <c r="B445" s="242"/>
      <c r="C445" s="163"/>
      <c r="D445"/>
      <c r="J445"/>
      <c r="K445"/>
      <c r="L445"/>
      <c r="M445"/>
      <c r="AI445" s="8"/>
      <c r="AK445" s="4"/>
      <c r="AL445" s="9"/>
      <c r="AN445" s="8"/>
      <c r="AP445" s="4"/>
      <c r="AQ445" s="9"/>
      <c r="AS445" s="8"/>
      <c r="AU445" s="4"/>
      <c r="AV445" s="9"/>
      <c r="AX445" s="17"/>
      <c r="AZ445" s="13"/>
      <c r="BA445" s="16"/>
      <c r="BM445" s="39"/>
      <c r="BO445" s="14"/>
      <c r="BP445" s="18"/>
      <c r="BR445" s="39"/>
      <c r="BT445" s="14"/>
      <c r="BU445" s="18"/>
      <c r="BW445" s="39"/>
      <c r="BY445" s="14"/>
      <c r="BZ445" s="18"/>
      <c r="CA445" s="22"/>
      <c r="CB445" s="40"/>
      <c r="CG445" s="40"/>
      <c r="CI445" s="21"/>
      <c r="CJ445" s="21"/>
      <c r="CL445" s="40"/>
      <c r="CN445" s="21"/>
      <c r="CO445" s="21"/>
      <c r="CQ445" s="40"/>
      <c r="CS445" s="21"/>
      <c r="CT445" s="21"/>
      <c r="CV445" s="40"/>
      <c r="CX445" s="21"/>
      <c r="CY445" s="21"/>
      <c r="CZ445" s="26"/>
      <c r="DA445" s="41"/>
      <c r="DF445" s="41"/>
      <c r="DH445" s="25"/>
      <c r="DI445" s="25"/>
      <c r="DK445" s="41"/>
      <c r="DM445" s="25"/>
      <c r="DN445" s="25"/>
      <c r="DP445" s="41"/>
      <c r="DR445" s="25"/>
      <c r="DS445" s="25"/>
      <c r="DT445" s="30"/>
      <c r="DU445" s="42"/>
      <c r="DZ445" s="42"/>
      <c r="EB445" s="29"/>
      <c r="EC445" s="29"/>
      <c r="EE445" s="42"/>
      <c r="EG445" s="29"/>
      <c r="EH445" s="29"/>
      <c r="EI445" s="34"/>
      <c r="EJ445" s="43"/>
      <c r="EO445" s="43"/>
      <c r="EQ445" s="33"/>
      <c r="ER445" s="33"/>
      <c r="ES445" s="38"/>
      <c r="ET445" s="44"/>
      <c r="EX445" s="7"/>
      <c r="EY445" s="8"/>
      <c r="FD445" s="8"/>
      <c r="FF445" s="4"/>
      <c r="FG445" s="4"/>
      <c r="FI445" s="8"/>
      <c r="FK445" s="4"/>
      <c r="FL445" s="4"/>
      <c r="FN445" s="8"/>
      <c r="FP445" s="4"/>
      <c r="FQ445" s="4"/>
      <c r="FS445" s="8"/>
      <c r="FU445" s="4"/>
      <c r="FV445" s="4"/>
      <c r="FW445" s="15"/>
      <c r="FX445" s="39"/>
      <c r="GC445" s="39"/>
      <c r="GE445" s="14"/>
      <c r="GF445" s="14"/>
      <c r="GH445" s="39"/>
      <c r="GJ445" s="14"/>
      <c r="GK445" s="14"/>
      <c r="GM445" s="39"/>
      <c r="GO445" s="14"/>
      <c r="GP445" s="14"/>
      <c r="GQ445" s="22"/>
      <c r="GR445" s="40"/>
      <c r="GW445" s="40"/>
      <c r="GY445" s="21"/>
      <c r="GZ445" s="21"/>
      <c r="HB445" s="40"/>
      <c r="HD445" s="21"/>
      <c r="HE445" s="21"/>
      <c r="HF445" s="26"/>
      <c r="HG445" s="41"/>
      <c r="HL445" s="41"/>
      <c r="HN445" s="25"/>
      <c r="HO445" s="25"/>
      <c r="HP445" s="30"/>
      <c r="HQ445" s="42"/>
      <c r="HU445" s="7"/>
      <c r="HV445" s="8"/>
      <c r="IA445" s="8"/>
      <c r="IC445" s="4"/>
      <c r="ID445" s="4"/>
      <c r="IF445" s="8"/>
      <c r="IH445" s="4"/>
      <c r="II445" s="4"/>
      <c r="IK445" s="8"/>
      <c r="IM445" s="4"/>
      <c r="IN445" s="4"/>
      <c r="IO445" s="15"/>
      <c r="IP445" s="39"/>
      <c r="IU445" s="39"/>
      <c r="IW445" s="14"/>
      <c r="IX445" s="14"/>
      <c r="IZ445" s="39"/>
      <c r="JB445" s="14"/>
      <c r="JC445" s="14"/>
      <c r="JD445" s="22"/>
      <c r="JE445" s="40"/>
      <c r="JJ445" s="40"/>
      <c r="JL445" s="21"/>
      <c r="JM445" s="21"/>
      <c r="JN445" s="26"/>
      <c r="JO445" s="41"/>
      <c r="JS445" s="7"/>
      <c r="JT445" s="8"/>
      <c r="JY445" s="8"/>
      <c r="KA445" s="4"/>
      <c r="KB445" s="4"/>
      <c r="KD445" s="8"/>
      <c r="KF445" s="4"/>
      <c r="KG445" s="4"/>
      <c r="KH445" s="15"/>
      <c r="KI445" s="39"/>
      <c r="KN445" s="39"/>
      <c r="KP445" s="14"/>
      <c r="KQ445" s="14"/>
      <c r="KR445" s="22"/>
      <c r="KS445" s="40"/>
      <c r="KX445" s="6"/>
      <c r="KZ445" s="5"/>
      <c r="LA445" s="5"/>
      <c r="LG445" s="15"/>
      <c r="LH445" s="39"/>
      <c r="LM445" s="6"/>
      <c r="LO445" s="5"/>
      <c r="LP445" s="5"/>
      <c r="LQ445" s="7"/>
      <c r="LR445" s="8"/>
      <c r="LW445" s="8"/>
      <c r="LY445" s="4"/>
      <c r="LZ445" s="4"/>
      <c r="MB445" s="8"/>
      <c r="MD445" s="4"/>
      <c r="ME445" s="4"/>
      <c r="MG445" s="8"/>
      <c r="MI445" s="4"/>
      <c r="MJ445" s="4"/>
      <c r="MK445" s="15"/>
      <c r="ML445" s="39"/>
      <c r="MQ445" s="39"/>
      <c r="MS445" s="14"/>
      <c r="MT445" s="14"/>
      <c r="MV445" s="39"/>
      <c r="MX445" s="14"/>
      <c r="MY445" s="14"/>
      <c r="MZ445" s="22"/>
      <c r="NA445" s="40"/>
      <c r="NF445" s="40"/>
      <c r="NH445" s="21"/>
      <c r="NI445" s="21"/>
      <c r="NJ445" s="26"/>
      <c r="NK445" s="41"/>
      <c r="NO445" s="7"/>
      <c r="NP445" s="8"/>
      <c r="NU445" s="8"/>
      <c r="NW445" s="4"/>
      <c r="NX445" s="4"/>
      <c r="NZ445" s="8"/>
      <c r="OB445" s="4"/>
      <c r="OC445" s="4"/>
      <c r="OD445" s="15"/>
      <c r="OE445" s="39"/>
      <c r="OJ445" s="39"/>
      <c r="OL445" s="14"/>
      <c r="OM445" s="14"/>
      <c r="ON445" s="22"/>
      <c r="OO445" s="40"/>
      <c r="OS445" s="7"/>
      <c r="OT445" s="8"/>
      <c r="OY445" s="8"/>
      <c r="PA445" s="4"/>
      <c r="PB445" s="4"/>
      <c r="PC445" s="15"/>
      <c r="PD445" s="39"/>
      <c r="PH445" s="7"/>
      <c r="PI445" s="8"/>
      <c r="PM445" s="7"/>
      <c r="PN445" s="8"/>
      <c r="PS445" s="8"/>
      <c r="PU445" s="4"/>
      <c r="PV445" s="4"/>
      <c r="PX445" s="8"/>
      <c r="PZ445" s="4"/>
      <c r="QA445" s="4"/>
      <c r="QB445" s="15"/>
      <c r="QC445" s="39"/>
      <c r="QH445" s="39"/>
      <c r="QJ445" s="14"/>
      <c r="QK445" s="14"/>
      <c r="QL445" s="22"/>
      <c r="QM445" s="40"/>
      <c r="QQ445" s="7"/>
      <c r="QR445" s="8"/>
      <c r="QW445" s="8"/>
      <c r="QY445" s="4"/>
      <c r="QZ445" s="4"/>
      <c r="RA445" s="15"/>
      <c r="RB445" s="39"/>
      <c r="RF445" s="7"/>
      <c r="RG445" s="8"/>
      <c r="RK445" s="7"/>
      <c r="RL445" s="8"/>
      <c r="RQ445" s="8"/>
      <c r="RS445" s="4"/>
      <c r="RT445" s="4"/>
      <c r="RU445" s="15"/>
      <c r="RV445" s="39"/>
      <c r="RZ445" s="7"/>
      <c r="SA445" s="8"/>
      <c r="SE445" s="7"/>
      <c r="SF445" s="8"/>
      <c r="SJ445" s="7"/>
      <c r="SK445" s="8"/>
      <c r="SP445" s="8"/>
      <c r="SR445" s="4"/>
      <c r="SS445" s="4"/>
      <c r="SU445" s="8"/>
      <c r="SW445" s="4"/>
      <c r="SX445" s="4"/>
      <c r="SY445" s="15"/>
      <c r="SZ445" s="39"/>
      <c r="TE445" s="39"/>
      <c r="TG445" s="14"/>
      <c r="TH445" s="14"/>
      <c r="TI445" s="22"/>
      <c r="TJ445" s="40"/>
      <c r="TN445" s="7"/>
      <c r="TO445" s="8"/>
      <c r="TT445" s="8"/>
      <c r="TV445" s="4"/>
      <c r="TW445" s="4"/>
      <c r="TX445" s="15"/>
      <c r="TY445" s="39"/>
      <c r="UC445" s="7"/>
      <c r="UD445" s="8"/>
      <c r="UH445" s="7"/>
      <c r="UI445" s="8"/>
      <c r="UN445" s="8"/>
      <c r="UP445" s="4"/>
      <c r="UQ445" s="4"/>
      <c r="UR445" s="15"/>
      <c r="US445" s="39"/>
      <c r="UW445" s="7"/>
      <c r="UX445" s="8"/>
      <c r="VB445" s="7"/>
      <c r="VC445" s="8"/>
      <c r="VG445" s="7"/>
      <c r="VH445" s="8"/>
      <c r="VM445" s="8"/>
      <c r="VO445" s="4"/>
      <c r="VP445" s="4"/>
      <c r="VQ445" s="15"/>
      <c r="VR445" s="39"/>
      <c r="VV445" s="7"/>
      <c r="VW445" s="8"/>
      <c r="WA445" s="7"/>
      <c r="WB445" s="8"/>
      <c r="WF445" s="7"/>
      <c r="WG445" s="8"/>
      <c r="WK445" s="7"/>
      <c r="WL445" s="8"/>
      <c r="WQ445" s="8"/>
      <c r="WS445" s="4"/>
      <c r="WT445" s="4"/>
      <c r="WU445" s="15"/>
      <c r="WV445" s="39"/>
      <c r="WZ445" s="7"/>
      <c r="XA445" s="8"/>
      <c r="XE445" s="7"/>
      <c r="XF445" s="8"/>
      <c r="XJ445" s="7"/>
      <c r="XK445" s="8"/>
      <c r="XO445" s="7"/>
      <c r="XP445" s="8"/>
      <c r="XT445" s="7"/>
      <c r="XU445" s="8"/>
      <c r="XY445" s="7"/>
      <c r="XZ445" s="8"/>
      <c r="YD445" s="7"/>
      <c r="YE445" s="8"/>
      <c r="YI445" s="7"/>
      <c r="YJ445" s="8"/>
    </row>
    <row r="446" spans="2:660" x14ac:dyDescent="0.2">
      <c r="B446" s="242"/>
      <c r="C446" s="163"/>
      <c r="D446"/>
      <c r="J446"/>
      <c r="K446"/>
      <c r="L446"/>
      <c r="M446"/>
      <c r="AI446" s="8"/>
      <c r="AK446" s="4"/>
      <c r="AL446" s="9"/>
      <c r="AN446" s="8"/>
      <c r="AP446" s="4"/>
      <c r="AQ446" s="9"/>
      <c r="AS446" s="8"/>
      <c r="AU446" s="4"/>
      <c r="AV446" s="9"/>
      <c r="AX446" s="17"/>
      <c r="AZ446" s="13"/>
      <c r="BA446" s="16"/>
      <c r="BM446" s="39"/>
      <c r="BO446" s="14"/>
      <c r="BP446" s="18"/>
      <c r="BR446" s="39"/>
      <c r="BT446" s="14"/>
      <c r="BU446" s="18"/>
      <c r="BW446" s="39"/>
      <c r="BY446" s="14"/>
      <c r="BZ446" s="18"/>
      <c r="CA446" s="22"/>
      <c r="CB446" s="40"/>
      <c r="CG446" s="40"/>
      <c r="CI446" s="21"/>
      <c r="CJ446" s="21"/>
      <c r="CL446" s="40"/>
      <c r="CN446" s="21"/>
      <c r="CO446" s="21"/>
      <c r="CQ446" s="40"/>
      <c r="CS446" s="21"/>
      <c r="CT446" s="21"/>
      <c r="CV446" s="40"/>
      <c r="CX446" s="21"/>
      <c r="CY446" s="21"/>
      <c r="CZ446" s="26"/>
      <c r="DA446" s="41"/>
      <c r="DF446" s="41"/>
      <c r="DH446" s="25"/>
      <c r="DI446" s="25"/>
      <c r="DK446" s="41"/>
      <c r="DM446" s="25"/>
      <c r="DN446" s="25"/>
      <c r="DP446" s="41"/>
      <c r="DR446" s="25"/>
      <c r="DS446" s="25"/>
      <c r="DT446" s="30"/>
      <c r="DU446" s="42"/>
      <c r="DZ446" s="42"/>
      <c r="EB446" s="29"/>
      <c r="EC446" s="29"/>
      <c r="EE446" s="42"/>
      <c r="EG446" s="29"/>
      <c r="EH446" s="29"/>
      <c r="EI446" s="34"/>
      <c r="EJ446" s="43"/>
      <c r="EO446" s="43"/>
      <c r="EQ446" s="33"/>
      <c r="ER446" s="33"/>
      <c r="ES446" s="38"/>
      <c r="ET446" s="44"/>
      <c r="EX446" s="7"/>
      <c r="EY446" s="8"/>
      <c r="FD446" s="8"/>
      <c r="FF446" s="4"/>
      <c r="FG446" s="4"/>
      <c r="FI446" s="8"/>
      <c r="FK446" s="4"/>
      <c r="FL446" s="4"/>
      <c r="FN446" s="8"/>
      <c r="FP446" s="4"/>
      <c r="FQ446" s="4"/>
      <c r="FS446" s="8"/>
      <c r="FU446" s="4"/>
      <c r="FV446" s="4"/>
      <c r="FW446" s="15"/>
      <c r="FX446" s="39"/>
      <c r="GC446" s="39"/>
      <c r="GE446" s="14"/>
      <c r="GF446" s="14"/>
      <c r="GH446" s="39"/>
      <c r="GJ446" s="14"/>
      <c r="GK446" s="14"/>
      <c r="GM446" s="39"/>
      <c r="GO446" s="14"/>
      <c r="GP446" s="14"/>
      <c r="GQ446" s="22"/>
      <c r="GR446" s="40"/>
      <c r="GW446" s="40"/>
      <c r="GY446" s="21"/>
      <c r="GZ446" s="21"/>
      <c r="HB446" s="40"/>
      <c r="HD446" s="21"/>
      <c r="HE446" s="21"/>
      <c r="HF446" s="26"/>
      <c r="HG446" s="41"/>
      <c r="HL446" s="41"/>
      <c r="HN446" s="25"/>
      <c r="HO446" s="25"/>
      <c r="HP446" s="30"/>
      <c r="HQ446" s="42"/>
      <c r="HU446" s="7"/>
      <c r="HV446" s="8"/>
      <c r="IA446" s="8"/>
      <c r="IC446" s="4"/>
      <c r="ID446" s="4"/>
      <c r="IF446" s="8"/>
      <c r="IH446" s="4"/>
      <c r="II446" s="4"/>
      <c r="IK446" s="8"/>
      <c r="IM446" s="4"/>
      <c r="IN446" s="4"/>
      <c r="IO446" s="15"/>
      <c r="IP446" s="39"/>
      <c r="IU446" s="39"/>
      <c r="IW446" s="14"/>
      <c r="IX446" s="14"/>
      <c r="IZ446" s="39"/>
      <c r="JB446" s="14"/>
      <c r="JC446" s="14"/>
      <c r="JD446" s="22"/>
      <c r="JE446" s="40"/>
      <c r="JJ446" s="40"/>
      <c r="JL446" s="21"/>
      <c r="JM446" s="21"/>
      <c r="JN446" s="26"/>
      <c r="JO446" s="41"/>
      <c r="JS446" s="7"/>
      <c r="JT446" s="8"/>
      <c r="JY446" s="8"/>
      <c r="KA446" s="4"/>
      <c r="KB446" s="4"/>
      <c r="KD446" s="8"/>
      <c r="KF446" s="4"/>
      <c r="KG446" s="4"/>
      <c r="KH446" s="15"/>
      <c r="KI446" s="39"/>
      <c r="KN446" s="39"/>
      <c r="KP446" s="14"/>
      <c r="KQ446" s="14"/>
      <c r="KR446" s="22"/>
      <c r="KS446" s="40"/>
      <c r="KX446" s="6"/>
      <c r="KZ446" s="5"/>
      <c r="LA446" s="5"/>
      <c r="LG446" s="15"/>
      <c r="LH446" s="39"/>
      <c r="LM446" s="6"/>
      <c r="LO446" s="5"/>
      <c r="LP446" s="5"/>
      <c r="LQ446" s="7"/>
      <c r="LR446" s="8"/>
      <c r="LW446" s="8"/>
      <c r="LY446" s="4"/>
      <c r="LZ446" s="4"/>
      <c r="MB446" s="8"/>
      <c r="MD446" s="4"/>
      <c r="ME446" s="4"/>
      <c r="MG446" s="8"/>
      <c r="MI446" s="4"/>
      <c r="MJ446" s="4"/>
      <c r="MK446" s="15"/>
      <c r="ML446" s="39"/>
      <c r="MQ446" s="39"/>
      <c r="MS446" s="14"/>
      <c r="MT446" s="14"/>
      <c r="MV446" s="39"/>
      <c r="MX446" s="14"/>
      <c r="MY446" s="14"/>
      <c r="MZ446" s="22"/>
      <c r="NA446" s="40"/>
      <c r="NF446" s="40"/>
      <c r="NH446" s="21"/>
      <c r="NI446" s="21"/>
      <c r="NJ446" s="26"/>
      <c r="NK446" s="41"/>
      <c r="NO446" s="7"/>
      <c r="NP446" s="8"/>
      <c r="NU446" s="8"/>
      <c r="NW446" s="4"/>
      <c r="NX446" s="4"/>
      <c r="NZ446" s="8"/>
      <c r="OB446" s="4"/>
      <c r="OC446" s="4"/>
      <c r="OD446" s="15"/>
      <c r="OE446" s="39"/>
      <c r="OJ446" s="39"/>
      <c r="OL446" s="14"/>
      <c r="OM446" s="14"/>
      <c r="ON446" s="22"/>
      <c r="OO446" s="40"/>
      <c r="OS446" s="7"/>
      <c r="OT446" s="8"/>
      <c r="OY446" s="8"/>
      <c r="PA446" s="4"/>
      <c r="PB446" s="4"/>
      <c r="PC446" s="15"/>
      <c r="PD446" s="39"/>
      <c r="PH446" s="7"/>
      <c r="PI446" s="8"/>
      <c r="PM446" s="7"/>
      <c r="PN446" s="8"/>
      <c r="PS446" s="8"/>
      <c r="PU446" s="4"/>
      <c r="PV446" s="4"/>
      <c r="PX446" s="8"/>
      <c r="PZ446" s="4"/>
      <c r="QA446" s="4"/>
      <c r="QB446" s="15"/>
      <c r="QC446" s="39"/>
      <c r="QH446" s="39"/>
      <c r="QJ446" s="14"/>
      <c r="QK446" s="14"/>
      <c r="QL446" s="22"/>
      <c r="QM446" s="40"/>
      <c r="QQ446" s="7"/>
      <c r="QR446" s="8"/>
      <c r="QW446" s="8"/>
      <c r="QY446" s="4"/>
      <c r="QZ446" s="4"/>
      <c r="RA446" s="15"/>
      <c r="RB446" s="39"/>
      <c r="RF446" s="7"/>
      <c r="RG446" s="8"/>
      <c r="RK446" s="7"/>
      <c r="RL446" s="8"/>
      <c r="RQ446" s="8"/>
      <c r="RS446" s="4"/>
      <c r="RT446" s="4"/>
      <c r="RU446" s="15"/>
      <c r="RV446" s="39"/>
      <c r="RZ446" s="7"/>
      <c r="SA446" s="8"/>
      <c r="SE446" s="7"/>
      <c r="SF446" s="8"/>
      <c r="SJ446" s="7"/>
      <c r="SK446" s="8"/>
      <c r="SP446" s="8"/>
      <c r="SR446" s="4"/>
      <c r="SS446" s="4"/>
      <c r="SU446" s="8"/>
      <c r="SW446" s="4"/>
      <c r="SX446" s="4"/>
      <c r="SY446" s="15"/>
      <c r="SZ446" s="39"/>
      <c r="TE446" s="39"/>
      <c r="TG446" s="14"/>
      <c r="TH446" s="14"/>
      <c r="TI446" s="22"/>
      <c r="TJ446" s="40"/>
      <c r="TN446" s="7"/>
      <c r="TO446" s="8"/>
      <c r="TT446" s="8"/>
      <c r="TV446" s="4"/>
      <c r="TW446" s="4"/>
      <c r="TX446" s="15"/>
      <c r="TY446" s="39"/>
      <c r="UC446" s="7"/>
      <c r="UD446" s="8"/>
      <c r="UH446" s="7"/>
      <c r="UI446" s="8"/>
      <c r="UN446" s="8"/>
      <c r="UP446" s="4"/>
      <c r="UQ446" s="4"/>
      <c r="UR446" s="15"/>
      <c r="US446" s="39"/>
      <c r="UW446" s="7"/>
      <c r="UX446" s="8"/>
      <c r="VB446" s="7"/>
      <c r="VC446" s="8"/>
      <c r="VG446" s="7"/>
      <c r="VH446" s="8"/>
      <c r="VM446" s="8"/>
      <c r="VO446" s="4"/>
      <c r="VP446" s="4"/>
      <c r="VQ446" s="15"/>
      <c r="VR446" s="39"/>
      <c r="VV446" s="7"/>
      <c r="VW446" s="8"/>
      <c r="WA446" s="7"/>
      <c r="WB446" s="8"/>
      <c r="WF446" s="7"/>
      <c r="WG446" s="8"/>
      <c r="WK446" s="7"/>
      <c r="WL446" s="8"/>
      <c r="WQ446" s="8"/>
      <c r="WS446" s="4"/>
      <c r="WT446" s="4"/>
      <c r="WU446" s="15"/>
      <c r="WV446" s="39"/>
      <c r="WZ446" s="7"/>
      <c r="XA446" s="8"/>
      <c r="XE446" s="7"/>
      <c r="XF446" s="8"/>
      <c r="XJ446" s="7"/>
      <c r="XK446" s="8"/>
      <c r="XO446" s="7"/>
      <c r="XP446" s="8"/>
      <c r="XT446" s="7"/>
      <c r="XU446" s="8"/>
      <c r="XY446" s="7"/>
      <c r="XZ446" s="8"/>
      <c r="YD446" s="7"/>
      <c r="YE446" s="8"/>
      <c r="YI446" s="7"/>
      <c r="YJ446" s="8"/>
    </row>
    <row r="447" spans="2:660" x14ac:dyDescent="0.2">
      <c r="B447" s="242"/>
      <c r="C447" s="163"/>
      <c r="D447"/>
      <c r="J447"/>
      <c r="K447"/>
      <c r="L447"/>
      <c r="M447"/>
      <c r="AI447" s="8"/>
      <c r="AK447" s="4"/>
      <c r="AL447" s="9"/>
      <c r="AN447" s="8"/>
      <c r="AP447" s="4"/>
      <c r="AQ447" s="9"/>
      <c r="AS447" s="8"/>
      <c r="AU447" s="4"/>
      <c r="AV447" s="9"/>
      <c r="AX447" s="17"/>
      <c r="AZ447" s="13"/>
      <c r="BA447" s="16"/>
      <c r="BM447" s="39"/>
      <c r="BO447" s="14"/>
      <c r="BP447" s="18"/>
      <c r="BR447" s="39"/>
      <c r="BT447" s="14"/>
      <c r="BU447" s="18"/>
      <c r="BW447" s="39"/>
      <c r="BY447" s="14"/>
      <c r="BZ447" s="18"/>
      <c r="CA447" s="22"/>
      <c r="CB447" s="40"/>
      <c r="CG447" s="40"/>
      <c r="CI447" s="21"/>
      <c r="CJ447" s="21"/>
      <c r="CL447" s="40"/>
      <c r="CN447" s="21"/>
      <c r="CO447" s="21"/>
      <c r="CQ447" s="40"/>
      <c r="CS447" s="21"/>
      <c r="CT447" s="21"/>
      <c r="CV447" s="40"/>
      <c r="CX447" s="21"/>
      <c r="CY447" s="21"/>
      <c r="CZ447" s="26"/>
      <c r="DA447" s="41"/>
      <c r="DF447" s="41"/>
      <c r="DH447" s="25"/>
      <c r="DI447" s="25"/>
      <c r="DK447" s="41"/>
      <c r="DM447" s="25"/>
      <c r="DN447" s="25"/>
      <c r="DP447" s="41"/>
      <c r="DR447" s="25"/>
      <c r="DS447" s="25"/>
      <c r="DT447" s="30"/>
      <c r="DU447" s="42"/>
      <c r="DZ447" s="42"/>
      <c r="EB447" s="29"/>
      <c r="EC447" s="29"/>
      <c r="EE447" s="42"/>
      <c r="EG447" s="29"/>
      <c r="EH447" s="29"/>
      <c r="EI447" s="34"/>
      <c r="EJ447" s="43"/>
      <c r="EO447" s="43"/>
      <c r="EQ447" s="33"/>
      <c r="ER447" s="33"/>
      <c r="ES447" s="38"/>
      <c r="ET447" s="44"/>
      <c r="EX447" s="7"/>
      <c r="EY447" s="8"/>
      <c r="FD447" s="8"/>
      <c r="FF447" s="4"/>
      <c r="FG447" s="4"/>
      <c r="FI447" s="8"/>
      <c r="FK447" s="4"/>
      <c r="FL447" s="4"/>
      <c r="FN447" s="8"/>
      <c r="FP447" s="4"/>
      <c r="FQ447" s="4"/>
      <c r="FS447" s="8"/>
      <c r="FU447" s="4"/>
      <c r="FV447" s="4"/>
      <c r="FW447" s="15"/>
      <c r="FX447" s="39"/>
      <c r="GC447" s="39"/>
      <c r="GE447" s="14"/>
      <c r="GF447" s="14"/>
      <c r="GH447" s="39"/>
      <c r="GJ447" s="14"/>
      <c r="GK447" s="14"/>
      <c r="GM447" s="39"/>
      <c r="GO447" s="14"/>
      <c r="GP447" s="14"/>
      <c r="GQ447" s="22"/>
      <c r="GR447" s="40"/>
      <c r="GW447" s="40"/>
      <c r="GY447" s="21"/>
      <c r="GZ447" s="21"/>
      <c r="HB447" s="40"/>
      <c r="HD447" s="21"/>
      <c r="HE447" s="21"/>
      <c r="HF447" s="26"/>
      <c r="HG447" s="41"/>
      <c r="HL447" s="41"/>
      <c r="HN447" s="25"/>
      <c r="HO447" s="25"/>
      <c r="HP447" s="30"/>
      <c r="HQ447" s="42"/>
      <c r="HU447" s="7"/>
      <c r="HV447" s="8"/>
      <c r="IA447" s="8"/>
      <c r="IC447" s="4"/>
      <c r="ID447" s="4"/>
      <c r="IF447" s="8"/>
      <c r="IH447" s="4"/>
      <c r="II447" s="4"/>
      <c r="IK447" s="8"/>
      <c r="IM447" s="4"/>
      <c r="IN447" s="4"/>
      <c r="IO447" s="15"/>
      <c r="IP447" s="39"/>
      <c r="IU447" s="39"/>
      <c r="IW447" s="14"/>
      <c r="IX447" s="14"/>
      <c r="IZ447" s="39"/>
      <c r="JB447" s="14"/>
      <c r="JC447" s="14"/>
      <c r="JD447" s="22"/>
      <c r="JE447" s="40"/>
      <c r="JJ447" s="40"/>
      <c r="JL447" s="21"/>
      <c r="JM447" s="21"/>
      <c r="JN447" s="26"/>
      <c r="JO447" s="41"/>
      <c r="JS447" s="7"/>
      <c r="JT447" s="8"/>
      <c r="JY447" s="8"/>
      <c r="KA447" s="4"/>
      <c r="KB447" s="4"/>
      <c r="KD447" s="8"/>
      <c r="KF447" s="4"/>
      <c r="KG447" s="4"/>
      <c r="KH447" s="15"/>
      <c r="KI447" s="39"/>
      <c r="KN447" s="39"/>
      <c r="KP447" s="14"/>
      <c r="KQ447" s="14"/>
      <c r="KR447" s="22"/>
      <c r="KS447" s="40"/>
      <c r="KX447" s="6"/>
      <c r="KZ447" s="5"/>
      <c r="LA447" s="5"/>
      <c r="LG447" s="15"/>
      <c r="LH447" s="39"/>
      <c r="LM447" s="6"/>
      <c r="LO447" s="5"/>
      <c r="LP447" s="5"/>
      <c r="LQ447" s="7"/>
      <c r="LR447" s="8"/>
      <c r="LW447" s="8"/>
      <c r="LY447" s="4"/>
      <c r="LZ447" s="4"/>
      <c r="MB447" s="8"/>
      <c r="MD447" s="4"/>
      <c r="ME447" s="4"/>
      <c r="MG447" s="8"/>
      <c r="MI447" s="4"/>
      <c r="MJ447" s="4"/>
      <c r="MK447" s="15"/>
      <c r="ML447" s="39"/>
      <c r="MQ447" s="39"/>
      <c r="MS447" s="14"/>
      <c r="MT447" s="14"/>
      <c r="MV447" s="39"/>
      <c r="MX447" s="14"/>
      <c r="MY447" s="14"/>
      <c r="MZ447" s="22"/>
      <c r="NA447" s="40"/>
      <c r="NF447" s="40"/>
      <c r="NH447" s="21"/>
      <c r="NI447" s="21"/>
      <c r="NJ447" s="26"/>
      <c r="NK447" s="41"/>
      <c r="NO447" s="7"/>
      <c r="NP447" s="8"/>
      <c r="NU447" s="8"/>
      <c r="NW447" s="4"/>
      <c r="NX447" s="4"/>
      <c r="NZ447" s="8"/>
      <c r="OB447" s="4"/>
      <c r="OC447" s="4"/>
      <c r="OD447" s="15"/>
      <c r="OE447" s="39"/>
      <c r="OJ447" s="39"/>
      <c r="OL447" s="14"/>
      <c r="OM447" s="14"/>
      <c r="ON447" s="22"/>
      <c r="OO447" s="40"/>
      <c r="OS447" s="7"/>
      <c r="OT447" s="8"/>
      <c r="OY447" s="8"/>
      <c r="PA447" s="4"/>
      <c r="PB447" s="4"/>
      <c r="PC447" s="15"/>
      <c r="PD447" s="39"/>
      <c r="PH447" s="7"/>
      <c r="PI447" s="8"/>
      <c r="PM447" s="7"/>
      <c r="PN447" s="8"/>
      <c r="PS447" s="8"/>
      <c r="PU447" s="4"/>
      <c r="PV447" s="4"/>
      <c r="PX447" s="8"/>
      <c r="PZ447" s="4"/>
      <c r="QA447" s="4"/>
      <c r="QB447" s="15"/>
      <c r="QC447" s="39"/>
      <c r="QH447" s="39"/>
      <c r="QJ447" s="14"/>
      <c r="QK447" s="14"/>
      <c r="QL447" s="22"/>
      <c r="QM447" s="40"/>
      <c r="QQ447" s="7"/>
      <c r="QR447" s="8"/>
      <c r="QW447" s="8"/>
      <c r="QY447" s="4"/>
      <c r="QZ447" s="4"/>
      <c r="RA447" s="15"/>
      <c r="RB447" s="39"/>
      <c r="RF447" s="7"/>
      <c r="RG447" s="8"/>
      <c r="RK447" s="7"/>
      <c r="RL447" s="8"/>
      <c r="RQ447" s="8"/>
      <c r="RS447" s="4"/>
      <c r="RT447" s="4"/>
      <c r="RU447" s="15"/>
      <c r="RV447" s="39"/>
      <c r="RZ447" s="7"/>
      <c r="SA447" s="8"/>
      <c r="SE447" s="7"/>
      <c r="SF447" s="8"/>
      <c r="SJ447" s="7"/>
      <c r="SK447" s="8"/>
      <c r="SP447" s="8"/>
      <c r="SR447" s="4"/>
      <c r="SS447" s="4"/>
      <c r="SU447" s="8"/>
      <c r="SW447" s="4"/>
      <c r="SX447" s="4"/>
      <c r="SY447" s="15"/>
      <c r="SZ447" s="39"/>
      <c r="TE447" s="39"/>
      <c r="TG447" s="14"/>
      <c r="TH447" s="14"/>
      <c r="TI447" s="22"/>
      <c r="TJ447" s="40"/>
      <c r="TN447" s="7"/>
      <c r="TO447" s="8"/>
      <c r="TT447" s="8"/>
      <c r="TV447" s="4"/>
      <c r="TW447" s="4"/>
      <c r="TX447" s="15"/>
      <c r="TY447" s="39"/>
      <c r="UC447" s="7"/>
      <c r="UD447" s="8"/>
      <c r="UH447" s="7"/>
      <c r="UI447" s="8"/>
      <c r="UN447" s="8"/>
      <c r="UP447" s="4"/>
      <c r="UQ447" s="4"/>
      <c r="UR447" s="15"/>
      <c r="US447" s="39"/>
      <c r="UW447" s="7"/>
      <c r="UX447" s="8"/>
      <c r="VB447" s="7"/>
      <c r="VC447" s="8"/>
      <c r="VG447" s="7"/>
      <c r="VH447" s="8"/>
      <c r="VM447" s="8"/>
      <c r="VO447" s="4"/>
      <c r="VP447" s="4"/>
      <c r="VQ447" s="15"/>
      <c r="VR447" s="39"/>
      <c r="VV447" s="7"/>
      <c r="VW447" s="8"/>
      <c r="WA447" s="7"/>
      <c r="WB447" s="8"/>
      <c r="WF447" s="7"/>
      <c r="WG447" s="8"/>
      <c r="WK447" s="7"/>
      <c r="WL447" s="8"/>
      <c r="WQ447" s="8"/>
      <c r="WS447" s="4"/>
      <c r="WT447" s="4"/>
      <c r="WU447" s="15"/>
      <c r="WV447" s="39"/>
      <c r="WZ447" s="7"/>
      <c r="XA447" s="8"/>
      <c r="XE447" s="7"/>
      <c r="XF447" s="8"/>
      <c r="XJ447" s="7"/>
      <c r="XK447" s="8"/>
      <c r="XO447" s="7"/>
      <c r="XP447" s="8"/>
      <c r="XT447" s="7"/>
      <c r="XU447" s="8"/>
      <c r="XY447" s="7"/>
      <c r="XZ447" s="8"/>
      <c r="YD447" s="7"/>
      <c r="YE447" s="8"/>
      <c r="YI447" s="7"/>
      <c r="YJ447" s="8"/>
    </row>
    <row r="448" spans="2:660" x14ac:dyDescent="0.2">
      <c r="B448" s="242"/>
      <c r="C448" s="163"/>
      <c r="D448"/>
      <c r="J448"/>
      <c r="K448"/>
      <c r="L448"/>
      <c r="M448"/>
      <c r="AI448" s="8"/>
      <c r="AK448" s="4"/>
      <c r="AL448" s="9"/>
      <c r="AN448" s="8"/>
      <c r="AP448" s="4"/>
      <c r="AQ448" s="9"/>
      <c r="AS448" s="8"/>
      <c r="AU448" s="4"/>
      <c r="AV448" s="9"/>
      <c r="AX448" s="17"/>
      <c r="AZ448" s="13"/>
      <c r="BA448" s="16"/>
      <c r="BM448" s="39"/>
      <c r="BO448" s="14"/>
      <c r="BP448" s="18"/>
      <c r="BR448" s="39"/>
      <c r="BT448" s="14"/>
      <c r="BU448" s="18"/>
      <c r="BW448" s="39"/>
      <c r="BY448" s="14"/>
      <c r="BZ448" s="18"/>
      <c r="CA448" s="22"/>
      <c r="CB448" s="40"/>
      <c r="CG448" s="40"/>
      <c r="CI448" s="21"/>
      <c r="CJ448" s="21"/>
      <c r="CL448" s="40"/>
      <c r="CN448" s="21"/>
      <c r="CO448" s="21"/>
      <c r="CQ448" s="40"/>
      <c r="CS448" s="21"/>
      <c r="CT448" s="21"/>
      <c r="CV448" s="40"/>
      <c r="CX448" s="21"/>
      <c r="CY448" s="21"/>
      <c r="CZ448" s="26"/>
      <c r="DA448" s="41"/>
      <c r="DF448" s="41"/>
      <c r="DH448" s="25"/>
      <c r="DI448" s="25"/>
      <c r="DK448" s="41"/>
      <c r="DM448" s="25"/>
      <c r="DN448" s="25"/>
      <c r="DP448" s="41"/>
      <c r="DR448" s="25"/>
      <c r="DS448" s="25"/>
      <c r="DT448" s="30"/>
      <c r="DU448" s="42"/>
      <c r="DZ448" s="42"/>
      <c r="EB448" s="29"/>
      <c r="EC448" s="29"/>
      <c r="EE448" s="42"/>
      <c r="EG448" s="29"/>
      <c r="EH448" s="29"/>
      <c r="EI448" s="34"/>
      <c r="EJ448" s="43"/>
      <c r="EO448" s="43"/>
      <c r="EQ448" s="33"/>
      <c r="ER448" s="33"/>
      <c r="ES448" s="38"/>
      <c r="ET448" s="44"/>
      <c r="EX448" s="7"/>
      <c r="EY448" s="8"/>
      <c r="FD448" s="8"/>
      <c r="FF448" s="4"/>
      <c r="FG448" s="4"/>
      <c r="FI448" s="8"/>
      <c r="FK448" s="4"/>
      <c r="FL448" s="4"/>
      <c r="FN448" s="8"/>
      <c r="FP448" s="4"/>
      <c r="FQ448" s="4"/>
      <c r="FS448" s="8"/>
      <c r="FU448" s="4"/>
      <c r="FV448" s="4"/>
      <c r="FW448" s="15"/>
      <c r="FX448" s="39"/>
      <c r="GC448" s="39"/>
      <c r="GE448" s="14"/>
      <c r="GF448" s="14"/>
      <c r="GH448" s="39"/>
      <c r="GJ448" s="14"/>
      <c r="GK448" s="14"/>
      <c r="GM448" s="39"/>
      <c r="GO448" s="14"/>
      <c r="GP448" s="14"/>
      <c r="GQ448" s="22"/>
      <c r="GR448" s="40"/>
      <c r="GW448" s="40"/>
      <c r="GY448" s="21"/>
      <c r="GZ448" s="21"/>
      <c r="HB448" s="40"/>
      <c r="HD448" s="21"/>
      <c r="HE448" s="21"/>
      <c r="HF448" s="26"/>
      <c r="HG448" s="41"/>
      <c r="HL448" s="41"/>
      <c r="HN448" s="25"/>
      <c r="HO448" s="25"/>
      <c r="HP448" s="30"/>
      <c r="HQ448" s="42"/>
      <c r="HU448" s="7"/>
      <c r="HV448" s="8"/>
      <c r="IA448" s="8"/>
      <c r="IC448" s="4"/>
      <c r="ID448" s="4"/>
      <c r="IF448" s="8"/>
      <c r="IH448" s="4"/>
      <c r="II448" s="4"/>
      <c r="IK448" s="8"/>
      <c r="IM448" s="4"/>
      <c r="IN448" s="4"/>
      <c r="IO448" s="15"/>
      <c r="IP448" s="39"/>
      <c r="IU448" s="39"/>
      <c r="IW448" s="14"/>
      <c r="IX448" s="14"/>
      <c r="IZ448" s="39"/>
      <c r="JB448" s="14"/>
      <c r="JC448" s="14"/>
      <c r="JD448" s="22"/>
      <c r="JE448" s="40"/>
      <c r="JJ448" s="40"/>
      <c r="JL448" s="21"/>
      <c r="JM448" s="21"/>
      <c r="JN448" s="26"/>
      <c r="JO448" s="41"/>
      <c r="JS448" s="7"/>
      <c r="JT448" s="8"/>
      <c r="JY448" s="8"/>
      <c r="KA448" s="4"/>
      <c r="KB448" s="4"/>
      <c r="KD448" s="8"/>
      <c r="KF448" s="4"/>
      <c r="KG448" s="4"/>
      <c r="KH448" s="15"/>
      <c r="KI448" s="39"/>
      <c r="KN448" s="39"/>
      <c r="KP448" s="14"/>
      <c r="KQ448" s="14"/>
      <c r="KR448" s="22"/>
      <c r="KS448" s="40"/>
      <c r="KX448" s="6"/>
      <c r="KZ448" s="5"/>
      <c r="LA448" s="5"/>
      <c r="LG448" s="15"/>
      <c r="LH448" s="39"/>
      <c r="LM448" s="6"/>
      <c r="LO448" s="5"/>
      <c r="LP448" s="5"/>
      <c r="LQ448" s="7"/>
      <c r="LR448" s="8"/>
      <c r="LW448" s="8"/>
      <c r="LY448" s="4"/>
      <c r="LZ448" s="4"/>
      <c r="MB448" s="8"/>
      <c r="MD448" s="4"/>
      <c r="ME448" s="4"/>
      <c r="MG448" s="8"/>
      <c r="MI448" s="4"/>
      <c r="MJ448" s="4"/>
      <c r="MK448" s="15"/>
      <c r="ML448" s="39"/>
      <c r="MQ448" s="39"/>
      <c r="MS448" s="14"/>
      <c r="MT448" s="14"/>
      <c r="MV448" s="39"/>
      <c r="MX448" s="14"/>
      <c r="MY448" s="14"/>
      <c r="MZ448" s="22"/>
      <c r="NA448" s="40"/>
      <c r="NF448" s="40"/>
      <c r="NH448" s="21"/>
      <c r="NI448" s="21"/>
      <c r="NJ448" s="26"/>
      <c r="NK448" s="41"/>
      <c r="NO448" s="7"/>
      <c r="NP448" s="8"/>
      <c r="NU448" s="8"/>
      <c r="NW448" s="4"/>
      <c r="NX448" s="4"/>
      <c r="NZ448" s="8"/>
      <c r="OB448" s="4"/>
      <c r="OC448" s="4"/>
      <c r="OD448" s="15"/>
      <c r="OE448" s="39"/>
      <c r="OJ448" s="39"/>
      <c r="OL448" s="14"/>
      <c r="OM448" s="14"/>
      <c r="ON448" s="22"/>
      <c r="OO448" s="40"/>
      <c r="OS448" s="7"/>
      <c r="OT448" s="8"/>
      <c r="OY448" s="8"/>
      <c r="PA448" s="4"/>
      <c r="PB448" s="4"/>
      <c r="PC448" s="15"/>
      <c r="PD448" s="39"/>
      <c r="PH448" s="7"/>
      <c r="PI448" s="8"/>
      <c r="PM448" s="7"/>
      <c r="PN448" s="8"/>
      <c r="PS448" s="8"/>
      <c r="PU448" s="4"/>
      <c r="PV448" s="4"/>
      <c r="PX448" s="8"/>
      <c r="PZ448" s="4"/>
      <c r="QA448" s="4"/>
      <c r="QB448" s="15"/>
      <c r="QC448" s="39"/>
      <c r="QH448" s="39"/>
      <c r="QJ448" s="14"/>
      <c r="QK448" s="14"/>
      <c r="QL448" s="22"/>
      <c r="QM448" s="40"/>
      <c r="QQ448" s="7"/>
      <c r="QR448" s="8"/>
      <c r="QW448" s="8"/>
      <c r="QY448" s="4"/>
      <c r="QZ448" s="4"/>
      <c r="RA448" s="15"/>
      <c r="RB448" s="39"/>
      <c r="RF448" s="7"/>
      <c r="RG448" s="8"/>
      <c r="RK448" s="7"/>
      <c r="RL448" s="8"/>
      <c r="RQ448" s="8"/>
      <c r="RS448" s="4"/>
      <c r="RT448" s="4"/>
      <c r="RU448" s="15"/>
      <c r="RV448" s="39"/>
      <c r="RZ448" s="7"/>
      <c r="SA448" s="8"/>
      <c r="SE448" s="7"/>
      <c r="SF448" s="8"/>
      <c r="SJ448" s="7"/>
      <c r="SK448" s="8"/>
      <c r="SP448" s="8"/>
      <c r="SR448" s="4"/>
      <c r="SS448" s="4"/>
      <c r="SU448" s="8"/>
      <c r="SW448" s="4"/>
      <c r="SX448" s="4"/>
      <c r="SY448" s="15"/>
      <c r="SZ448" s="39"/>
      <c r="TE448" s="39"/>
      <c r="TG448" s="14"/>
      <c r="TH448" s="14"/>
      <c r="TI448" s="22"/>
      <c r="TJ448" s="40"/>
      <c r="TN448" s="7"/>
      <c r="TO448" s="8"/>
      <c r="TT448" s="8"/>
      <c r="TV448" s="4"/>
      <c r="TW448" s="4"/>
      <c r="TX448" s="15"/>
      <c r="TY448" s="39"/>
      <c r="UC448" s="7"/>
      <c r="UD448" s="8"/>
      <c r="UH448" s="7"/>
      <c r="UI448" s="8"/>
      <c r="UN448" s="8"/>
      <c r="UP448" s="4"/>
      <c r="UQ448" s="4"/>
      <c r="UR448" s="15"/>
      <c r="US448" s="39"/>
      <c r="UW448" s="7"/>
      <c r="UX448" s="8"/>
      <c r="VB448" s="7"/>
      <c r="VC448" s="8"/>
      <c r="VG448" s="7"/>
      <c r="VH448" s="8"/>
      <c r="VM448" s="8"/>
      <c r="VO448" s="4"/>
      <c r="VP448" s="4"/>
      <c r="VQ448" s="15"/>
      <c r="VR448" s="39"/>
      <c r="VV448" s="7"/>
      <c r="VW448" s="8"/>
      <c r="WA448" s="7"/>
      <c r="WB448" s="8"/>
      <c r="WF448" s="7"/>
      <c r="WG448" s="8"/>
      <c r="WK448" s="7"/>
      <c r="WL448" s="8"/>
      <c r="WQ448" s="8"/>
      <c r="WS448" s="4"/>
      <c r="WT448" s="4"/>
      <c r="WU448" s="15"/>
      <c r="WV448" s="39"/>
      <c r="WZ448" s="7"/>
      <c r="XA448" s="8"/>
      <c r="XE448" s="7"/>
      <c r="XF448" s="8"/>
      <c r="XJ448" s="7"/>
      <c r="XK448" s="8"/>
      <c r="XO448" s="7"/>
      <c r="XP448" s="8"/>
      <c r="XT448" s="7"/>
      <c r="XU448" s="8"/>
      <c r="XY448" s="7"/>
      <c r="XZ448" s="8"/>
      <c r="YD448" s="7"/>
      <c r="YE448" s="8"/>
      <c r="YI448" s="7"/>
      <c r="YJ448" s="8"/>
    </row>
    <row r="449" spans="2:660" x14ac:dyDescent="0.2">
      <c r="B449" s="242"/>
      <c r="C449" s="163"/>
      <c r="D449"/>
      <c r="J449"/>
      <c r="K449"/>
      <c r="L449"/>
      <c r="M449"/>
      <c r="AI449" s="8"/>
      <c r="AK449" s="4"/>
      <c r="AL449" s="9"/>
      <c r="AN449" s="8"/>
      <c r="AP449" s="4"/>
      <c r="AQ449" s="9"/>
      <c r="AS449" s="8"/>
      <c r="AU449" s="4"/>
      <c r="AV449" s="9"/>
      <c r="AX449" s="17"/>
      <c r="AZ449" s="13"/>
      <c r="BA449" s="16"/>
      <c r="BM449" s="39"/>
      <c r="BO449" s="14"/>
      <c r="BP449" s="18"/>
      <c r="BR449" s="39"/>
      <c r="BT449" s="14"/>
      <c r="BU449" s="18"/>
      <c r="BW449" s="39"/>
      <c r="BY449" s="14"/>
      <c r="BZ449" s="18"/>
      <c r="CA449" s="22"/>
      <c r="CB449" s="40"/>
      <c r="CG449" s="40"/>
      <c r="CI449" s="21"/>
      <c r="CJ449" s="21"/>
      <c r="CL449" s="40"/>
      <c r="CN449" s="21"/>
      <c r="CO449" s="21"/>
      <c r="CQ449" s="40"/>
      <c r="CS449" s="21"/>
      <c r="CT449" s="21"/>
      <c r="CV449" s="40"/>
      <c r="CX449" s="21"/>
      <c r="CY449" s="21"/>
      <c r="CZ449" s="26"/>
      <c r="DA449" s="41"/>
      <c r="DF449" s="41"/>
      <c r="DH449" s="25"/>
      <c r="DI449" s="25"/>
      <c r="DK449" s="41"/>
      <c r="DM449" s="25"/>
      <c r="DN449" s="25"/>
      <c r="DP449" s="41"/>
      <c r="DR449" s="25"/>
      <c r="DS449" s="25"/>
      <c r="DT449" s="30"/>
      <c r="DU449" s="42"/>
      <c r="DZ449" s="42"/>
      <c r="EB449" s="29"/>
      <c r="EC449" s="29"/>
      <c r="EE449" s="42"/>
      <c r="EG449" s="29"/>
      <c r="EH449" s="29"/>
      <c r="EI449" s="34"/>
      <c r="EJ449" s="43"/>
      <c r="EO449" s="43"/>
      <c r="EQ449" s="33"/>
      <c r="ER449" s="33"/>
      <c r="ES449" s="38"/>
      <c r="ET449" s="44"/>
      <c r="EX449" s="7"/>
      <c r="EY449" s="8"/>
      <c r="FD449" s="8"/>
      <c r="FF449" s="4"/>
      <c r="FG449" s="4"/>
      <c r="FI449" s="8"/>
      <c r="FK449" s="4"/>
      <c r="FL449" s="4"/>
      <c r="FN449" s="8"/>
      <c r="FP449" s="4"/>
      <c r="FQ449" s="4"/>
      <c r="FS449" s="8"/>
      <c r="FU449" s="4"/>
      <c r="FV449" s="4"/>
      <c r="FW449" s="15"/>
      <c r="FX449" s="39"/>
      <c r="GC449" s="39"/>
      <c r="GE449" s="14"/>
      <c r="GF449" s="14"/>
      <c r="GH449" s="39"/>
      <c r="GJ449" s="14"/>
      <c r="GK449" s="14"/>
      <c r="GM449" s="39"/>
      <c r="GO449" s="14"/>
      <c r="GP449" s="14"/>
      <c r="GQ449" s="22"/>
      <c r="GR449" s="40"/>
      <c r="GW449" s="40"/>
      <c r="GY449" s="21"/>
      <c r="GZ449" s="21"/>
      <c r="HB449" s="40"/>
      <c r="HD449" s="21"/>
      <c r="HE449" s="21"/>
      <c r="HF449" s="26"/>
      <c r="HG449" s="41"/>
      <c r="HL449" s="41"/>
      <c r="HN449" s="25"/>
      <c r="HO449" s="25"/>
      <c r="HP449" s="30"/>
      <c r="HQ449" s="42"/>
      <c r="HU449" s="7"/>
      <c r="HV449" s="8"/>
      <c r="IA449" s="8"/>
      <c r="IC449" s="4"/>
      <c r="ID449" s="4"/>
      <c r="IF449" s="8"/>
      <c r="IH449" s="4"/>
      <c r="II449" s="4"/>
      <c r="IK449" s="8"/>
      <c r="IM449" s="4"/>
      <c r="IN449" s="4"/>
      <c r="IO449" s="15"/>
      <c r="IP449" s="39"/>
      <c r="IU449" s="39"/>
      <c r="IW449" s="14"/>
      <c r="IX449" s="14"/>
      <c r="IZ449" s="39"/>
      <c r="JB449" s="14"/>
      <c r="JC449" s="14"/>
      <c r="JD449" s="22"/>
      <c r="JE449" s="40"/>
      <c r="JJ449" s="40"/>
      <c r="JL449" s="21"/>
      <c r="JM449" s="21"/>
      <c r="JN449" s="26"/>
      <c r="JO449" s="41"/>
      <c r="JS449" s="7"/>
      <c r="JT449" s="8"/>
      <c r="JY449" s="8"/>
      <c r="KA449" s="4"/>
      <c r="KB449" s="4"/>
      <c r="KD449" s="8"/>
      <c r="KF449" s="4"/>
      <c r="KG449" s="4"/>
      <c r="KH449" s="15"/>
      <c r="KI449" s="39"/>
      <c r="KN449" s="39"/>
      <c r="KP449" s="14"/>
      <c r="KQ449" s="14"/>
      <c r="KR449" s="22"/>
      <c r="KS449" s="40"/>
      <c r="KX449" s="6"/>
      <c r="KZ449" s="5"/>
      <c r="LA449" s="5"/>
      <c r="LG449" s="15"/>
      <c r="LH449" s="39"/>
      <c r="LM449" s="6"/>
      <c r="LO449" s="5"/>
      <c r="LP449" s="5"/>
      <c r="LQ449" s="7"/>
      <c r="LR449" s="8"/>
      <c r="LW449" s="8"/>
      <c r="LY449" s="4"/>
      <c r="LZ449" s="4"/>
      <c r="MB449" s="8"/>
      <c r="MD449" s="4"/>
      <c r="ME449" s="4"/>
      <c r="MG449" s="8"/>
      <c r="MI449" s="4"/>
      <c r="MJ449" s="4"/>
      <c r="MK449" s="15"/>
      <c r="ML449" s="39"/>
      <c r="MQ449" s="39"/>
      <c r="MS449" s="14"/>
      <c r="MT449" s="14"/>
      <c r="MV449" s="39"/>
      <c r="MX449" s="14"/>
      <c r="MY449" s="14"/>
      <c r="MZ449" s="22"/>
      <c r="NA449" s="40"/>
      <c r="NF449" s="40"/>
      <c r="NH449" s="21"/>
      <c r="NI449" s="21"/>
      <c r="NJ449" s="26"/>
      <c r="NK449" s="41"/>
      <c r="NO449" s="7"/>
      <c r="NP449" s="8"/>
      <c r="NU449" s="8"/>
      <c r="NW449" s="4"/>
      <c r="NX449" s="4"/>
      <c r="NZ449" s="8"/>
      <c r="OB449" s="4"/>
      <c r="OC449" s="4"/>
      <c r="OD449" s="15"/>
      <c r="OE449" s="39"/>
      <c r="OJ449" s="39"/>
      <c r="OL449" s="14"/>
      <c r="OM449" s="14"/>
      <c r="ON449" s="22"/>
      <c r="OO449" s="40"/>
      <c r="OS449" s="7"/>
      <c r="OT449" s="8"/>
      <c r="OY449" s="8"/>
      <c r="PA449" s="4"/>
      <c r="PB449" s="4"/>
      <c r="PC449" s="15"/>
      <c r="PD449" s="39"/>
      <c r="PH449" s="7"/>
      <c r="PI449" s="8"/>
      <c r="PM449" s="7"/>
      <c r="PN449" s="8"/>
      <c r="PS449" s="8"/>
      <c r="PU449" s="4"/>
      <c r="PV449" s="4"/>
      <c r="PX449" s="8"/>
      <c r="PZ449" s="4"/>
      <c r="QA449" s="4"/>
      <c r="QB449" s="15"/>
      <c r="QC449" s="39"/>
      <c r="QH449" s="39"/>
      <c r="QJ449" s="14"/>
      <c r="QK449" s="14"/>
      <c r="QL449" s="22"/>
      <c r="QM449" s="40"/>
      <c r="QQ449" s="7"/>
      <c r="QR449" s="8"/>
      <c r="QW449" s="8"/>
      <c r="QY449" s="4"/>
      <c r="QZ449" s="4"/>
      <c r="RA449" s="15"/>
      <c r="RB449" s="39"/>
      <c r="RF449" s="7"/>
      <c r="RG449" s="8"/>
      <c r="RK449" s="7"/>
      <c r="RL449" s="8"/>
      <c r="RQ449" s="8"/>
      <c r="RS449" s="4"/>
      <c r="RT449" s="4"/>
      <c r="RU449" s="15"/>
      <c r="RV449" s="39"/>
      <c r="RZ449" s="7"/>
      <c r="SA449" s="8"/>
      <c r="SE449" s="7"/>
      <c r="SF449" s="8"/>
      <c r="SJ449" s="7"/>
      <c r="SK449" s="8"/>
      <c r="SP449" s="8"/>
      <c r="SR449" s="4"/>
      <c r="SS449" s="4"/>
      <c r="SU449" s="8"/>
      <c r="SW449" s="4"/>
      <c r="SX449" s="4"/>
      <c r="SY449" s="15"/>
      <c r="SZ449" s="39"/>
      <c r="TE449" s="39"/>
      <c r="TG449" s="14"/>
      <c r="TH449" s="14"/>
      <c r="TI449" s="22"/>
      <c r="TJ449" s="40"/>
      <c r="TN449" s="7"/>
      <c r="TO449" s="8"/>
      <c r="TT449" s="8"/>
      <c r="TV449" s="4"/>
      <c r="TW449" s="4"/>
      <c r="TX449" s="15"/>
      <c r="TY449" s="39"/>
      <c r="UC449" s="7"/>
      <c r="UD449" s="8"/>
      <c r="UH449" s="7"/>
      <c r="UI449" s="8"/>
      <c r="UN449" s="8"/>
      <c r="UP449" s="4"/>
      <c r="UQ449" s="4"/>
      <c r="UR449" s="15"/>
      <c r="US449" s="39"/>
      <c r="UW449" s="7"/>
      <c r="UX449" s="8"/>
      <c r="VB449" s="7"/>
      <c r="VC449" s="8"/>
      <c r="VG449" s="7"/>
      <c r="VH449" s="8"/>
      <c r="VM449" s="8"/>
      <c r="VO449" s="4"/>
      <c r="VP449" s="4"/>
      <c r="VQ449" s="15"/>
      <c r="VR449" s="39"/>
      <c r="VV449" s="7"/>
      <c r="VW449" s="8"/>
      <c r="WA449" s="7"/>
      <c r="WB449" s="8"/>
      <c r="WF449" s="7"/>
      <c r="WG449" s="8"/>
      <c r="WK449" s="7"/>
      <c r="WL449" s="8"/>
      <c r="WQ449" s="8"/>
      <c r="WS449" s="4"/>
      <c r="WT449" s="4"/>
      <c r="WU449" s="15"/>
      <c r="WV449" s="39"/>
      <c r="WZ449" s="7"/>
      <c r="XA449" s="8"/>
      <c r="XE449" s="7"/>
      <c r="XF449" s="8"/>
      <c r="XJ449" s="7"/>
      <c r="XK449" s="8"/>
      <c r="XO449" s="7"/>
      <c r="XP449" s="8"/>
      <c r="XT449" s="7"/>
      <c r="XU449" s="8"/>
      <c r="XY449" s="7"/>
      <c r="XZ449" s="8"/>
      <c r="YD449" s="7"/>
      <c r="YE449" s="8"/>
      <c r="YI449" s="7"/>
      <c r="YJ449" s="8"/>
    </row>
    <row r="450" spans="2:660" x14ac:dyDescent="0.2">
      <c r="B450" s="242"/>
      <c r="C450" s="163"/>
      <c r="D450"/>
      <c r="J450"/>
      <c r="K450"/>
      <c r="L450"/>
      <c r="M450"/>
      <c r="AI450" s="8"/>
      <c r="AK450" s="4"/>
      <c r="AL450" s="9"/>
      <c r="AN450" s="8"/>
      <c r="AP450" s="4"/>
      <c r="AQ450" s="9"/>
      <c r="AS450" s="8"/>
      <c r="AU450" s="4"/>
      <c r="AV450" s="9"/>
      <c r="AX450" s="17"/>
      <c r="AZ450" s="13"/>
      <c r="BA450" s="16"/>
      <c r="BM450" s="39"/>
      <c r="BO450" s="14"/>
      <c r="BP450" s="18"/>
      <c r="BR450" s="39"/>
      <c r="BT450" s="14"/>
      <c r="BU450" s="18"/>
      <c r="BW450" s="39"/>
      <c r="BY450" s="14"/>
      <c r="BZ450" s="18"/>
      <c r="CA450" s="22"/>
      <c r="CB450" s="40"/>
      <c r="CG450" s="40"/>
      <c r="CI450" s="21"/>
      <c r="CJ450" s="21"/>
      <c r="CL450" s="40"/>
      <c r="CN450" s="21"/>
      <c r="CO450" s="21"/>
      <c r="CQ450" s="40"/>
      <c r="CS450" s="21"/>
      <c r="CT450" s="21"/>
      <c r="CV450" s="40"/>
      <c r="CX450" s="21"/>
      <c r="CY450" s="21"/>
      <c r="CZ450" s="26"/>
      <c r="DA450" s="41"/>
      <c r="DF450" s="41"/>
      <c r="DH450" s="25"/>
      <c r="DI450" s="25"/>
      <c r="DK450" s="41"/>
      <c r="DM450" s="25"/>
      <c r="DN450" s="25"/>
      <c r="DP450" s="41"/>
      <c r="DR450" s="25"/>
      <c r="DS450" s="25"/>
      <c r="DT450" s="30"/>
      <c r="DU450" s="42"/>
      <c r="DZ450" s="42"/>
      <c r="EB450" s="29"/>
      <c r="EC450" s="29"/>
      <c r="EE450" s="42"/>
      <c r="EG450" s="29"/>
      <c r="EH450" s="29"/>
      <c r="EI450" s="34"/>
      <c r="EJ450" s="43"/>
      <c r="EO450" s="43"/>
      <c r="EQ450" s="33"/>
      <c r="ER450" s="33"/>
      <c r="ES450" s="38"/>
      <c r="ET450" s="44"/>
      <c r="EX450" s="7"/>
      <c r="EY450" s="8"/>
      <c r="FD450" s="8"/>
      <c r="FF450" s="4"/>
      <c r="FG450" s="4"/>
      <c r="FI450" s="8"/>
      <c r="FK450" s="4"/>
      <c r="FL450" s="4"/>
      <c r="FN450" s="8"/>
      <c r="FP450" s="4"/>
      <c r="FQ450" s="4"/>
      <c r="FS450" s="8"/>
      <c r="FU450" s="4"/>
      <c r="FV450" s="4"/>
      <c r="FW450" s="15"/>
      <c r="FX450" s="39"/>
      <c r="GC450" s="39"/>
      <c r="GE450" s="14"/>
      <c r="GF450" s="14"/>
      <c r="GH450" s="39"/>
      <c r="GJ450" s="14"/>
      <c r="GK450" s="14"/>
      <c r="GM450" s="39"/>
      <c r="GO450" s="14"/>
      <c r="GP450" s="14"/>
      <c r="GQ450" s="22"/>
      <c r="GR450" s="40"/>
      <c r="GW450" s="40"/>
      <c r="GY450" s="21"/>
      <c r="GZ450" s="21"/>
      <c r="HB450" s="40"/>
      <c r="HD450" s="21"/>
      <c r="HE450" s="21"/>
      <c r="HF450" s="26"/>
      <c r="HG450" s="41"/>
      <c r="HL450" s="41"/>
      <c r="HN450" s="25"/>
      <c r="HO450" s="25"/>
      <c r="HP450" s="30"/>
      <c r="HQ450" s="42"/>
      <c r="HU450" s="7"/>
      <c r="HV450" s="8"/>
      <c r="IA450" s="8"/>
      <c r="IC450" s="4"/>
      <c r="ID450" s="4"/>
      <c r="IF450" s="8"/>
      <c r="IH450" s="4"/>
      <c r="II450" s="4"/>
      <c r="IK450" s="8"/>
      <c r="IM450" s="4"/>
      <c r="IN450" s="4"/>
      <c r="IO450" s="15"/>
      <c r="IP450" s="39"/>
      <c r="IU450" s="39"/>
      <c r="IW450" s="14"/>
      <c r="IX450" s="14"/>
      <c r="IZ450" s="39"/>
      <c r="JB450" s="14"/>
      <c r="JC450" s="14"/>
      <c r="JD450" s="22"/>
      <c r="JE450" s="40"/>
      <c r="JJ450" s="40"/>
      <c r="JL450" s="21"/>
      <c r="JM450" s="21"/>
      <c r="JN450" s="26"/>
      <c r="JO450" s="41"/>
      <c r="JS450" s="7"/>
      <c r="JT450" s="8"/>
      <c r="JY450" s="8"/>
      <c r="KA450" s="4"/>
      <c r="KB450" s="4"/>
      <c r="KD450" s="8"/>
      <c r="KF450" s="4"/>
      <c r="KG450" s="4"/>
      <c r="KH450" s="15"/>
      <c r="KI450" s="39"/>
      <c r="KN450" s="39"/>
      <c r="KP450" s="14"/>
      <c r="KQ450" s="14"/>
      <c r="KR450" s="22"/>
      <c r="KS450" s="40"/>
      <c r="KX450" s="6"/>
      <c r="KZ450" s="5"/>
      <c r="LA450" s="5"/>
      <c r="LG450" s="15"/>
      <c r="LH450" s="39"/>
      <c r="LM450" s="6"/>
      <c r="LO450" s="5"/>
      <c r="LP450" s="5"/>
      <c r="LQ450" s="7"/>
      <c r="LR450" s="8"/>
      <c r="LW450" s="8"/>
      <c r="LY450" s="4"/>
      <c r="LZ450" s="4"/>
      <c r="MB450" s="8"/>
      <c r="MD450" s="4"/>
      <c r="ME450" s="4"/>
      <c r="MG450" s="8"/>
      <c r="MI450" s="4"/>
      <c r="MJ450" s="4"/>
      <c r="MK450" s="15"/>
      <c r="ML450" s="39"/>
      <c r="MQ450" s="39"/>
      <c r="MS450" s="14"/>
      <c r="MT450" s="14"/>
      <c r="MV450" s="39"/>
      <c r="MX450" s="14"/>
      <c r="MY450" s="14"/>
      <c r="MZ450" s="22"/>
      <c r="NA450" s="40"/>
      <c r="NF450" s="40"/>
      <c r="NH450" s="21"/>
      <c r="NI450" s="21"/>
      <c r="NJ450" s="26"/>
      <c r="NK450" s="41"/>
      <c r="NO450" s="7"/>
      <c r="NP450" s="8"/>
      <c r="NU450" s="8"/>
      <c r="NW450" s="4"/>
      <c r="NX450" s="4"/>
      <c r="NZ450" s="8"/>
      <c r="OB450" s="4"/>
      <c r="OC450" s="4"/>
      <c r="OD450" s="15"/>
      <c r="OE450" s="39"/>
      <c r="OJ450" s="39"/>
      <c r="OL450" s="14"/>
      <c r="OM450" s="14"/>
      <c r="ON450" s="22"/>
      <c r="OO450" s="40"/>
      <c r="OS450" s="7"/>
      <c r="OT450" s="8"/>
      <c r="OY450" s="8"/>
      <c r="PA450" s="4"/>
      <c r="PB450" s="4"/>
      <c r="PC450" s="15"/>
      <c r="PD450" s="39"/>
      <c r="PH450" s="7"/>
      <c r="PI450" s="8"/>
      <c r="PM450" s="7"/>
      <c r="PN450" s="8"/>
      <c r="PS450" s="8"/>
      <c r="PU450" s="4"/>
      <c r="PV450" s="4"/>
      <c r="PX450" s="8"/>
      <c r="PZ450" s="4"/>
      <c r="QA450" s="4"/>
      <c r="QB450" s="15"/>
      <c r="QC450" s="39"/>
      <c r="QH450" s="39"/>
      <c r="QJ450" s="14"/>
      <c r="QK450" s="14"/>
      <c r="QL450" s="22"/>
      <c r="QM450" s="40"/>
      <c r="QQ450" s="7"/>
      <c r="QR450" s="8"/>
      <c r="QW450" s="8"/>
      <c r="QY450" s="4"/>
      <c r="QZ450" s="4"/>
      <c r="RA450" s="15"/>
      <c r="RB450" s="39"/>
      <c r="RF450" s="7"/>
      <c r="RG450" s="8"/>
      <c r="RK450" s="7"/>
      <c r="RL450" s="8"/>
      <c r="RQ450" s="8"/>
      <c r="RS450" s="4"/>
      <c r="RT450" s="4"/>
      <c r="RU450" s="15"/>
      <c r="RV450" s="39"/>
      <c r="RZ450" s="7"/>
      <c r="SA450" s="8"/>
      <c r="SE450" s="7"/>
      <c r="SF450" s="8"/>
      <c r="SJ450" s="7"/>
      <c r="SK450" s="8"/>
      <c r="SP450" s="8"/>
      <c r="SR450" s="4"/>
      <c r="SS450" s="4"/>
      <c r="SU450" s="8"/>
      <c r="SW450" s="4"/>
      <c r="SX450" s="4"/>
      <c r="SY450" s="15"/>
      <c r="SZ450" s="39"/>
      <c r="TE450" s="39"/>
      <c r="TG450" s="14"/>
      <c r="TH450" s="14"/>
      <c r="TI450" s="22"/>
      <c r="TJ450" s="40"/>
      <c r="TN450" s="7"/>
      <c r="TO450" s="8"/>
      <c r="TT450" s="8"/>
      <c r="TV450" s="4"/>
      <c r="TW450" s="4"/>
      <c r="TX450" s="15"/>
      <c r="TY450" s="39"/>
      <c r="UC450" s="7"/>
      <c r="UD450" s="8"/>
      <c r="UH450" s="7"/>
      <c r="UI450" s="8"/>
      <c r="UN450" s="8"/>
      <c r="UP450" s="4"/>
      <c r="UQ450" s="4"/>
      <c r="UR450" s="15"/>
      <c r="US450" s="39"/>
      <c r="UW450" s="7"/>
      <c r="UX450" s="8"/>
      <c r="VB450" s="7"/>
      <c r="VC450" s="8"/>
      <c r="VG450" s="7"/>
      <c r="VH450" s="8"/>
      <c r="VM450" s="8"/>
      <c r="VO450" s="4"/>
      <c r="VP450" s="4"/>
      <c r="VQ450" s="15"/>
      <c r="VR450" s="39"/>
      <c r="VV450" s="7"/>
      <c r="VW450" s="8"/>
      <c r="WA450" s="7"/>
      <c r="WB450" s="8"/>
      <c r="WF450" s="7"/>
      <c r="WG450" s="8"/>
      <c r="WK450" s="7"/>
      <c r="WL450" s="8"/>
      <c r="WQ450" s="8"/>
      <c r="WS450" s="4"/>
      <c r="WT450" s="4"/>
      <c r="WU450" s="15"/>
      <c r="WV450" s="39"/>
      <c r="WZ450" s="7"/>
      <c r="XA450" s="8"/>
      <c r="XE450" s="7"/>
      <c r="XF450" s="8"/>
      <c r="XJ450" s="7"/>
      <c r="XK450" s="8"/>
      <c r="XO450" s="7"/>
      <c r="XP450" s="8"/>
      <c r="XT450" s="7"/>
      <c r="XU450" s="8"/>
      <c r="XY450" s="7"/>
      <c r="XZ450" s="8"/>
      <c r="YD450" s="7"/>
      <c r="YE450" s="8"/>
      <c r="YI450" s="7"/>
      <c r="YJ450" s="8"/>
    </row>
    <row r="451" spans="2:660" x14ac:dyDescent="0.2">
      <c r="B451" s="242"/>
      <c r="C451" s="163"/>
      <c r="D451"/>
      <c r="J451"/>
      <c r="K451"/>
      <c r="L451"/>
      <c r="M451"/>
      <c r="AI451" s="8"/>
      <c r="AK451" s="4"/>
      <c r="AL451" s="9"/>
      <c r="AN451" s="8"/>
      <c r="AP451" s="4"/>
      <c r="AQ451" s="9"/>
      <c r="AS451" s="8"/>
      <c r="AU451" s="4"/>
      <c r="AV451" s="9"/>
      <c r="AX451" s="17"/>
      <c r="AZ451" s="13"/>
      <c r="BA451" s="16"/>
      <c r="BM451" s="39"/>
      <c r="BO451" s="14"/>
      <c r="BP451" s="18"/>
      <c r="BR451" s="39"/>
      <c r="BT451" s="14"/>
      <c r="BU451" s="18"/>
      <c r="BW451" s="39"/>
      <c r="BY451" s="14"/>
      <c r="BZ451" s="18"/>
      <c r="CA451" s="22"/>
      <c r="CB451" s="40"/>
      <c r="CG451" s="40"/>
      <c r="CI451" s="21"/>
      <c r="CJ451" s="21"/>
      <c r="CL451" s="40"/>
      <c r="CN451" s="21"/>
      <c r="CO451" s="21"/>
      <c r="CQ451" s="40"/>
      <c r="CS451" s="21"/>
      <c r="CT451" s="21"/>
      <c r="CV451" s="40"/>
      <c r="CX451" s="21"/>
      <c r="CY451" s="21"/>
      <c r="CZ451" s="26"/>
      <c r="DA451" s="41"/>
      <c r="DF451" s="41"/>
      <c r="DH451" s="25"/>
      <c r="DI451" s="25"/>
      <c r="DK451" s="41"/>
      <c r="DM451" s="25"/>
      <c r="DN451" s="25"/>
      <c r="DP451" s="41"/>
      <c r="DR451" s="25"/>
      <c r="DS451" s="25"/>
      <c r="DT451" s="30"/>
      <c r="DU451" s="42"/>
      <c r="DZ451" s="42"/>
      <c r="EB451" s="29"/>
      <c r="EC451" s="29"/>
      <c r="EE451" s="42"/>
      <c r="EG451" s="29"/>
      <c r="EH451" s="29"/>
      <c r="EI451" s="34"/>
      <c r="EJ451" s="43"/>
      <c r="EO451" s="43"/>
      <c r="EQ451" s="33"/>
      <c r="ER451" s="33"/>
      <c r="ES451" s="38"/>
      <c r="ET451" s="44"/>
      <c r="EX451" s="7"/>
      <c r="EY451" s="8"/>
      <c r="FD451" s="8"/>
      <c r="FF451" s="4"/>
      <c r="FG451" s="4"/>
      <c r="FI451" s="8"/>
      <c r="FK451" s="4"/>
      <c r="FL451" s="4"/>
      <c r="FN451" s="8"/>
      <c r="FP451" s="4"/>
      <c r="FQ451" s="4"/>
      <c r="FS451" s="8"/>
      <c r="FU451" s="4"/>
      <c r="FV451" s="4"/>
      <c r="FW451" s="15"/>
      <c r="FX451" s="39"/>
      <c r="GC451" s="39"/>
      <c r="GE451" s="14"/>
      <c r="GF451" s="14"/>
      <c r="GH451" s="39"/>
      <c r="GJ451" s="14"/>
      <c r="GK451" s="14"/>
      <c r="GM451" s="39"/>
      <c r="GO451" s="14"/>
      <c r="GP451" s="14"/>
      <c r="GQ451" s="22"/>
      <c r="GR451" s="40"/>
      <c r="GW451" s="40"/>
      <c r="GY451" s="21"/>
      <c r="GZ451" s="21"/>
      <c r="HB451" s="40"/>
      <c r="HD451" s="21"/>
      <c r="HE451" s="21"/>
      <c r="HF451" s="26"/>
      <c r="HG451" s="41"/>
      <c r="HL451" s="41"/>
      <c r="HN451" s="25"/>
      <c r="HO451" s="25"/>
      <c r="HP451" s="30"/>
      <c r="HQ451" s="42"/>
      <c r="HU451" s="7"/>
      <c r="HV451" s="8"/>
      <c r="IA451" s="8"/>
      <c r="IC451" s="4"/>
      <c r="ID451" s="4"/>
      <c r="IF451" s="8"/>
      <c r="IH451" s="4"/>
      <c r="II451" s="4"/>
      <c r="IK451" s="8"/>
      <c r="IM451" s="4"/>
      <c r="IN451" s="4"/>
      <c r="IO451" s="15"/>
      <c r="IP451" s="39"/>
      <c r="IU451" s="39"/>
      <c r="IW451" s="14"/>
      <c r="IX451" s="14"/>
      <c r="IZ451" s="39"/>
      <c r="JB451" s="14"/>
      <c r="JC451" s="14"/>
      <c r="JD451" s="22"/>
      <c r="JE451" s="40"/>
      <c r="JJ451" s="40"/>
      <c r="JL451" s="21"/>
      <c r="JM451" s="21"/>
      <c r="JN451" s="26"/>
      <c r="JO451" s="41"/>
      <c r="JS451" s="7"/>
      <c r="JT451" s="8"/>
      <c r="JY451" s="8"/>
      <c r="KA451" s="4"/>
      <c r="KB451" s="4"/>
      <c r="KD451" s="8"/>
      <c r="KF451" s="4"/>
      <c r="KG451" s="4"/>
      <c r="KH451" s="15"/>
      <c r="KI451" s="39"/>
      <c r="KN451" s="39"/>
      <c r="KP451" s="14"/>
      <c r="KQ451" s="14"/>
      <c r="KR451" s="22"/>
      <c r="KS451" s="40"/>
      <c r="KX451" s="6"/>
      <c r="KZ451" s="5"/>
      <c r="LA451" s="5"/>
      <c r="LG451" s="15"/>
      <c r="LH451" s="39"/>
      <c r="LM451" s="6"/>
      <c r="LO451" s="5"/>
      <c r="LP451" s="5"/>
      <c r="LQ451" s="7"/>
      <c r="LR451" s="8"/>
      <c r="LW451" s="8"/>
      <c r="LY451" s="4"/>
      <c r="LZ451" s="4"/>
      <c r="MB451" s="8"/>
      <c r="MD451" s="4"/>
      <c r="ME451" s="4"/>
      <c r="MG451" s="8"/>
      <c r="MI451" s="4"/>
      <c r="MJ451" s="4"/>
      <c r="MK451" s="15"/>
      <c r="ML451" s="39"/>
      <c r="MQ451" s="39"/>
      <c r="MS451" s="14"/>
      <c r="MT451" s="14"/>
      <c r="MV451" s="39"/>
      <c r="MX451" s="14"/>
      <c r="MY451" s="14"/>
      <c r="MZ451" s="22"/>
      <c r="NA451" s="40"/>
      <c r="NF451" s="40"/>
      <c r="NH451" s="21"/>
      <c r="NI451" s="21"/>
      <c r="NJ451" s="26"/>
      <c r="NK451" s="41"/>
      <c r="NO451" s="7"/>
      <c r="NP451" s="8"/>
      <c r="NU451" s="8"/>
      <c r="NW451" s="4"/>
      <c r="NX451" s="4"/>
      <c r="NZ451" s="8"/>
      <c r="OB451" s="4"/>
      <c r="OC451" s="4"/>
      <c r="OD451" s="15"/>
      <c r="OE451" s="39"/>
      <c r="OJ451" s="39"/>
      <c r="OL451" s="14"/>
      <c r="OM451" s="14"/>
      <c r="ON451" s="22"/>
      <c r="OO451" s="40"/>
      <c r="OS451" s="7"/>
      <c r="OT451" s="8"/>
      <c r="OY451" s="8"/>
      <c r="PA451" s="4"/>
      <c r="PB451" s="4"/>
      <c r="PC451" s="15"/>
      <c r="PD451" s="39"/>
      <c r="PH451" s="7"/>
      <c r="PI451" s="8"/>
      <c r="PM451" s="7"/>
      <c r="PN451" s="8"/>
      <c r="PS451" s="8"/>
      <c r="PU451" s="4"/>
      <c r="PV451" s="4"/>
      <c r="PX451" s="8"/>
      <c r="PZ451" s="4"/>
      <c r="QA451" s="4"/>
      <c r="QB451" s="15"/>
      <c r="QC451" s="39"/>
      <c r="QH451" s="39"/>
      <c r="QJ451" s="14"/>
      <c r="QK451" s="14"/>
      <c r="QL451" s="22"/>
      <c r="QM451" s="40"/>
      <c r="QQ451" s="7"/>
      <c r="QR451" s="8"/>
      <c r="QW451" s="8"/>
      <c r="QY451" s="4"/>
      <c r="QZ451" s="4"/>
      <c r="RA451" s="15"/>
      <c r="RB451" s="39"/>
      <c r="RF451" s="7"/>
      <c r="RG451" s="8"/>
      <c r="RK451" s="7"/>
      <c r="RL451" s="8"/>
      <c r="RQ451" s="8"/>
      <c r="RS451" s="4"/>
      <c r="RT451" s="4"/>
      <c r="RU451" s="15"/>
      <c r="RV451" s="39"/>
      <c r="RZ451" s="7"/>
      <c r="SA451" s="8"/>
      <c r="SE451" s="7"/>
      <c r="SF451" s="8"/>
      <c r="SJ451" s="7"/>
      <c r="SK451" s="8"/>
      <c r="SP451" s="8"/>
      <c r="SR451" s="4"/>
      <c r="SS451" s="4"/>
      <c r="SU451" s="8"/>
      <c r="SW451" s="4"/>
      <c r="SX451" s="4"/>
      <c r="SY451" s="15"/>
      <c r="SZ451" s="39"/>
      <c r="TE451" s="39"/>
      <c r="TG451" s="14"/>
      <c r="TH451" s="14"/>
      <c r="TI451" s="22"/>
      <c r="TJ451" s="40"/>
      <c r="TN451" s="7"/>
      <c r="TO451" s="8"/>
      <c r="TT451" s="8"/>
      <c r="TV451" s="4"/>
      <c r="TW451" s="4"/>
      <c r="TX451" s="15"/>
      <c r="TY451" s="39"/>
      <c r="UC451" s="7"/>
      <c r="UD451" s="8"/>
      <c r="UH451" s="7"/>
      <c r="UI451" s="8"/>
      <c r="UN451" s="8"/>
      <c r="UP451" s="4"/>
      <c r="UQ451" s="4"/>
      <c r="UR451" s="15"/>
      <c r="US451" s="39"/>
      <c r="UW451" s="7"/>
      <c r="UX451" s="8"/>
      <c r="VB451" s="7"/>
      <c r="VC451" s="8"/>
      <c r="VG451" s="7"/>
      <c r="VH451" s="8"/>
      <c r="VM451" s="8"/>
      <c r="VO451" s="4"/>
      <c r="VP451" s="4"/>
      <c r="VQ451" s="15"/>
      <c r="VR451" s="39"/>
      <c r="VV451" s="7"/>
      <c r="VW451" s="8"/>
      <c r="WA451" s="7"/>
      <c r="WB451" s="8"/>
      <c r="WF451" s="7"/>
      <c r="WG451" s="8"/>
      <c r="WK451" s="7"/>
      <c r="WL451" s="8"/>
      <c r="WQ451" s="8"/>
      <c r="WS451" s="4"/>
      <c r="WT451" s="4"/>
      <c r="WU451" s="15"/>
      <c r="WV451" s="39"/>
      <c r="WZ451" s="7"/>
      <c r="XA451" s="8"/>
      <c r="XE451" s="7"/>
      <c r="XF451" s="8"/>
      <c r="XJ451" s="7"/>
      <c r="XK451" s="8"/>
      <c r="XO451" s="7"/>
      <c r="XP451" s="8"/>
      <c r="XT451" s="7"/>
      <c r="XU451" s="8"/>
      <c r="XY451" s="7"/>
      <c r="XZ451" s="8"/>
      <c r="YD451" s="7"/>
      <c r="YE451" s="8"/>
      <c r="YI451" s="7"/>
      <c r="YJ451" s="8"/>
    </row>
    <row r="452" spans="2:660" x14ac:dyDescent="0.2">
      <c r="B452" s="242"/>
      <c r="C452" s="163"/>
      <c r="D452"/>
      <c r="J452"/>
      <c r="K452"/>
      <c r="L452"/>
      <c r="M452"/>
      <c r="AI452" s="8"/>
      <c r="AK452" s="4"/>
      <c r="AL452" s="9"/>
      <c r="AN452" s="8"/>
      <c r="AP452" s="4"/>
      <c r="AQ452" s="9"/>
      <c r="AS452" s="8"/>
      <c r="AU452" s="4"/>
      <c r="AV452" s="9"/>
      <c r="AX452" s="17"/>
      <c r="AZ452" s="13"/>
      <c r="BA452" s="16"/>
      <c r="BM452" s="39"/>
      <c r="BO452" s="14"/>
      <c r="BP452" s="18"/>
      <c r="BR452" s="39"/>
      <c r="BT452" s="14"/>
      <c r="BU452" s="18"/>
      <c r="BW452" s="39"/>
      <c r="BY452" s="14"/>
      <c r="BZ452" s="18"/>
      <c r="CA452" s="22"/>
      <c r="CB452" s="40"/>
      <c r="CG452" s="40"/>
      <c r="CI452" s="21"/>
      <c r="CJ452" s="21"/>
      <c r="CL452" s="40"/>
      <c r="CN452" s="21"/>
      <c r="CO452" s="21"/>
      <c r="CQ452" s="40"/>
      <c r="CS452" s="21"/>
      <c r="CT452" s="21"/>
      <c r="CV452" s="40"/>
      <c r="CX452" s="21"/>
      <c r="CY452" s="21"/>
      <c r="CZ452" s="26"/>
      <c r="DA452" s="41"/>
      <c r="DF452" s="41"/>
      <c r="DH452" s="25"/>
      <c r="DI452" s="25"/>
      <c r="DK452" s="41"/>
      <c r="DM452" s="25"/>
      <c r="DN452" s="25"/>
      <c r="DP452" s="41"/>
      <c r="DR452" s="25"/>
      <c r="DS452" s="25"/>
      <c r="DT452" s="30"/>
      <c r="DU452" s="42"/>
      <c r="DZ452" s="42"/>
      <c r="EB452" s="29"/>
      <c r="EC452" s="29"/>
      <c r="EE452" s="42"/>
      <c r="EG452" s="29"/>
      <c r="EH452" s="29"/>
      <c r="EI452" s="34"/>
      <c r="EJ452" s="43"/>
      <c r="EO452" s="43"/>
      <c r="EQ452" s="33"/>
      <c r="ER452" s="33"/>
      <c r="ES452" s="38"/>
      <c r="ET452" s="44"/>
      <c r="EX452" s="7"/>
      <c r="EY452" s="8"/>
      <c r="FD452" s="8"/>
      <c r="FF452" s="4"/>
      <c r="FG452" s="4"/>
      <c r="FI452" s="8"/>
      <c r="FK452" s="4"/>
      <c r="FL452" s="4"/>
      <c r="FN452" s="8"/>
      <c r="FP452" s="4"/>
      <c r="FQ452" s="4"/>
      <c r="FS452" s="8"/>
      <c r="FU452" s="4"/>
      <c r="FV452" s="4"/>
      <c r="FW452" s="15"/>
      <c r="FX452" s="39"/>
      <c r="GC452" s="39"/>
      <c r="GE452" s="14"/>
      <c r="GF452" s="14"/>
      <c r="GH452" s="39"/>
      <c r="GJ452" s="14"/>
      <c r="GK452" s="14"/>
      <c r="GM452" s="39"/>
      <c r="GO452" s="14"/>
      <c r="GP452" s="14"/>
      <c r="GQ452" s="22"/>
      <c r="GR452" s="40"/>
      <c r="GW452" s="40"/>
      <c r="GY452" s="21"/>
      <c r="GZ452" s="21"/>
      <c r="HB452" s="40"/>
      <c r="HD452" s="21"/>
      <c r="HE452" s="21"/>
      <c r="HF452" s="26"/>
      <c r="HG452" s="41"/>
      <c r="HL452" s="41"/>
      <c r="HN452" s="25"/>
      <c r="HO452" s="25"/>
      <c r="HP452" s="30"/>
      <c r="HQ452" s="42"/>
      <c r="HU452" s="7"/>
      <c r="HV452" s="8"/>
      <c r="IA452" s="8"/>
      <c r="IC452" s="4"/>
      <c r="ID452" s="4"/>
      <c r="IF452" s="8"/>
      <c r="IH452" s="4"/>
      <c r="II452" s="4"/>
      <c r="IK452" s="8"/>
      <c r="IM452" s="4"/>
      <c r="IN452" s="4"/>
      <c r="IO452" s="15"/>
      <c r="IP452" s="39"/>
      <c r="IU452" s="39"/>
      <c r="IW452" s="14"/>
      <c r="IX452" s="14"/>
      <c r="IZ452" s="39"/>
      <c r="JB452" s="14"/>
      <c r="JC452" s="14"/>
      <c r="JD452" s="22"/>
      <c r="JE452" s="40"/>
      <c r="JJ452" s="40"/>
      <c r="JL452" s="21"/>
      <c r="JM452" s="21"/>
      <c r="JN452" s="26"/>
      <c r="JO452" s="41"/>
      <c r="JS452" s="7"/>
      <c r="JT452" s="8"/>
      <c r="JY452" s="8"/>
      <c r="KA452" s="4"/>
      <c r="KB452" s="4"/>
      <c r="KD452" s="8"/>
      <c r="KF452" s="4"/>
      <c r="KG452" s="4"/>
      <c r="KH452" s="15"/>
      <c r="KI452" s="39"/>
      <c r="KN452" s="39"/>
      <c r="KP452" s="14"/>
      <c r="KQ452" s="14"/>
      <c r="KR452" s="22"/>
      <c r="KS452" s="40"/>
      <c r="KX452" s="6"/>
      <c r="KZ452" s="5"/>
      <c r="LA452" s="5"/>
      <c r="LG452" s="15"/>
      <c r="LH452" s="39"/>
      <c r="LM452" s="6"/>
      <c r="LO452" s="5"/>
      <c r="LP452" s="5"/>
      <c r="LQ452" s="7"/>
      <c r="LR452" s="8"/>
      <c r="LW452" s="8"/>
      <c r="LY452" s="4"/>
      <c r="LZ452" s="4"/>
      <c r="MB452" s="8"/>
      <c r="MD452" s="4"/>
      <c r="ME452" s="4"/>
      <c r="MG452" s="8"/>
      <c r="MI452" s="4"/>
      <c r="MJ452" s="4"/>
      <c r="MK452" s="15"/>
      <c r="ML452" s="39"/>
      <c r="MQ452" s="39"/>
      <c r="MS452" s="14"/>
      <c r="MT452" s="14"/>
      <c r="MV452" s="39"/>
      <c r="MX452" s="14"/>
      <c r="MY452" s="14"/>
      <c r="MZ452" s="22"/>
      <c r="NA452" s="40"/>
      <c r="NF452" s="40"/>
      <c r="NH452" s="21"/>
      <c r="NI452" s="21"/>
      <c r="NJ452" s="26"/>
      <c r="NK452" s="41"/>
      <c r="NO452" s="7"/>
      <c r="NP452" s="8"/>
      <c r="NU452" s="8"/>
      <c r="NW452" s="4"/>
      <c r="NX452" s="4"/>
      <c r="NZ452" s="8"/>
      <c r="OB452" s="4"/>
      <c r="OC452" s="4"/>
      <c r="OD452" s="15"/>
      <c r="OE452" s="39"/>
      <c r="OJ452" s="39"/>
      <c r="OL452" s="14"/>
      <c r="OM452" s="14"/>
      <c r="ON452" s="22"/>
      <c r="OO452" s="40"/>
      <c r="OS452" s="7"/>
      <c r="OT452" s="8"/>
      <c r="OY452" s="8"/>
      <c r="PA452" s="4"/>
      <c r="PB452" s="4"/>
      <c r="PC452" s="15"/>
      <c r="PD452" s="39"/>
      <c r="PH452" s="7"/>
      <c r="PI452" s="8"/>
      <c r="PM452" s="7"/>
      <c r="PN452" s="8"/>
      <c r="PS452" s="8"/>
      <c r="PU452" s="4"/>
      <c r="PV452" s="4"/>
      <c r="PX452" s="8"/>
      <c r="PZ452" s="4"/>
      <c r="QA452" s="4"/>
      <c r="QB452" s="15"/>
      <c r="QC452" s="39"/>
      <c r="QH452" s="39"/>
      <c r="QJ452" s="14"/>
      <c r="QK452" s="14"/>
      <c r="QL452" s="22"/>
      <c r="QM452" s="40"/>
      <c r="QQ452" s="7"/>
      <c r="QR452" s="8"/>
      <c r="QW452" s="8"/>
      <c r="QY452" s="4"/>
      <c r="QZ452" s="4"/>
      <c r="RA452" s="15"/>
      <c r="RB452" s="39"/>
      <c r="RF452" s="7"/>
      <c r="RG452" s="8"/>
      <c r="RK452" s="7"/>
      <c r="RL452" s="8"/>
      <c r="RQ452" s="8"/>
      <c r="RS452" s="4"/>
      <c r="RT452" s="4"/>
      <c r="RU452" s="15"/>
      <c r="RV452" s="39"/>
      <c r="RZ452" s="7"/>
      <c r="SA452" s="8"/>
      <c r="SE452" s="7"/>
      <c r="SF452" s="8"/>
      <c r="SJ452" s="7"/>
      <c r="SK452" s="8"/>
      <c r="SP452" s="8"/>
      <c r="SR452" s="4"/>
      <c r="SS452" s="4"/>
      <c r="SU452" s="8"/>
      <c r="SW452" s="4"/>
      <c r="SX452" s="4"/>
      <c r="SY452" s="15"/>
      <c r="SZ452" s="39"/>
      <c r="TE452" s="39"/>
      <c r="TG452" s="14"/>
      <c r="TH452" s="14"/>
      <c r="TI452" s="22"/>
      <c r="TJ452" s="40"/>
      <c r="TN452" s="7"/>
      <c r="TO452" s="8"/>
      <c r="TT452" s="8"/>
      <c r="TV452" s="4"/>
      <c r="TW452" s="4"/>
      <c r="TX452" s="15"/>
      <c r="TY452" s="39"/>
      <c r="UC452" s="7"/>
      <c r="UD452" s="8"/>
      <c r="UH452" s="7"/>
      <c r="UI452" s="8"/>
      <c r="UN452" s="8"/>
      <c r="UP452" s="4"/>
      <c r="UQ452" s="4"/>
      <c r="UR452" s="15"/>
      <c r="US452" s="39"/>
      <c r="UW452" s="7"/>
      <c r="UX452" s="8"/>
      <c r="VB452" s="7"/>
      <c r="VC452" s="8"/>
      <c r="VG452" s="7"/>
      <c r="VH452" s="8"/>
      <c r="VM452" s="8"/>
      <c r="VO452" s="4"/>
      <c r="VP452" s="4"/>
      <c r="VQ452" s="15"/>
      <c r="VR452" s="39"/>
      <c r="VV452" s="7"/>
      <c r="VW452" s="8"/>
      <c r="WA452" s="7"/>
      <c r="WB452" s="8"/>
      <c r="WF452" s="7"/>
      <c r="WG452" s="8"/>
      <c r="WK452" s="7"/>
      <c r="WL452" s="8"/>
      <c r="WQ452" s="8"/>
      <c r="WS452" s="4"/>
      <c r="WT452" s="4"/>
      <c r="WU452" s="15"/>
      <c r="WV452" s="39"/>
      <c r="WZ452" s="7"/>
      <c r="XA452" s="8"/>
      <c r="XE452" s="7"/>
      <c r="XF452" s="8"/>
      <c r="XJ452" s="7"/>
      <c r="XK452" s="8"/>
      <c r="XO452" s="7"/>
      <c r="XP452" s="8"/>
      <c r="XT452" s="7"/>
      <c r="XU452" s="8"/>
      <c r="XY452" s="7"/>
      <c r="XZ452" s="8"/>
      <c r="YD452" s="7"/>
      <c r="YE452" s="8"/>
      <c r="YI452" s="7"/>
      <c r="YJ452" s="8"/>
    </row>
    <row r="453" spans="2:660" x14ac:dyDescent="0.2">
      <c r="B453" s="242"/>
      <c r="C453" s="163"/>
      <c r="D453"/>
      <c r="J453"/>
      <c r="K453"/>
      <c r="L453"/>
      <c r="M453"/>
      <c r="AI453" s="8"/>
      <c r="AK453" s="4"/>
      <c r="AL453" s="9"/>
      <c r="AN453" s="8"/>
      <c r="AP453" s="4"/>
      <c r="AQ453" s="9"/>
      <c r="AS453" s="8"/>
      <c r="AU453" s="4"/>
      <c r="AV453" s="9"/>
      <c r="AX453" s="17"/>
      <c r="AZ453" s="13"/>
      <c r="BA453" s="16"/>
      <c r="BM453" s="39"/>
      <c r="BO453" s="14"/>
      <c r="BP453" s="18"/>
      <c r="BR453" s="39"/>
      <c r="BT453" s="14"/>
      <c r="BU453" s="18"/>
      <c r="BW453" s="39"/>
      <c r="BY453" s="14"/>
      <c r="BZ453" s="18"/>
      <c r="CA453" s="22"/>
      <c r="CB453" s="40"/>
      <c r="CG453" s="40"/>
      <c r="CI453" s="21"/>
      <c r="CJ453" s="21"/>
      <c r="CL453" s="40"/>
      <c r="CN453" s="21"/>
      <c r="CO453" s="21"/>
      <c r="CQ453" s="40"/>
      <c r="CS453" s="21"/>
      <c r="CT453" s="21"/>
      <c r="CV453" s="40"/>
      <c r="CX453" s="21"/>
      <c r="CY453" s="21"/>
      <c r="CZ453" s="26"/>
      <c r="DA453" s="41"/>
      <c r="DF453" s="41"/>
      <c r="DH453" s="25"/>
      <c r="DI453" s="25"/>
      <c r="DK453" s="41"/>
      <c r="DM453" s="25"/>
      <c r="DN453" s="25"/>
      <c r="DP453" s="41"/>
      <c r="DR453" s="25"/>
      <c r="DS453" s="25"/>
      <c r="DT453" s="30"/>
      <c r="DU453" s="42"/>
      <c r="DZ453" s="42"/>
      <c r="EB453" s="29"/>
      <c r="EC453" s="29"/>
      <c r="EE453" s="42"/>
      <c r="EG453" s="29"/>
      <c r="EH453" s="29"/>
      <c r="EI453" s="34"/>
      <c r="EJ453" s="43"/>
      <c r="EO453" s="43"/>
      <c r="EQ453" s="33"/>
      <c r="ER453" s="33"/>
      <c r="ES453" s="38"/>
      <c r="ET453" s="44"/>
      <c r="EX453" s="7"/>
      <c r="EY453" s="8"/>
      <c r="FD453" s="8"/>
      <c r="FF453" s="4"/>
      <c r="FG453" s="4"/>
      <c r="FI453" s="8"/>
      <c r="FK453" s="4"/>
      <c r="FL453" s="4"/>
      <c r="FN453" s="8"/>
      <c r="FP453" s="4"/>
      <c r="FQ453" s="4"/>
      <c r="FS453" s="8"/>
      <c r="FU453" s="4"/>
      <c r="FV453" s="4"/>
      <c r="FW453" s="15"/>
      <c r="FX453" s="39"/>
      <c r="GC453" s="39"/>
      <c r="GE453" s="14"/>
      <c r="GF453" s="14"/>
      <c r="GH453" s="39"/>
      <c r="GJ453" s="14"/>
      <c r="GK453" s="14"/>
      <c r="GM453" s="39"/>
      <c r="GO453" s="14"/>
      <c r="GP453" s="14"/>
      <c r="GQ453" s="22"/>
      <c r="GR453" s="40"/>
      <c r="GW453" s="40"/>
      <c r="GY453" s="21"/>
      <c r="GZ453" s="21"/>
      <c r="HB453" s="40"/>
      <c r="HD453" s="21"/>
      <c r="HE453" s="21"/>
      <c r="HF453" s="26"/>
      <c r="HG453" s="41"/>
      <c r="HL453" s="41"/>
      <c r="HN453" s="25"/>
      <c r="HO453" s="25"/>
      <c r="HP453" s="30"/>
      <c r="HQ453" s="42"/>
      <c r="HU453" s="7"/>
      <c r="HV453" s="8"/>
      <c r="IA453" s="8"/>
      <c r="IC453" s="4"/>
      <c r="ID453" s="4"/>
      <c r="IF453" s="8"/>
      <c r="IH453" s="4"/>
      <c r="II453" s="4"/>
      <c r="IK453" s="8"/>
      <c r="IM453" s="4"/>
      <c r="IN453" s="4"/>
      <c r="IO453" s="15"/>
      <c r="IP453" s="39"/>
      <c r="IU453" s="39"/>
      <c r="IW453" s="14"/>
      <c r="IX453" s="14"/>
      <c r="IZ453" s="39"/>
      <c r="JB453" s="14"/>
      <c r="JC453" s="14"/>
      <c r="JD453" s="22"/>
      <c r="JE453" s="40"/>
      <c r="JJ453" s="40"/>
      <c r="JL453" s="21"/>
      <c r="JM453" s="21"/>
      <c r="JN453" s="26"/>
      <c r="JO453" s="41"/>
      <c r="JS453" s="7"/>
      <c r="JT453" s="8"/>
      <c r="JY453" s="8"/>
      <c r="KA453" s="4"/>
      <c r="KB453" s="4"/>
      <c r="KD453" s="8"/>
      <c r="KF453" s="4"/>
      <c r="KG453" s="4"/>
      <c r="KH453" s="15"/>
      <c r="KI453" s="39"/>
      <c r="KN453" s="39"/>
      <c r="KP453" s="14"/>
      <c r="KQ453" s="14"/>
      <c r="KR453" s="22"/>
      <c r="KS453" s="40"/>
      <c r="KX453" s="6"/>
      <c r="KZ453" s="5"/>
      <c r="LA453" s="5"/>
      <c r="LG453" s="15"/>
      <c r="LH453" s="39"/>
      <c r="LM453" s="6"/>
      <c r="LO453" s="5"/>
      <c r="LP453" s="5"/>
      <c r="LQ453" s="7"/>
      <c r="LR453" s="8"/>
      <c r="LW453" s="8"/>
      <c r="LY453" s="4"/>
      <c r="LZ453" s="4"/>
      <c r="MB453" s="8"/>
      <c r="MD453" s="4"/>
      <c r="ME453" s="4"/>
      <c r="MG453" s="8"/>
      <c r="MI453" s="4"/>
      <c r="MJ453" s="4"/>
      <c r="MK453" s="15"/>
      <c r="ML453" s="39"/>
      <c r="MQ453" s="39"/>
      <c r="MS453" s="14"/>
      <c r="MT453" s="14"/>
      <c r="MV453" s="39"/>
      <c r="MX453" s="14"/>
      <c r="MY453" s="14"/>
      <c r="MZ453" s="22"/>
      <c r="NA453" s="40"/>
      <c r="NF453" s="40"/>
      <c r="NH453" s="21"/>
      <c r="NI453" s="21"/>
      <c r="NJ453" s="26"/>
      <c r="NK453" s="41"/>
      <c r="NO453" s="7"/>
      <c r="NP453" s="8"/>
      <c r="NU453" s="8"/>
      <c r="NW453" s="4"/>
      <c r="NX453" s="4"/>
      <c r="NZ453" s="8"/>
      <c r="OB453" s="4"/>
      <c r="OC453" s="4"/>
      <c r="OD453" s="15"/>
      <c r="OE453" s="39"/>
      <c r="OJ453" s="39"/>
      <c r="OL453" s="14"/>
      <c r="OM453" s="14"/>
      <c r="ON453" s="22"/>
      <c r="OO453" s="40"/>
      <c r="OS453" s="7"/>
      <c r="OT453" s="8"/>
      <c r="OY453" s="8"/>
      <c r="PA453" s="4"/>
      <c r="PB453" s="4"/>
      <c r="PC453" s="15"/>
      <c r="PD453" s="39"/>
      <c r="PH453" s="7"/>
      <c r="PI453" s="8"/>
      <c r="PM453" s="7"/>
      <c r="PN453" s="8"/>
      <c r="PS453" s="8"/>
      <c r="PU453" s="4"/>
      <c r="PV453" s="4"/>
      <c r="PX453" s="8"/>
      <c r="PZ453" s="4"/>
      <c r="QA453" s="4"/>
      <c r="QB453" s="15"/>
      <c r="QC453" s="39"/>
      <c r="QH453" s="39"/>
      <c r="QJ453" s="14"/>
      <c r="QK453" s="14"/>
      <c r="QL453" s="22"/>
      <c r="QM453" s="40"/>
      <c r="QQ453" s="7"/>
      <c r="QR453" s="8"/>
      <c r="QW453" s="8"/>
      <c r="QY453" s="4"/>
      <c r="QZ453" s="4"/>
      <c r="RA453" s="15"/>
      <c r="RB453" s="39"/>
      <c r="RF453" s="7"/>
      <c r="RG453" s="8"/>
      <c r="RK453" s="7"/>
      <c r="RL453" s="8"/>
      <c r="RQ453" s="8"/>
      <c r="RS453" s="4"/>
      <c r="RT453" s="4"/>
      <c r="RU453" s="15"/>
      <c r="RV453" s="39"/>
      <c r="RZ453" s="7"/>
      <c r="SA453" s="8"/>
      <c r="SE453" s="7"/>
      <c r="SF453" s="8"/>
      <c r="SJ453" s="7"/>
      <c r="SK453" s="8"/>
      <c r="SP453" s="8"/>
      <c r="SR453" s="4"/>
      <c r="SS453" s="4"/>
      <c r="SU453" s="8"/>
      <c r="SW453" s="4"/>
      <c r="SX453" s="4"/>
      <c r="SY453" s="15"/>
      <c r="SZ453" s="39"/>
      <c r="TE453" s="39"/>
      <c r="TG453" s="14"/>
      <c r="TH453" s="14"/>
      <c r="TI453" s="22"/>
      <c r="TJ453" s="40"/>
      <c r="TN453" s="7"/>
      <c r="TO453" s="8"/>
      <c r="TT453" s="8"/>
      <c r="TV453" s="4"/>
      <c r="TW453" s="4"/>
      <c r="TX453" s="15"/>
      <c r="TY453" s="39"/>
      <c r="UC453" s="7"/>
      <c r="UD453" s="8"/>
      <c r="UH453" s="7"/>
      <c r="UI453" s="8"/>
      <c r="UN453" s="8"/>
      <c r="UP453" s="4"/>
      <c r="UQ453" s="4"/>
      <c r="UR453" s="15"/>
      <c r="US453" s="39"/>
      <c r="UW453" s="7"/>
      <c r="UX453" s="8"/>
      <c r="VB453" s="7"/>
      <c r="VC453" s="8"/>
      <c r="VG453" s="7"/>
      <c r="VH453" s="8"/>
      <c r="VM453" s="8"/>
      <c r="VO453" s="4"/>
      <c r="VP453" s="4"/>
      <c r="VQ453" s="15"/>
      <c r="VR453" s="39"/>
      <c r="VV453" s="7"/>
      <c r="VW453" s="8"/>
      <c r="WA453" s="7"/>
      <c r="WB453" s="8"/>
      <c r="WF453" s="7"/>
      <c r="WG453" s="8"/>
      <c r="WK453" s="7"/>
      <c r="WL453" s="8"/>
      <c r="WQ453" s="8"/>
      <c r="WS453" s="4"/>
      <c r="WT453" s="4"/>
      <c r="WU453" s="15"/>
      <c r="WV453" s="39"/>
      <c r="WZ453" s="7"/>
      <c r="XA453" s="8"/>
      <c r="XE453" s="7"/>
      <c r="XF453" s="8"/>
      <c r="XJ453" s="7"/>
      <c r="XK453" s="8"/>
      <c r="XO453" s="7"/>
      <c r="XP453" s="8"/>
      <c r="XT453" s="7"/>
      <c r="XU453" s="8"/>
      <c r="XY453" s="7"/>
      <c r="XZ453" s="8"/>
      <c r="YD453" s="7"/>
      <c r="YE453" s="8"/>
      <c r="YI453" s="7"/>
      <c r="YJ453" s="8"/>
    </row>
    <row r="454" spans="2:660" x14ac:dyDescent="0.2">
      <c r="B454" s="242"/>
      <c r="C454" s="163"/>
      <c r="D454"/>
      <c r="J454"/>
      <c r="K454"/>
      <c r="L454"/>
      <c r="M454"/>
      <c r="AI454" s="8"/>
      <c r="AK454" s="4"/>
      <c r="AL454" s="9"/>
      <c r="AN454" s="8"/>
      <c r="AP454" s="4"/>
      <c r="AQ454" s="9"/>
      <c r="AS454" s="8"/>
      <c r="AU454" s="4"/>
      <c r="AV454" s="9"/>
      <c r="AX454" s="17"/>
      <c r="AZ454" s="13"/>
      <c r="BA454" s="16"/>
      <c r="BM454" s="39"/>
      <c r="BO454" s="14"/>
      <c r="BP454" s="18"/>
      <c r="BR454" s="39"/>
      <c r="BT454" s="14"/>
      <c r="BU454" s="18"/>
      <c r="BW454" s="39"/>
      <c r="BY454" s="14"/>
      <c r="BZ454" s="18"/>
      <c r="CA454" s="22"/>
      <c r="CB454" s="40"/>
      <c r="CG454" s="40"/>
      <c r="CI454" s="21"/>
      <c r="CJ454" s="21"/>
      <c r="CL454" s="40"/>
      <c r="CN454" s="21"/>
      <c r="CO454" s="21"/>
      <c r="CQ454" s="40"/>
      <c r="CS454" s="21"/>
      <c r="CT454" s="21"/>
      <c r="CV454" s="40"/>
      <c r="CX454" s="21"/>
      <c r="CY454" s="21"/>
      <c r="CZ454" s="26"/>
      <c r="DA454" s="41"/>
      <c r="DF454" s="41"/>
      <c r="DH454" s="25"/>
      <c r="DI454" s="25"/>
      <c r="DK454" s="41"/>
      <c r="DM454" s="25"/>
      <c r="DN454" s="25"/>
      <c r="DP454" s="41"/>
      <c r="DR454" s="25"/>
      <c r="DS454" s="25"/>
      <c r="DT454" s="30"/>
      <c r="DU454" s="42"/>
      <c r="DZ454" s="42"/>
      <c r="EB454" s="29"/>
      <c r="EC454" s="29"/>
      <c r="EE454" s="42"/>
      <c r="EG454" s="29"/>
      <c r="EH454" s="29"/>
      <c r="EI454" s="34"/>
      <c r="EJ454" s="43"/>
      <c r="EO454" s="43"/>
      <c r="EQ454" s="33"/>
      <c r="ER454" s="33"/>
      <c r="ES454" s="38"/>
      <c r="ET454" s="44"/>
      <c r="EX454" s="7"/>
      <c r="EY454" s="8"/>
      <c r="FD454" s="8"/>
      <c r="FF454" s="4"/>
      <c r="FG454" s="4"/>
      <c r="FI454" s="8"/>
      <c r="FK454" s="4"/>
      <c r="FL454" s="4"/>
      <c r="FN454" s="8"/>
      <c r="FP454" s="4"/>
      <c r="FQ454" s="4"/>
      <c r="FS454" s="8"/>
      <c r="FU454" s="4"/>
      <c r="FV454" s="4"/>
      <c r="FW454" s="15"/>
      <c r="FX454" s="39"/>
      <c r="GC454" s="39"/>
      <c r="GE454" s="14"/>
      <c r="GF454" s="14"/>
      <c r="GH454" s="39"/>
      <c r="GJ454" s="14"/>
      <c r="GK454" s="14"/>
      <c r="GM454" s="39"/>
      <c r="GO454" s="14"/>
      <c r="GP454" s="14"/>
      <c r="GQ454" s="22"/>
      <c r="GR454" s="40"/>
      <c r="GW454" s="40"/>
      <c r="GY454" s="21"/>
      <c r="GZ454" s="21"/>
      <c r="HB454" s="40"/>
      <c r="HD454" s="21"/>
      <c r="HE454" s="21"/>
      <c r="HF454" s="26"/>
      <c r="HG454" s="41"/>
      <c r="HL454" s="41"/>
      <c r="HN454" s="25"/>
      <c r="HO454" s="25"/>
      <c r="HP454" s="30"/>
      <c r="HQ454" s="42"/>
      <c r="HU454" s="7"/>
      <c r="HV454" s="8"/>
      <c r="IA454" s="8"/>
      <c r="IC454" s="4"/>
      <c r="ID454" s="4"/>
      <c r="IF454" s="8"/>
      <c r="IH454" s="4"/>
      <c r="II454" s="4"/>
      <c r="IK454" s="8"/>
      <c r="IM454" s="4"/>
      <c r="IN454" s="4"/>
      <c r="IO454" s="15"/>
      <c r="IP454" s="39"/>
      <c r="IU454" s="39"/>
      <c r="IW454" s="14"/>
      <c r="IX454" s="14"/>
      <c r="IZ454" s="39"/>
      <c r="JB454" s="14"/>
      <c r="JC454" s="14"/>
      <c r="JD454" s="22"/>
      <c r="JE454" s="40"/>
      <c r="JJ454" s="40"/>
      <c r="JL454" s="21"/>
      <c r="JM454" s="21"/>
      <c r="JN454" s="26"/>
      <c r="JO454" s="41"/>
      <c r="JS454" s="7"/>
      <c r="JT454" s="8"/>
      <c r="JY454" s="8"/>
      <c r="KA454" s="4"/>
      <c r="KB454" s="4"/>
      <c r="KD454" s="8"/>
      <c r="KF454" s="4"/>
      <c r="KG454" s="4"/>
      <c r="KH454" s="15"/>
      <c r="KI454" s="39"/>
      <c r="KN454" s="39"/>
      <c r="KP454" s="14"/>
      <c r="KQ454" s="14"/>
      <c r="KR454" s="22"/>
      <c r="KS454" s="40"/>
      <c r="KX454" s="6"/>
      <c r="KZ454" s="5"/>
      <c r="LA454" s="5"/>
      <c r="LG454" s="15"/>
      <c r="LH454" s="39"/>
      <c r="LM454" s="6"/>
      <c r="LO454" s="5"/>
      <c r="LP454" s="5"/>
      <c r="LQ454" s="7"/>
      <c r="LR454" s="8"/>
      <c r="LW454" s="8"/>
      <c r="LY454" s="4"/>
      <c r="LZ454" s="4"/>
      <c r="MB454" s="8"/>
      <c r="MD454" s="4"/>
      <c r="ME454" s="4"/>
      <c r="MG454" s="8"/>
      <c r="MI454" s="4"/>
      <c r="MJ454" s="4"/>
      <c r="MK454" s="15"/>
      <c r="ML454" s="39"/>
      <c r="MQ454" s="39"/>
      <c r="MS454" s="14"/>
      <c r="MT454" s="14"/>
      <c r="MV454" s="39"/>
      <c r="MX454" s="14"/>
      <c r="MY454" s="14"/>
      <c r="MZ454" s="22"/>
      <c r="NA454" s="40"/>
      <c r="NF454" s="40"/>
      <c r="NH454" s="21"/>
      <c r="NI454" s="21"/>
      <c r="NJ454" s="26"/>
      <c r="NK454" s="41"/>
      <c r="NO454" s="7"/>
      <c r="NP454" s="8"/>
      <c r="NU454" s="8"/>
      <c r="NW454" s="4"/>
      <c r="NX454" s="4"/>
      <c r="NZ454" s="8"/>
      <c r="OB454" s="4"/>
      <c r="OC454" s="4"/>
      <c r="OD454" s="15"/>
      <c r="OE454" s="39"/>
      <c r="OJ454" s="39"/>
      <c r="OL454" s="14"/>
      <c r="OM454" s="14"/>
      <c r="ON454" s="22"/>
      <c r="OO454" s="40"/>
      <c r="OS454" s="7"/>
      <c r="OT454" s="8"/>
      <c r="OY454" s="8"/>
      <c r="PA454" s="4"/>
      <c r="PB454" s="4"/>
      <c r="PC454" s="15"/>
      <c r="PD454" s="39"/>
      <c r="PH454" s="7"/>
      <c r="PI454" s="8"/>
      <c r="PM454" s="7"/>
      <c r="PN454" s="8"/>
      <c r="PS454" s="8"/>
      <c r="PU454" s="4"/>
      <c r="PV454" s="4"/>
      <c r="PX454" s="8"/>
      <c r="PZ454" s="4"/>
      <c r="QA454" s="4"/>
      <c r="QB454" s="15"/>
      <c r="QC454" s="39"/>
      <c r="QH454" s="39"/>
      <c r="QJ454" s="14"/>
      <c r="QK454" s="14"/>
      <c r="QL454" s="22"/>
      <c r="QM454" s="40"/>
      <c r="QQ454" s="7"/>
      <c r="QR454" s="8"/>
      <c r="QW454" s="8"/>
      <c r="QY454" s="4"/>
      <c r="QZ454" s="4"/>
      <c r="RA454" s="15"/>
      <c r="RB454" s="39"/>
      <c r="RF454" s="7"/>
      <c r="RG454" s="8"/>
      <c r="RK454" s="7"/>
      <c r="RL454" s="8"/>
      <c r="RQ454" s="8"/>
      <c r="RS454" s="4"/>
      <c r="RT454" s="4"/>
      <c r="RU454" s="15"/>
      <c r="RV454" s="39"/>
      <c r="RZ454" s="7"/>
      <c r="SA454" s="8"/>
      <c r="SE454" s="7"/>
      <c r="SF454" s="8"/>
      <c r="SJ454" s="7"/>
      <c r="SK454" s="8"/>
      <c r="SP454" s="8"/>
      <c r="SR454" s="4"/>
      <c r="SS454" s="4"/>
      <c r="SU454" s="8"/>
      <c r="SW454" s="4"/>
      <c r="SX454" s="4"/>
      <c r="SY454" s="15"/>
      <c r="SZ454" s="39"/>
      <c r="TE454" s="39"/>
      <c r="TG454" s="14"/>
      <c r="TH454" s="14"/>
      <c r="TI454" s="22"/>
      <c r="TJ454" s="40"/>
      <c r="TN454" s="7"/>
      <c r="TO454" s="8"/>
      <c r="TT454" s="8"/>
      <c r="TV454" s="4"/>
      <c r="TW454" s="4"/>
      <c r="TX454" s="15"/>
      <c r="TY454" s="39"/>
      <c r="UC454" s="7"/>
      <c r="UD454" s="8"/>
      <c r="UH454" s="7"/>
      <c r="UI454" s="8"/>
      <c r="UN454" s="8"/>
      <c r="UP454" s="4"/>
      <c r="UQ454" s="4"/>
      <c r="UR454" s="15"/>
      <c r="US454" s="39"/>
      <c r="UW454" s="7"/>
      <c r="UX454" s="8"/>
      <c r="VB454" s="7"/>
      <c r="VC454" s="8"/>
      <c r="VG454" s="7"/>
      <c r="VH454" s="8"/>
      <c r="VM454" s="8"/>
      <c r="VO454" s="4"/>
      <c r="VP454" s="4"/>
      <c r="VQ454" s="15"/>
      <c r="VR454" s="39"/>
      <c r="VV454" s="7"/>
      <c r="VW454" s="8"/>
      <c r="WA454" s="7"/>
      <c r="WB454" s="8"/>
      <c r="WF454" s="7"/>
      <c r="WG454" s="8"/>
      <c r="WK454" s="7"/>
      <c r="WL454" s="8"/>
      <c r="WQ454" s="8"/>
      <c r="WS454" s="4"/>
      <c r="WT454" s="4"/>
      <c r="WU454" s="15"/>
      <c r="WV454" s="39"/>
      <c r="WZ454" s="7"/>
      <c r="XA454" s="8"/>
      <c r="XE454" s="7"/>
      <c r="XF454" s="8"/>
      <c r="XJ454" s="7"/>
      <c r="XK454" s="8"/>
      <c r="XO454" s="7"/>
      <c r="XP454" s="8"/>
      <c r="XT454" s="7"/>
      <c r="XU454" s="8"/>
      <c r="XY454" s="7"/>
      <c r="XZ454" s="8"/>
      <c r="YD454" s="7"/>
      <c r="YE454" s="8"/>
      <c r="YI454" s="7"/>
      <c r="YJ454" s="8"/>
    </row>
    <row r="455" spans="2:660" x14ac:dyDescent="0.2">
      <c r="B455" s="242"/>
      <c r="C455" s="163"/>
      <c r="D455"/>
      <c r="J455"/>
      <c r="K455"/>
      <c r="L455"/>
      <c r="M455"/>
      <c r="AI455" s="8"/>
      <c r="AK455" s="4"/>
      <c r="AL455" s="9"/>
      <c r="AN455" s="8"/>
      <c r="AP455" s="4"/>
      <c r="AQ455" s="9"/>
      <c r="AS455" s="8"/>
      <c r="AU455" s="4"/>
      <c r="AV455" s="9"/>
      <c r="AX455" s="17"/>
      <c r="AZ455" s="13"/>
      <c r="BA455" s="16"/>
      <c r="BM455" s="39"/>
      <c r="BO455" s="14"/>
      <c r="BP455" s="18"/>
      <c r="BR455" s="39"/>
      <c r="BT455" s="14"/>
      <c r="BU455" s="18"/>
      <c r="BW455" s="39"/>
      <c r="BY455" s="14"/>
      <c r="BZ455" s="18"/>
      <c r="CA455" s="22"/>
      <c r="CB455" s="40"/>
      <c r="CG455" s="40"/>
      <c r="CI455" s="21"/>
      <c r="CJ455" s="21"/>
      <c r="CL455" s="40"/>
      <c r="CN455" s="21"/>
      <c r="CO455" s="21"/>
      <c r="CQ455" s="40"/>
      <c r="CS455" s="21"/>
      <c r="CT455" s="21"/>
      <c r="CV455" s="40"/>
      <c r="CX455" s="21"/>
      <c r="CY455" s="21"/>
      <c r="CZ455" s="26"/>
      <c r="DA455" s="41"/>
      <c r="DF455" s="41"/>
      <c r="DH455" s="25"/>
      <c r="DI455" s="25"/>
      <c r="DK455" s="41"/>
      <c r="DM455" s="25"/>
      <c r="DN455" s="25"/>
      <c r="DP455" s="41"/>
      <c r="DR455" s="25"/>
      <c r="DS455" s="25"/>
      <c r="DT455" s="30"/>
      <c r="DU455" s="42"/>
      <c r="DZ455" s="42"/>
      <c r="EB455" s="29"/>
      <c r="EC455" s="29"/>
      <c r="EE455" s="42"/>
      <c r="EG455" s="29"/>
      <c r="EH455" s="29"/>
      <c r="EI455" s="34"/>
      <c r="EJ455" s="43"/>
      <c r="EO455" s="43"/>
      <c r="EQ455" s="33"/>
      <c r="ER455" s="33"/>
      <c r="ES455" s="38"/>
      <c r="ET455" s="44"/>
      <c r="EX455" s="7"/>
      <c r="EY455" s="8"/>
      <c r="FD455" s="8"/>
      <c r="FF455" s="4"/>
      <c r="FG455" s="4"/>
      <c r="FI455" s="8"/>
      <c r="FK455" s="4"/>
      <c r="FL455" s="4"/>
      <c r="FN455" s="8"/>
      <c r="FP455" s="4"/>
      <c r="FQ455" s="4"/>
      <c r="FS455" s="8"/>
      <c r="FU455" s="4"/>
      <c r="FV455" s="4"/>
      <c r="FW455" s="15"/>
      <c r="FX455" s="39"/>
      <c r="GC455" s="39"/>
      <c r="GE455" s="14"/>
      <c r="GF455" s="14"/>
      <c r="GH455" s="39"/>
      <c r="GJ455" s="14"/>
      <c r="GK455" s="14"/>
      <c r="GM455" s="39"/>
      <c r="GO455" s="14"/>
      <c r="GP455" s="14"/>
      <c r="GQ455" s="22"/>
      <c r="GR455" s="40"/>
      <c r="GW455" s="40"/>
      <c r="GY455" s="21"/>
      <c r="GZ455" s="21"/>
      <c r="HB455" s="40"/>
      <c r="HD455" s="21"/>
      <c r="HE455" s="21"/>
      <c r="HF455" s="26"/>
      <c r="HG455" s="41"/>
      <c r="HL455" s="41"/>
      <c r="HN455" s="25"/>
      <c r="HO455" s="25"/>
      <c r="HP455" s="30"/>
      <c r="HQ455" s="42"/>
      <c r="HU455" s="7"/>
      <c r="HV455" s="8"/>
      <c r="IA455" s="8"/>
      <c r="IC455" s="4"/>
      <c r="ID455" s="4"/>
      <c r="IF455" s="8"/>
      <c r="IH455" s="4"/>
      <c r="II455" s="4"/>
      <c r="IK455" s="8"/>
      <c r="IM455" s="4"/>
      <c r="IN455" s="4"/>
      <c r="IO455" s="15"/>
      <c r="IP455" s="39"/>
      <c r="IU455" s="39"/>
      <c r="IW455" s="14"/>
      <c r="IX455" s="14"/>
      <c r="IZ455" s="39"/>
      <c r="JB455" s="14"/>
      <c r="JC455" s="14"/>
      <c r="JD455" s="22"/>
      <c r="JE455" s="40"/>
      <c r="JJ455" s="40"/>
      <c r="JL455" s="21"/>
      <c r="JM455" s="21"/>
      <c r="JN455" s="26"/>
      <c r="JO455" s="41"/>
      <c r="JS455" s="7"/>
      <c r="JT455" s="8"/>
      <c r="JY455" s="8"/>
      <c r="KA455" s="4"/>
      <c r="KB455" s="4"/>
      <c r="KD455" s="8"/>
      <c r="KF455" s="4"/>
      <c r="KG455" s="4"/>
      <c r="KH455" s="15"/>
      <c r="KI455" s="39"/>
      <c r="KN455" s="39"/>
      <c r="KP455" s="14"/>
      <c r="KQ455" s="14"/>
      <c r="KR455" s="22"/>
      <c r="KS455" s="40"/>
      <c r="KX455" s="6"/>
      <c r="KZ455" s="5"/>
      <c r="LA455" s="5"/>
      <c r="LG455" s="15"/>
      <c r="LH455" s="39"/>
      <c r="LM455" s="6"/>
      <c r="LO455" s="5"/>
      <c r="LP455" s="5"/>
      <c r="LQ455" s="7"/>
      <c r="LR455" s="8"/>
      <c r="LW455" s="8"/>
      <c r="LY455" s="4"/>
      <c r="LZ455" s="4"/>
      <c r="MB455" s="8"/>
      <c r="MD455" s="4"/>
      <c r="ME455" s="4"/>
      <c r="MG455" s="8"/>
      <c r="MI455" s="4"/>
      <c r="MJ455" s="4"/>
      <c r="MK455" s="15"/>
      <c r="ML455" s="39"/>
      <c r="MQ455" s="39"/>
      <c r="MS455" s="14"/>
      <c r="MT455" s="14"/>
      <c r="MV455" s="39"/>
      <c r="MX455" s="14"/>
      <c r="MY455" s="14"/>
      <c r="MZ455" s="22"/>
      <c r="NA455" s="40"/>
      <c r="NF455" s="40"/>
      <c r="NH455" s="21"/>
      <c r="NI455" s="21"/>
      <c r="NJ455" s="26"/>
      <c r="NK455" s="41"/>
      <c r="NO455" s="7"/>
      <c r="NP455" s="8"/>
      <c r="NU455" s="8"/>
      <c r="NW455" s="4"/>
      <c r="NX455" s="4"/>
      <c r="NZ455" s="8"/>
      <c r="OB455" s="4"/>
      <c r="OC455" s="4"/>
      <c r="OD455" s="15"/>
      <c r="OE455" s="39"/>
      <c r="OJ455" s="39"/>
      <c r="OL455" s="14"/>
      <c r="OM455" s="14"/>
      <c r="ON455" s="22"/>
      <c r="OO455" s="40"/>
      <c r="OS455" s="7"/>
      <c r="OT455" s="8"/>
      <c r="OY455" s="8"/>
      <c r="PA455" s="4"/>
      <c r="PB455" s="4"/>
      <c r="PC455" s="15"/>
      <c r="PD455" s="39"/>
      <c r="PH455" s="7"/>
      <c r="PI455" s="8"/>
      <c r="PM455" s="7"/>
      <c r="PN455" s="8"/>
      <c r="PS455" s="8"/>
      <c r="PU455" s="4"/>
      <c r="PV455" s="4"/>
      <c r="PX455" s="8"/>
      <c r="PZ455" s="4"/>
      <c r="QA455" s="4"/>
      <c r="QB455" s="15"/>
      <c r="QC455" s="39"/>
      <c r="QH455" s="39"/>
      <c r="QJ455" s="14"/>
      <c r="QK455" s="14"/>
      <c r="QL455" s="22"/>
      <c r="QM455" s="40"/>
      <c r="QQ455" s="7"/>
      <c r="QR455" s="8"/>
      <c r="QW455" s="8"/>
      <c r="QY455" s="4"/>
      <c r="QZ455" s="4"/>
      <c r="RA455" s="15"/>
      <c r="RB455" s="39"/>
      <c r="RF455" s="7"/>
      <c r="RG455" s="8"/>
      <c r="RK455" s="7"/>
      <c r="RL455" s="8"/>
      <c r="RQ455" s="8"/>
      <c r="RS455" s="4"/>
      <c r="RT455" s="4"/>
      <c r="RU455" s="15"/>
      <c r="RV455" s="39"/>
      <c r="RZ455" s="7"/>
      <c r="SA455" s="8"/>
      <c r="SE455" s="7"/>
      <c r="SF455" s="8"/>
      <c r="SJ455" s="7"/>
      <c r="SK455" s="8"/>
      <c r="SP455" s="8"/>
      <c r="SR455" s="4"/>
      <c r="SS455" s="4"/>
      <c r="SU455" s="8"/>
      <c r="SW455" s="4"/>
      <c r="SX455" s="4"/>
      <c r="SY455" s="15"/>
      <c r="SZ455" s="39"/>
      <c r="TE455" s="39"/>
      <c r="TG455" s="14"/>
      <c r="TH455" s="14"/>
      <c r="TI455" s="22"/>
      <c r="TJ455" s="40"/>
      <c r="TN455" s="7"/>
      <c r="TO455" s="8"/>
      <c r="TT455" s="8"/>
      <c r="TV455" s="4"/>
      <c r="TW455" s="4"/>
      <c r="TX455" s="15"/>
      <c r="TY455" s="39"/>
      <c r="UC455" s="7"/>
      <c r="UD455" s="8"/>
      <c r="UH455" s="7"/>
      <c r="UI455" s="8"/>
      <c r="UN455" s="8"/>
      <c r="UP455" s="4"/>
      <c r="UQ455" s="4"/>
      <c r="UR455" s="15"/>
      <c r="US455" s="39"/>
      <c r="UW455" s="7"/>
      <c r="UX455" s="8"/>
      <c r="VB455" s="7"/>
      <c r="VC455" s="8"/>
      <c r="VG455" s="7"/>
      <c r="VH455" s="8"/>
      <c r="VM455" s="8"/>
      <c r="VO455" s="4"/>
      <c r="VP455" s="4"/>
      <c r="VQ455" s="15"/>
      <c r="VR455" s="39"/>
      <c r="VV455" s="7"/>
      <c r="VW455" s="8"/>
      <c r="WA455" s="7"/>
      <c r="WB455" s="8"/>
      <c r="WF455" s="7"/>
      <c r="WG455" s="8"/>
      <c r="WK455" s="7"/>
      <c r="WL455" s="8"/>
      <c r="WQ455" s="8"/>
      <c r="WS455" s="4"/>
      <c r="WT455" s="4"/>
      <c r="WU455" s="15"/>
      <c r="WV455" s="39"/>
      <c r="WZ455" s="7"/>
      <c r="XA455" s="8"/>
      <c r="XE455" s="7"/>
      <c r="XF455" s="8"/>
      <c r="XJ455" s="7"/>
      <c r="XK455" s="8"/>
      <c r="XO455" s="7"/>
      <c r="XP455" s="8"/>
      <c r="XT455" s="7"/>
      <c r="XU455" s="8"/>
      <c r="XY455" s="7"/>
      <c r="XZ455" s="8"/>
      <c r="YD455" s="7"/>
      <c r="YE455" s="8"/>
      <c r="YI455" s="7"/>
      <c r="YJ455" s="8"/>
    </row>
    <row r="456" spans="2:660" x14ac:dyDescent="0.2">
      <c r="B456" s="242"/>
      <c r="C456" s="163"/>
      <c r="D456"/>
      <c r="J456"/>
      <c r="K456"/>
      <c r="L456"/>
      <c r="M456"/>
      <c r="AI456" s="8"/>
      <c r="AK456" s="4"/>
      <c r="AL456" s="9"/>
      <c r="AN456" s="8"/>
      <c r="AP456" s="4"/>
      <c r="AQ456" s="9"/>
      <c r="AS456" s="8"/>
      <c r="AU456" s="4"/>
      <c r="AV456" s="9"/>
      <c r="AX456" s="17"/>
      <c r="AZ456" s="13"/>
      <c r="BA456" s="16"/>
      <c r="BM456" s="39"/>
      <c r="BO456" s="14"/>
      <c r="BP456" s="18"/>
      <c r="BR456" s="39"/>
      <c r="BT456" s="14"/>
      <c r="BU456" s="18"/>
      <c r="BW456" s="39"/>
      <c r="BY456" s="14"/>
      <c r="BZ456" s="18"/>
      <c r="CA456" s="22"/>
      <c r="CB456" s="40"/>
      <c r="CG456" s="40"/>
      <c r="CI456" s="21"/>
      <c r="CJ456" s="21"/>
      <c r="CL456" s="40"/>
      <c r="CN456" s="21"/>
      <c r="CO456" s="21"/>
      <c r="CQ456" s="40"/>
      <c r="CS456" s="21"/>
      <c r="CT456" s="21"/>
      <c r="CV456" s="40"/>
      <c r="CX456" s="21"/>
      <c r="CY456" s="21"/>
      <c r="CZ456" s="26"/>
      <c r="DA456" s="41"/>
      <c r="DF456" s="41"/>
      <c r="DH456" s="25"/>
      <c r="DI456" s="25"/>
      <c r="DK456" s="41"/>
      <c r="DM456" s="25"/>
      <c r="DN456" s="25"/>
      <c r="DP456" s="41"/>
      <c r="DR456" s="25"/>
      <c r="DS456" s="25"/>
      <c r="DT456" s="30"/>
      <c r="DU456" s="42"/>
      <c r="DZ456" s="42"/>
      <c r="EB456" s="29"/>
      <c r="EC456" s="29"/>
      <c r="EE456" s="42"/>
      <c r="EG456" s="29"/>
      <c r="EH456" s="29"/>
      <c r="EI456" s="34"/>
      <c r="EJ456" s="43"/>
      <c r="EO456" s="43"/>
      <c r="EQ456" s="33"/>
      <c r="ER456" s="33"/>
      <c r="ES456" s="38"/>
      <c r="ET456" s="44"/>
      <c r="EX456" s="7"/>
      <c r="EY456" s="8"/>
      <c r="FD456" s="8"/>
      <c r="FF456" s="4"/>
      <c r="FG456" s="4"/>
      <c r="FI456" s="8"/>
      <c r="FK456" s="4"/>
      <c r="FL456" s="4"/>
      <c r="FN456" s="8"/>
      <c r="FP456" s="4"/>
      <c r="FQ456" s="4"/>
      <c r="FS456" s="8"/>
      <c r="FU456" s="4"/>
      <c r="FV456" s="4"/>
      <c r="FW456" s="15"/>
      <c r="FX456" s="39"/>
      <c r="GC456" s="39"/>
      <c r="GE456" s="14"/>
      <c r="GF456" s="14"/>
      <c r="GH456" s="39"/>
      <c r="GJ456" s="14"/>
      <c r="GK456" s="14"/>
      <c r="GM456" s="39"/>
      <c r="GO456" s="14"/>
      <c r="GP456" s="14"/>
      <c r="GQ456" s="22"/>
      <c r="GR456" s="40"/>
      <c r="GW456" s="40"/>
      <c r="GY456" s="21"/>
      <c r="GZ456" s="21"/>
      <c r="HB456" s="40"/>
      <c r="HD456" s="21"/>
      <c r="HE456" s="21"/>
      <c r="HF456" s="26"/>
      <c r="HG456" s="41"/>
      <c r="HL456" s="41"/>
      <c r="HN456" s="25"/>
      <c r="HO456" s="25"/>
      <c r="HP456" s="30"/>
      <c r="HQ456" s="42"/>
      <c r="HU456" s="7"/>
      <c r="HV456" s="8"/>
      <c r="IA456" s="8"/>
      <c r="IC456" s="4"/>
      <c r="ID456" s="4"/>
      <c r="IF456" s="8"/>
      <c r="IH456" s="4"/>
      <c r="II456" s="4"/>
      <c r="IK456" s="8"/>
      <c r="IM456" s="4"/>
      <c r="IN456" s="4"/>
      <c r="IO456" s="15"/>
      <c r="IP456" s="39"/>
      <c r="IU456" s="39"/>
      <c r="IW456" s="14"/>
      <c r="IX456" s="14"/>
      <c r="IZ456" s="39"/>
      <c r="JB456" s="14"/>
      <c r="JC456" s="14"/>
      <c r="JD456" s="22"/>
      <c r="JE456" s="40"/>
      <c r="JJ456" s="40"/>
      <c r="JL456" s="21"/>
      <c r="JM456" s="21"/>
      <c r="JN456" s="26"/>
      <c r="JO456" s="41"/>
      <c r="JS456" s="7"/>
      <c r="JT456" s="8"/>
      <c r="JY456" s="8"/>
      <c r="KA456" s="4"/>
      <c r="KB456" s="4"/>
      <c r="KD456" s="8"/>
      <c r="KF456" s="4"/>
      <c r="KG456" s="4"/>
      <c r="KH456" s="15"/>
      <c r="KI456" s="39"/>
      <c r="KN456" s="39"/>
      <c r="KP456" s="14"/>
      <c r="KQ456" s="14"/>
      <c r="KR456" s="22"/>
      <c r="KS456" s="40"/>
      <c r="KX456" s="6"/>
      <c r="KZ456" s="5"/>
      <c r="LA456" s="5"/>
      <c r="LG456" s="15"/>
      <c r="LH456" s="39"/>
      <c r="LM456" s="6"/>
      <c r="LO456" s="5"/>
      <c r="LP456" s="5"/>
      <c r="LQ456" s="7"/>
      <c r="LR456" s="8"/>
      <c r="LW456" s="8"/>
      <c r="LY456" s="4"/>
      <c r="LZ456" s="4"/>
      <c r="MB456" s="8"/>
      <c r="MD456" s="4"/>
      <c r="ME456" s="4"/>
      <c r="MG456" s="8"/>
      <c r="MI456" s="4"/>
      <c r="MJ456" s="4"/>
      <c r="MK456" s="15"/>
      <c r="ML456" s="39"/>
      <c r="MQ456" s="39"/>
      <c r="MS456" s="14"/>
      <c r="MT456" s="14"/>
      <c r="MV456" s="39"/>
      <c r="MX456" s="14"/>
      <c r="MY456" s="14"/>
      <c r="MZ456" s="22"/>
      <c r="NA456" s="40"/>
      <c r="NF456" s="40"/>
      <c r="NH456" s="21"/>
      <c r="NI456" s="21"/>
      <c r="NJ456" s="26"/>
      <c r="NK456" s="41"/>
      <c r="NO456" s="7"/>
      <c r="NP456" s="8"/>
      <c r="NU456" s="8"/>
      <c r="NW456" s="4"/>
      <c r="NX456" s="4"/>
      <c r="NZ456" s="8"/>
      <c r="OB456" s="4"/>
      <c r="OC456" s="4"/>
      <c r="OD456" s="15"/>
      <c r="OE456" s="39"/>
      <c r="OJ456" s="39"/>
      <c r="OL456" s="14"/>
      <c r="OM456" s="14"/>
      <c r="ON456" s="22"/>
      <c r="OO456" s="40"/>
      <c r="OS456" s="7"/>
      <c r="OT456" s="8"/>
      <c r="OY456" s="8"/>
      <c r="PA456" s="4"/>
      <c r="PB456" s="4"/>
      <c r="PC456" s="15"/>
      <c r="PD456" s="39"/>
      <c r="PH456" s="7"/>
      <c r="PI456" s="8"/>
      <c r="PM456" s="7"/>
      <c r="PN456" s="8"/>
      <c r="PS456" s="8"/>
      <c r="PU456" s="4"/>
      <c r="PV456" s="4"/>
      <c r="PX456" s="8"/>
      <c r="PZ456" s="4"/>
      <c r="QA456" s="4"/>
      <c r="QB456" s="15"/>
      <c r="QC456" s="39"/>
      <c r="QH456" s="39"/>
      <c r="QJ456" s="14"/>
      <c r="QK456" s="14"/>
      <c r="QL456" s="22"/>
      <c r="QM456" s="40"/>
      <c r="QQ456" s="7"/>
      <c r="QR456" s="8"/>
      <c r="QW456" s="8"/>
      <c r="QY456" s="4"/>
      <c r="QZ456" s="4"/>
      <c r="RA456" s="15"/>
      <c r="RB456" s="39"/>
      <c r="RF456" s="7"/>
      <c r="RG456" s="8"/>
      <c r="RK456" s="7"/>
      <c r="RL456" s="8"/>
      <c r="RQ456" s="8"/>
      <c r="RS456" s="4"/>
      <c r="RT456" s="4"/>
      <c r="RU456" s="15"/>
      <c r="RV456" s="39"/>
      <c r="RZ456" s="7"/>
      <c r="SA456" s="8"/>
      <c r="SE456" s="7"/>
      <c r="SF456" s="8"/>
      <c r="SJ456" s="7"/>
      <c r="SK456" s="8"/>
      <c r="SP456" s="8"/>
      <c r="SR456" s="4"/>
      <c r="SS456" s="4"/>
      <c r="SU456" s="8"/>
      <c r="SW456" s="4"/>
      <c r="SX456" s="4"/>
      <c r="SY456" s="15"/>
      <c r="SZ456" s="39"/>
      <c r="TE456" s="39"/>
      <c r="TG456" s="14"/>
      <c r="TH456" s="14"/>
      <c r="TI456" s="22"/>
      <c r="TJ456" s="40"/>
      <c r="TN456" s="7"/>
      <c r="TO456" s="8"/>
      <c r="TT456" s="8"/>
      <c r="TV456" s="4"/>
      <c r="TW456" s="4"/>
      <c r="TX456" s="15"/>
      <c r="TY456" s="39"/>
      <c r="UC456" s="7"/>
      <c r="UD456" s="8"/>
      <c r="UH456" s="7"/>
      <c r="UI456" s="8"/>
      <c r="UN456" s="8"/>
      <c r="UP456" s="4"/>
      <c r="UQ456" s="4"/>
      <c r="UR456" s="15"/>
      <c r="US456" s="39"/>
      <c r="UW456" s="7"/>
      <c r="UX456" s="8"/>
      <c r="VB456" s="7"/>
      <c r="VC456" s="8"/>
      <c r="VG456" s="7"/>
      <c r="VH456" s="8"/>
      <c r="VM456" s="8"/>
      <c r="VO456" s="4"/>
      <c r="VP456" s="4"/>
      <c r="VQ456" s="15"/>
      <c r="VR456" s="39"/>
      <c r="VV456" s="7"/>
      <c r="VW456" s="8"/>
      <c r="WA456" s="7"/>
      <c r="WB456" s="8"/>
      <c r="WF456" s="7"/>
      <c r="WG456" s="8"/>
      <c r="WK456" s="7"/>
      <c r="WL456" s="8"/>
      <c r="WQ456" s="8"/>
      <c r="WS456" s="4"/>
      <c r="WT456" s="4"/>
      <c r="WU456" s="15"/>
      <c r="WV456" s="39"/>
      <c r="WZ456" s="7"/>
      <c r="XA456" s="8"/>
      <c r="XE456" s="7"/>
      <c r="XF456" s="8"/>
      <c r="XJ456" s="7"/>
      <c r="XK456" s="8"/>
      <c r="XO456" s="7"/>
      <c r="XP456" s="8"/>
      <c r="XT456" s="7"/>
      <c r="XU456" s="8"/>
      <c r="XY456" s="7"/>
      <c r="XZ456" s="8"/>
      <c r="YD456" s="7"/>
      <c r="YE456" s="8"/>
      <c r="YI456" s="7"/>
      <c r="YJ456" s="8"/>
    </row>
    <row r="457" spans="2:660" x14ac:dyDescent="0.2">
      <c r="B457" s="242"/>
      <c r="C457" s="163"/>
      <c r="D457"/>
      <c r="J457"/>
      <c r="K457"/>
      <c r="L457"/>
      <c r="M457"/>
      <c r="AI457" s="8"/>
      <c r="AK457" s="4"/>
      <c r="AL457" s="9"/>
      <c r="AN457" s="8"/>
      <c r="AP457" s="4"/>
      <c r="AQ457" s="9"/>
      <c r="AS457" s="8"/>
      <c r="AU457" s="4"/>
      <c r="AV457" s="9"/>
      <c r="AX457" s="17"/>
      <c r="AZ457" s="13"/>
      <c r="BA457" s="16"/>
      <c r="BM457" s="39"/>
      <c r="BO457" s="14"/>
      <c r="BP457" s="18"/>
      <c r="BR457" s="39"/>
      <c r="BT457" s="14"/>
      <c r="BU457" s="18"/>
      <c r="BW457" s="39"/>
      <c r="BY457" s="14"/>
      <c r="BZ457" s="18"/>
      <c r="CA457" s="22"/>
      <c r="CB457" s="40"/>
      <c r="CG457" s="40"/>
      <c r="CI457" s="21"/>
      <c r="CJ457" s="21"/>
      <c r="CL457" s="40"/>
      <c r="CN457" s="21"/>
      <c r="CO457" s="21"/>
      <c r="CQ457" s="40"/>
      <c r="CS457" s="21"/>
      <c r="CT457" s="21"/>
      <c r="CV457" s="40"/>
      <c r="CX457" s="21"/>
      <c r="CY457" s="21"/>
      <c r="CZ457" s="26"/>
      <c r="DA457" s="41"/>
      <c r="DF457" s="41"/>
      <c r="DH457" s="25"/>
      <c r="DI457" s="25"/>
      <c r="DK457" s="41"/>
      <c r="DM457" s="25"/>
      <c r="DN457" s="25"/>
      <c r="DP457" s="41"/>
      <c r="DR457" s="25"/>
      <c r="DS457" s="25"/>
      <c r="DT457" s="30"/>
      <c r="DU457" s="42"/>
      <c r="DZ457" s="42"/>
      <c r="EB457" s="29"/>
      <c r="EC457" s="29"/>
      <c r="EE457" s="42"/>
      <c r="EG457" s="29"/>
      <c r="EH457" s="29"/>
      <c r="EI457" s="34"/>
      <c r="EJ457" s="43"/>
      <c r="EO457" s="43"/>
      <c r="EQ457" s="33"/>
      <c r="ER457" s="33"/>
      <c r="ES457" s="38"/>
      <c r="ET457" s="44"/>
      <c r="EX457" s="7"/>
      <c r="EY457" s="8"/>
      <c r="FD457" s="8"/>
      <c r="FF457" s="4"/>
      <c r="FG457" s="4"/>
      <c r="FI457" s="8"/>
      <c r="FK457" s="4"/>
      <c r="FL457" s="4"/>
      <c r="FN457" s="8"/>
      <c r="FP457" s="4"/>
      <c r="FQ457" s="4"/>
      <c r="FS457" s="8"/>
      <c r="FU457" s="4"/>
      <c r="FV457" s="4"/>
      <c r="FW457" s="15"/>
      <c r="FX457" s="39"/>
      <c r="GC457" s="39"/>
      <c r="GE457" s="14"/>
      <c r="GF457" s="14"/>
      <c r="GH457" s="39"/>
      <c r="GJ457" s="14"/>
      <c r="GK457" s="14"/>
      <c r="GM457" s="39"/>
      <c r="GO457" s="14"/>
      <c r="GP457" s="14"/>
      <c r="GQ457" s="22"/>
      <c r="GR457" s="40"/>
      <c r="GW457" s="40"/>
      <c r="GY457" s="21"/>
      <c r="GZ457" s="21"/>
      <c r="HB457" s="40"/>
      <c r="HD457" s="21"/>
      <c r="HE457" s="21"/>
      <c r="HF457" s="26"/>
      <c r="HG457" s="41"/>
      <c r="HL457" s="41"/>
      <c r="HN457" s="25"/>
      <c r="HO457" s="25"/>
      <c r="HP457" s="30"/>
      <c r="HQ457" s="42"/>
      <c r="HU457" s="7"/>
      <c r="HV457" s="8"/>
      <c r="IA457" s="8"/>
      <c r="IC457" s="4"/>
      <c r="ID457" s="4"/>
      <c r="IF457" s="8"/>
      <c r="IH457" s="4"/>
      <c r="II457" s="4"/>
      <c r="IK457" s="8"/>
      <c r="IM457" s="4"/>
      <c r="IN457" s="4"/>
      <c r="IO457" s="15"/>
      <c r="IP457" s="39"/>
      <c r="IU457" s="39"/>
      <c r="IW457" s="14"/>
      <c r="IX457" s="14"/>
      <c r="IZ457" s="39"/>
      <c r="JB457" s="14"/>
      <c r="JC457" s="14"/>
      <c r="JD457" s="22"/>
      <c r="JE457" s="40"/>
      <c r="JJ457" s="40"/>
      <c r="JL457" s="21"/>
      <c r="JM457" s="21"/>
      <c r="JN457" s="26"/>
      <c r="JO457" s="41"/>
      <c r="JS457" s="7"/>
      <c r="JT457" s="8"/>
      <c r="JY457" s="8"/>
      <c r="KA457" s="4"/>
      <c r="KB457" s="4"/>
      <c r="KD457" s="8"/>
      <c r="KF457" s="4"/>
      <c r="KG457" s="4"/>
      <c r="KH457" s="15"/>
      <c r="KI457" s="39"/>
      <c r="KN457" s="39"/>
      <c r="KP457" s="14"/>
      <c r="KQ457" s="14"/>
      <c r="KR457" s="22"/>
      <c r="KS457" s="40"/>
      <c r="KX457" s="6"/>
      <c r="KZ457" s="5"/>
      <c r="LA457" s="5"/>
      <c r="LG457" s="15"/>
      <c r="LH457" s="39"/>
      <c r="LM457" s="6"/>
      <c r="LO457" s="5"/>
      <c r="LP457" s="5"/>
      <c r="LQ457" s="7"/>
      <c r="LR457" s="8"/>
      <c r="LW457" s="8"/>
      <c r="LY457" s="4"/>
      <c r="LZ457" s="4"/>
      <c r="MB457" s="8"/>
      <c r="MD457" s="4"/>
      <c r="ME457" s="4"/>
      <c r="MG457" s="8"/>
      <c r="MI457" s="4"/>
      <c r="MJ457" s="4"/>
      <c r="MK457" s="15"/>
      <c r="ML457" s="39"/>
      <c r="MQ457" s="39"/>
      <c r="MS457" s="14"/>
      <c r="MT457" s="14"/>
      <c r="MV457" s="39"/>
      <c r="MX457" s="14"/>
      <c r="MY457" s="14"/>
      <c r="MZ457" s="22"/>
      <c r="NA457" s="40"/>
      <c r="NF457" s="40"/>
      <c r="NH457" s="21"/>
      <c r="NI457" s="21"/>
      <c r="NJ457" s="26"/>
      <c r="NK457" s="41"/>
      <c r="NO457" s="7"/>
      <c r="NP457" s="8"/>
      <c r="NU457" s="8"/>
      <c r="NW457" s="4"/>
      <c r="NX457" s="4"/>
      <c r="NZ457" s="8"/>
      <c r="OB457" s="4"/>
      <c r="OC457" s="4"/>
      <c r="OD457" s="15"/>
      <c r="OE457" s="39"/>
      <c r="OJ457" s="39"/>
      <c r="OL457" s="14"/>
      <c r="OM457" s="14"/>
      <c r="ON457" s="22"/>
      <c r="OO457" s="40"/>
      <c r="OS457" s="7"/>
      <c r="OT457" s="8"/>
      <c r="OY457" s="8"/>
      <c r="PA457" s="4"/>
      <c r="PB457" s="4"/>
      <c r="PC457" s="15"/>
      <c r="PD457" s="39"/>
      <c r="PH457" s="7"/>
      <c r="PI457" s="8"/>
      <c r="PM457" s="7"/>
      <c r="PN457" s="8"/>
      <c r="PS457" s="8"/>
      <c r="PU457" s="4"/>
      <c r="PV457" s="4"/>
      <c r="PX457" s="8"/>
      <c r="PZ457" s="4"/>
      <c r="QA457" s="4"/>
      <c r="QB457" s="15"/>
      <c r="QC457" s="39"/>
      <c r="QH457" s="39"/>
      <c r="QJ457" s="14"/>
      <c r="QK457" s="14"/>
      <c r="QL457" s="22"/>
      <c r="QM457" s="40"/>
      <c r="QQ457" s="7"/>
      <c r="QR457" s="8"/>
      <c r="QW457" s="8"/>
      <c r="QY457" s="4"/>
      <c r="QZ457" s="4"/>
      <c r="RA457" s="15"/>
      <c r="RB457" s="39"/>
      <c r="RF457" s="7"/>
      <c r="RG457" s="8"/>
      <c r="RK457" s="7"/>
      <c r="RL457" s="8"/>
      <c r="RQ457" s="8"/>
      <c r="RS457" s="4"/>
      <c r="RT457" s="4"/>
      <c r="RU457" s="15"/>
      <c r="RV457" s="39"/>
      <c r="RZ457" s="7"/>
      <c r="SA457" s="8"/>
      <c r="SE457" s="7"/>
      <c r="SF457" s="8"/>
      <c r="SJ457" s="7"/>
      <c r="SK457" s="8"/>
      <c r="SP457" s="8"/>
      <c r="SR457" s="4"/>
      <c r="SS457" s="4"/>
      <c r="SU457" s="8"/>
      <c r="SW457" s="4"/>
      <c r="SX457" s="4"/>
      <c r="SY457" s="15"/>
      <c r="SZ457" s="39"/>
      <c r="TE457" s="39"/>
      <c r="TG457" s="14"/>
      <c r="TH457" s="14"/>
      <c r="TI457" s="22"/>
      <c r="TJ457" s="40"/>
      <c r="TN457" s="7"/>
      <c r="TO457" s="8"/>
      <c r="TT457" s="8"/>
      <c r="TV457" s="4"/>
      <c r="TW457" s="4"/>
      <c r="TX457" s="15"/>
      <c r="TY457" s="39"/>
      <c r="UC457" s="7"/>
      <c r="UD457" s="8"/>
      <c r="UH457" s="7"/>
      <c r="UI457" s="8"/>
      <c r="UN457" s="8"/>
      <c r="UP457" s="4"/>
      <c r="UQ457" s="4"/>
      <c r="UR457" s="15"/>
      <c r="US457" s="39"/>
      <c r="UW457" s="7"/>
      <c r="UX457" s="8"/>
      <c r="VB457" s="7"/>
      <c r="VC457" s="8"/>
      <c r="VG457" s="7"/>
      <c r="VH457" s="8"/>
      <c r="VM457" s="8"/>
      <c r="VO457" s="4"/>
      <c r="VP457" s="4"/>
      <c r="VQ457" s="15"/>
      <c r="VR457" s="39"/>
      <c r="VV457" s="7"/>
      <c r="VW457" s="8"/>
      <c r="WA457" s="7"/>
      <c r="WB457" s="8"/>
      <c r="WF457" s="7"/>
      <c r="WG457" s="8"/>
      <c r="WK457" s="7"/>
      <c r="WL457" s="8"/>
      <c r="WQ457" s="8"/>
      <c r="WS457" s="4"/>
      <c r="WT457" s="4"/>
      <c r="WU457" s="15"/>
      <c r="WV457" s="39"/>
      <c r="WZ457" s="7"/>
      <c r="XA457" s="8"/>
      <c r="XE457" s="7"/>
      <c r="XF457" s="8"/>
      <c r="XJ457" s="7"/>
      <c r="XK457" s="8"/>
      <c r="XO457" s="7"/>
      <c r="XP457" s="8"/>
      <c r="XT457" s="7"/>
      <c r="XU457" s="8"/>
      <c r="XY457" s="7"/>
      <c r="XZ457" s="8"/>
      <c r="YD457" s="7"/>
      <c r="YE457" s="8"/>
      <c r="YI457" s="7"/>
      <c r="YJ457" s="8"/>
    </row>
    <row r="458" spans="2:660" x14ac:dyDescent="0.2">
      <c r="B458" s="242"/>
      <c r="C458" s="163"/>
      <c r="D458"/>
      <c r="J458"/>
      <c r="K458"/>
      <c r="L458"/>
      <c r="M458"/>
      <c r="AI458" s="8"/>
      <c r="AK458" s="4"/>
      <c r="AL458" s="9"/>
      <c r="AN458" s="8"/>
      <c r="AP458" s="4"/>
      <c r="AQ458" s="9"/>
      <c r="AS458" s="8"/>
      <c r="AU458" s="4"/>
      <c r="AV458" s="9"/>
      <c r="AX458" s="17"/>
      <c r="AZ458" s="13"/>
      <c r="BA458" s="16"/>
      <c r="BM458" s="39"/>
      <c r="BO458" s="14"/>
      <c r="BP458" s="18"/>
      <c r="BR458" s="39"/>
      <c r="BT458" s="14"/>
      <c r="BU458" s="18"/>
      <c r="BW458" s="39"/>
      <c r="BY458" s="14"/>
      <c r="BZ458" s="18"/>
      <c r="CA458" s="22"/>
      <c r="CB458" s="40"/>
      <c r="CG458" s="40"/>
      <c r="CI458" s="21"/>
      <c r="CJ458" s="21"/>
      <c r="CL458" s="40"/>
      <c r="CN458" s="21"/>
      <c r="CO458" s="21"/>
      <c r="CQ458" s="40"/>
      <c r="CS458" s="21"/>
      <c r="CT458" s="21"/>
      <c r="CV458" s="40"/>
      <c r="CX458" s="21"/>
      <c r="CY458" s="21"/>
      <c r="CZ458" s="26"/>
      <c r="DA458" s="41"/>
      <c r="DF458" s="41"/>
      <c r="DH458" s="25"/>
      <c r="DI458" s="25"/>
      <c r="DK458" s="41"/>
      <c r="DM458" s="25"/>
      <c r="DN458" s="25"/>
      <c r="DP458" s="41"/>
      <c r="DR458" s="25"/>
      <c r="DS458" s="25"/>
      <c r="DT458" s="30"/>
      <c r="DU458" s="42"/>
      <c r="DZ458" s="42"/>
      <c r="EB458" s="29"/>
      <c r="EC458" s="29"/>
      <c r="EE458" s="42"/>
      <c r="EG458" s="29"/>
      <c r="EH458" s="29"/>
      <c r="EI458" s="34"/>
      <c r="EJ458" s="43"/>
      <c r="EO458" s="43"/>
      <c r="EQ458" s="33"/>
      <c r="ER458" s="33"/>
      <c r="ES458" s="38"/>
      <c r="ET458" s="44"/>
      <c r="EX458" s="7"/>
      <c r="EY458" s="8"/>
      <c r="FD458" s="8"/>
      <c r="FF458" s="4"/>
      <c r="FG458" s="4"/>
      <c r="FI458" s="8"/>
      <c r="FK458" s="4"/>
      <c r="FL458" s="4"/>
      <c r="FN458" s="8"/>
      <c r="FP458" s="4"/>
      <c r="FQ458" s="4"/>
      <c r="FS458" s="8"/>
      <c r="FU458" s="4"/>
      <c r="FV458" s="4"/>
      <c r="FW458" s="15"/>
      <c r="FX458" s="39"/>
      <c r="GC458" s="39"/>
      <c r="GE458" s="14"/>
      <c r="GF458" s="14"/>
      <c r="GH458" s="39"/>
      <c r="GJ458" s="14"/>
      <c r="GK458" s="14"/>
      <c r="GM458" s="39"/>
      <c r="GO458" s="14"/>
      <c r="GP458" s="14"/>
      <c r="GQ458" s="22"/>
      <c r="GR458" s="40"/>
      <c r="GW458" s="40"/>
      <c r="GY458" s="21"/>
      <c r="GZ458" s="21"/>
      <c r="HB458" s="40"/>
      <c r="HD458" s="21"/>
      <c r="HE458" s="21"/>
      <c r="HF458" s="26"/>
      <c r="HG458" s="41"/>
      <c r="HL458" s="41"/>
      <c r="HN458" s="25"/>
      <c r="HO458" s="25"/>
      <c r="HP458" s="30"/>
      <c r="HQ458" s="42"/>
      <c r="HU458" s="7"/>
      <c r="HV458" s="8"/>
      <c r="IA458" s="8"/>
      <c r="IC458" s="4"/>
      <c r="ID458" s="4"/>
      <c r="IF458" s="8"/>
      <c r="IH458" s="4"/>
      <c r="II458" s="4"/>
      <c r="IK458" s="8"/>
      <c r="IM458" s="4"/>
      <c r="IN458" s="4"/>
      <c r="IO458" s="15"/>
      <c r="IP458" s="39"/>
      <c r="IU458" s="39"/>
      <c r="IW458" s="14"/>
      <c r="IX458" s="14"/>
      <c r="IZ458" s="39"/>
      <c r="JB458" s="14"/>
      <c r="JC458" s="14"/>
      <c r="JD458" s="22"/>
      <c r="JE458" s="40"/>
      <c r="JJ458" s="40"/>
      <c r="JL458" s="21"/>
      <c r="JM458" s="21"/>
      <c r="JN458" s="26"/>
      <c r="JO458" s="41"/>
      <c r="JS458" s="7"/>
      <c r="JT458" s="8"/>
      <c r="JY458" s="8"/>
      <c r="KA458" s="4"/>
      <c r="KB458" s="4"/>
      <c r="KD458" s="8"/>
      <c r="KF458" s="4"/>
      <c r="KG458" s="4"/>
      <c r="KH458" s="15"/>
      <c r="KI458" s="39"/>
      <c r="KN458" s="39"/>
      <c r="KP458" s="14"/>
      <c r="KQ458" s="14"/>
      <c r="KR458" s="22"/>
      <c r="KS458" s="40"/>
      <c r="KX458" s="6"/>
      <c r="KZ458" s="5"/>
      <c r="LA458" s="5"/>
      <c r="LG458" s="15"/>
      <c r="LH458" s="39"/>
      <c r="LM458" s="6"/>
      <c r="LO458" s="5"/>
      <c r="LP458" s="5"/>
      <c r="LQ458" s="7"/>
      <c r="LR458" s="8"/>
      <c r="LW458" s="8"/>
      <c r="LY458" s="4"/>
      <c r="LZ458" s="4"/>
      <c r="MB458" s="8"/>
      <c r="MD458" s="4"/>
      <c r="ME458" s="4"/>
      <c r="MG458" s="8"/>
      <c r="MI458" s="4"/>
      <c r="MJ458" s="4"/>
      <c r="MK458" s="15"/>
      <c r="ML458" s="39"/>
      <c r="MQ458" s="39"/>
      <c r="MS458" s="14"/>
      <c r="MT458" s="14"/>
      <c r="MV458" s="39"/>
      <c r="MX458" s="14"/>
      <c r="MY458" s="14"/>
      <c r="MZ458" s="22"/>
      <c r="NA458" s="40"/>
      <c r="NF458" s="40"/>
      <c r="NH458" s="21"/>
      <c r="NI458" s="21"/>
      <c r="NJ458" s="26"/>
      <c r="NK458" s="41"/>
      <c r="NO458" s="7"/>
      <c r="NP458" s="8"/>
      <c r="NU458" s="8"/>
      <c r="NW458" s="4"/>
      <c r="NX458" s="4"/>
      <c r="NZ458" s="8"/>
      <c r="OB458" s="4"/>
      <c r="OC458" s="4"/>
      <c r="OD458" s="15"/>
      <c r="OE458" s="39"/>
      <c r="OJ458" s="39"/>
      <c r="OL458" s="14"/>
      <c r="OM458" s="14"/>
      <c r="ON458" s="22"/>
      <c r="OO458" s="40"/>
      <c r="OS458" s="7"/>
      <c r="OT458" s="8"/>
      <c r="OY458" s="8"/>
      <c r="PA458" s="4"/>
      <c r="PB458" s="4"/>
      <c r="PC458" s="15"/>
      <c r="PD458" s="39"/>
      <c r="PH458" s="7"/>
      <c r="PI458" s="8"/>
      <c r="PM458" s="7"/>
      <c r="PN458" s="8"/>
      <c r="PS458" s="8"/>
      <c r="PU458" s="4"/>
      <c r="PV458" s="4"/>
      <c r="PX458" s="8"/>
      <c r="PZ458" s="4"/>
      <c r="QA458" s="4"/>
      <c r="QB458" s="15"/>
      <c r="QC458" s="39"/>
      <c r="QH458" s="39"/>
      <c r="QJ458" s="14"/>
      <c r="QK458" s="14"/>
      <c r="QL458" s="22"/>
      <c r="QM458" s="40"/>
      <c r="QQ458" s="7"/>
      <c r="QR458" s="8"/>
      <c r="QW458" s="8"/>
      <c r="QY458" s="4"/>
      <c r="QZ458" s="4"/>
      <c r="RA458" s="15"/>
      <c r="RB458" s="39"/>
      <c r="RF458" s="7"/>
      <c r="RG458" s="8"/>
      <c r="RK458" s="7"/>
      <c r="RL458" s="8"/>
      <c r="RQ458" s="8"/>
      <c r="RS458" s="4"/>
      <c r="RT458" s="4"/>
      <c r="RU458" s="15"/>
      <c r="RV458" s="39"/>
      <c r="RZ458" s="7"/>
      <c r="SA458" s="8"/>
      <c r="SE458" s="7"/>
      <c r="SF458" s="8"/>
      <c r="SJ458" s="7"/>
      <c r="SK458" s="8"/>
      <c r="SP458" s="8"/>
      <c r="SR458" s="4"/>
      <c r="SS458" s="4"/>
      <c r="SU458" s="8"/>
      <c r="SW458" s="4"/>
      <c r="SX458" s="4"/>
      <c r="SY458" s="15"/>
      <c r="SZ458" s="39"/>
      <c r="TE458" s="39"/>
      <c r="TG458" s="14"/>
      <c r="TH458" s="14"/>
      <c r="TI458" s="22"/>
      <c r="TJ458" s="40"/>
      <c r="TN458" s="7"/>
      <c r="TO458" s="8"/>
      <c r="TT458" s="8"/>
      <c r="TV458" s="4"/>
      <c r="TW458" s="4"/>
      <c r="TX458" s="15"/>
      <c r="TY458" s="39"/>
      <c r="UC458" s="7"/>
      <c r="UD458" s="8"/>
      <c r="UH458" s="7"/>
      <c r="UI458" s="8"/>
      <c r="UN458" s="8"/>
      <c r="UP458" s="4"/>
      <c r="UQ458" s="4"/>
      <c r="UR458" s="15"/>
      <c r="US458" s="39"/>
      <c r="UW458" s="7"/>
      <c r="UX458" s="8"/>
      <c r="VB458" s="7"/>
      <c r="VC458" s="8"/>
      <c r="VG458" s="7"/>
      <c r="VH458" s="8"/>
      <c r="VM458" s="8"/>
      <c r="VO458" s="4"/>
      <c r="VP458" s="4"/>
      <c r="VQ458" s="15"/>
      <c r="VR458" s="39"/>
      <c r="VV458" s="7"/>
      <c r="VW458" s="8"/>
      <c r="WA458" s="7"/>
      <c r="WB458" s="8"/>
      <c r="WF458" s="7"/>
      <c r="WG458" s="8"/>
      <c r="WK458" s="7"/>
      <c r="WL458" s="8"/>
      <c r="WQ458" s="8"/>
      <c r="WS458" s="4"/>
      <c r="WT458" s="4"/>
      <c r="WU458" s="15"/>
      <c r="WV458" s="39"/>
      <c r="WZ458" s="7"/>
      <c r="XA458" s="8"/>
      <c r="XE458" s="7"/>
      <c r="XF458" s="8"/>
      <c r="XJ458" s="7"/>
      <c r="XK458" s="8"/>
      <c r="XO458" s="7"/>
      <c r="XP458" s="8"/>
      <c r="XT458" s="7"/>
      <c r="XU458" s="8"/>
      <c r="XY458" s="7"/>
      <c r="XZ458" s="8"/>
      <c r="YD458" s="7"/>
      <c r="YE458" s="8"/>
      <c r="YI458" s="7"/>
      <c r="YJ458" s="8"/>
    </row>
    <row r="459" spans="2:660" x14ac:dyDescent="0.2">
      <c r="B459" s="242"/>
      <c r="C459" s="163"/>
      <c r="D459"/>
      <c r="J459"/>
      <c r="K459"/>
      <c r="L459"/>
      <c r="M459"/>
      <c r="AI459" s="8"/>
      <c r="AK459" s="4"/>
      <c r="AL459" s="9"/>
      <c r="AN459" s="8"/>
      <c r="AP459" s="4"/>
      <c r="AQ459" s="9"/>
      <c r="AS459" s="8"/>
      <c r="AU459" s="4"/>
      <c r="AV459" s="9"/>
      <c r="AX459" s="17"/>
      <c r="AZ459" s="13"/>
      <c r="BA459" s="16"/>
      <c r="BM459" s="39"/>
      <c r="BO459" s="14"/>
      <c r="BP459" s="18"/>
      <c r="BR459" s="39"/>
      <c r="BT459" s="14"/>
      <c r="BU459" s="18"/>
      <c r="BW459" s="39"/>
      <c r="BY459" s="14"/>
      <c r="BZ459" s="18"/>
      <c r="CA459" s="22"/>
      <c r="CB459" s="40"/>
      <c r="CG459" s="40"/>
      <c r="CI459" s="21"/>
      <c r="CJ459" s="21"/>
      <c r="CL459" s="40"/>
      <c r="CN459" s="21"/>
      <c r="CO459" s="21"/>
      <c r="CQ459" s="40"/>
      <c r="CS459" s="21"/>
      <c r="CT459" s="21"/>
      <c r="CV459" s="40"/>
      <c r="CX459" s="21"/>
      <c r="CY459" s="21"/>
      <c r="CZ459" s="26"/>
      <c r="DA459" s="41"/>
      <c r="DF459" s="41"/>
      <c r="DH459" s="25"/>
      <c r="DI459" s="25"/>
      <c r="DK459" s="41"/>
      <c r="DM459" s="25"/>
      <c r="DN459" s="25"/>
      <c r="DP459" s="41"/>
      <c r="DR459" s="25"/>
      <c r="DS459" s="25"/>
      <c r="DT459" s="30"/>
      <c r="DU459" s="42"/>
      <c r="DZ459" s="42"/>
      <c r="EB459" s="29"/>
      <c r="EC459" s="29"/>
      <c r="EE459" s="42"/>
      <c r="EG459" s="29"/>
      <c r="EH459" s="29"/>
      <c r="EI459" s="34"/>
      <c r="EJ459" s="43"/>
      <c r="EO459" s="43"/>
      <c r="EQ459" s="33"/>
      <c r="ER459" s="33"/>
      <c r="ES459" s="38"/>
      <c r="ET459" s="44"/>
      <c r="EX459" s="7"/>
      <c r="EY459" s="8"/>
      <c r="FD459" s="8"/>
      <c r="FF459" s="4"/>
      <c r="FG459" s="4"/>
      <c r="FI459" s="8"/>
      <c r="FK459" s="4"/>
      <c r="FL459" s="4"/>
      <c r="FN459" s="8"/>
      <c r="FP459" s="4"/>
      <c r="FQ459" s="4"/>
      <c r="FS459" s="8"/>
      <c r="FU459" s="4"/>
      <c r="FV459" s="4"/>
      <c r="FW459" s="15"/>
      <c r="FX459" s="39"/>
      <c r="GC459" s="39"/>
      <c r="GE459" s="14"/>
      <c r="GF459" s="14"/>
      <c r="GH459" s="39"/>
      <c r="GJ459" s="14"/>
      <c r="GK459" s="14"/>
      <c r="GM459" s="39"/>
      <c r="GO459" s="14"/>
      <c r="GP459" s="14"/>
      <c r="GQ459" s="22"/>
      <c r="GR459" s="40"/>
      <c r="GW459" s="40"/>
      <c r="GY459" s="21"/>
      <c r="GZ459" s="21"/>
      <c r="HB459" s="40"/>
      <c r="HD459" s="21"/>
      <c r="HE459" s="21"/>
      <c r="HF459" s="26"/>
      <c r="HG459" s="41"/>
      <c r="HL459" s="41"/>
      <c r="HN459" s="25"/>
      <c r="HO459" s="25"/>
      <c r="HP459" s="30"/>
      <c r="HQ459" s="42"/>
      <c r="HU459" s="7"/>
      <c r="HV459" s="8"/>
      <c r="IA459" s="8"/>
      <c r="IC459" s="4"/>
      <c r="ID459" s="4"/>
      <c r="IF459" s="8"/>
      <c r="IH459" s="4"/>
      <c r="II459" s="4"/>
      <c r="IK459" s="8"/>
      <c r="IM459" s="4"/>
      <c r="IN459" s="4"/>
      <c r="IO459" s="15"/>
      <c r="IP459" s="39"/>
      <c r="IU459" s="39"/>
      <c r="IW459" s="14"/>
      <c r="IX459" s="14"/>
      <c r="IZ459" s="39"/>
      <c r="JB459" s="14"/>
      <c r="JC459" s="14"/>
      <c r="JD459" s="22"/>
      <c r="JE459" s="40"/>
      <c r="JJ459" s="40"/>
      <c r="JL459" s="21"/>
      <c r="JM459" s="21"/>
      <c r="JN459" s="26"/>
      <c r="JO459" s="41"/>
      <c r="JS459" s="7"/>
      <c r="JT459" s="8"/>
      <c r="JY459" s="8"/>
      <c r="KA459" s="4"/>
      <c r="KB459" s="4"/>
      <c r="KD459" s="8"/>
      <c r="KF459" s="4"/>
      <c r="KG459" s="4"/>
      <c r="KH459" s="15"/>
      <c r="KI459" s="39"/>
      <c r="KN459" s="39"/>
      <c r="KP459" s="14"/>
      <c r="KQ459" s="14"/>
      <c r="KR459" s="22"/>
      <c r="KS459" s="40"/>
      <c r="KX459" s="6"/>
      <c r="KZ459" s="5"/>
      <c r="LA459" s="5"/>
      <c r="LG459" s="15"/>
      <c r="LH459" s="39"/>
      <c r="LM459" s="6"/>
      <c r="LO459" s="5"/>
      <c r="LP459" s="5"/>
      <c r="LQ459" s="7"/>
      <c r="LR459" s="8"/>
      <c r="LW459" s="8"/>
      <c r="LY459" s="4"/>
      <c r="LZ459" s="4"/>
      <c r="MB459" s="8"/>
      <c r="MD459" s="4"/>
      <c r="ME459" s="4"/>
      <c r="MG459" s="8"/>
      <c r="MI459" s="4"/>
      <c r="MJ459" s="4"/>
      <c r="MK459" s="15"/>
      <c r="ML459" s="39"/>
      <c r="MQ459" s="39"/>
      <c r="MS459" s="14"/>
      <c r="MT459" s="14"/>
      <c r="MV459" s="39"/>
      <c r="MX459" s="14"/>
      <c r="MY459" s="14"/>
      <c r="MZ459" s="22"/>
      <c r="NA459" s="40"/>
      <c r="NF459" s="40"/>
      <c r="NH459" s="21"/>
      <c r="NI459" s="21"/>
      <c r="NJ459" s="26"/>
      <c r="NK459" s="41"/>
      <c r="NO459" s="7"/>
      <c r="NP459" s="8"/>
      <c r="NU459" s="8"/>
      <c r="NW459" s="4"/>
      <c r="NX459" s="4"/>
      <c r="NZ459" s="8"/>
      <c r="OB459" s="4"/>
      <c r="OC459" s="4"/>
      <c r="OD459" s="15"/>
      <c r="OE459" s="39"/>
      <c r="OJ459" s="39"/>
      <c r="OL459" s="14"/>
      <c r="OM459" s="14"/>
      <c r="ON459" s="22"/>
      <c r="OO459" s="40"/>
      <c r="OS459" s="7"/>
      <c r="OT459" s="8"/>
      <c r="OY459" s="8"/>
      <c r="PA459" s="4"/>
      <c r="PB459" s="4"/>
      <c r="PC459" s="15"/>
      <c r="PD459" s="39"/>
      <c r="PH459" s="7"/>
      <c r="PI459" s="8"/>
      <c r="PM459" s="7"/>
      <c r="PN459" s="8"/>
      <c r="PS459" s="8"/>
      <c r="PU459" s="4"/>
      <c r="PV459" s="4"/>
      <c r="PX459" s="8"/>
      <c r="PZ459" s="4"/>
      <c r="QA459" s="4"/>
      <c r="QB459" s="15"/>
      <c r="QC459" s="39"/>
      <c r="QH459" s="39"/>
      <c r="QJ459" s="14"/>
      <c r="QK459" s="14"/>
      <c r="QL459" s="22"/>
      <c r="QM459" s="40"/>
      <c r="QQ459" s="7"/>
      <c r="QR459" s="8"/>
      <c r="QW459" s="8"/>
      <c r="QY459" s="4"/>
      <c r="QZ459" s="4"/>
      <c r="RA459" s="15"/>
      <c r="RB459" s="39"/>
      <c r="RF459" s="7"/>
      <c r="RG459" s="8"/>
      <c r="RK459" s="7"/>
      <c r="RL459" s="8"/>
      <c r="RQ459" s="8"/>
      <c r="RS459" s="4"/>
      <c r="RT459" s="4"/>
      <c r="RU459" s="15"/>
      <c r="RV459" s="39"/>
      <c r="RZ459" s="7"/>
      <c r="SA459" s="8"/>
      <c r="SE459" s="7"/>
      <c r="SF459" s="8"/>
      <c r="SJ459" s="7"/>
      <c r="SK459" s="8"/>
      <c r="SP459" s="8"/>
      <c r="SR459" s="4"/>
      <c r="SS459" s="4"/>
      <c r="SU459" s="8"/>
      <c r="SW459" s="4"/>
      <c r="SX459" s="4"/>
      <c r="SY459" s="15"/>
      <c r="SZ459" s="39"/>
      <c r="TE459" s="39"/>
      <c r="TG459" s="14"/>
      <c r="TH459" s="14"/>
      <c r="TI459" s="22"/>
      <c r="TJ459" s="40"/>
      <c r="TN459" s="7"/>
      <c r="TO459" s="8"/>
      <c r="TT459" s="8"/>
      <c r="TV459" s="4"/>
      <c r="TW459" s="4"/>
      <c r="TX459" s="15"/>
      <c r="TY459" s="39"/>
      <c r="UC459" s="7"/>
      <c r="UD459" s="8"/>
      <c r="UH459" s="7"/>
      <c r="UI459" s="8"/>
      <c r="UN459" s="8"/>
      <c r="UP459" s="4"/>
      <c r="UQ459" s="4"/>
      <c r="UR459" s="15"/>
      <c r="US459" s="39"/>
      <c r="UW459" s="7"/>
      <c r="UX459" s="8"/>
      <c r="VB459" s="7"/>
      <c r="VC459" s="8"/>
      <c r="VG459" s="7"/>
      <c r="VH459" s="8"/>
      <c r="VM459" s="8"/>
      <c r="VO459" s="4"/>
      <c r="VP459" s="4"/>
      <c r="VQ459" s="15"/>
      <c r="VR459" s="39"/>
      <c r="VV459" s="7"/>
      <c r="VW459" s="8"/>
      <c r="WA459" s="7"/>
      <c r="WB459" s="8"/>
      <c r="WF459" s="7"/>
      <c r="WG459" s="8"/>
      <c r="WK459" s="7"/>
      <c r="WL459" s="8"/>
      <c r="WQ459" s="8"/>
      <c r="WS459" s="4"/>
      <c r="WT459" s="4"/>
      <c r="WU459" s="15"/>
      <c r="WV459" s="39"/>
      <c r="WZ459" s="7"/>
      <c r="XA459" s="8"/>
      <c r="XE459" s="7"/>
      <c r="XF459" s="8"/>
      <c r="XJ459" s="7"/>
      <c r="XK459" s="8"/>
      <c r="XO459" s="7"/>
      <c r="XP459" s="8"/>
      <c r="XT459" s="7"/>
      <c r="XU459" s="8"/>
      <c r="XY459" s="7"/>
      <c r="XZ459" s="8"/>
      <c r="YD459" s="7"/>
      <c r="YE459" s="8"/>
      <c r="YI459" s="7"/>
      <c r="YJ459" s="8"/>
    </row>
    <row r="460" spans="2:660" x14ac:dyDescent="0.2">
      <c r="B460" s="242"/>
      <c r="C460" s="163"/>
      <c r="D460"/>
      <c r="J460"/>
      <c r="K460"/>
      <c r="L460"/>
      <c r="M460"/>
      <c r="AI460" s="8"/>
      <c r="AK460" s="4"/>
      <c r="AL460" s="9"/>
      <c r="AN460" s="8"/>
      <c r="AP460" s="4"/>
      <c r="AQ460" s="9"/>
      <c r="AS460" s="8"/>
      <c r="AU460" s="4"/>
      <c r="AV460" s="9"/>
      <c r="AX460" s="17"/>
      <c r="AZ460" s="13"/>
      <c r="BA460" s="16"/>
      <c r="BM460" s="39"/>
      <c r="BO460" s="14"/>
      <c r="BP460" s="18"/>
      <c r="BR460" s="39"/>
      <c r="BT460" s="14"/>
      <c r="BU460" s="18"/>
      <c r="BW460" s="39"/>
      <c r="BY460" s="14"/>
      <c r="BZ460" s="18"/>
      <c r="CA460" s="22"/>
      <c r="CB460" s="40"/>
      <c r="CG460" s="40"/>
      <c r="CI460" s="21"/>
      <c r="CJ460" s="21"/>
      <c r="CL460" s="40"/>
      <c r="CN460" s="21"/>
      <c r="CO460" s="21"/>
      <c r="CQ460" s="40"/>
      <c r="CS460" s="21"/>
      <c r="CT460" s="21"/>
      <c r="CV460" s="40"/>
      <c r="CX460" s="21"/>
      <c r="CY460" s="21"/>
      <c r="CZ460" s="26"/>
      <c r="DA460" s="41"/>
      <c r="DF460" s="41"/>
      <c r="DH460" s="25"/>
      <c r="DI460" s="25"/>
      <c r="DK460" s="41"/>
      <c r="DM460" s="25"/>
      <c r="DN460" s="25"/>
      <c r="DP460" s="41"/>
      <c r="DR460" s="25"/>
      <c r="DS460" s="25"/>
      <c r="DT460" s="30"/>
      <c r="DU460" s="42"/>
      <c r="DZ460" s="42"/>
      <c r="EB460" s="29"/>
      <c r="EC460" s="29"/>
      <c r="EE460" s="42"/>
      <c r="EG460" s="29"/>
      <c r="EH460" s="29"/>
      <c r="EI460" s="34"/>
      <c r="EJ460" s="43"/>
      <c r="EO460" s="43"/>
      <c r="EQ460" s="33"/>
      <c r="ER460" s="33"/>
      <c r="ES460" s="38"/>
      <c r="ET460" s="44"/>
      <c r="EX460" s="7"/>
      <c r="EY460" s="8"/>
      <c r="FD460" s="8"/>
      <c r="FF460" s="4"/>
      <c r="FG460" s="4"/>
      <c r="FI460" s="8"/>
      <c r="FK460" s="4"/>
      <c r="FL460" s="4"/>
      <c r="FN460" s="8"/>
      <c r="FP460" s="4"/>
      <c r="FQ460" s="4"/>
      <c r="FS460" s="8"/>
      <c r="FU460" s="4"/>
      <c r="FV460" s="4"/>
      <c r="FW460" s="15"/>
      <c r="FX460" s="39"/>
      <c r="GC460" s="39"/>
      <c r="GE460" s="14"/>
      <c r="GF460" s="14"/>
      <c r="GH460" s="39"/>
      <c r="GJ460" s="14"/>
      <c r="GK460" s="14"/>
      <c r="GM460" s="39"/>
      <c r="GO460" s="14"/>
      <c r="GP460" s="14"/>
      <c r="GQ460" s="22"/>
      <c r="GR460" s="40"/>
      <c r="GW460" s="40"/>
      <c r="GY460" s="21"/>
      <c r="GZ460" s="21"/>
      <c r="HB460" s="40"/>
      <c r="HD460" s="21"/>
      <c r="HE460" s="21"/>
      <c r="HF460" s="26"/>
      <c r="HG460" s="41"/>
      <c r="HL460" s="41"/>
      <c r="HN460" s="25"/>
      <c r="HO460" s="25"/>
      <c r="HP460" s="30"/>
      <c r="HQ460" s="42"/>
      <c r="HU460" s="7"/>
      <c r="HV460" s="8"/>
      <c r="IA460" s="8"/>
      <c r="IC460" s="4"/>
      <c r="ID460" s="4"/>
      <c r="IF460" s="8"/>
      <c r="IH460" s="4"/>
      <c r="II460" s="4"/>
      <c r="IK460" s="8"/>
      <c r="IM460" s="4"/>
      <c r="IN460" s="4"/>
      <c r="IO460" s="15"/>
      <c r="IP460" s="39"/>
      <c r="IU460" s="39"/>
      <c r="IW460" s="14"/>
      <c r="IX460" s="14"/>
      <c r="IZ460" s="39"/>
      <c r="JB460" s="14"/>
      <c r="JC460" s="14"/>
      <c r="JD460" s="22"/>
      <c r="JE460" s="40"/>
      <c r="JJ460" s="40"/>
      <c r="JL460" s="21"/>
      <c r="JM460" s="21"/>
      <c r="JN460" s="26"/>
      <c r="JO460" s="41"/>
      <c r="JS460" s="7"/>
      <c r="JT460" s="8"/>
      <c r="JY460" s="8"/>
      <c r="KA460" s="4"/>
      <c r="KB460" s="4"/>
      <c r="KD460" s="8"/>
      <c r="KF460" s="4"/>
      <c r="KG460" s="4"/>
      <c r="KH460" s="15"/>
      <c r="KI460" s="39"/>
      <c r="KN460" s="39"/>
      <c r="KP460" s="14"/>
      <c r="KQ460" s="14"/>
      <c r="KR460" s="22"/>
      <c r="KS460" s="40"/>
      <c r="KX460" s="6"/>
      <c r="KZ460" s="5"/>
      <c r="LA460" s="5"/>
      <c r="LG460" s="15"/>
      <c r="LH460" s="39"/>
      <c r="LM460" s="6"/>
      <c r="LO460" s="5"/>
      <c r="LP460" s="5"/>
      <c r="LQ460" s="7"/>
      <c r="LR460" s="8"/>
      <c r="LW460" s="8"/>
      <c r="LY460" s="4"/>
      <c r="LZ460" s="4"/>
      <c r="MB460" s="8"/>
      <c r="MD460" s="4"/>
      <c r="ME460" s="4"/>
      <c r="MG460" s="8"/>
      <c r="MI460" s="4"/>
      <c r="MJ460" s="4"/>
      <c r="MK460" s="15"/>
      <c r="ML460" s="39"/>
      <c r="MQ460" s="39"/>
      <c r="MS460" s="14"/>
      <c r="MT460" s="14"/>
      <c r="MV460" s="39"/>
      <c r="MX460" s="14"/>
      <c r="MY460" s="14"/>
      <c r="MZ460" s="22"/>
      <c r="NA460" s="40"/>
      <c r="NF460" s="40"/>
      <c r="NH460" s="21"/>
      <c r="NI460" s="21"/>
      <c r="NJ460" s="26"/>
      <c r="NK460" s="41"/>
      <c r="NO460" s="7"/>
      <c r="NP460" s="8"/>
      <c r="NU460" s="8"/>
      <c r="NW460" s="4"/>
      <c r="NX460" s="4"/>
      <c r="NZ460" s="8"/>
      <c r="OB460" s="4"/>
      <c r="OC460" s="4"/>
      <c r="OD460" s="15"/>
      <c r="OE460" s="39"/>
      <c r="OJ460" s="39"/>
      <c r="OL460" s="14"/>
      <c r="OM460" s="14"/>
      <c r="ON460" s="22"/>
      <c r="OO460" s="40"/>
      <c r="OS460" s="7"/>
      <c r="OT460" s="8"/>
      <c r="OY460" s="8"/>
      <c r="PA460" s="4"/>
      <c r="PB460" s="4"/>
      <c r="PC460" s="15"/>
      <c r="PD460" s="39"/>
      <c r="PH460" s="7"/>
      <c r="PI460" s="8"/>
      <c r="PM460" s="7"/>
      <c r="PN460" s="8"/>
      <c r="PS460" s="8"/>
      <c r="PU460" s="4"/>
      <c r="PV460" s="4"/>
      <c r="PX460" s="8"/>
      <c r="PZ460" s="4"/>
      <c r="QA460" s="4"/>
      <c r="QB460" s="15"/>
      <c r="QC460" s="39"/>
      <c r="QH460" s="39"/>
      <c r="QJ460" s="14"/>
      <c r="QK460" s="14"/>
      <c r="QL460" s="22"/>
      <c r="QM460" s="40"/>
      <c r="QQ460" s="7"/>
      <c r="QR460" s="8"/>
      <c r="QW460" s="8"/>
      <c r="QY460" s="4"/>
      <c r="QZ460" s="4"/>
      <c r="RA460" s="15"/>
      <c r="RB460" s="39"/>
      <c r="RF460" s="7"/>
      <c r="RG460" s="8"/>
      <c r="RK460" s="7"/>
      <c r="RL460" s="8"/>
      <c r="RQ460" s="8"/>
      <c r="RS460" s="4"/>
      <c r="RT460" s="4"/>
      <c r="RU460" s="15"/>
      <c r="RV460" s="39"/>
      <c r="RZ460" s="7"/>
      <c r="SA460" s="8"/>
      <c r="SE460" s="7"/>
      <c r="SF460" s="8"/>
      <c r="SJ460" s="7"/>
      <c r="SK460" s="8"/>
      <c r="SP460" s="8"/>
      <c r="SR460" s="4"/>
      <c r="SS460" s="4"/>
      <c r="SU460" s="8"/>
      <c r="SW460" s="4"/>
      <c r="SX460" s="4"/>
      <c r="SY460" s="15"/>
      <c r="SZ460" s="39"/>
      <c r="TE460" s="39"/>
      <c r="TG460" s="14"/>
      <c r="TH460" s="14"/>
      <c r="TI460" s="22"/>
      <c r="TJ460" s="40"/>
      <c r="TN460" s="7"/>
      <c r="TO460" s="8"/>
      <c r="TT460" s="8"/>
      <c r="TV460" s="4"/>
      <c r="TW460" s="4"/>
      <c r="TX460" s="15"/>
      <c r="TY460" s="39"/>
      <c r="UC460" s="7"/>
      <c r="UD460" s="8"/>
      <c r="UH460" s="7"/>
      <c r="UI460" s="8"/>
      <c r="UN460" s="8"/>
      <c r="UP460" s="4"/>
      <c r="UQ460" s="4"/>
      <c r="UR460" s="15"/>
      <c r="US460" s="39"/>
      <c r="UW460" s="7"/>
      <c r="UX460" s="8"/>
      <c r="VB460" s="7"/>
      <c r="VC460" s="8"/>
      <c r="VG460" s="7"/>
      <c r="VH460" s="8"/>
      <c r="VM460" s="8"/>
      <c r="VO460" s="4"/>
      <c r="VP460" s="4"/>
      <c r="VQ460" s="15"/>
      <c r="VR460" s="39"/>
      <c r="VV460" s="7"/>
      <c r="VW460" s="8"/>
      <c r="WA460" s="7"/>
      <c r="WB460" s="8"/>
      <c r="WF460" s="7"/>
      <c r="WG460" s="8"/>
      <c r="WK460" s="7"/>
      <c r="WL460" s="8"/>
      <c r="WQ460" s="8"/>
      <c r="WS460" s="4"/>
      <c r="WT460" s="4"/>
      <c r="WU460" s="15"/>
      <c r="WV460" s="39"/>
      <c r="WZ460" s="7"/>
      <c r="XA460" s="8"/>
      <c r="XE460" s="7"/>
      <c r="XF460" s="8"/>
      <c r="XJ460" s="7"/>
      <c r="XK460" s="8"/>
      <c r="XO460" s="7"/>
      <c r="XP460" s="8"/>
      <c r="XT460" s="7"/>
      <c r="XU460" s="8"/>
      <c r="XY460" s="7"/>
      <c r="XZ460" s="8"/>
      <c r="YD460" s="7"/>
      <c r="YE460" s="8"/>
      <c r="YI460" s="7"/>
      <c r="YJ460" s="8"/>
    </row>
    <row r="461" spans="2:660" x14ac:dyDescent="0.2">
      <c r="B461" s="242"/>
      <c r="C461" s="163"/>
      <c r="D461"/>
      <c r="J461"/>
      <c r="K461"/>
      <c r="L461"/>
      <c r="M461"/>
      <c r="AI461" s="8"/>
      <c r="AK461" s="4"/>
      <c r="AL461" s="9"/>
      <c r="AN461" s="8"/>
      <c r="AP461" s="4"/>
      <c r="AQ461" s="9"/>
      <c r="AS461" s="8"/>
      <c r="AU461" s="4"/>
      <c r="AV461" s="9"/>
      <c r="AX461" s="17"/>
      <c r="AZ461" s="13"/>
      <c r="BA461" s="16"/>
      <c r="BM461" s="39"/>
      <c r="BO461" s="14"/>
      <c r="BP461" s="18"/>
      <c r="BR461" s="39"/>
      <c r="BT461" s="14"/>
      <c r="BU461" s="18"/>
      <c r="BW461" s="39"/>
      <c r="BY461" s="14"/>
      <c r="BZ461" s="18"/>
      <c r="CA461" s="22"/>
      <c r="CB461" s="40"/>
      <c r="CG461" s="40"/>
      <c r="CI461" s="21"/>
      <c r="CJ461" s="21"/>
      <c r="CL461" s="40"/>
      <c r="CN461" s="21"/>
      <c r="CO461" s="21"/>
      <c r="CQ461" s="40"/>
      <c r="CS461" s="21"/>
      <c r="CT461" s="21"/>
      <c r="CV461" s="40"/>
      <c r="CX461" s="21"/>
      <c r="CY461" s="21"/>
      <c r="CZ461" s="26"/>
      <c r="DA461" s="41"/>
      <c r="DF461" s="41"/>
      <c r="DH461" s="25"/>
      <c r="DI461" s="25"/>
      <c r="DK461" s="41"/>
      <c r="DM461" s="25"/>
      <c r="DN461" s="25"/>
      <c r="DP461" s="41"/>
      <c r="DR461" s="25"/>
      <c r="DS461" s="25"/>
      <c r="DT461" s="30"/>
      <c r="DU461" s="42"/>
      <c r="DZ461" s="42"/>
      <c r="EB461" s="29"/>
      <c r="EC461" s="29"/>
      <c r="EE461" s="42"/>
      <c r="EG461" s="29"/>
      <c r="EH461" s="29"/>
      <c r="EI461" s="34"/>
      <c r="EJ461" s="43"/>
      <c r="EO461" s="43"/>
      <c r="EQ461" s="33"/>
      <c r="ER461" s="33"/>
      <c r="ES461" s="38"/>
      <c r="ET461" s="44"/>
      <c r="EX461" s="7"/>
      <c r="EY461" s="8"/>
      <c r="FD461" s="8"/>
      <c r="FF461" s="4"/>
      <c r="FG461" s="4"/>
      <c r="FI461" s="8"/>
      <c r="FK461" s="4"/>
      <c r="FL461" s="4"/>
      <c r="FN461" s="8"/>
      <c r="FP461" s="4"/>
      <c r="FQ461" s="4"/>
      <c r="FS461" s="8"/>
      <c r="FU461" s="4"/>
      <c r="FV461" s="4"/>
      <c r="FW461" s="15"/>
      <c r="FX461" s="39"/>
      <c r="GC461" s="39"/>
      <c r="GE461" s="14"/>
      <c r="GF461" s="14"/>
      <c r="GH461" s="39"/>
      <c r="GJ461" s="14"/>
      <c r="GK461" s="14"/>
      <c r="GM461" s="39"/>
      <c r="GO461" s="14"/>
      <c r="GP461" s="14"/>
      <c r="GQ461" s="22"/>
      <c r="GR461" s="40"/>
      <c r="GW461" s="40"/>
      <c r="GY461" s="21"/>
      <c r="GZ461" s="21"/>
      <c r="HB461" s="40"/>
      <c r="HD461" s="21"/>
      <c r="HE461" s="21"/>
      <c r="HF461" s="26"/>
      <c r="HG461" s="41"/>
      <c r="HL461" s="41"/>
      <c r="HN461" s="25"/>
      <c r="HO461" s="25"/>
      <c r="HP461" s="30"/>
      <c r="HQ461" s="42"/>
      <c r="HU461" s="7"/>
      <c r="HV461" s="8"/>
      <c r="IA461" s="8"/>
      <c r="IC461" s="4"/>
      <c r="ID461" s="4"/>
      <c r="IF461" s="8"/>
      <c r="IH461" s="4"/>
      <c r="II461" s="4"/>
      <c r="IK461" s="8"/>
      <c r="IM461" s="4"/>
      <c r="IN461" s="4"/>
      <c r="IO461" s="15"/>
      <c r="IP461" s="39"/>
      <c r="IU461" s="39"/>
      <c r="IW461" s="14"/>
      <c r="IX461" s="14"/>
      <c r="IZ461" s="39"/>
      <c r="JB461" s="14"/>
      <c r="JC461" s="14"/>
      <c r="JD461" s="22"/>
      <c r="JE461" s="40"/>
      <c r="JJ461" s="40"/>
      <c r="JL461" s="21"/>
      <c r="JM461" s="21"/>
      <c r="JN461" s="26"/>
      <c r="JO461" s="41"/>
      <c r="JS461" s="7"/>
      <c r="JT461" s="8"/>
      <c r="JY461" s="8"/>
      <c r="KA461" s="4"/>
      <c r="KB461" s="4"/>
      <c r="KD461" s="8"/>
      <c r="KF461" s="4"/>
      <c r="KG461" s="4"/>
      <c r="KH461" s="15"/>
      <c r="KI461" s="39"/>
      <c r="KN461" s="39"/>
      <c r="KP461" s="14"/>
      <c r="KQ461" s="14"/>
      <c r="KR461" s="22"/>
      <c r="KS461" s="40"/>
      <c r="KX461" s="6"/>
      <c r="KZ461" s="5"/>
      <c r="LA461" s="5"/>
      <c r="LG461" s="15"/>
      <c r="LH461" s="39"/>
      <c r="LM461" s="6"/>
      <c r="LO461" s="5"/>
      <c r="LP461" s="5"/>
      <c r="LQ461" s="7"/>
      <c r="LR461" s="8"/>
      <c r="LW461" s="8"/>
      <c r="LY461" s="4"/>
      <c r="LZ461" s="4"/>
      <c r="MB461" s="8"/>
      <c r="MD461" s="4"/>
      <c r="ME461" s="4"/>
      <c r="MG461" s="8"/>
      <c r="MI461" s="4"/>
      <c r="MJ461" s="4"/>
      <c r="MK461" s="15"/>
      <c r="ML461" s="39"/>
      <c r="MQ461" s="39"/>
      <c r="MS461" s="14"/>
      <c r="MT461" s="14"/>
      <c r="MV461" s="39"/>
      <c r="MX461" s="14"/>
      <c r="MY461" s="14"/>
      <c r="MZ461" s="22"/>
      <c r="NA461" s="40"/>
      <c r="NF461" s="40"/>
      <c r="NH461" s="21"/>
      <c r="NI461" s="21"/>
      <c r="NJ461" s="26"/>
      <c r="NK461" s="41"/>
      <c r="NO461" s="7"/>
      <c r="NP461" s="8"/>
      <c r="NU461" s="8"/>
      <c r="NW461" s="4"/>
      <c r="NX461" s="4"/>
      <c r="NZ461" s="8"/>
      <c r="OB461" s="4"/>
      <c r="OC461" s="4"/>
      <c r="OD461" s="15"/>
      <c r="OE461" s="39"/>
      <c r="OJ461" s="39"/>
      <c r="OL461" s="14"/>
      <c r="OM461" s="14"/>
      <c r="ON461" s="22"/>
      <c r="OO461" s="40"/>
      <c r="OS461" s="7"/>
      <c r="OT461" s="8"/>
      <c r="OY461" s="8"/>
      <c r="PA461" s="4"/>
      <c r="PB461" s="4"/>
      <c r="PC461" s="15"/>
      <c r="PD461" s="39"/>
      <c r="PH461" s="7"/>
      <c r="PI461" s="8"/>
      <c r="PM461" s="7"/>
      <c r="PN461" s="8"/>
      <c r="PS461" s="8"/>
      <c r="PU461" s="4"/>
      <c r="PV461" s="4"/>
      <c r="PX461" s="8"/>
      <c r="PZ461" s="4"/>
      <c r="QA461" s="4"/>
      <c r="QB461" s="15"/>
      <c r="QC461" s="39"/>
      <c r="QH461" s="39"/>
      <c r="QJ461" s="14"/>
      <c r="QK461" s="14"/>
      <c r="QL461" s="22"/>
      <c r="QM461" s="40"/>
      <c r="QQ461" s="7"/>
      <c r="QR461" s="8"/>
      <c r="QW461" s="8"/>
      <c r="QY461" s="4"/>
      <c r="QZ461" s="4"/>
      <c r="RA461" s="15"/>
      <c r="RB461" s="39"/>
      <c r="RF461" s="7"/>
      <c r="RG461" s="8"/>
      <c r="RK461" s="7"/>
      <c r="RL461" s="8"/>
      <c r="RQ461" s="8"/>
      <c r="RS461" s="4"/>
      <c r="RT461" s="4"/>
      <c r="RU461" s="15"/>
      <c r="RV461" s="39"/>
      <c r="RZ461" s="7"/>
      <c r="SA461" s="8"/>
      <c r="SE461" s="7"/>
      <c r="SF461" s="8"/>
      <c r="SJ461" s="7"/>
      <c r="SK461" s="8"/>
      <c r="SP461" s="8"/>
      <c r="SR461" s="4"/>
      <c r="SS461" s="4"/>
      <c r="SU461" s="8"/>
      <c r="SW461" s="4"/>
      <c r="SX461" s="4"/>
      <c r="SY461" s="15"/>
      <c r="SZ461" s="39"/>
      <c r="TE461" s="39"/>
      <c r="TG461" s="14"/>
      <c r="TH461" s="14"/>
      <c r="TI461" s="22"/>
      <c r="TJ461" s="40"/>
      <c r="TN461" s="7"/>
      <c r="TO461" s="8"/>
      <c r="TT461" s="8"/>
      <c r="TV461" s="4"/>
      <c r="TW461" s="4"/>
      <c r="TX461" s="15"/>
      <c r="TY461" s="39"/>
      <c r="UC461" s="7"/>
      <c r="UD461" s="8"/>
      <c r="UH461" s="7"/>
      <c r="UI461" s="8"/>
      <c r="UN461" s="8"/>
      <c r="UP461" s="4"/>
      <c r="UQ461" s="4"/>
      <c r="UR461" s="15"/>
      <c r="US461" s="39"/>
      <c r="UW461" s="7"/>
      <c r="UX461" s="8"/>
      <c r="VB461" s="7"/>
      <c r="VC461" s="8"/>
      <c r="VG461" s="7"/>
      <c r="VH461" s="8"/>
      <c r="VM461" s="8"/>
      <c r="VO461" s="4"/>
      <c r="VP461" s="4"/>
      <c r="VQ461" s="15"/>
      <c r="VR461" s="39"/>
      <c r="VV461" s="7"/>
      <c r="VW461" s="8"/>
      <c r="WA461" s="7"/>
      <c r="WB461" s="8"/>
      <c r="WF461" s="7"/>
      <c r="WG461" s="8"/>
      <c r="WK461" s="7"/>
      <c r="WL461" s="8"/>
      <c r="WQ461" s="8"/>
      <c r="WS461" s="4"/>
      <c r="WT461" s="4"/>
      <c r="WU461" s="15"/>
      <c r="WV461" s="39"/>
      <c r="WZ461" s="7"/>
      <c r="XA461" s="8"/>
      <c r="XE461" s="7"/>
      <c r="XF461" s="8"/>
      <c r="XJ461" s="7"/>
      <c r="XK461" s="8"/>
      <c r="XO461" s="7"/>
      <c r="XP461" s="8"/>
      <c r="XT461" s="7"/>
      <c r="XU461" s="8"/>
      <c r="XY461" s="7"/>
      <c r="XZ461" s="8"/>
      <c r="YD461" s="7"/>
      <c r="YE461" s="8"/>
      <c r="YI461" s="7"/>
      <c r="YJ461" s="8"/>
    </row>
    <row r="462" spans="2:660" x14ac:dyDescent="0.2">
      <c r="B462" s="242"/>
      <c r="C462" s="163"/>
      <c r="D462"/>
      <c r="J462"/>
      <c r="K462"/>
      <c r="L462"/>
      <c r="M462"/>
      <c r="AI462" s="8"/>
      <c r="AK462" s="4"/>
      <c r="AL462" s="9"/>
      <c r="AN462" s="8"/>
      <c r="AP462" s="4"/>
      <c r="AQ462" s="9"/>
      <c r="AS462" s="8"/>
      <c r="AU462" s="4"/>
      <c r="AV462" s="9"/>
      <c r="AX462" s="17"/>
      <c r="AZ462" s="13"/>
      <c r="BA462" s="16"/>
      <c r="BM462" s="39"/>
      <c r="BO462" s="14"/>
      <c r="BP462" s="18"/>
      <c r="BR462" s="39"/>
      <c r="BT462" s="14"/>
      <c r="BU462" s="18"/>
      <c r="BW462" s="39"/>
      <c r="BY462" s="14"/>
      <c r="BZ462" s="18"/>
      <c r="CA462" s="22"/>
      <c r="CB462" s="40"/>
      <c r="CG462" s="40"/>
      <c r="CI462" s="21"/>
      <c r="CJ462" s="21"/>
      <c r="CL462" s="40"/>
      <c r="CN462" s="21"/>
      <c r="CO462" s="21"/>
      <c r="CQ462" s="40"/>
      <c r="CS462" s="21"/>
      <c r="CT462" s="21"/>
      <c r="CV462" s="40"/>
      <c r="CX462" s="21"/>
      <c r="CY462" s="21"/>
      <c r="CZ462" s="26"/>
      <c r="DA462" s="41"/>
      <c r="DF462" s="41"/>
      <c r="DH462" s="25"/>
      <c r="DI462" s="25"/>
      <c r="DK462" s="41"/>
      <c r="DM462" s="25"/>
      <c r="DN462" s="25"/>
      <c r="DP462" s="41"/>
      <c r="DR462" s="25"/>
      <c r="DS462" s="25"/>
      <c r="DT462" s="30"/>
      <c r="DU462" s="42"/>
      <c r="DZ462" s="42"/>
      <c r="EB462" s="29"/>
      <c r="EC462" s="29"/>
      <c r="EE462" s="42"/>
      <c r="EG462" s="29"/>
      <c r="EH462" s="29"/>
      <c r="EI462" s="34"/>
      <c r="EJ462" s="43"/>
      <c r="EO462" s="43"/>
      <c r="EQ462" s="33"/>
      <c r="ER462" s="33"/>
      <c r="ES462" s="38"/>
      <c r="ET462" s="44"/>
      <c r="EX462" s="7"/>
      <c r="EY462" s="8"/>
      <c r="FD462" s="8"/>
      <c r="FF462" s="4"/>
      <c r="FG462" s="4"/>
      <c r="FI462" s="8"/>
      <c r="FK462" s="4"/>
      <c r="FL462" s="4"/>
      <c r="FN462" s="8"/>
      <c r="FP462" s="4"/>
      <c r="FQ462" s="4"/>
      <c r="FS462" s="8"/>
      <c r="FU462" s="4"/>
      <c r="FV462" s="4"/>
      <c r="FW462" s="15"/>
      <c r="FX462" s="39"/>
      <c r="GC462" s="39"/>
      <c r="GE462" s="14"/>
      <c r="GF462" s="14"/>
      <c r="GH462" s="39"/>
      <c r="GJ462" s="14"/>
      <c r="GK462" s="14"/>
      <c r="GM462" s="39"/>
      <c r="GO462" s="14"/>
      <c r="GP462" s="14"/>
      <c r="GQ462" s="22"/>
      <c r="GR462" s="40"/>
      <c r="GW462" s="40"/>
      <c r="GY462" s="21"/>
      <c r="GZ462" s="21"/>
      <c r="HB462" s="40"/>
      <c r="HD462" s="21"/>
      <c r="HE462" s="21"/>
      <c r="HF462" s="26"/>
      <c r="HG462" s="41"/>
      <c r="HL462" s="41"/>
      <c r="HN462" s="25"/>
      <c r="HO462" s="25"/>
      <c r="HP462" s="30"/>
      <c r="HQ462" s="42"/>
      <c r="HU462" s="7"/>
      <c r="HV462" s="8"/>
      <c r="IA462" s="8"/>
      <c r="IC462" s="4"/>
      <c r="ID462" s="4"/>
      <c r="IF462" s="8"/>
      <c r="IH462" s="4"/>
      <c r="II462" s="4"/>
      <c r="IK462" s="8"/>
      <c r="IM462" s="4"/>
      <c r="IN462" s="4"/>
      <c r="IO462" s="15"/>
      <c r="IP462" s="39"/>
      <c r="IU462" s="39"/>
      <c r="IW462" s="14"/>
      <c r="IX462" s="14"/>
      <c r="IZ462" s="39"/>
      <c r="JB462" s="14"/>
      <c r="JC462" s="14"/>
      <c r="JD462" s="22"/>
      <c r="JE462" s="40"/>
      <c r="JJ462" s="40"/>
      <c r="JL462" s="21"/>
      <c r="JM462" s="21"/>
      <c r="JN462" s="26"/>
      <c r="JO462" s="41"/>
      <c r="JS462" s="7"/>
      <c r="JT462" s="8"/>
      <c r="JY462" s="8"/>
      <c r="KA462" s="4"/>
      <c r="KB462" s="4"/>
      <c r="KD462" s="8"/>
      <c r="KF462" s="4"/>
      <c r="KG462" s="4"/>
      <c r="KH462" s="15"/>
      <c r="KI462" s="39"/>
      <c r="KN462" s="39"/>
      <c r="KP462" s="14"/>
      <c r="KQ462" s="14"/>
      <c r="KR462" s="22"/>
      <c r="KS462" s="40"/>
      <c r="KX462" s="6"/>
      <c r="KZ462" s="5"/>
      <c r="LA462" s="5"/>
      <c r="LG462" s="15"/>
      <c r="LH462" s="39"/>
      <c r="LM462" s="6"/>
      <c r="LO462" s="5"/>
      <c r="LP462" s="5"/>
      <c r="LQ462" s="7"/>
      <c r="LR462" s="8"/>
      <c r="LW462" s="8"/>
      <c r="LY462" s="4"/>
      <c r="LZ462" s="4"/>
      <c r="MB462" s="8"/>
      <c r="MD462" s="4"/>
      <c r="ME462" s="4"/>
      <c r="MG462" s="8"/>
      <c r="MI462" s="4"/>
      <c r="MJ462" s="4"/>
      <c r="MK462" s="15"/>
      <c r="ML462" s="39"/>
      <c r="MQ462" s="39"/>
      <c r="MS462" s="14"/>
      <c r="MT462" s="14"/>
      <c r="MV462" s="39"/>
      <c r="MX462" s="14"/>
      <c r="MY462" s="14"/>
      <c r="MZ462" s="22"/>
      <c r="NA462" s="40"/>
      <c r="NF462" s="40"/>
      <c r="NH462" s="21"/>
      <c r="NI462" s="21"/>
      <c r="NJ462" s="26"/>
      <c r="NK462" s="41"/>
      <c r="NO462" s="7"/>
      <c r="NP462" s="8"/>
      <c r="NU462" s="8"/>
      <c r="NW462" s="4"/>
      <c r="NX462" s="4"/>
      <c r="NZ462" s="8"/>
      <c r="OB462" s="4"/>
      <c r="OC462" s="4"/>
      <c r="OD462" s="15"/>
      <c r="OE462" s="39"/>
      <c r="OJ462" s="39"/>
      <c r="OL462" s="14"/>
      <c r="OM462" s="14"/>
      <c r="ON462" s="22"/>
      <c r="OO462" s="40"/>
      <c r="OS462" s="7"/>
      <c r="OT462" s="8"/>
      <c r="OY462" s="8"/>
      <c r="PA462" s="4"/>
      <c r="PB462" s="4"/>
      <c r="PC462" s="15"/>
      <c r="PD462" s="39"/>
      <c r="PH462" s="7"/>
      <c r="PI462" s="8"/>
      <c r="PM462" s="7"/>
      <c r="PN462" s="8"/>
      <c r="PS462" s="8"/>
      <c r="PU462" s="4"/>
      <c r="PV462" s="4"/>
      <c r="PX462" s="8"/>
      <c r="PZ462" s="4"/>
      <c r="QA462" s="4"/>
      <c r="QB462" s="15"/>
      <c r="QC462" s="39"/>
      <c r="QH462" s="39"/>
      <c r="QJ462" s="14"/>
      <c r="QK462" s="14"/>
      <c r="QL462" s="22"/>
      <c r="QM462" s="40"/>
      <c r="QQ462" s="7"/>
      <c r="QR462" s="8"/>
      <c r="QW462" s="8"/>
      <c r="QY462" s="4"/>
      <c r="QZ462" s="4"/>
      <c r="RA462" s="15"/>
      <c r="RB462" s="39"/>
      <c r="RF462" s="7"/>
      <c r="RG462" s="8"/>
      <c r="RK462" s="7"/>
      <c r="RL462" s="8"/>
      <c r="RQ462" s="8"/>
      <c r="RS462" s="4"/>
      <c r="RT462" s="4"/>
      <c r="RU462" s="15"/>
      <c r="RV462" s="39"/>
      <c r="RZ462" s="7"/>
      <c r="SA462" s="8"/>
      <c r="SE462" s="7"/>
      <c r="SF462" s="8"/>
      <c r="SJ462" s="7"/>
      <c r="SK462" s="8"/>
      <c r="SP462" s="8"/>
      <c r="SR462" s="4"/>
      <c r="SS462" s="4"/>
      <c r="SU462" s="8"/>
      <c r="SW462" s="4"/>
      <c r="SX462" s="4"/>
      <c r="SY462" s="15"/>
      <c r="SZ462" s="39"/>
      <c r="TE462" s="39"/>
      <c r="TG462" s="14"/>
      <c r="TH462" s="14"/>
      <c r="TI462" s="22"/>
      <c r="TJ462" s="40"/>
      <c r="TN462" s="7"/>
      <c r="TO462" s="8"/>
      <c r="TT462" s="8"/>
      <c r="TV462" s="4"/>
      <c r="TW462" s="4"/>
      <c r="TX462" s="15"/>
      <c r="TY462" s="39"/>
      <c r="UC462" s="7"/>
      <c r="UD462" s="8"/>
      <c r="UH462" s="7"/>
      <c r="UI462" s="8"/>
      <c r="UN462" s="8"/>
      <c r="UP462" s="4"/>
      <c r="UQ462" s="4"/>
      <c r="UR462" s="15"/>
      <c r="US462" s="39"/>
      <c r="UW462" s="7"/>
      <c r="UX462" s="8"/>
      <c r="VB462" s="7"/>
      <c r="VC462" s="8"/>
      <c r="VG462" s="7"/>
      <c r="VH462" s="8"/>
      <c r="VM462" s="8"/>
      <c r="VO462" s="4"/>
      <c r="VP462" s="4"/>
      <c r="VQ462" s="15"/>
      <c r="VR462" s="39"/>
      <c r="VV462" s="7"/>
      <c r="VW462" s="8"/>
      <c r="WA462" s="7"/>
      <c r="WB462" s="8"/>
      <c r="WF462" s="7"/>
      <c r="WG462" s="8"/>
      <c r="WK462" s="7"/>
      <c r="WL462" s="8"/>
      <c r="WQ462" s="8"/>
      <c r="WS462" s="4"/>
      <c r="WT462" s="4"/>
      <c r="WU462" s="15"/>
      <c r="WV462" s="39"/>
      <c r="WZ462" s="7"/>
      <c r="XA462" s="8"/>
      <c r="XE462" s="7"/>
      <c r="XF462" s="8"/>
      <c r="XJ462" s="7"/>
      <c r="XK462" s="8"/>
      <c r="XO462" s="7"/>
      <c r="XP462" s="8"/>
      <c r="XT462" s="7"/>
      <c r="XU462" s="8"/>
      <c r="XY462" s="7"/>
      <c r="XZ462" s="8"/>
      <c r="YD462" s="7"/>
      <c r="YE462" s="8"/>
      <c r="YI462" s="7"/>
      <c r="YJ462" s="8"/>
    </row>
    <row r="463" spans="2:660" x14ac:dyDescent="0.2">
      <c r="B463" s="242"/>
      <c r="C463" s="163"/>
      <c r="D463"/>
      <c r="J463"/>
      <c r="K463"/>
      <c r="L463"/>
      <c r="M463"/>
      <c r="AI463" s="8"/>
      <c r="AK463" s="4"/>
      <c r="AL463" s="9"/>
      <c r="AN463" s="8"/>
      <c r="AP463" s="4"/>
      <c r="AQ463" s="9"/>
      <c r="AS463" s="8"/>
      <c r="AU463" s="4"/>
      <c r="AV463" s="9"/>
      <c r="AX463" s="17"/>
      <c r="AZ463" s="13"/>
      <c r="BA463" s="16"/>
      <c r="BM463" s="39"/>
      <c r="BO463" s="14"/>
      <c r="BP463" s="18"/>
      <c r="BR463" s="39"/>
      <c r="BT463" s="14"/>
      <c r="BU463" s="18"/>
      <c r="BW463" s="39"/>
      <c r="BY463" s="14"/>
      <c r="BZ463" s="18"/>
      <c r="CA463" s="22"/>
      <c r="CB463" s="40"/>
      <c r="CG463" s="40"/>
      <c r="CI463" s="21"/>
      <c r="CJ463" s="21"/>
      <c r="CL463" s="40"/>
      <c r="CN463" s="21"/>
      <c r="CO463" s="21"/>
      <c r="CQ463" s="40"/>
      <c r="CS463" s="21"/>
      <c r="CT463" s="21"/>
      <c r="CV463" s="40"/>
      <c r="CX463" s="21"/>
      <c r="CY463" s="21"/>
      <c r="CZ463" s="26"/>
      <c r="DA463" s="41"/>
      <c r="DF463" s="41"/>
      <c r="DH463" s="25"/>
      <c r="DI463" s="25"/>
      <c r="DK463" s="41"/>
      <c r="DM463" s="25"/>
      <c r="DN463" s="25"/>
      <c r="DP463" s="41"/>
      <c r="DR463" s="25"/>
      <c r="DS463" s="25"/>
      <c r="DT463" s="30"/>
      <c r="DU463" s="42"/>
      <c r="DZ463" s="42"/>
      <c r="EB463" s="29"/>
      <c r="EC463" s="29"/>
      <c r="EE463" s="42"/>
      <c r="EG463" s="29"/>
      <c r="EH463" s="29"/>
      <c r="EI463" s="34"/>
      <c r="EJ463" s="43"/>
      <c r="EO463" s="43"/>
      <c r="EQ463" s="33"/>
      <c r="ER463" s="33"/>
      <c r="ES463" s="38"/>
      <c r="ET463" s="44"/>
      <c r="EX463" s="7"/>
      <c r="EY463" s="8"/>
      <c r="FD463" s="8"/>
      <c r="FF463" s="4"/>
      <c r="FG463" s="4"/>
      <c r="FI463" s="8"/>
      <c r="FK463" s="4"/>
      <c r="FL463" s="4"/>
      <c r="FN463" s="8"/>
      <c r="FP463" s="4"/>
      <c r="FQ463" s="4"/>
      <c r="FS463" s="8"/>
      <c r="FU463" s="4"/>
      <c r="FV463" s="4"/>
      <c r="FW463" s="15"/>
      <c r="FX463" s="39"/>
      <c r="GC463" s="39"/>
      <c r="GE463" s="14"/>
      <c r="GF463" s="14"/>
      <c r="GH463" s="39"/>
      <c r="GJ463" s="14"/>
      <c r="GK463" s="14"/>
      <c r="GM463" s="39"/>
      <c r="GO463" s="14"/>
      <c r="GP463" s="14"/>
      <c r="GQ463" s="22"/>
      <c r="GR463" s="40"/>
      <c r="GW463" s="40"/>
      <c r="GY463" s="21"/>
      <c r="GZ463" s="21"/>
      <c r="HB463" s="40"/>
      <c r="HD463" s="21"/>
      <c r="HE463" s="21"/>
      <c r="HF463" s="26"/>
      <c r="HG463" s="41"/>
      <c r="HL463" s="41"/>
      <c r="HN463" s="25"/>
      <c r="HO463" s="25"/>
      <c r="HP463" s="30"/>
      <c r="HQ463" s="42"/>
      <c r="HU463" s="7"/>
      <c r="HV463" s="8"/>
      <c r="IA463" s="8"/>
      <c r="IC463" s="4"/>
      <c r="ID463" s="4"/>
      <c r="IF463" s="8"/>
      <c r="IH463" s="4"/>
      <c r="II463" s="4"/>
      <c r="IK463" s="8"/>
      <c r="IM463" s="4"/>
      <c r="IN463" s="4"/>
      <c r="IO463" s="15"/>
      <c r="IP463" s="39"/>
      <c r="IU463" s="39"/>
      <c r="IW463" s="14"/>
      <c r="IX463" s="14"/>
      <c r="IZ463" s="39"/>
      <c r="JB463" s="14"/>
      <c r="JC463" s="14"/>
      <c r="JD463" s="22"/>
      <c r="JE463" s="40"/>
      <c r="JJ463" s="40"/>
      <c r="JL463" s="21"/>
      <c r="JM463" s="21"/>
      <c r="JN463" s="26"/>
      <c r="JO463" s="41"/>
      <c r="JS463" s="7"/>
      <c r="JT463" s="8"/>
      <c r="JY463" s="8"/>
      <c r="KA463" s="4"/>
      <c r="KB463" s="4"/>
      <c r="KD463" s="8"/>
      <c r="KF463" s="4"/>
      <c r="KG463" s="4"/>
      <c r="KH463" s="15"/>
      <c r="KI463" s="39"/>
      <c r="KN463" s="39"/>
      <c r="KP463" s="14"/>
      <c r="KQ463" s="14"/>
      <c r="KR463" s="22"/>
      <c r="KS463" s="40"/>
      <c r="KX463" s="6"/>
      <c r="KZ463" s="5"/>
      <c r="LA463" s="5"/>
      <c r="LG463" s="15"/>
      <c r="LH463" s="39"/>
      <c r="LM463" s="6"/>
      <c r="LO463" s="5"/>
      <c r="LP463" s="5"/>
      <c r="LQ463" s="7"/>
      <c r="LR463" s="8"/>
      <c r="LW463" s="8"/>
      <c r="LY463" s="4"/>
      <c r="LZ463" s="4"/>
      <c r="MB463" s="8"/>
      <c r="MD463" s="4"/>
      <c r="ME463" s="4"/>
      <c r="MG463" s="8"/>
      <c r="MI463" s="4"/>
      <c r="MJ463" s="4"/>
      <c r="MK463" s="15"/>
      <c r="ML463" s="39"/>
      <c r="MQ463" s="39"/>
      <c r="MS463" s="14"/>
      <c r="MT463" s="14"/>
      <c r="MV463" s="39"/>
      <c r="MX463" s="14"/>
      <c r="MY463" s="14"/>
      <c r="MZ463" s="22"/>
      <c r="NA463" s="40"/>
      <c r="NF463" s="40"/>
      <c r="NH463" s="21"/>
      <c r="NI463" s="21"/>
      <c r="NJ463" s="26"/>
      <c r="NK463" s="41"/>
      <c r="NO463" s="7"/>
      <c r="NP463" s="8"/>
      <c r="NU463" s="8"/>
      <c r="NW463" s="4"/>
      <c r="NX463" s="4"/>
      <c r="NZ463" s="8"/>
      <c r="OB463" s="4"/>
      <c r="OC463" s="4"/>
      <c r="OD463" s="15"/>
      <c r="OE463" s="39"/>
      <c r="OJ463" s="39"/>
      <c r="OL463" s="14"/>
      <c r="OM463" s="14"/>
      <c r="ON463" s="22"/>
      <c r="OO463" s="40"/>
      <c r="OS463" s="7"/>
      <c r="OT463" s="8"/>
      <c r="OY463" s="8"/>
      <c r="PA463" s="4"/>
      <c r="PB463" s="4"/>
      <c r="PC463" s="15"/>
      <c r="PD463" s="39"/>
      <c r="PH463" s="7"/>
      <c r="PI463" s="8"/>
      <c r="PM463" s="7"/>
      <c r="PN463" s="8"/>
      <c r="PS463" s="8"/>
      <c r="PU463" s="4"/>
      <c r="PV463" s="4"/>
      <c r="PX463" s="8"/>
      <c r="PZ463" s="4"/>
      <c r="QA463" s="4"/>
      <c r="QB463" s="15"/>
      <c r="QC463" s="39"/>
      <c r="QH463" s="39"/>
      <c r="QJ463" s="14"/>
      <c r="QK463" s="14"/>
      <c r="QL463" s="22"/>
      <c r="QM463" s="40"/>
      <c r="QQ463" s="7"/>
      <c r="QR463" s="8"/>
      <c r="QW463" s="8"/>
      <c r="QY463" s="4"/>
      <c r="QZ463" s="4"/>
      <c r="RA463" s="15"/>
      <c r="RB463" s="39"/>
      <c r="RF463" s="7"/>
      <c r="RG463" s="8"/>
      <c r="RK463" s="7"/>
      <c r="RL463" s="8"/>
      <c r="RQ463" s="8"/>
      <c r="RS463" s="4"/>
      <c r="RT463" s="4"/>
      <c r="RU463" s="15"/>
      <c r="RV463" s="39"/>
      <c r="RZ463" s="7"/>
      <c r="SA463" s="8"/>
      <c r="SE463" s="7"/>
      <c r="SF463" s="8"/>
      <c r="SJ463" s="7"/>
      <c r="SK463" s="8"/>
      <c r="SP463" s="8"/>
      <c r="SR463" s="4"/>
      <c r="SS463" s="4"/>
      <c r="SU463" s="8"/>
      <c r="SW463" s="4"/>
      <c r="SX463" s="4"/>
      <c r="SY463" s="15"/>
      <c r="SZ463" s="39"/>
      <c r="TE463" s="39"/>
      <c r="TG463" s="14"/>
      <c r="TH463" s="14"/>
      <c r="TI463" s="22"/>
      <c r="TJ463" s="40"/>
      <c r="TN463" s="7"/>
      <c r="TO463" s="8"/>
      <c r="TT463" s="8"/>
      <c r="TV463" s="4"/>
      <c r="TW463" s="4"/>
      <c r="TX463" s="15"/>
      <c r="TY463" s="39"/>
      <c r="UC463" s="7"/>
      <c r="UD463" s="8"/>
      <c r="UH463" s="7"/>
      <c r="UI463" s="8"/>
      <c r="UN463" s="8"/>
      <c r="UP463" s="4"/>
      <c r="UQ463" s="4"/>
      <c r="UR463" s="15"/>
      <c r="US463" s="39"/>
      <c r="UW463" s="7"/>
      <c r="UX463" s="8"/>
      <c r="VB463" s="7"/>
      <c r="VC463" s="8"/>
      <c r="VG463" s="7"/>
      <c r="VH463" s="8"/>
      <c r="VM463" s="8"/>
      <c r="VO463" s="4"/>
      <c r="VP463" s="4"/>
      <c r="VQ463" s="15"/>
      <c r="VR463" s="39"/>
      <c r="VV463" s="7"/>
      <c r="VW463" s="8"/>
      <c r="WA463" s="7"/>
      <c r="WB463" s="8"/>
      <c r="WF463" s="7"/>
      <c r="WG463" s="8"/>
      <c r="WK463" s="7"/>
      <c r="WL463" s="8"/>
      <c r="WQ463" s="8"/>
      <c r="WS463" s="4"/>
      <c r="WT463" s="4"/>
      <c r="WU463" s="15"/>
      <c r="WV463" s="39"/>
      <c r="WZ463" s="7"/>
      <c r="XA463" s="8"/>
      <c r="XE463" s="7"/>
      <c r="XF463" s="8"/>
      <c r="XJ463" s="7"/>
      <c r="XK463" s="8"/>
      <c r="XO463" s="7"/>
      <c r="XP463" s="8"/>
      <c r="XT463" s="7"/>
      <c r="XU463" s="8"/>
      <c r="XY463" s="7"/>
      <c r="XZ463" s="8"/>
      <c r="YD463" s="7"/>
      <c r="YE463" s="8"/>
      <c r="YI463" s="7"/>
      <c r="YJ463" s="8"/>
    </row>
    <row r="464" spans="2:660" x14ac:dyDescent="0.2">
      <c r="B464" s="242"/>
      <c r="C464" s="163"/>
      <c r="D464"/>
      <c r="J464"/>
      <c r="K464"/>
      <c r="L464"/>
      <c r="M464"/>
      <c r="AI464" s="8"/>
      <c r="AK464" s="4"/>
      <c r="AL464" s="9"/>
      <c r="AN464" s="8"/>
      <c r="AP464" s="4"/>
      <c r="AQ464" s="9"/>
      <c r="AS464" s="8"/>
      <c r="AU464" s="4"/>
      <c r="AV464" s="9"/>
      <c r="AX464" s="17"/>
      <c r="AZ464" s="13"/>
      <c r="BA464" s="16"/>
      <c r="BM464" s="39"/>
      <c r="BO464" s="14"/>
      <c r="BP464" s="18"/>
      <c r="BR464" s="39"/>
      <c r="BT464" s="14"/>
      <c r="BU464" s="18"/>
      <c r="BW464" s="39"/>
      <c r="BY464" s="14"/>
      <c r="BZ464" s="18"/>
      <c r="CA464" s="22"/>
      <c r="CB464" s="40"/>
      <c r="CG464" s="40"/>
      <c r="CI464" s="21"/>
      <c r="CJ464" s="21"/>
      <c r="CL464" s="40"/>
      <c r="CN464" s="21"/>
      <c r="CO464" s="21"/>
      <c r="CQ464" s="40"/>
      <c r="CS464" s="21"/>
      <c r="CT464" s="21"/>
      <c r="CV464" s="40"/>
      <c r="CX464" s="21"/>
      <c r="CY464" s="21"/>
      <c r="CZ464" s="26"/>
      <c r="DA464" s="41"/>
      <c r="DF464" s="41"/>
      <c r="DH464" s="25"/>
      <c r="DI464" s="25"/>
      <c r="DK464" s="41"/>
      <c r="DM464" s="25"/>
      <c r="DN464" s="25"/>
      <c r="DP464" s="41"/>
      <c r="DR464" s="25"/>
      <c r="DS464" s="25"/>
      <c r="DT464" s="30"/>
      <c r="DU464" s="42"/>
      <c r="DZ464" s="42"/>
      <c r="EB464" s="29"/>
      <c r="EC464" s="29"/>
      <c r="EE464" s="42"/>
      <c r="EG464" s="29"/>
      <c r="EH464" s="29"/>
      <c r="EI464" s="34"/>
      <c r="EJ464" s="43"/>
      <c r="EO464" s="43"/>
      <c r="EQ464" s="33"/>
      <c r="ER464" s="33"/>
      <c r="ES464" s="38"/>
      <c r="ET464" s="44"/>
      <c r="EX464" s="7"/>
      <c r="EY464" s="8"/>
      <c r="FD464" s="8"/>
      <c r="FF464" s="4"/>
      <c r="FG464" s="4"/>
      <c r="FI464" s="8"/>
      <c r="FK464" s="4"/>
      <c r="FL464" s="4"/>
      <c r="FN464" s="8"/>
      <c r="FP464" s="4"/>
      <c r="FQ464" s="4"/>
      <c r="FS464" s="8"/>
      <c r="FU464" s="4"/>
      <c r="FV464" s="4"/>
      <c r="FW464" s="15"/>
      <c r="FX464" s="39"/>
      <c r="GC464" s="39"/>
      <c r="GE464" s="14"/>
      <c r="GF464" s="14"/>
      <c r="GH464" s="39"/>
      <c r="GJ464" s="14"/>
      <c r="GK464" s="14"/>
      <c r="GM464" s="39"/>
      <c r="GO464" s="14"/>
      <c r="GP464" s="14"/>
      <c r="GQ464" s="22"/>
      <c r="GR464" s="40"/>
      <c r="GW464" s="40"/>
      <c r="GY464" s="21"/>
      <c r="GZ464" s="21"/>
      <c r="HB464" s="40"/>
      <c r="HD464" s="21"/>
      <c r="HE464" s="21"/>
      <c r="HF464" s="26"/>
      <c r="HG464" s="41"/>
      <c r="HL464" s="41"/>
      <c r="HN464" s="25"/>
      <c r="HO464" s="25"/>
      <c r="HP464" s="30"/>
      <c r="HQ464" s="42"/>
      <c r="HU464" s="7"/>
      <c r="HV464" s="8"/>
      <c r="IA464" s="8"/>
      <c r="IC464" s="4"/>
      <c r="ID464" s="4"/>
      <c r="IF464" s="8"/>
      <c r="IH464" s="4"/>
      <c r="II464" s="4"/>
      <c r="IK464" s="8"/>
      <c r="IM464" s="4"/>
      <c r="IN464" s="4"/>
      <c r="IO464" s="15"/>
      <c r="IP464" s="39"/>
      <c r="IU464" s="39"/>
      <c r="IW464" s="14"/>
      <c r="IX464" s="14"/>
      <c r="IZ464" s="39"/>
      <c r="JB464" s="14"/>
      <c r="JC464" s="14"/>
      <c r="JD464" s="22"/>
      <c r="JE464" s="40"/>
      <c r="JJ464" s="40"/>
      <c r="JL464" s="21"/>
      <c r="JM464" s="21"/>
      <c r="JN464" s="26"/>
      <c r="JO464" s="41"/>
      <c r="JS464" s="7"/>
      <c r="JT464" s="8"/>
      <c r="JY464" s="8"/>
      <c r="KA464" s="4"/>
      <c r="KB464" s="4"/>
      <c r="KD464" s="8"/>
      <c r="KF464" s="4"/>
      <c r="KG464" s="4"/>
      <c r="KH464" s="15"/>
      <c r="KI464" s="39"/>
      <c r="KN464" s="39"/>
      <c r="KP464" s="14"/>
      <c r="KQ464" s="14"/>
      <c r="KR464" s="22"/>
      <c r="KS464" s="40"/>
      <c r="KX464" s="6"/>
      <c r="KZ464" s="5"/>
      <c r="LA464" s="5"/>
      <c r="LG464" s="15"/>
      <c r="LH464" s="39"/>
      <c r="LM464" s="6"/>
      <c r="LO464" s="5"/>
      <c r="LP464" s="5"/>
      <c r="LQ464" s="7"/>
      <c r="LR464" s="8"/>
      <c r="LW464" s="8"/>
      <c r="LY464" s="4"/>
      <c r="LZ464" s="4"/>
      <c r="MB464" s="8"/>
      <c r="MD464" s="4"/>
      <c r="ME464" s="4"/>
      <c r="MG464" s="8"/>
      <c r="MI464" s="4"/>
      <c r="MJ464" s="4"/>
      <c r="MK464" s="15"/>
      <c r="ML464" s="39"/>
      <c r="MQ464" s="39"/>
      <c r="MS464" s="14"/>
      <c r="MT464" s="14"/>
      <c r="MV464" s="39"/>
      <c r="MX464" s="14"/>
      <c r="MY464" s="14"/>
      <c r="MZ464" s="22"/>
      <c r="NA464" s="40"/>
      <c r="NF464" s="40"/>
      <c r="NH464" s="21"/>
      <c r="NI464" s="21"/>
      <c r="NJ464" s="26"/>
      <c r="NK464" s="41"/>
      <c r="NO464" s="7"/>
      <c r="NP464" s="8"/>
      <c r="NU464" s="8"/>
      <c r="NW464" s="4"/>
      <c r="NX464" s="4"/>
      <c r="NZ464" s="8"/>
      <c r="OB464" s="4"/>
      <c r="OC464" s="4"/>
      <c r="OD464" s="15"/>
      <c r="OE464" s="39"/>
      <c r="OJ464" s="39"/>
      <c r="OL464" s="14"/>
      <c r="OM464" s="14"/>
      <c r="ON464" s="22"/>
      <c r="OO464" s="40"/>
      <c r="OS464" s="7"/>
      <c r="OT464" s="8"/>
      <c r="OY464" s="8"/>
      <c r="PA464" s="4"/>
      <c r="PB464" s="4"/>
      <c r="PC464" s="15"/>
      <c r="PD464" s="39"/>
      <c r="PH464" s="7"/>
      <c r="PI464" s="8"/>
      <c r="PM464" s="7"/>
      <c r="PN464" s="8"/>
      <c r="PS464" s="8"/>
      <c r="PU464" s="4"/>
      <c r="PV464" s="4"/>
      <c r="PX464" s="8"/>
      <c r="PZ464" s="4"/>
      <c r="QA464" s="4"/>
      <c r="QB464" s="15"/>
      <c r="QC464" s="39"/>
      <c r="QH464" s="39"/>
      <c r="QJ464" s="14"/>
      <c r="QK464" s="14"/>
      <c r="QL464" s="22"/>
      <c r="QM464" s="40"/>
      <c r="QQ464" s="7"/>
      <c r="QR464" s="8"/>
      <c r="QW464" s="8"/>
      <c r="QY464" s="4"/>
      <c r="QZ464" s="4"/>
      <c r="RA464" s="15"/>
      <c r="RB464" s="39"/>
      <c r="RF464" s="7"/>
      <c r="RG464" s="8"/>
      <c r="RK464" s="7"/>
      <c r="RL464" s="8"/>
      <c r="RQ464" s="8"/>
      <c r="RS464" s="4"/>
      <c r="RT464" s="4"/>
      <c r="RU464" s="15"/>
      <c r="RV464" s="39"/>
      <c r="RZ464" s="7"/>
      <c r="SA464" s="8"/>
      <c r="SE464" s="7"/>
      <c r="SF464" s="8"/>
      <c r="SJ464" s="7"/>
      <c r="SK464" s="8"/>
      <c r="SP464" s="8"/>
      <c r="SR464" s="4"/>
      <c r="SS464" s="4"/>
      <c r="SU464" s="8"/>
      <c r="SW464" s="4"/>
      <c r="SX464" s="4"/>
      <c r="SY464" s="15"/>
      <c r="SZ464" s="39"/>
      <c r="TE464" s="39"/>
      <c r="TG464" s="14"/>
      <c r="TH464" s="14"/>
      <c r="TI464" s="22"/>
      <c r="TJ464" s="40"/>
      <c r="TN464" s="7"/>
      <c r="TO464" s="8"/>
      <c r="TT464" s="8"/>
      <c r="TV464" s="4"/>
      <c r="TW464" s="4"/>
      <c r="TX464" s="15"/>
      <c r="TY464" s="39"/>
      <c r="UC464" s="7"/>
      <c r="UD464" s="8"/>
      <c r="UH464" s="7"/>
      <c r="UI464" s="8"/>
      <c r="UN464" s="8"/>
      <c r="UP464" s="4"/>
      <c r="UQ464" s="4"/>
      <c r="UR464" s="15"/>
      <c r="US464" s="39"/>
      <c r="UW464" s="7"/>
      <c r="UX464" s="8"/>
      <c r="VB464" s="7"/>
      <c r="VC464" s="8"/>
      <c r="VG464" s="7"/>
      <c r="VH464" s="8"/>
      <c r="VM464" s="8"/>
      <c r="VO464" s="4"/>
      <c r="VP464" s="4"/>
      <c r="VQ464" s="15"/>
      <c r="VR464" s="39"/>
      <c r="VV464" s="7"/>
      <c r="VW464" s="8"/>
      <c r="WA464" s="7"/>
      <c r="WB464" s="8"/>
      <c r="WF464" s="7"/>
      <c r="WG464" s="8"/>
      <c r="WK464" s="7"/>
      <c r="WL464" s="8"/>
      <c r="WQ464" s="8"/>
      <c r="WS464" s="4"/>
      <c r="WT464" s="4"/>
      <c r="WU464" s="15"/>
      <c r="WV464" s="39"/>
      <c r="WZ464" s="7"/>
      <c r="XA464" s="8"/>
      <c r="XE464" s="7"/>
      <c r="XF464" s="8"/>
      <c r="XJ464" s="7"/>
      <c r="XK464" s="8"/>
      <c r="XO464" s="7"/>
      <c r="XP464" s="8"/>
      <c r="XT464" s="7"/>
      <c r="XU464" s="8"/>
      <c r="XY464" s="7"/>
      <c r="XZ464" s="8"/>
      <c r="YD464" s="7"/>
      <c r="YE464" s="8"/>
      <c r="YI464" s="7"/>
      <c r="YJ464" s="8"/>
    </row>
    <row r="465" spans="2:660" x14ac:dyDescent="0.2">
      <c r="B465" s="242"/>
      <c r="C465" s="163"/>
      <c r="D465"/>
      <c r="J465"/>
      <c r="K465"/>
      <c r="L465"/>
      <c r="M465"/>
      <c r="AI465" s="8"/>
      <c r="AK465" s="4"/>
      <c r="AL465" s="9"/>
      <c r="AN465" s="8"/>
      <c r="AP465" s="4"/>
      <c r="AQ465" s="9"/>
      <c r="AS465" s="8"/>
      <c r="AU465" s="4"/>
      <c r="AV465" s="9"/>
      <c r="AX465" s="17"/>
      <c r="AZ465" s="13"/>
      <c r="BA465" s="16"/>
      <c r="BM465" s="39"/>
      <c r="BO465" s="14"/>
      <c r="BP465" s="18"/>
      <c r="BR465" s="39"/>
      <c r="BT465" s="14"/>
      <c r="BU465" s="18"/>
      <c r="BW465" s="39"/>
      <c r="BY465" s="14"/>
      <c r="BZ465" s="18"/>
      <c r="CA465" s="22"/>
      <c r="CB465" s="40"/>
      <c r="CG465" s="40"/>
      <c r="CI465" s="21"/>
      <c r="CJ465" s="21"/>
      <c r="CL465" s="40"/>
      <c r="CN465" s="21"/>
      <c r="CO465" s="21"/>
      <c r="CQ465" s="40"/>
      <c r="CS465" s="21"/>
      <c r="CT465" s="21"/>
      <c r="CV465" s="40"/>
      <c r="CX465" s="21"/>
      <c r="CY465" s="21"/>
      <c r="CZ465" s="26"/>
      <c r="DA465" s="41"/>
      <c r="DF465" s="41"/>
      <c r="DH465" s="25"/>
      <c r="DI465" s="25"/>
      <c r="DK465" s="41"/>
      <c r="DM465" s="25"/>
      <c r="DN465" s="25"/>
      <c r="DP465" s="41"/>
      <c r="DR465" s="25"/>
      <c r="DS465" s="25"/>
      <c r="DT465" s="30"/>
      <c r="DU465" s="42"/>
      <c r="DZ465" s="42"/>
      <c r="EB465" s="29"/>
      <c r="EC465" s="29"/>
      <c r="EE465" s="42"/>
      <c r="EG465" s="29"/>
      <c r="EH465" s="29"/>
      <c r="EI465" s="34"/>
      <c r="EJ465" s="43"/>
      <c r="EO465" s="43"/>
      <c r="EQ465" s="33"/>
      <c r="ER465" s="33"/>
      <c r="ES465" s="38"/>
      <c r="ET465" s="44"/>
      <c r="EX465" s="7"/>
      <c r="EY465" s="8"/>
      <c r="FD465" s="8"/>
      <c r="FF465" s="4"/>
      <c r="FG465" s="4"/>
      <c r="FI465" s="8"/>
      <c r="FK465" s="4"/>
      <c r="FL465" s="4"/>
      <c r="FN465" s="8"/>
      <c r="FP465" s="4"/>
      <c r="FQ465" s="4"/>
      <c r="FS465" s="8"/>
      <c r="FU465" s="4"/>
      <c r="FV465" s="4"/>
      <c r="FW465" s="15"/>
      <c r="FX465" s="39"/>
      <c r="GC465" s="39"/>
      <c r="GE465" s="14"/>
      <c r="GF465" s="14"/>
      <c r="GH465" s="39"/>
      <c r="GJ465" s="14"/>
      <c r="GK465" s="14"/>
      <c r="GM465" s="39"/>
      <c r="GO465" s="14"/>
      <c r="GP465" s="14"/>
      <c r="GQ465" s="22"/>
      <c r="GR465" s="40"/>
      <c r="GW465" s="40"/>
      <c r="GY465" s="21"/>
      <c r="GZ465" s="21"/>
      <c r="HB465" s="40"/>
      <c r="HD465" s="21"/>
      <c r="HE465" s="21"/>
      <c r="HF465" s="26"/>
      <c r="HG465" s="41"/>
      <c r="HL465" s="41"/>
      <c r="HN465" s="25"/>
      <c r="HO465" s="25"/>
      <c r="HP465" s="30"/>
      <c r="HQ465" s="42"/>
      <c r="HU465" s="7"/>
      <c r="HV465" s="8"/>
      <c r="IA465" s="8"/>
      <c r="IC465" s="4"/>
      <c r="ID465" s="4"/>
      <c r="IF465" s="8"/>
      <c r="IH465" s="4"/>
      <c r="II465" s="4"/>
      <c r="IK465" s="8"/>
      <c r="IM465" s="4"/>
      <c r="IN465" s="4"/>
      <c r="IO465" s="15"/>
      <c r="IP465" s="39"/>
      <c r="IU465" s="39"/>
      <c r="IW465" s="14"/>
      <c r="IX465" s="14"/>
      <c r="IZ465" s="39"/>
      <c r="JB465" s="14"/>
      <c r="JC465" s="14"/>
      <c r="JD465" s="22"/>
      <c r="JE465" s="40"/>
      <c r="JJ465" s="40"/>
      <c r="JL465" s="21"/>
      <c r="JM465" s="21"/>
      <c r="JN465" s="26"/>
      <c r="JO465" s="41"/>
      <c r="JS465" s="7"/>
      <c r="JT465" s="8"/>
      <c r="JY465" s="8"/>
      <c r="KA465" s="4"/>
      <c r="KB465" s="4"/>
      <c r="KD465" s="8"/>
      <c r="KF465" s="4"/>
      <c r="KG465" s="4"/>
      <c r="KH465" s="15"/>
      <c r="KI465" s="39"/>
      <c r="KN465" s="39"/>
      <c r="KP465" s="14"/>
      <c r="KQ465" s="14"/>
      <c r="KR465" s="22"/>
      <c r="KS465" s="40"/>
      <c r="KX465" s="6"/>
      <c r="KZ465" s="5"/>
      <c r="LA465" s="5"/>
      <c r="LG465" s="15"/>
      <c r="LH465" s="39"/>
      <c r="LM465" s="6"/>
      <c r="LO465" s="5"/>
      <c r="LP465" s="5"/>
      <c r="LQ465" s="7"/>
      <c r="LR465" s="8"/>
      <c r="LW465" s="8"/>
      <c r="LY465" s="4"/>
      <c r="LZ465" s="4"/>
      <c r="MB465" s="8"/>
      <c r="MD465" s="4"/>
      <c r="ME465" s="4"/>
      <c r="MG465" s="8"/>
      <c r="MI465" s="4"/>
      <c r="MJ465" s="4"/>
      <c r="MK465" s="15"/>
      <c r="ML465" s="39"/>
      <c r="MQ465" s="39"/>
      <c r="MS465" s="14"/>
      <c r="MT465" s="14"/>
      <c r="MV465" s="39"/>
      <c r="MX465" s="14"/>
      <c r="MY465" s="14"/>
      <c r="MZ465" s="22"/>
      <c r="NA465" s="40"/>
      <c r="NF465" s="40"/>
      <c r="NH465" s="21"/>
      <c r="NI465" s="21"/>
      <c r="NJ465" s="26"/>
      <c r="NK465" s="41"/>
      <c r="NO465" s="7"/>
      <c r="NP465" s="8"/>
      <c r="NU465" s="8"/>
      <c r="NW465" s="4"/>
      <c r="NX465" s="4"/>
      <c r="NZ465" s="8"/>
      <c r="OB465" s="4"/>
      <c r="OC465" s="4"/>
      <c r="OD465" s="15"/>
      <c r="OE465" s="39"/>
      <c r="OJ465" s="39"/>
      <c r="OL465" s="14"/>
      <c r="OM465" s="14"/>
      <c r="ON465" s="22"/>
      <c r="OO465" s="40"/>
      <c r="OS465" s="7"/>
      <c r="OT465" s="8"/>
      <c r="OY465" s="8"/>
      <c r="PA465" s="4"/>
      <c r="PB465" s="4"/>
      <c r="PC465" s="15"/>
      <c r="PD465" s="39"/>
      <c r="PH465" s="7"/>
      <c r="PI465" s="8"/>
      <c r="PM465" s="7"/>
      <c r="PN465" s="8"/>
      <c r="PS465" s="8"/>
      <c r="PU465" s="4"/>
      <c r="PV465" s="4"/>
      <c r="PX465" s="8"/>
      <c r="PZ465" s="4"/>
      <c r="QA465" s="4"/>
      <c r="QB465" s="15"/>
      <c r="QC465" s="39"/>
      <c r="QH465" s="39"/>
      <c r="QJ465" s="14"/>
      <c r="QK465" s="14"/>
      <c r="QL465" s="22"/>
      <c r="QM465" s="40"/>
      <c r="QQ465" s="7"/>
      <c r="QR465" s="8"/>
      <c r="QW465" s="8"/>
      <c r="QY465" s="4"/>
      <c r="QZ465" s="4"/>
      <c r="RA465" s="15"/>
      <c r="RB465" s="39"/>
      <c r="RF465" s="7"/>
      <c r="RG465" s="8"/>
      <c r="RK465" s="7"/>
      <c r="RL465" s="8"/>
      <c r="RQ465" s="8"/>
      <c r="RS465" s="4"/>
      <c r="RT465" s="4"/>
      <c r="RU465" s="15"/>
      <c r="RV465" s="39"/>
      <c r="RZ465" s="7"/>
      <c r="SA465" s="8"/>
      <c r="SE465" s="7"/>
      <c r="SF465" s="8"/>
      <c r="SJ465" s="7"/>
      <c r="SK465" s="8"/>
      <c r="SP465" s="8"/>
      <c r="SR465" s="4"/>
      <c r="SS465" s="4"/>
      <c r="SU465" s="8"/>
      <c r="SW465" s="4"/>
      <c r="SX465" s="4"/>
      <c r="SY465" s="15"/>
      <c r="SZ465" s="39"/>
      <c r="TE465" s="39"/>
      <c r="TG465" s="14"/>
      <c r="TH465" s="14"/>
      <c r="TI465" s="22"/>
      <c r="TJ465" s="40"/>
      <c r="TN465" s="7"/>
      <c r="TO465" s="8"/>
      <c r="TT465" s="8"/>
      <c r="TV465" s="4"/>
      <c r="TW465" s="4"/>
      <c r="TX465" s="15"/>
      <c r="TY465" s="39"/>
      <c r="UC465" s="7"/>
      <c r="UD465" s="8"/>
      <c r="UH465" s="7"/>
      <c r="UI465" s="8"/>
      <c r="UN465" s="8"/>
      <c r="UP465" s="4"/>
      <c r="UQ465" s="4"/>
      <c r="UR465" s="15"/>
      <c r="US465" s="39"/>
      <c r="UW465" s="7"/>
      <c r="UX465" s="8"/>
      <c r="VB465" s="7"/>
      <c r="VC465" s="8"/>
      <c r="VG465" s="7"/>
      <c r="VH465" s="8"/>
      <c r="VM465" s="8"/>
      <c r="VO465" s="4"/>
      <c r="VP465" s="4"/>
      <c r="VQ465" s="15"/>
      <c r="VR465" s="39"/>
      <c r="VV465" s="7"/>
      <c r="VW465" s="8"/>
      <c r="WA465" s="7"/>
      <c r="WB465" s="8"/>
      <c r="WF465" s="7"/>
      <c r="WG465" s="8"/>
      <c r="WK465" s="7"/>
      <c r="WL465" s="8"/>
      <c r="WQ465" s="8"/>
      <c r="WS465" s="4"/>
      <c r="WT465" s="4"/>
      <c r="WU465" s="15"/>
      <c r="WV465" s="39"/>
      <c r="WZ465" s="7"/>
      <c r="XA465" s="8"/>
      <c r="XE465" s="7"/>
      <c r="XF465" s="8"/>
      <c r="XJ465" s="7"/>
      <c r="XK465" s="8"/>
      <c r="XO465" s="7"/>
      <c r="XP465" s="8"/>
      <c r="XT465" s="7"/>
      <c r="XU465" s="8"/>
      <c r="XY465" s="7"/>
      <c r="XZ465" s="8"/>
      <c r="YD465" s="7"/>
      <c r="YE465" s="8"/>
      <c r="YI465" s="7"/>
      <c r="YJ465" s="8"/>
    </row>
    <row r="466" spans="2:660" x14ac:dyDescent="0.2">
      <c r="B466" s="242"/>
      <c r="C466" s="163"/>
      <c r="D466"/>
      <c r="J466"/>
      <c r="K466"/>
      <c r="L466"/>
      <c r="M466"/>
      <c r="AI466" s="8"/>
      <c r="AK466" s="4"/>
      <c r="AL466" s="9"/>
      <c r="AN466" s="8"/>
      <c r="AP466" s="4"/>
      <c r="AQ466" s="9"/>
      <c r="AS466" s="8"/>
      <c r="AU466" s="4"/>
      <c r="AV466" s="9"/>
      <c r="AX466" s="17"/>
      <c r="AZ466" s="13"/>
      <c r="BA466" s="16"/>
      <c r="BM466" s="39"/>
      <c r="BO466" s="14"/>
      <c r="BP466" s="18"/>
      <c r="BR466" s="39"/>
      <c r="BT466" s="14"/>
      <c r="BU466" s="18"/>
      <c r="BW466" s="39"/>
      <c r="BY466" s="14"/>
      <c r="BZ466" s="18"/>
      <c r="CA466" s="22"/>
      <c r="CB466" s="40"/>
      <c r="CG466" s="40"/>
      <c r="CI466" s="21"/>
      <c r="CJ466" s="21"/>
      <c r="CL466" s="40"/>
      <c r="CN466" s="21"/>
      <c r="CO466" s="21"/>
      <c r="CQ466" s="40"/>
      <c r="CS466" s="21"/>
      <c r="CT466" s="21"/>
      <c r="CV466" s="40"/>
      <c r="CX466" s="21"/>
      <c r="CY466" s="21"/>
      <c r="CZ466" s="26"/>
      <c r="DA466" s="41"/>
      <c r="DF466" s="41"/>
      <c r="DH466" s="25"/>
      <c r="DI466" s="25"/>
      <c r="DK466" s="41"/>
      <c r="DM466" s="25"/>
      <c r="DN466" s="25"/>
      <c r="DP466" s="41"/>
      <c r="DR466" s="25"/>
      <c r="DS466" s="25"/>
      <c r="DT466" s="30"/>
      <c r="DU466" s="42"/>
      <c r="DZ466" s="42"/>
      <c r="EB466" s="29"/>
      <c r="EC466" s="29"/>
      <c r="EE466" s="42"/>
      <c r="EG466" s="29"/>
      <c r="EH466" s="29"/>
      <c r="EI466" s="34"/>
      <c r="EJ466" s="43"/>
      <c r="EO466" s="43"/>
      <c r="EQ466" s="33"/>
      <c r="ER466" s="33"/>
      <c r="ES466" s="38"/>
      <c r="ET466" s="44"/>
      <c r="EX466" s="7"/>
      <c r="EY466" s="8"/>
      <c r="FD466" s="8"/>
      <c r="FF466" s="4"/>
      <c r="FG466" s="4"/>
      <c r="FI466" s="8"/>
      <c r="FK466" s="4"/>
      <c r="FL466" s="4"/>
      <c r="FN466" s="8"/>
      <c r="FP466" s="4"/>
      <c r="FQ466" s="4"/>
      <c r="FS466" s="8"/>
      <c r="FU466" s="4"/>
      <c r="FV466" s="4"/>
      <c r="FW466" s="15"/>
      <c r="FX466" s="39"/>
      <c r="GC466" s="39"/>
      <c r="GE466" s="14"/>
      <c r="GF466" s="14"/>
      <c r="GH466" s="39"/>
      <c r="GJ466" s="14"/>
      <c r="GK466" s="14"/>
      <c r="GM466" s="39"/>
      <c r="GO466" s="14"/>
      <c r="GP466" s="14"/>
      <c r="GQ466" s="22"/>
      <c r="GR466" s="40"/>
      <c r="GW466" s="40"/>
      <c r="GY466" s="21"/>
      <c r="GZ466" s="21"/>
      <c r="HB466" s="40"/>
      <c r="HD466" s="21"/>
      <c r="HE466" s="21"/>
      <c r="HF466" s="26"/>
      <c r="HG466" s="41"/>
      <c r="HL466" s="41"/>
      <c r="HN466" s="25"/>
      <c r="HO466" s="25"/>
      <c r="HP466" s="30"/>
      <c r="HQ466" s="42"/>
      <c r="HU466" s="7"/>
      <c r="HV466" s="8"/>
      <c r="IA466" s="8"/>
      <c r="IC466" s="4"/>
      <c r="ID466" s="4"/>
      <c r="IF466" s="8"/>
      <c r="IH466" s="4"/>
      <c r="II466" s="4"/>
      <c r="IK466" s="8"/>
      <c r="IM466" s="4"/>
      <c r="IN466" s="4"/>
      <c r="IO466" s="15"/>
      <c r="IP466" s="39"/>
      <c r="IU466" s="39"/>
      <c r="IW466" s="14"/>
      <c r="IX466" s="14"/>
      <c r="IZ466" s="39"/>
      <c r="JB466" s="14"/>
      <c r="JC466" s="14"/>
      <c r="JD466" s="22"/>
      <c r="JE466" s="40"/>
      <c r="JJ466" s="40"/>
      <c r="JL466" s="21"/>
      <c r="JM466" s="21"/>
      <c r="JN466" s="26"/>
      <c r="JO466" s="41"/>
      <c r="JS466" s="7"/>
      <c r="JT466" s="8"/>
      <c r="JY466" s="8"/>
      <c r="KA466" s="4"/>
      <c r="KB466" s="4"/>
      <c r="KD466" s="8"/>
      <c r="KF466" s="4"/>
      <c r="KG466" s="4"/>
      <c r="KH466" s="15"/>
      <c r="KI466" s="39"/>
      <c r="KN466" s="39"/>
      <c r="KP466" s="14"/>
      <c r="KQ466" s="14"/>
      <c r="KR466" s="22"/>
      <c r="KS466" s="40"/>
      <c r="KX466" s="6"/>
      <c r="KZ466" s="5"/>
      <c r="LA466" s="5"/>
      <c r="LG466" s="15"/>
      <c r="LH466" s="39"/>
      <c r="LM466" s="6"/>
      <c r="LO466" s="5"/>
      <c r="LP466" s="5"/>
      <c r="LQ466" s="7"/>
      <c r="LR466" s="8"/>
      <c r="LW466" s="8"/>
      <c r="LY466" s="4"/>
      <c r="LZ466" s="4"/>
      <c r="MB466" s="8"/>
      <c r="MD466" s="4"/>
      <c r="ME466" s="4"/>
      <c r="MG466" s="8"/>
      <c r="MI466" s="4"/>
      <c r="MJ466" s="4"/>
      <c r="MK466" s="15"/>
      <c r="ML466" s="39"/>
      <c r="MQ466" s="39"/>
      <c r="MS466" s="14"/>
      <c r="MT466" s="14"/>
      <c r="MV466" s="39"/>
      <c r="MX466" s="14"/>
      <c r="MY466" s="14"/>
      <c r="MZ466" s="22"/>
      <c r="NA466" s="40"/>
      <c r="NF466" s="40"/>
      <c r="NH466" s="21"/>
      <c r="NI466" s="21"/>
      <c r="NJ466" s="26"/>
      <c r="NK466" s="41"/>
      <c r="NO466" s="7"/>
      <c r="NP466" s="8"/>
      <c r="NU466" s="8"/>
      <c r="NW466" s="4"/>
      <c r="NX466" s="4"/>
      <c r="NZ466" s="8"/>
      <c r="OB466" s="4"/>
      <c r="OC466" s="4"/>
      <c r="OD466" s="15"/>
      <c r="OE466" s="39"/>
      <c r="OJ466" s="39"/>
      <c r="OL466" s="14"/>
      <c r="OM466" s="14"/>
      <c r="ON466" s="22"/>
      <c r="OO466" s="40"/>
      <c r="OS466" s="7"/>
      <c r="OT466" s="8"/>
      <c r="OY466" s="8"/>
      <c r="PA466" s="4"/>
      <c r="PB466" s="4"/>
      <c r="PC466" s="15"/>
      <c r="PD466" s="39"/>
      <c r="PH466" s="7"/>
      <c r="PI466" s="8"/>
      <c r="PM466" s="7"/>
      <c r="PN466" s="8"/>
      <c r="PS466" s="8"/>
      <c r="PU466" s="4"/>
      <c r="PV466" s="4"/>
      <c r="PX466" s="8"/>
      <c r="PZ466" s="4"/>
      <c r="QA466" s="4"/>
      <c r="QB466" s="15"/>
      <c r="QC466" s="39"/>
      <c r="QH466" s="39"/>
      <c r="QJ466" s="14"/>
      <c r="QK466" s="14"/>
      <c r="QL466" s="22"/>
      <c r="QM466" s="40"/>
      <c r="QQ466" s="7"/>
      <c r="QR466" s="8"/>
      <c r="QW466" s="8"/>
      <c r="QY466" s="4"/>
      <c r="QZ466" s="4"/>
      <c r="RA466" s="15"/>
      <c r="RB466" s="39"/>
      <c r="RF466" s="7"/>
      <c r="RG466" s="8"/>
      <c r="RK466" s="7"/>
      <c r="RL466" s="8"/>
      <c r="RQ466" s="8"/>
      <c r="RS466" s="4"/>
      <c r="RT466" s="4"/>
      <c r="RU466" s="15"/>
      <c r="RV466" s="39"/>
      <c r="RZ466" s="7"/>
      <c r="SA466" s="8"/>
      <c r="SE466" s="7"/>
      <c r="SF466" s="8"/>
      <c r="SJ466" s="7"/>
      <c r="SK466" s="8"/>
      <c r="SP466" s="8"/>
      <c r="SR466" s="4"/>
      <c r="SS466" s="4"/>
      <c r="SU466" s="8"/>
      <c r="SW466" s="4"/>
      <c r="SX466" s="4"/>
      <c r="SY466" s="15"/>
      <c r="SZ466" s="39"/>
      <c r="TE466" s="39"/>
      <c r="TG466" s="14"/>
      <c r="TH466" s="14"/>
      <c r="TI466" s="22"/>
      <c r="TJ466" s="40"/>
      <c r="TN466" s="7"/>
      <c r="TO466" s="8"/>
      <c r="TT466" s="8"/>
      <c r="TV466" s="4"/>
      <c r="TW466" s="4"/>
      <c r="TX466" s="15"/>
      <c r="TY466" s="39"/>
      <c r="UC466" s="7"/>
      <c r="UD466" s="8"/>
      <c r="UH466" s="7"/>
      <c r="UI466" s="8"/>
      <c r="UN466" s="8"/>
      <c r="UP466" s="4"/>
      <c r="UQ466" s="4"/>
      <c r="UR466" s="15"/>
      <c r="US466" s="39"/>
      <c r="UW466" s="7"/>
      <c r="UX466" s="8"/>
      <c r="VB466" s="7"/>
      <c r="VC466" s="8"/>
      <c r="VG466" s="7"/>
      <c r="VH466" s="8"/>
      <c r="VM466" s="8"/>
      <c r="VO466" s="4"/>
      <c r="VP466" s="4"/>
      <c r="VQ466" s="15"/>
      <c r="VR466" s="39"/>
      <c r="VV466" s="7"/>
      <c r="VW466" s="8"/>
      <c r="WA466" s="7"/>
      <c r="WB466" s="8"/>
      <c r="WF466" s="7"/>
      <c r="WG466" s="8"/>
      <c r="WK466" s="7"/>
      <c r="WL466" s="8"/>
      <c r="WQ466" s="8"/>
      <c r="WS466" s="4"/>
      <c r="WT466" s="4"/>
      <c r="WU466" s="15"/>
      <c r="WV466" s="39"/>
      <c r="WZ466" s="7"/>
      <c r="XA466" s="8"/>
      <c r="XE466" s="7"/>
      <c r="XF466" s="8"/>
      <c r="XJ466" s="7"/>
      <c r="XK466" s="8"/>
      <c r="XO466" s="7"/>
      <c r="XP466" s="8"/>
      <c r="XT466" s="7"/>
      <c r="XU466" s="8"/>
      <c r="XY466" s="7"/>
      <c r="XZ466" s="8"/>
      <c r="YD466" s="7"/>
      <c r="YE466" s="8"/>
      <c r="YI466" s="7"/>
      <c r="YJ466" s="8"/>
    </row>
    <row r="467" spans="2:660" x14ac:dyDescent="0.2">
      <c r="B467" s="242"/>
      <c r="C467" s="163"/>
      <c r="D467"/>
      <c r="J467"/>
      <c r="K467"/>
      <c r="L467"/>
      <c r="M467"/>
      <c r="AI467" s="8"/>
      <c r="AK467" s="4"/>
      <c r="AL467" s="9"/>
      <c r="AN467" s="8"/>
      <c r="AP467" s="4"/>
      <c r="AQ467" s="9"/>
      <c r="AS467" s="8"/>
      <c r="AU467" s="4"/>
      <c r="AV467" s="9"/>
      <c r="AX467" s="17"/>
      <c r="AZ467" s="13"/>
      <c r="BA467" s="16"/>
      <c r="BM467" s="39"/>
      <c r="BO467" s="14"/>
      <c r="BP467" s="18"/>
      <c r="BR467" s="39"/>
      <c r="BT467" s="14"/>
      <c r="BU467" s="18"/>
      <c r="BW467" s="39"/>
      <c r="BY467" s="14"/>
      <c r="BZ467" s="18"/>
      <c r="CA467" s="22"/>
      <c r="CB467" s="40"/>
      <c r="CG467" s="40"/>
      <c r="CI467" s="21"/>
      <c r="CJ467" s="21"/>
      <c r="CL467" s="40"/>
      <c r="CN467" s="21"/>
      <c r="CO467" s="21"/>
      <c r="CQ467" s="40"/>
      <c r="CS467" s="21"/>
      <c r="CT467" s="21"/>
      <c r="CV467" s="40"/>
      <c r="CX467" s="21"/>
      <c r="CY467" s="21"/>
      <c r="CZ467" s="26"/>
      <c r="DA467" s="41"/>
      <c r="DF467" s="41"/>
      <c r="DH467" s="25"/>
      <c r="DI467" s="25"/>
      <c r="DK467" s="41"/>
      <c r="DM467" s="25"/>
      <c r="DN467" s="25"/>
      <c r="DP467" s="41"/>
      <c r="DR467" s="25"/>
      <c r="DS467" s="25"/>
      <c r="DT467" s="30"/>
      <c r="DU467" s="42"/>
      <c r="DZ467" s="42"/>
      <c r="EB467" s="29"/>
      <c r="EC467" s="29"/>
      <c r="EE467" s="42"/>
      <c r="EG467" s="29"/>
      <c r="EH467" s="29"/>
      <c r="EI467" s="34"/>
      <c r="EJ467" s="43"/>
      <c r="EO467" s="43"/>
      <c r="EQ467" s="33"/>
      <c r="ER467" s="33"/>
      <c r="ES467" s="38"/>
      <c r="ET467" s="44"/>
      <c r="EX467" s="7"/>
      <c r="EY467" s="8"/>
      <c r="FD467" s="8"/>
      <c r="FF467" s="4"/>
      <c r="FG467" s="4"/>
      <c r="FI467" s="8"/>
      <c r="FK467" s="4"/>
      <c r="FL467" s="4"/>
      <c r="FN467" s="8"/>
      <c r="FP467" s="4"/>
      <c r="FQ467" s="4"/>
      <c r="FS467" s="8"/>
      <c r="FU467" s="4"/>
      <c r="FV467" s="4"/>
      <c r="FW467" s="15"/>
      <c r="FX467" s="39"/>
      <c r="GC467" s="39"/>
      <c r="GE467" s="14"/>
      <c r="GF467" s="14"/>
      <c r="GH467" s="39"/>
      <c r="GJ467" s="14"/>
      <c r="GK467" s="14"/>
      <c r="GM467" s="39"/>
      <c r="GO467" s="14"/>
      <c r="GP467" s="14"/>
      <c r="GQ467" s="22"/>
      <c r="GR467" s="40"/>
      <c r="GW467" s="40"/>
      <c r="GY467" s="21"/>
      <c r="GZ467" s="21"/>
      <c r="HB467" s="40"/>
      <c r="HD467" s="21"/>
      <c r="HE467" s="21"/>
      <c r="HF467" s="26"/>
      <c r="HG467" s="41"/>
      <c r="HL467" s="41"/>
      <c r="HN467" s="25"/>
      <c r="HO467" s="25"/>
      <c r="HP467" s="30"/>
      <c r="HQ467" s="42"/>
      <c r="HU467" s="7"/>
      <c r="HV467" s="8"/>
      <c r="IA467" s="8"/>
      <c r="IC467" s="4"/>
      <c r="ID467" s="4"/>
      <c r="IF467" s="8"/>
      <c r="IH467" s="4"/>
      <c r="II467" s="4"/>
      <c r="IK467" s="8"/>
      <c r="IM467" s="4"/>
      <c r="IN467" s="4"/>
      <c r="IO467" s="15"/>
      <c r="IP467" s="39"/>
      <c r="IU467" s="39"/>
      <c r="IW467" s="14"/>
      <c r="IX467" s="14"/>
      <c r="IZ467" s="39"/>
      <c r="JB467" s="14"/>
      <c r="JC467" s="14"/>
      <c r="JD467" s="22"/>
      <c r="JE467" s="40"/>
      <c r="JJ467" s="40"/>
      <c r="JL467" s="21"/>
      <c r="JM467" s="21"/>
      <c r="JN467" s="26"/>
      <c r="JO467" s="41"/>
      <c r="JS467" s="7"/>
      <c r="JT467" s="8"/>
      <c r="JY467" s="8"/>
      <c r="KA467" s="4"/>
      <c r="KB467" s="4"/>
      <c r="KD467" s="8"/>
      <c r="KF467" s="4"/>
      <c r="KG467" s="4"/>
      <c r="KH467" s="15"/>
      <c r="KI467" s="39"/>
      <c r="KN467" s="39"/>
      <c r="KP467" s="14"/>
      <c r="KQ467" s="14"/>
      <c r="KR467" s="22"/>
      <c r="KS467" s="40"/>
      <c r="KX467" s="6"/>
      <c r="KZ467" s="5"/>
      <c r="LA467" s="5"/>
      <c r="LG467" s="15"/>
      <c r="LH467" s="39"/>
      <c r="LM467" s="6"/>
      <c r="LO467" s="5"/>
      <c r="LP467" s="5"/>
      <c r="LQ467" s="7"/>
      <c r="LR467" s="8"/>
      <c r="LW467" s="8"/>
      <c r="LY467" s="4"/>
      <c r="LZ467" s="4"/>
      <c r="MB467" s="8"/>
      <c r="MD467" s="4"/>
      <c r="ME467" s="4"/>
      <c r="MG467" s="8"/>
      <c r="MI467" s="4"/>
      <c r="MJ467" s="4"/>
      <c r="MK467" s="15"/>
      <c r="ML467" s="39"/>
      <c r="MQ467" s="39"/>
      <c r="MS467" s="14"/>
      <c r="MT467" s="14"/>
      <c r="MV467" s="39"/>
      <c r="MX467" s="14"/>
      <c r="MY467" s="14"/>
      <c r="MZ467" s="22"/>
      <c r="NA467" s="40"/>
      <c r="NF467" s="40"/>
      <c r="NH467" s="21"/>
      <c r="NI467" s="21"/>
      <c r="NJ467" s="26"/>
      <c r="NK467" s="41"/>
      <c r="NO467" s="7"/>
      <c r="NP467" s="8"/>
      <c r="NU467" s="8"/>
      <c r="NW467" s="4"/>
      <c r="NX467" s="4"/>
      <c r="NZ467" s="8"/>
      <c r="OB467" s="4"/>
      <c r="OC467" s="4"/>
      <c r="OD467" s="15"/>
      <c r="OE467" s="39"/>
      <c r="OJ467" s="39"/>
      <c r="OL467" s="14"/>
      <c r="OM467" s="14"/>
      <c r="ON467" s="22"/>
      <c r="OO467" s="40"/>
      <c r="OS467" s="7"/>
      <c r="OT467" s="8"/>
      <c r="OY467" s="8"/>
      <c r="PA467" s="4"/>
      <c r="PB467" s="4"/>
      <c r="PC467" s="15"/>
      <c r="PD467" s="39"/>
      <c r="PH467" s="7"/>
      <c r="PI467" s="8"/>
      <c r="PM467" s="7"/>
      <c r="PN467" s="8"/>
      <c r="PS467" s="8"/>
      <c r="PU467" s="4"/>
      <c r="PV467" s="4"/>
      <c r="PX467" s="8"/>
      <c r="PZ467" s="4"/>
      <c r="QA467" s="4"/>
      <c r="QB467" s="15"/>
      <c r="QC467" s="39"/>
      <c r="QH467" s="39"/>
      <c r="QJ467" s="14"/>
      <c r="QK467" s="14"/>
      <c r="QL467" s="22"/>
      <c r="QM467" s="40"/>
      <c r="QQ467" s="7"/>
      <c r="QR467" s="8"/>
      <c r="QW467" s="8"/>
      <c r="QY467" s="4"/>
      <c r="QZ467" s="4"/>
      <c r="RA467" s="15"/>
      <c r="RB467" s="39"/>
      <c r="RF467" s="7"/>
      <c r="RG467" s="8"/>
      <c r="RK467" s="7"/>
      <c r="RL467" s="8"/>
      <c r="RQ467" s="8"/>
      <c r="RS467" s="4"/>
      <c r="RT467" s="4"/>
      <c r="RU467" s="15"/>
      <c r="RV467" s="39"/>
      <c r="RZ467" s="7"/>
      <c r="SA467" s="8"/>
      <c r="SE467" s="7"/>
      <c r="SF467" s="8"/>
      <c r="SJ467" s="7"/>
      <c r="SK467" s="8"/>
      <c r="SP467" s="8"/>
      <c r="SR467" s="4"/>
      <c r="SS467" s="4"/>
      <c r="SU467" s="8"/>
      <c r="SW467" s="4"/>
      <c r="SX467" s="4"/>
      <c r="SY467" s="15"/>
      <c r="SZ467" s="39"/>
      <c r="TE467" s="39"/>
      <c r="TG467" s="14"/>
      <c r="TH467" s="14"/>
      <c r="TI467" s="22"/>
      <c r="TJ467" s="40"/>
      <c r="TN467" s="7"/>
      <c r="TO467" s="8"/>
      <c r="TT467" s="8"/>
      <c r="TV467" s="4"/>
      <c r="TW467" s="4"/>
      <c r="TX467" s="15"/>
      <c r="TY467" s="39"/>
      <c r="UC467" s="7"/>
      <c r="UD467" s="8"/>
      <c r="UH467" s="7"/>
      <c r="UI467" s="8"/>
      <c r="UN467" s="8"/>
      <c r="UP467" s="4"/>
      <c r="UQ467" s="4"/>
      <c r="UR467" s="15"/>
      <c r="US467" s="39"/>
      <c r="UW467" s="7"/>
      <c r="UX467" s="8"/>
      <c r="VB467" s="7"/>
      <c r="VC467" s="8"/>
      <c r="VG467" s="7"/>
      <c r="VH467" s="8"/>
      <c r="VM467" s="8"/>
      <c r="VO467" s="4"/>
      <c r="VP467" s="4"/>
      <c r="VQ467" s="15"/>
      <c r="VR467" s="39"/>
      <c r="VV467" s="7"/>
      <c r="VW467" s="8"/>
      <c r="WA467" s="7"/>
      <c r="WB467" s="8"/>
      <c r="WF467" s="7"/>
      <c r="WG467" s="8"/>
      <c r="WK467" s="7"/>
      <c r="WL467" s="8"/>
      <c r="WQ467" s="8"/>
      <c r="WS467" s="4"/>
      <c r="WT467" s="4"/>
      <c r="WU467" s="15"/>
      <c r="WV467" s="39"/>
      <c r="WZ467" s="7"/>
      <c r="XA467" s="8"/>
      <c r="XE467" s="7"/>
      <c r="XF467" s="8"/>
      <c r="XJ467" s="7"/>
      <c r="XK467" s="8"/>
      <c r="XO467" s="7"/>
      <c r="XP467" s="8"/>
      <c r="XT467" s="7"/>
      <c r="XU467" s="8"/>
      <c r="XY467" s="7"/>
      <c r="XZ467" s="8"/>
      <c r="YD467" s="7"/>
      <c r="YE467" s="8"/>
      <c r="YI467" s="7"/>
      <c r="YJ467" s="8"/>
    </row>
    <row r="468" spans="2:660" x14ac:dyDescent="0.2">
      <c r="B468" s="242"/>
      <c r="C468" s="163"/>
      <c r="D468"/>
      <c r="J468"/>
      <c r="K468"/>
      <c r="L468"/>
      <c r="M468"/>
      <c r="AI468" s="8"/>
      <c r="AK468" s="4"/>
      <c r="AL468" s="9"/>
      <c r="AN468" s="8"/>
      <c r="AP468" s="4"/>
      <c r="AQ468" s="9"/>
      <c r="AS468" s="8"/>
      <c r="AU468" s="4"/>
      <c r="AV468" s="9"/>
      <c r="AX468" s="17"/>
      <c r="AZ468" s="13"/>
      <c r="BA468" s="16"/>
      <c r="BM468" s="39"/>
      <c r="BO468" s="14"/>
      <c r="BP468" s="18"/>
      <c r="BR468" s="39"/>
      <c r="BT468" s="14"/>
      <c r="BU468" s="18"/>
      <c r="BW468" s="39"/>
      <c r="BY468" s="14"/>
      <c r="BZ468" s="18"/>
      <c r="CA468" s="22"/>
      <c r="CB468" s="40"/>
      <c r="CG468" s="40"/>
      <c r="CI468" s="21"/>
      <c r="CJ468" s="21"/>
      <c r="CL468" s="40"/>
      <c r="CN468" s="21"/>
      <c r="CO468" s="21"/>
      <c r="CQ468" s="40"/>
      <c r="CS468" s="21"/>
      <c r="CT468" s="21"/>
      <c r="CV468" s="40"/>
      <c r="CX468" s="21"/>
      <c r="CY468" s="21"/>
      <c r="CZ468" s="26"/>
      <c r="DA468" s="41"/>
      <c r="DF468" s="41"/>
      <c r="DH468" s="25"/>
      <c r="DI468" s="25"/>
      <c r="DK468" s="41"/>
      <c r="DM468" s="25"/>
      <c r="DN468" s="25"/>
      <c r="DP468" s="41"/>
      <c r="DR468" s="25"/>
      <c r="DS468" s="25"/>
      <c r="DT468" s="30"/>
      <c r="DU468" s="42"/>
      <c r="DZ468" s="42"/>
      <c r="EB468" s="29"/>
      <c r="EC468" s="29"/>
      <c r="EE468" s="42"/>
      <c r="EG468" s="29"/>
      <c r="EH468" s="29"/>
      <c r="EI468" s="34"/>
      <c r="EJ468" s="43"/>
      <c r="EO468" s="43"/>
      <c r="EQ468" s="33"/>
      <c r="ER468" s="33"/>
      <c r="ES468" s="38"/>
      <c r="ET468" s="44"/>
      <c r="EX468" s="7"/>
      <c r="EY468" s="8"/>
      <c r="FD468" s="8"/>
      <c r="FF468" s="4"/>
      <c r="FG468" s="4"/>
      <c r="FI468" s="8"/>
      <c r="FK468" s="4"/>
      <c r="FL468" s="4"/>
      <c r="FN468" s="8"/>
      <c r="FP468" s="4"/>
      <c r="FQ468" s="4"/>
      <c r="FS468" s="8"/>
      <c r="FU468" s="4"/>
      <c r="FV468" s="4"/>
      <c r="FW468" s="15"/>
      <c r="FX468" s="39"/>
      <c r="GC468" s="39"/>
      <c r="GE468" s="14"/>
      <c r="GF468" s="14"/>
      <c r="GH468" s="39"/>
      <c r="GJ468" s="14"/>
      <c r="GK468" s="14"/>
      <c r="GM468" s="39"/>
      <c r="GO468" s="14"/>
      <c r="GP468" s="14"/>
      <c r="GQ468" s="22"/>
      <c r="GR468" s="40"/>
      <c r="GW468" s="40"/>
      <c r="GY468" s="21"/>
      <c r="GZ468" s="21"/>
      <c r="HB468" s="40"/>
      <c r="HD468" s="21"/>
      <c r="HE468" s="21"/>
      <c r="HF468" s="26"/>
      <c r="HG468" s="41"/>
      <c r="HL468" s="41"/>
      <c r="HN468" s="25"/>
      <c r="HO468" s="25"/>
      <c r="HP468" s="30"/>
      <c r="HQ468" s="42"/>
      <c r="HU468" s="7"/>
      <c r="HV468" s="8"/>
      <c r="IA468" s="8"/>
      <c r="IC468" s="4"/>
      <c r="ID468" s="4"/>
      <c r="IF468" s="8"/>
      <c r="IH468" s="4"/>
      <c r="II468" s="4"/>
      <c r="IK468" s="8"/>
      <c r="IM468" s="4"/>
      <c r="IN468" s="4"/>
      <c r="IO468" s="15"/>
      <c r="IP468" s="39"/>
      <c r="IU468" s="39"/>
      <c r="IW468" s="14"/>
      <c r="IX468" s="14"/>
      <c r="IZ468" s="39"/>
      <c r="JB468" s="14"/>
      <c r="JC468" s="14"/>
      <c r="JD468" s="22"/>
      <c r="JE468" s="40"/>
      <c r="JJ468" s="40"/>
      <c r="JL468" s="21"/>
      <c r="JM468" s="21"/>
      <c r="JN468" s="26"/>
      <c r="JO468" s="41"/>
      <c r="JS468" s="7"/>
      <c r="JT468" s="8"/>
      <c r="JY468" s="8"/>
      <c r="KA468" s="4"/>
      <c r="KB468" s="4"/>
      <c r="KD468" s="8"/>
      <c r="KF468" s="4"/>
      <c r="KG468" s="4"/>
      <c r="KH468" s="15"/>
      <c r="KI468" s="39"/>
      <c r="KN468" s="39"/>
      <c r="KP468" s="14"/>
      <c r="KQ468" s="14"/>
      <c r="KR468" s="22"/>
      <c r="KS468" s="40"/>
      <c r="KX468" s="6"/>
      <c r="KZ468" s="5"/>
      <c r="LA468" s="5"/>
      <c r="LG468" s="15"/>
      <c r="LH468" s="39"/>
      <c r="LM468" s="6"/>
      <c r="LO468" s="5"/>
      <c r="LP468" s="5"/>
      <c r="LQ468" s="7"/>
      <c r="LR468" s="8"/>
      <c r="LW468" s="8"/>
      <c r="LY468" s="4"/>
      <c r="LZ468" s="4"/>
      <c r="MB468" s="8"/>
      <c r="MD468" s="4"/>
      <c r="ME468" s="4"/>
      <c r="MG468" s="8"/>
      <c r="MI468" s="4"/>
      <c r="MJ468" s="4"/>
      <c r="MK468" s="15"/>
      <c r="ML468" s="39"/>
      <c r="MQ468" s="39"/>
      <c r="MS468" s="14"/>
      <c r="MT468" s="14"/>
      <c r="MV468" s="39"/>
      <c r="MX468" s="14"/>
      <c r="MY468" s="14"/>
      <c r="MZ468" s="22"/>
      <c r="NA468" s="40"/>
      <c r="NF468" s="40"/>
      <c r="NH468" s="21"/>
      <c r="NI468" s="21"/>
      <c r="NJ468" s="26"/>
      <c r="NK468" s="41"/>
      <c r="NO468" s="7"/>
      <c r="NP468" s="8"/>
      <c r="NU468" s="8"/>
      <c r="NW468" s="4"/>
      <c r="NX468" s="4"/>
      <c r="NZ468" s="8"/>
      <c r="OB468" s="4"/>
      <c r="OC468" s="4"/>
      <c r="OD468" s="15"/>
      <c r="OE468" s="39"/>
      <c r="OJ468" s="39"/>
      <c r="OL468" s="14"/>
      <c r="OM468" s="14"/>
      <c r="ON468" s="22"/>
      <c r="OO468" s="40"/>
      <c r="OS468" s="7"/>
      <c r="OT468" s="8"/>
      <c r="OY468" s="8"/>
      <c r="PA468" s="4"/>
      <c r="PB468" s="4"/>
      <c r="PC468" s="15"/>
      <c r="PD468" s="39"/>
      <c r="PH468" s="7"/>
      <c r="PI468" s="8"/>
      <c r="PM468" s="7"/>
      <c r="PN468" s="8"/>
      <c r="PS468" s="8"/>
      <c r="PU468" s="4"/>
      <c r="PV468" s="4"/>
      <c r="PX468" s="8"/>
      <c r="PZ468" s="4"/>
      <c r="QA468" s="4"/>
      <c r="QB468" s="15"/>
      <c r="QC468" s="39"/>
      <c r="QH468" s="39"/>
      <c r="QJ468" s="14"/>
      <c r="QK468" s="14"/>
      <c r="QL468" s="22"/>
      <c r="QM468" s="40"/>
      <c r="QQ468" s="7"/>
      <c r="QR468" s="8"/>
      <c r="QW468" s="8"/>
      <c r="QY468" s="4"/>
      <c r="QZ468" s="4"/>
      <c r="RA468" s="15"/>
      <c r="RB468" s="39"/>
      <c r="RF468" s="7"/>
      <c r="RG468" s="8"/>
      <c r="RK468" s="7"/>
      <c r="RL468" s="8"/>
      <c r="RQ468" s="8"/>
      <c r="RS468" s="4"/>
      <c r="RT468" s="4"/>
      <c r="RU468" s="15"/>
      <c r="RV468" s="39"/>
      <c r="RZ468" s="7"/>
      <c r="SA468" s="8"/>
      <c r="SE468" s="7"/>
      <c r="SF468" s="8"/>
      <c r="SJ468" s="7"/>
      <c r="SK468" s="8"/>
      <c r="SP468" s="8"/>
      <c r="SR468" s="4"/>
      <c r="SS468" s="4"/>
      <c r="SU468" s="8"/>
      <c r="SW468" s="4"/>
      <c r="SX468" s="4"/>
      <c r="SY468" s="15"/>
      <c r="SZ468" s="39"/>
      <c r="TE468" s="39"/>
      <c r="TG468" s="14"/>
      <c r="TH468" s="14"/>
      <c r="TI468" s="22"/>
      <c r="TJ468" s="40"/>
      <c r="TN468" s="7"/>
      <c r="TO468" s="8"/>
      <c r="TT468" s="8"/>
      <c r="TV468" s="4"/>
      <c r="TW468" s="4"/>
      <c r="TX468" s="15"/>
      <c r="TY468" s="39"/>
      <c r="UC468" s="7"/>
      <c r="UD468" s="8"/>
      <c r="UH468" s="7"/>
      <c r="UI468" s="8"/>
      <c r="UN468" s="8"/>
      <c r="UP468" s="4"/>
      <c r="UQ468" s="4"/>
      <c r="UR468" s="15"/>
      <c r="US468" s="39"/>
      <c r="UW468" s="7"/>
      <c r="UX468" s="8"/>
      <c r="VB468" s="7"/>
      <c r="VC468" s="8"/>
      <c r="VG468" s="7"/>
      <c r="VH468" s="8"/>
      <c r="VM468" s="8"/>
      <c r="VO468" s="4"/>
      <c r="VP468" s="4"/>
      <c r="VQ468" s="15"/>
      <c r="VR468" s="39"/>
      <c r="VV468" s="7"/>
      <c r="VW468" s="8"/>
      <c r="WA468" s="7"/>
      <c r="WB468" s="8"/>
      <c r="WF468" s="7"/>
      <c r="WG468" s="8"/>
      <c r="WK468" s="7"/>
      <c r="WL468" s="8"/>
      <c r="WQ468" s="8"/>
      <c r="WS468" s="4"/>
      <c r="WT468" s="4"/>
      <c r="WU468" s="15"/>
      <c r="WV468" s="39"/>
      <c r="WZ468" s="7"/>
      <c r="XA468" s="8"/>
      <c r="XE468" s="7"/>
      <c r="XF468" s="8"/>
      <c r="XJ468" s="7"/>
      <c r="XK468" s="8"/>
      <c r="XO468" s="7"/>
      <c r="XP468" s="8"/>
      <c r="XT468" s="7"/>
      <c r="XU468" s="8"/>
      <c r="XY468" s="7"/>
      <c r="XZ468" s="8"/>
      <c r="YD468" s="7"/>
      <c r="YE468" s="8"/>
      <c r="YI468" s="7"/>
      <c r="YJ468" s="8"/>
    </row>
    <row r="469" spans="2:660" x14ac:dyDescent="0.2">
      <c r="B469" s="242"/>
      <c r="C469" s="163"/>
      <c r="D469"/>
      <c r="J469"/>
      <c r="K469"/>
      <c r="L469"/>
      <c r="M469"/>
      <c r="AI469" s="8"/>
      <c r="AK469" s="4"/>
      <c r="AL469" s="9"/>
      <c r="AN469" s="8"/>
      <c r="AP469" s="4"/>
      <c r="AQ469" s="9"/>
      <c r="AS469" s="8"/>
      <c r="AU469" s="4"/>
      <c r="AV469" s="9"/>
      <c r="AX469" s="17"/>
      <c r="AZ469" s="13"/>
      <c r="BA469" s="16"/>
      <c r="BM469" s="39"/>
      <c r="BO469" s="14"/>
      <c r="BP469" s="18"/>
      <c r="BR469" s="39"/>
      <c r="BT469" s="14"/>
      <c r="BU469" s="18"/>
      <c r="BW469" s="39"/>
      <c r="BY469" s="14"/>
      <c r="BZ469" s="18"/>
      <c r="CA469" s="22"/>
      <c r="CB469" s="40"/>
      <c r="CG469" s="40"/>
      <c r="CI469" s="21"/>
      <c r="CJ469" s="21"/>
      <c r="CL469" s="40"/>
      <c r="CN469" s="21"/>
      <c r="CO469" s="21"/>
      <c r="CQ469" s="40"/>
      <c r="CS469" s="21"/>
      <c r="CT469" s="21"/>
      <c r="CV469" s="40"/>
      <c r="CX469" s="21"/>
      <c r="CY469" s="21"/>
      <c r="CZ469" s="26"/>
      <c r="DA469" s="41"/>
      <c r="DF469" s="41"/>
      <c r="DH469" s="25"/>
      <c r="DI469" s="25"/>
      <c r="DK469" s="41"/>
      <c r="DM469" s="25"/>
      <c r="DN469" s="25"/>
      <c r="DP469" s="41"/>
      <c r="DR469" s="25"/>
      <c r="DS469" s="25"/>
      <c r="DT469" s="30"/>
      <c r="DU469" s="42"/>
      <c r="DZ469" s="42"/>
      <c r="EB469" s="29"/>
      <c r="EC469" s="29"/>
      <c r="EE469" s="42"/>
      <c r="EG469" s="29"/>
      <c r="EH469" s="29"/>
      <c r="EI469" s="34"/>
      <c r="EJ469" s="43"/>
      <c r="EO469" s="43"/>
      <c r="EQ469" s="33"/>
      <c r="ER469" s="33"/>
      <c r="ES469" s="38"/>
      <c r="ET469" s="44"/>
      <c r="EX469" s="7"/>
      <c r="EY469" s="8"/>
      <c r="FD469" s="8"/>
      <c r="FF469" s="4"/>
      <c r="FG469" s="4"/>
      <c r="FI469" s="8"/>
      <c r="FK469" s="4"/>
      <c r="FL469" s="4"/>
      <c r="FN469" s="8"/>
      <c r="FP469" s="4"/>
      <c r="FQ469" s="4"/>
      <c r="FS469" s="8"/>
      <c r="FU469" s="4"/>
      <c r="FV469" s="4"/>
      <c r="FW469" s="15"/>
      <c r="FX469" s="39"/>
      <c r="GC469" s="39"/>
      <c r="GE469" s="14"/>
      <c r="GF469" s="14"/>
      <c r="GH469" s="39"/>
      <c r="GJ469" s="14"/>
      <c r="GK469" s="14"/>
      <c r="GM469" s="39"/>
      <c r="GO469" s="14"/>
      <c r="GP469" s="14"/>
      <c r="GQ469" s="22"/>
      <c r="GR469" s="40"/>
      <c r="GW469" s="40"/>
      <c r="GY469" s="21"/>
      <c r="GZ469" s="21"/>
      <c r="HB469" s="40"/>
      <c r="HD469" s="21"/>
      <c r="HE469" s="21"/>
      <c r="HF469" s="26"/>
      <c r="HG469" s="41"/>
      <c r="HL469" s="41"/>
      <c r="HN469" s="25"/>
      <c r="HO469" s="25"/>
      <c r="HP469" s="30"/>
      <c r="HQ469" s="42"/>
      <c r="HU469" s="7"/>
      <c r="HV469" s="8"/>
      <c r="IA469" s="8"/>
      <c r="IC469" s="4"/>
      <c r="ID469" s="4"/>
      <c r="IF469" s="8"/>
      <c r="IH469" s="4"/>
      <c r="II469" s="4"/>
      <c r="IK469" s="8"/>
      <c r="IM469" s="4"/>
      <c r="IN469" s="4"/>
      <c r="IO469" s="15"/>
      <c r="IP469" s="39"/>
      <c r="IU469" s="39"/>
      <c r="IW469" s="14"/>
      <c r="IX469" s="14"/>
      <c r="IZ469" s="39"/>
      <c r="JB469" s="14"/>
      <c r="JC469" s="14"/>
      <c r="JD469" s="22"/>
      <c r="JE469" s="40"/>
      <c r="JJ469" s="40"/>
      <c r="JL469" s="21"/>
      <c r="JM469" s="21"/>
      <c r="JN469" s="26"/>
      <c r="JO469" s="41"/>
      <c r="JS469" s="7"/>
      <c r="JT469" s="8"/>
      <c r="JY469" s="8"/>
      <c r="KA469" s="4"/>
      <c r="KB469" s="4"/>
      <c r="KD469" s="8"/>
      <c r="KF469" s="4"/>
      <c r="KG469" s="4"/>
      <c r="KH469" s="15"/>
      <c r="KI469" s="39"/>
      <c r="KN469" s="39"/>
      <c r="KP469" s="14"/>
      <c r="KQ469" s="14"/>
      <c r="KR469" s="22"/>
      <c r="KS469" s="40"/>
      <c r="KX469" s="6"/>
      <c r="KZ469" s="5"/>
      <c r="LA469" s="5"/>
      <c r="LG469" s="15"/>
      <c r="LH469" s="39"/>
      <c r="LM469" s="6"/>
      <c r="LO469" s="5"/>
      <c r="LP469" s="5"/>
      <c r="LQ469" s="7"/>
      <c r="LR469" s="8"/>
      <c r="LW469" s="8"/>
      <c r="LY469" s="4"/>
      <c r="LZ469" s="4"/>
      <c r="MB469" s="8"/>
      <c r="MD469" s="4"/>
      <c r="ME469" s="4"/>
      <c r="MG469" s="8"/>
      <c r="MI469" s="4"/>
      <c r="MJ469" s="4"/>
      <c r="MK469" s="15"/>
      <c r="ML469" s="39"/>
      <c r="MQ469" s="39"/>
      <c r="MS469" s="14"/>
      <c r="MT469" s="14"/>
      <c r="MV469" s="39"/>
      <c r="MX469" s="14"/>
      <c r="MY469" s="14"/>
      <c r="MZ469" s="22"/>
      <c r="NA469" s="40"/>
      <c r="NF469" s="40"/>
      <c r="NH469" s="21"/>
      <c r="NI469" s="21"/>
      <c r="NJ469" s="26"/>
      <c r="NK469" s="41"/>
      <c r="NO469" s="7"/>
      <c r="NP469" s="8"/>
      <c r="NU469" s="8"/>
      <c r="NW469" s="4"/>
      <c r="NX469" s="4"/>
      <c r="NZ469" s="8"/>
      <c r="OB469" s="4"/>
      <c r="OC469" s="4"/>
      <c r="OD469" s="15"/>
      <c r="OE469" s="39"/>
      <c r="OJ469" s="39"/>
      <c r="OL469" s="14"/>
      <c r="OM469" s="14"/>
      <c r="ON469" s="22"/>
      <c r="OO469" s="40"/>
      <c r="OS469" s="7"/>
      <c r="OT469" s="8"/>
      <c r="OY469" s="8"/>
      <c r="PA469" s="4"/>
      <c r="PB469" s="4"/>
      <c r="PC469" s="15"/>
      <c r="PD469" s="39"/>
      <c r="PH469" s="7"/>
      <c r="PI469" s="8"/>
      <c r="PM469" s="7"/>
      <c r="PN469" s="8"/>
      <c r="PS469" s="8"/>
      <c r="PU469" s="4"/>
      <c r="PV469" s="4"/>
      <c r="PX469" s="8"/>
      <c r="PZ469" s="4"/>
      <c r="QA469" s="4"/>
      <c r="QB469" s="15"/>
      <c r="QC469" s="39"/>
      <c r="QH469" s="39"/>
      <c r="QJ469" s="14"/>
      <c r="QK469" s="14"/>
      <c r="QL469" s="22"/>
      <c r="QM469" s="40"/>
      <c r="QQ469" s="7"/>
      <c r="QR469" s="8"/>
      <c r="QW469" s="8"/>
      <c r="QY469" s="4"/>
      <c r="QZ469" s="4"/>
      <c r="RA469" s="15"/>
      <c r="RB469" s="39"/>
      <c r="RF469" s="7"/>
      <c r="RG469" s="8"/>
      <c r="RK469" s="7"/>
      <c r="RL469" s="8"/>
      <c r="RQ469" s="8"/>
      <c r="RS469" s="4"/>
      <c r="RT469" s="4"/>
      <c r="RU469" s="15"/>
      <c r="RV469" s="39"/>
      <c r="RZ469" s="7"/>
      <c r="SA469" s="8"/>
      <c r="SE469" s="7"/>
      <c r="SF469" s="8"/>
      <c r="SJ469" s="7"/>
      <c r="SK469" s="8"/>
      <c r="SP469" s="8"/>
      <c r="SR469" s="4"/>
      <c r="SS469" s="4"/>
      <c r="SU469" s="8"/>
      <c r="SW469" s="4"/>
      <c r="SX469" s="4"/>
      <c r="SY469" s="15"/>
      <c r="SZ469" s="39"/>
      <c r="TE469" s="39"/>
      <c r="TG469" s="14"/>
      <c r="TH469" s="14"/>
      <c r="TI469" s="22"/>
      <c r="TJ469" s="40"/>
      <c r="TN469" s="7"/>
      <c r="TO469" s="8"/>
      <c r="TT469" s="8"/>
      <c r="TV469" s="4"/>
      <c r="TW469" s="4"/>
      <c r="TX469" s="15"/>
      <c r="TY469" s="39"/>
      <c r="UC469" s="7"/>
      <c r="UD469" s="8"/>
      <c r="UH469" s="7"/>
      <c r="UI469" s="8"/>
      <c r="UN469" s="8"/>
      <c r="UP469" s="4"/>
      <c r="UQ469" s="4"/>
      <c r="UR469" s="15"/>
      <c r="US469" s="39"/>
      <c r="UW469" s="7"/>
      <c r="UX469" s="8"/>
      <c r="VB469" s="7"/>
      <c r="VC469" s="8"/>
      <c r="VG469" s="7"/>
      <c r="VH469" s="8"/>
      <c r="VM469" s="8"/>
      <c r="VO469" s="4"/>
      <c r="VP469" s="4"/>
      <c r="VQ469" s="15"/>
      <c r="VR469" s="39"/>
      <c r="VV469" s="7"/>
      <c r="VW469" s="8"/>
      <c r="WA469" s="7"/>
      <c r="WB469" s="8"/>
      <c r="WF469" s="7"/>
      <c r="WG469" s="8"/>
      <c r="WK469" s="7"/>
      <c r="WL469" s="8"/>
      <c r="WQ469" s="8"/>
      <c r="WS469" s="4"/>
      <c r="WT469" s="4"/>
      <c r="WU469" s="15"/>
      <c r="WV469" s="39"/>
      <c r="WZ469" s="7"/>
      <c r="XA469" s="8"/>
      <c r="XE469" s="7"/>
      <c r="XF469" s="8"/>
      <c r="XJ469" s="7"/>
      <c r="XK469" s="8"/>
      <c r="XO469" s="7"/>
      <c r="XP469" s="8"/>
      <c r="XT469" s="7"/>
      <c r="XU469" s="8"/>
      <c r="XY469" s="7"/>
      <c r="XZ469" s="8"/>
      <c r="YD469" s="7"/>
      <c r="YE469" s="8"/>
      <c r="YI469" s="7"/>
      <c r="YJ469" s="8"/>
    </row>
    <row r="470" spans="2:660" x14ac:dyDescent="0.2">
      <c r="B470" s="242"/>
      <c r="C470" s="163"/>
      <c r="D470"/>
      <c r="J470"/>
      <c r="K470"/>
      <c r="L470"/>
      <c r="M470"/>
      <c r="AI470" s="8"/>
      <c r="AK470" s="4"/>
      <c r="AL470" s="9"/>
      <c r="AN470" s="8"/>
      <c r="AP470" s="4"/>
      <c r="AQ470" s="9"/>
      <c r="AS470" s="8"/>
      <c r="AU470" s="4"/>
      <c r="AV470" s="9"/>
      <c r="AX470" s="17"/>
      <c r="AZ470" s="13"/>
      <c r="BA470" s="16"/>
      <c r="BM470" s="39"/>
      <c r="BO470" s="14"/>
      <c r="BP470" s="18"/>
      <c r="BR470" s="39"/>
      <c r="BT470" s="14"/>
      <c r="BU470" s="18"/>
      <c r="BW470" s="39"/>
      <c r="BY470" s="14"/>
      <c r="BZ470" s="18"/>
      <c r="CA470" s="22"/>
      <c r="CB470" s="40"/>
      <c r="CG470" s="40"/>
      <c r="CI470" s="21"/>
      <c r="CJ470" s="21"/>
      <c r="CL470" s="40"/>
      <c r="CN470" s="21"/>
      <c r="CO470" s="21"/>
      <c r="CQ470" s="40"/>
      <c r="CS470" s="21"/>
      <c r="CT470" s="21"/>
      <c r="CV470" s="40"/>
      <c r="CX470" s="21"/>
      <c r="CY470" s="21"/>
      <c r="CZ470" s="26"/>
      <c r="DA470" s="41"/>
      <c r="DF470" s="41"/>
      <c r="DH470" s="25"/>
      <c r="DI470" s="25"/>
      <c r="DK470" s="41"/>
      <c r="DM470" s="25"/>
      <c r="DN470" s="25"/>
      <c r="DP470" s="41"/>
      <c r="DR470" s="25"/>
      <c r="DS470" s="25"/>
      <c r="DT470" s="30"/>
      <c r="DU470" s="42"/>
      <c r="DZ470" s="42"/>
      <c r="EB470" s="29"/>
      <c r="EC470" s="29"/>
      <c r="EE470" s="42"/>
      <c r="EG470" s="29"/>
      <c r="EH470" s="29"/>
      <c r="EI470" s="34"/>
      <c r="EJ470" s="43"/>
      <c r="EO470" s="43"/>
      <c r="EQ470" s="33"/>
      <c r="ER470" s="33"/>
      <c r="ES470" s="38"/>
      <c r="ET470" s="44"/>
      <c r="EX470" s="7"/>
      <c r="EY470" s="8"/>
      <c r="FD470" s="8"/>
      <c r="FF470" s="4"/>
      <c r="FG470" s="4"/>
      <c r="FI470" s="8"/>
      <c r="FK470" s="4"/>
      <c r="FL470" s="4"/>
      <c r="FN470" s="8"/>
      <c r="FP470" s="4"/>
      <c r="FQ470" s="4"/>
      <c r="FS470" s="8"/>
      <c r="FU470" s="4"/>
      <c r="FV470" s="4"/>
      <c r="FW470" s="15"/>
      <c r="FX470" s="39"/>
      <c r="GC470" s="39"/>
      <c r="GE470" s="14"/>
      <c r="GF470" s="14"/>
      <c r="GH470" s="39"/>
      <c r="GJ470" s="14"/>
      <c r="GK470" s="14"/>
      <c r="GM470" s="39"/>
      <c r="GO470" s="14"/>
      <c r="GP470" s="14"/>
      <c r="GQ470" s="22"/>
      <c r="GR470" s="40"/>
      <c r="GW470" s="40"/>
      <c r="GY470" s="21"/>
      <c r="GZ470" s="21"/>
      <c r="HB470" s="40"/>
      <c r="HD470" s="21"/>
      <c r="HE470" s="21"/>
      <c r="HF470" s="26"/>
      <c r="HG470" s="41"/>
      <c r="HL470" s="41"/>
      <c r="HN470" s="25"/>
      <c r="HO470" s="25"/>
      <c r="HP470" s="30"/>
      <c r="HQ470" s="42"/>
      <c r="HU470" s="7"/>
      <c r="HV470" s="8"/>
      <c r="IA470" s="8"/>
      <c r="IC470" s="4"/>
      <c r="ID470" s="4"/>
      <c r="IF470" s="8"/>
      <c r="IH470" s="4"/>
      <c r="II470" s="4"/>
      <c r="IK470" s="8"/>
      <c r="IM470" s="4"/>
      <c r="IN470" s="4"/>
      <c r="IO470" s="15"/>
      <c r="IP470" s="39"/>
      <c r="IU470" s="39"/>
      <c r="IW470" s="14"/>
      <c r="IX470" s="14"/>
      <c r="IZ470" s="39"/>
      <c r="JB470" s="14"/>
      <c r="JC470" s="14"/>
      <c r="JD470" s="22"/>
      <c r="JE470" s="40"/>
      <c r="JJ470" s="40"/>
      <c r="JL470" s="21"/>
      <c r="JM470" s="21"/>
      <c r="JN470" s="26"/>
      <c r="JO470" s="41"/>
      <c r="JS470" s="7"/>
      <c r="JT470" s="8"/>
      <c r="JY470" s="8"/>
      <c r="KA470" s="4"/>
      <c r="KB470" s="4"/>
      <c r="KD470" s="8"/>
      <c r="KF470" s="4"/>
      <c r="KG470" s="4"/>
      <c r="KH470" s="15"/>
      <c r="KI470" s="39"/>
      <c r="KN470" s="39"/>
      <c r="KP470" s="14"/>
      <c r="KQ470" s="14"/>
      <c r="KR470" s="22"/>
      <c r="KS470" s="40"/>
      <c r="KX470" s="6"/>
      <c r="KZ470" s="5"/>
      <c r="LA470" s="5"/>
      <c r="LG470" s="15"/>
      <c r="LH470" s="39"/>
      <c r="LM470" s="6"/>
      <c r="LO470" s="5"/>
      <c r="LP470" s="5"/>
      <c r="LQ470" s="7"/>
      <c r="LR470" s="8"/>
      <c r="LW470" s="8"/>
      <c r="LY470" s="4"/>
      <c r="LZ470" s="4"/>
      <c r="MB470" s="8"/>
      <c r="MD470" s="4"/>
      <c r="ME470" s="4"/>
      <c r="MG470" s="8"/>
      <c r="MI470" s="4"/>
      <c r="MJ470" s="4"/>
      <c r="MK470" s="15"/>
      <c r="ML470" s="39"/>
      <c r="MQ470" s="39"/>
      <c r="MS470" s="14"/>
      <c r="MT470" s="14"/>
      <c r="MV470" s="39"/>
      <c r="MX470" s="14"/>
      <c r="MY470" s="14"/>
      <c r="MZ470" s="22"/>
      <c r="NA470" s="40"/>
      <c r="NF470" s="40"/>
      <c r="NH470" s="21"/>
      <c r="NI470" s="21"/>
      <c r="NJ470" s="26"/>
      <c r="NK470" s="41"/>
      <c r="NO470" s="7"/>
      <c r="NP470" s="8"/>
      <c r="NU470" s="8"/>
      <c r="NW470" s="4"/>
      <c r="NX470" s="4"/>
      <c r="NZ470" s="8"/>
      <c r="OB470" s="4"/>
      <c r="OC470" s="4"/>
      <c r="OD470" s="15"/>
      <c r="OE470" s="39"/>
      <c r="OJ470" s="39"/>
      <c r="OL470" s="14"/>
      <c r="OM470" s="14"/>
      <c r="ON470" s="22"/>
      <c r="OO470" s="40"/>
      <c r="OS470" s="7"/>
      <c r="OT470" s="8"/>
      <c r="OY470" s="8"/>
      <c r="PA470" s="4"/>
      <c r="PB470" s="4"/>
      <c r="PC470" s="15"/>
      <c r="PD470" s="39"/>
      <c r="PH470" s="7"/>
      <c r="PI470" s="8"/>
      <c r="PM470" s="7"/>
      <c r="PN470" s="8"/>
      <c r="PS470" s="8"/>
      <c r="PU470" s="4"/>
      <c r="PV470" s="4"/>
      <c r="PX470" s="8"/>
      <c r="PZ470" s="4"/>
      <c r="QA470" s="4"/>
      <c r="QB470" s="15"/>
      <c r="QC470" s="39"/>
      <c r="QH470" s="39"/>
      <c r="QJ470" s="14"/>
      <c r="QK470" s="14"/>
      <c r="QL470" s="22"/>
      <c r="QM470" s="40"/>
      <c r="QQ470" s="7"/>
      <c r="QR470" s="8"/>
      <c r="QW470" s="8"/>
      <c r="QY470" s="4"/>
      <c r="QZ470" s="4"/>
      <c r="RA470" s="15"/>
      <c r="RB470" s="39"/>
      <c r="RF470" s="7"/>
      <c r="RG470" s="8"/>
      <c r="RK470" s="7"/>
      <c r="RL470" s="8"/>
      <c r="RQ470" s="8"/>
      <c r="RS470" s="4"/>
      <c r="RT470" s="4"/>
      <c r="RU470" s="15"/>
      <c r="RV470" s="39"/>
      <c r="RZ470" s="7"/>
      <c r="SA470" s="8"/>
      <c r="SE470" s="7"/>
      <c r="SF470" s="8"/>
      <c r="SJ470" s="7"/>
      <c r="SK470" s="8"/>
      <c r="SP470" s="8"/>
      <c r="SR470" s="4"/>
      <c r="SS470" s="4"/>
      <c r="SU470" s="8"/>
      <c r="SW470" s="4"/>
      <c r="SX470" s="4"/>
      <c r="SY470" s="15"/>
      <c r="SZ470" s="39"/>
      <c r="TE470" s="39"/>
      <c r="TG470" s="14"/>
      <c r="TH470" s="14"/>
      <c r="TI470" s="22"/>
      <c r="TJ470" s="40"/>
      <c r="TN470" s="7"/>
      <c r="TO470" s="8"/>
      <c r="TT470" s="8"/>
      <c r="TV470" s="4"/>
      <c r="TW470" s="4"/>
      <c r="TX470" s="15"/>
      <c r="TY470" s="39"/>
      <c r="UC470" s="7"/>
      <c r="UD470" s="8"/>
      <c r="UH470" s="7"/>
      <c r="UI470" s="8"/>
      <c r="UN470" s="8"/>
      <c r="UP470" s="4"/>
      <c r="UQ470" s="4"/>
      <c r="UR470" s="15"/>
      <c r="US470" s="39"/>
      <c r="UW470" s="7"/>
      <c r="UX470" s="8"/>
      <c r="VB470" s="7"/>
      <c r="VC470" s="8"/>
      <c r="VG470" s="7"/>
      <c r="VH470" s="8"/>
      <c r="VM470" s="8"/>
      <c r="VO470" s="4"/>
      <c r="VP470" s="4"/>
      <c r="VQ470" s="15"/>
      <c r="VR470" s="39"/>
      <c r="VV470" s="7"/>
      <c r="VW470" s="8"/>
      <c r="WA470" s="7"/>
      <c r="WB470" s="8"/>
      <c r="WF470" s="7"/>
      <c r="WG470" s="8"/>
      <c r="WK470" s="7"/>
      <c r="WL470" s="8"/>
      <c r="WQ470" s="8"/>
      <c r="WS470" s="4"/>
      <c r="WT470" s="4"/>
      <c r="WU470" s="15"/>
      <c r="WV470" s="39"/>
      <c r="WZ470" s="7"/>
      <c r="XA470" s="8"/>
      <c r="XE470" s="7"/>
      <c r="XF470" s="8"/>
      <c r="XJ470" s="7"/>
      <c r="XK470" s="8"/>
      <c r="XO470" s="7"/>
      <c r="XP470" s="8"/>
      <c r="XT470" s="7"/>
      <c r="XU470" s="8"/>
      <c r="XY470" s="7"/>
      <c r="XZ470" s="8"/>
      <c r="YD470" s="7"/>
      <c r="YE470" s="8"/>
      <c r="YI470" s="7"/>
      <c r="YJ470" s="8"/>
    </row>
    <row r="471" spans="2:660" x14ac:dyDescent="0.2">
      <c r="B471" s="242"/>
      <c r="C471" s="163"/>
      <c r="D471"/>
      <c r="J471"/>
      <c r="K471"/>
      <c r="L471"/>
      <c r="M471"/>
      <c r="AI471" s="8"/>
      <c r="AK471" s="4"/>
      <c r="AL471" s="9"/>
      <c r="AN471" s="8"/>
      <c r="AP471" s="4"/>
      <c r="AQ471" s="9"/>
      <c r="AS471" s="8"/>
      <c r="AU471" s="4"/>
      <c r="AV471" s="9"/>
      <c r="AX471" s="17"/>
      <c r="AZ471" s="13"/>
      <c r="BA471" s="16"/>
      <c r="BM471" s="39"/>
      <c r="BO471" s="14"/>
      <c r="BP471" s="18"/>
      <c r="BR471" s="39"/>
      <c r="BT471" s="14"/>
      <c r="BU471" s="18"/>
      <c r="BW471" s="39"/>
      <c r="BY471" s="14"/>
      <c r="BZ471" s="18"/>
      <c r="CA471" s="22"/>
      <c r="CB471" s="40"/>
      <c r="CG471" s="40"/>
      <c r="CI471" s="21"/>
      <c r="CJ471" s="21"/>
      <c r="CL471" s="40"/>
      <c r="CN471" s="21"/>
      <c r="CO471" s="21"/>
      <c r="CQ471" s="40"/>
      <c r="CS471" s="21"/>
      <c r="CT471" s="21"/>
      <c r="CV471" s="40"/>
      <c r="CX471" s="21"/>
      <c r="CY471" s="21"/>
      <c r="CZ471" s="26"/>
      <c r="DA471" s="41"/>
      <c r="DF471" s="41"/>
      <c r="DH471" s="25"/>
      <c r="DI471" s="25"/>
      <c r="DK471" s="41"/>
      <c r="DM471" s="25"/>
      <c r="DN471" s="25"/>
      <c r="DP471" s="41"/>
      <c r="DR471" s="25"/>
      <c r="DS471" s="25"/>
      <c r="DT471" s="30"/>
      <c r="DU471" s="42"/>
      <c r="DZ471" s="42"/>
      <c r="EB471" s="29"/>
      <c r="EC471" s="29"/>
      <c r="EE471" s="42"/>
      <c r="EG471" s="29"/>
      <c r="EH471" s="29"/>
      <c r="EI471" s="34"/>
      <c r="EJ471" s="43"/>
      <c r="EO471" s="43"/>
      <c r="EQ471" s="33"/>
      <c r="ER471" s="33"/>
      <c r="ES471" s="38"/>
      <c r="ET471" s="44"/>
      <c r="EX471" s="7"/>
      <c r="EY471" s="8"/>
      <c r="FD471" s="8"/>
      <c r="FF471" s="4"/>
      <c r="FG471" s="4"/>
      <c r="FI471" s="8"/>
      <c r="FK471" s="4"/>
      <c r="FL471" s="4"/>
      <c r="FN471" s="8"/>
      <c r="FP471" s="4"/>
      <c r="FQ471" s="4"/>
      <c r="FS471" s="8"/>
      <c r="FU471" s="4"/>
      <c r="FV471" s="4"/>
      <c r="FW471" s="15"/>
      <c r="FX471" s="39"/>
      <c r="GC471" s="39"/>
      <c r="GE471" s="14"/>
      <c r="GF471" s="14"/>
      <c r="GH471" s="39"/>
      <c r="GJ471" s="14"/>
      <c r="GK471" s="14"/>
      <c r="GM471" s="39"/>
      <c r="GO471" s="14"/>
      <c r="GP471" s="14"/>
      <c r="GQ471" s="22"/>
      <c r="GR471" s="40"/>
      <c r="GW471" s="40"/>
      <c r="GY471" s="21"/>
      <c r="GZ471" s="21"/>
      <c r="HB471" s="40"/>
      <c r="HD471" s="21"/>
      <c r="HE471" s="21"/>
      <c r="HF471" s="26"/>
      <c r="HG471" s="41"/>
      <c r="HL471" s="41"/>
      <c r="HN471" s="25"/>
      <c r="HO471" s="25"/>
      <c r="HP471" s="30"/>
      <c r="HQ471" s="42"/>
      <c r="HU471" s="7"/>
      <c r="HV471" s="8"/>
      <c r="IA471" s="8"/>
      <c r="IC471" s="4"/>
      <c r="ID471" s="4"/>
      <c r="IF471" s="8"/>
      <c r="IH471" s="4"/>
      <c r="II471" s="4"/>
      <c r="IK471" s="8"/>
      <c r="IM471" s="4"/>
      <c r="IN471" s="4"/>
      <c r="IO471" s="15"/>
      <c r="IP471" s="39"/>
      <c r="IU471" s="39"/>
      <c r="IW471" s="14"/>
      <c r="IX471" s="14"/>
      <c r="IZ471" s="39"/>
      <c r="JB471" s="14"/>
      <c r="JC471" s="14"/>
      <c r="JD471" s="22"/>
      <c r="JE471" s="40"/>
      <c r="JJ471" s="40"/>
      <c r="JL471" s="21"/>
      <c r="JM471" s="21"/>
      <c r="JN471" s="26"/>
      <c r="JO471" s="41"/>
      <c r="JS471" s="7"/>
      <c r="JT471" s="8"/>
      <c r="JY471" s="8"/>
      <c r="KA471" s="4"/>
      <c r="KB471" s="4"/>
      <c r="KD471" s="8"/>
      <c r="KF471" s="4"/>
      <c r="KG471" s="4"/>
      <c r="KH471" s="15"/>
      <c r="KI471" s="39"/>
      <c r="KN471" s="39"/>
      <c r="KP471" s="14"/>
      <c r="KQ471" s="14"/>
      <c r="KR471" s="22"/>
      <c r="KS471" s="40"/>
      <c r="KX471" s="6"/>
      <c r="KZ471" s="5"/>
      <c r="LA471" s="5"/>
      <c r="LG471" s="15"/>
      <c r="LH471" s="39"/>
      <c r="LM471" s="6"/>
      <c r="LO471" s="5"/>
      <c r="LP471" s="5"/>
      <c r="LQ471" s="7"/>
      <c r="LR471" s="8"/>
      <c r="LW471" s="8"/>
      <c r="LY471" s="4"/>
      <c r="LZ471" s="4"/>
      <c r="MB471" s="8"/>
      <c r="MD471" s="4"/>
      <c r="ME471" s="4"/>
      <c r="MG471" s="8"/>
      <c r="MI471" s="4"/>
      <c r="MJ471" s="4"/>
      <c r="MK471" s="15"/>
      <c r="ML471" s="39"/>
      <c r="MQ471" s="39"/>
      <c r="MS471" s="14"/>
      <c r="MT471" s="14"/>
      <c r="MV471" s="39"/>
      <c r="MX471" s="14"/>
      <c r="MY471" s="14"/>
      <c r="MZ471" s="22"/>
      <c r="NA471" s="40"/>
      <c r="NF471" s="40"/>
      <c r="NH471" s="21"/>
      <c r="NI471" s="21"/>
      <c r="NJ471" s="26"/>
      <c r="NK471" s="41"/>
      <c r="NO471" s="7"/>
      <c r="NP471" s="8"/>
      <c r="NU471" s="8"/>
      <c r="NW471" s="4"/>
      <c r="NX471" s="4"/>
      <c r="NZ471" s="8"/>
      <c r="OB471" s="4"/>
      <c r="OC471" s="4"/>
      <c r="OD471" s="15"/>
      <c r="OE471" s="39"/>
      <c r="OJ471" s="39"/>
      <c r="OL471" s="14"/>
      <c r="OM471" s="14"/>
      <c r="ON471" s="22"/>
      <c r="OO471" s="40"/>
      <c r="OS471" s="7"/>
      <c r="OT471" s="8"/>
      <c r="OY471" s="8"/>
      <c r="PA471" s="4"/>
      <c r="PB471" s="4"/>
      <c r="PC471" s="15"/>
      <c r="PD471" s="39"/>
      <c r="PH471" s="7"/>
      <c r="PI471" s="8"/>
      <c r="PM471" s="7"/>
      <c r="PN471" s="8"/>
      <c r="PS471" s="8"/>
      <c r="PU471" s="4"/>
      <c r="PV471" s="4"/>
      <c r="PX471" s="8"/>
      <c r="PZ471" s="4"/>
      <c r="QA471" s="4"/>
      <c r="QB471" s="15"/>
      <c r="QC471" s="39"/>
      <c r="QH471" s="39"/>
      <c r="QJ471" s="14"/>
      <c r="QK471" s="14"/>
      <c r="QL471" s="22"/>
      <c r="QM471" s="40"/>
      <c r="QQ471" s="7"/>
      <c r="QR471" s="8"/>
      <c r="QW471" s="8"/>
      <c r="QY471" s="4"/>
      <c r="QZ471" s="4"/>
      <c r="RA471" s="15"/>
      <c r="RB471" s="39"/>
      <c r="RF471" s="7"/>
      <c r="RG471" s="8"/>
      <c r="RK471" s="7"/>
      <c r="RL471" s="8"/>
      <c r="RQ471" s="8"/>
      <c r="RS471" s="4"/>
      <c r="RT471" s="4"/>
      <c r="RU471" s="15"/>
      <c r="RV471" s="39"/>
      <c r="RZ471" s="7"/>
      <c r="SA471" s="8"/>
      <c r="SE471" s="7"/>
      <c r="SF471" s="8"/>
      <c r="SJ471" s="7"/>
      <c r="SK471" s="8"/>
      <c r="SP471" s="8"/>
      <c r="SR471" s="4"/>
      <c r="SS471" s="4"/>
      <c r="SU471" s="8"/>
      <c r="SW471" s="4"/>
      <c r="SX471" s="4"/>
      <c r="SY471" s="15"/>
      <c r="SZ471" s="39"/>
      <c r="TE471" s="39"/>
      <c r="TG471" s="14"/>
      <c r="TH471" s="14"/>
      <c r="TI471" s="22"/>
      <c r="TJ471" s="40"/>
      <c r="TN471" s="7"/>
      <c r="TO471" s="8"/>
      <c r="TT471" s="8"/>
      <c r="TV471" s="4"/>
      <c r="TW471" s="4"/>
      <c r="TX471" s="15"/>
      <c r="TY471" s="39"/>
      <c r="UC471" s="7"/>
      <c r="UD471" s="8"/>
      <c r="UH471" s="7"/>
      <c r="UI471" s="8"/>
      <c r="UN471" s="8"/>
      <c r="UP471" s="4"/>
      <c r="UQ471" s="4"/>
      <c r="UR471" s="15"/>
      <c r="US471" s="39"/>
      <c r="UW471" s="7"/>
      <c r="UX471" s="8"/>
      <c r="VB471" s="7"/>
      <c r="VC471" s="8"/>
      <c r="VG471" s="7"/>
      <c r="VH471" s="8"/>
      <c r="VM471" s="8"/>
      <c r="VO471" s="4"/>
      <c r="VP471" s="4"/>
      <c r="VQ471" s="15"/>
      <c r="VR471" s="39"/>
      <c r="VV471" s="7"/>
      <c r="VW471" s="8"/>
      <c r="WA471" s="7"/>
      <c r="WB471" s="8"/>
      <c r="WF471" s="7"/>
      <c r="WG471" s="8"/>
      <c r="WK471" s="7"/>
      <c r="WL471" s="8"/>
      <c r="WQ471" s="8"/>
      <c r="WS471" s="4"/>
      <c r="WT471" s="4"/>
      <c r="WU471" s="15"/>
      <c r="WV471" s="39"/>
      <c r="WZ471" s="7"/>
      <c r="XA471" s="8"/>
      <c r="XE471" s="7"/>
      <c r="XF471" s="8"/>
      <c r="XJ471" s="7"/>
      <c r="XK471" s="8"/>
      <c r="XO471" s="7"/>
      <c r="XP471" s="8"/>
      <c r="XT471" s="7"/>
      <c r="XU471" s="8"/>
      <c r="XY471" s="7"/>
      <c r="XZ471" s="8"/>
      <c r="YD471" s="7"/>
      <c r="YE471" s="8"/>
      <c r="YI471" s="7"/>
      <c r="YJ471" s="8"/>
    </row>
    <row r="472" spans="2:660" x14ac:dyDescent="0.2">
      <c r="B472" s="242"/>
      <c r="C472" s="163"/>
      <c r="D472"/>
      <c r="J472"/>
      <c r="K472"/>
      <c r="L472"/>
      <c r="M472"/>
      <c r="AI472" s="8"/>
      <c r="AK472" s="4"/>
      <c r="AL472" s="9"/>
      <c r="AN472" s="8"/>
      <c r="AP472" s="4"/>
      <c r="AQ472" s="9"/>
      <c r="AS472" s="8"/>
      <c r="AU472" s="4"/>
      <c r="AV472" s="9"/>
      <c r="AX472" s="17"/>
      <c r="AZ472" s="13"/>
      <c r="BA472" s="16"/>
      <c r="BM472" s="39"/>
      <c r="BO472" s="14"/>
      <c r="BP472" s="18"/>
      <c r="BR472" s="39"/>
      <c r="BT472" s="14"/>
      <c r="BU472" s="18"/>
      <c r="BW472" s="39"/>
      <c r="BY472" s="14"/>
      <c r="BZ472" s="18"/>
      <c r="CA472" s="22"/>
      <c r="CB472" s="40"/>
      <c r="CG472" s="40"/>
      <c r="CI472" s="21"/>
      <c r="CJ472" s="21"/>
      <c r="CL472" s="40"/>
      <c r="CN472" s="21"/>
      <c r="CO472" s="21"/>
      <c r="CQ472" s="40"/>
      <c r="CS472" s="21"/>
      <c r="CT472" s="21"/>
      <c r="CV472" s="40"/>
      <c r="CX472" s="21"/>
      <c r="CY472" s="21"/>
      <c r="CZ472" s="26"/>
      <c r="DA472" s="41"/>
      <c r="DF472" s="41"/>
      <c r="DH472" s="25"/>
      <c r="DI472" s="25"/>
      <c r="DK472" s="41"/>
      <c r="DM472" s="25"/>
      <c r="DN472" s="25"/>
      <c r="DP472" s="41"/>
      <c r="DR472" s="25"/>
      <c r="DS472" s="25"/>
      <c r="DT472" s="30"/>
      <c r="DU472" s="42"/>
      <c r="DZ472" s="42"/>
      <c r="EB472" s="29"/>
      <c r="EC472" s="29"/>
      <c r="EE472" s="42"/>
      <c r="EG472" s="29"/>
      <c r="EH472" s="29"/>
      <c r="EI472" s="34"/>
      <c r="EJ472" s="43"/>
      <c r="EO472" s="43"/>
      <c r="EQ472" s="33"/>
      <c r="ER472" s="33"/>
      <c r="ES472" s="38"/>
      <c r="ET472" s="44"/>
      <c r="EX472" s="7"/>
      <c r="EY472" s="8"/>
      <c r="FD472" s="8"/>
      <c r="FF472" s="4"/>
      <c r="FG472" s="4"/>
      <c r="FI472" s="8"/>
      <c r="FK472" s="4"/>
      <c r="FL472" s="4"/>
      <c r="FN472" s="8"/>
      <c r="FP472" s="4"/>
      <c r="FQ472" s="4"/>
      <c r="FS472" s="8"/>
      <c r="FU472" s="4"/>
      <c r="FV472" s="4"/>
      <c r="FW472" s="15"/>
      <c r="FX472" s="39"/>
      <c r="GC472" s="39"/>
      <c r="GE472" s="14"/>
      <c r="GF472" s="14"/>
      <c r="GH472" s="39"/>
      <c r="GJ472" s="14"/>
      <c r="GK472" s="14"/>
      <c r="GM472" s="39"/>
      <c r="GO472" s="14"/>
      <c r="GP472" s="14"/>
      <c r="GQ472" s="22"/>
      <c r="GR472" s="40"/>
      <c r="GW472" s="40"/>
      <c r="GY472" s="21"/>
      <c r="GZ472" s="21"/>
      <c r="HB472" s="40"/>
      <c r="HD472" s="21"/>
      <c r="HE472" s="21"/>
      <c r="HF472" s="26"/>
      <c r="HG472" s="41"/>
      <c r="HL472" s="41"/>
      <c r="HN472" s="25"/>
      <c r="HO472" s="25"/>
      <c r="HP472" s="30"/>
      <c r="HQ472" s="42"/>
      <c r="HU472" s="7"/>
      <c r="HV472" s="8"/>
      <c r="IA472" s="8"/>
      <c r="IC472" s="4"/>
      <c r="ID472" s="4"/>
      <c r="IF472" s="8"/>
      <c r="IH472" s="4"/>
      <c r="II472" s="4"/>
      <c r="IK472" s="8"/>
      <c r="IM472" s="4"/>
      <c r="IN472" s="4"/>
      <c r="IO472" s="15"/>
      <c r="IP472" s="39"/>
      <c r="IU472" s="39"/>
      <c r="IW472" s="14"/>
      <c r="IX472" s="14"/>
      <c r="IZ472" s="39"/>
      <c r="JB472" s="14"/>
      <c r="JC472" s="14"/>
      <c r="JD472" s="22"/>
      <c r="JE472" s="40"/>
      <c r="JJ472" s="40"/>
      <c r="JL472" s="21"/>
      <c r="JM472" s="21"/>
      <c r="JN472" s="26"/>
      <c r="JO472" s="41"/>
      <c r="JS472" s="7"/>
      <c r="JT472" s="8"/>
      <c r="JY472" s="8"/>
      <c r="KA472" s="4"/>
      <c r="KB472" s="4"/>
      <c r="KD472" s="8"/>
      <c r="KF472" s="4"/>
      <c r="KG472" s="4"/>
      <c r="KH472" s="15"/>
      <c r="KI472" s="39"/>
      <c r="KN472" s="39"/>
      <c r="KP472" s="14"/>
      <c r="KQ472" s="14"/>
      <c r="KR472" s="22"/>
      <c r="KS472" s="40"/>
      <c r="KX472" s="6"/>
      <c r="KZ472" s="5"/>
      <c r="LA472" s="5"/>
      <c r="LG472" s="15"/>
      <c r="LH472" s="39"/>
      <c r="LM472" s="6"/>
      <c r="LO472" s="5"/>
      <c r="LP472" s="5"/>
      <c r="LQ472" s="7"/>
      <c r="LR472" s="8"/>
      <c r="LW472" s="8"/>
      <c r="LY472" s="4"/>
      <c r="LZ472" s="4"/>
      <c r="MB472" s="8"/>
      <c r="MD472" s="4"/>
      <c r="ME472" s="4"/>
      <c r="MG472" s="8"/>
      <c r="MI472" s="4"/>
      <c r="MJ472" s="4"/>
      <c r="MK472" s="15"/>
      <c r="ML472" s="39"/>
      <c r="MQ472" s="39"/>
      <c r="MS472" s="14"/>
      <c r="MT472" s="14"/>
      <c r="MV472" s="39"/>
      <c r="MX472" s="14"/>
      <c r="MY472" s="14"/>
      <c r="MZ472" s="22"/>
      <c r="NA472" s="40"/>
      <c r="NF472" s="40"/>
      <c r="NH472" s="21"/>
      <c r="NI472" s="21"/>
      <c r="NJ472" s="26"/>
      <c r="NK472" s="41"/>
      <c r="NO472" s="7"/>
      <c r="NP472" s="8"/>
      <c r="NU472" s="8"/>
      <c r="NW472" s="4"/>
      <c r="NX472" s="4"/>
      <c r="NZ472" s="8"/>
      <c r="OB472" s="4"/>
      <c r="OC472" s="4"/>
      <c r="OD472" s="15"/>
      <c r="OE472" s="39"/>
      <c r="OJ472" s="39"/>
      <c r="OL472" s="14"/>
      <c r="OM472" s="14"/>
      <c r="ON472" s="22"/>
      <c r="OO472" s="40"/>
      <c r="OS472" s="7"/>
      <c r="OT472" s="8"/>
      <c r="OY472" s="8"/>
      <c r="PA472" s="4"/>
      <c r="PB472" s="4"/>
      <c r="PC472" s="15"/>
      <c r="PD472" s="39"/>
      <c r="PH472" s="7"/>
      <c r="PI472" s="8"/>
      <c r="PM472" s="7"/>
      <c r="PN472" s="8"/>
      <c r="PS472" s="8"/>
      <c r="PU472" s="4"/>
      <c r="PV472" s="4"/>
      <c r="PX472" s="8"/>
      <c r="PZ472" s="4"/>
      <c r="QA472" s="4"/>
      <c r="QB472" s="15"/>
      <c r="QC472" s="39"/>
      <c r="QH472" s="39"/>
      <c r="QJ472" s="14"/>
      <c r="QK472" s="14"/>
      <c r="QL472" s="22"/>
      <c r="QM472" s="40"/>
      <c r="QQ472" s="7"/>
      <c r="QR472" s="8"/>
      <c r="QW472" s="8"/>
      <c r="QY472" s="4"/>
      <c r="QZ472" s="4"/>
      <c r="RA472" s="15"/>
      <c r="RB472" s="39"/>
      <c r="RF472" s="7"/>
      <c r="RG472" s="8"/>
      <c r="RK472" s="7"/>
      <c r="RL472" s="8"/>
      <c r="RQ472" s="8"/>
      <c r="RS472" s="4"/>
      <c r="RT472" s="4"/>
      <c r="RU472" s="15"/>
      <c r="RV472" s="39"/>
      <c r="RZ472" s="7"/>
      <c r="SA472" s="8"/>
      <c r="SE472" s="7"/>
      <c r="SF472" s="8"/>
      <c r="SJ472" s="7"/>
      <c r="SK472" s="8"/>
      <c r="SP472" s="8"/>
      <c r="SR472" s="4"/>
      <c r="SS472" s="4"/>
      <c r="SU472" s="8"/>
      <c r="SW472" s="4"/>
      <c r="SX472" s="4"/>
      <c r="SY472" s="15"/>
      <c r="SZ472" s="39"/>
      <c r="TE472" s="39"/>
      <c r="TG472" s="14"/>
      <c r="TH472" s="14"/>
      <c r="TI472" s="22"/>
      <c r="TJ472" s="40"/>
      <c r="TN472" s="7"/>
      <c r="TO472" s="8"/>
      <c r="TT472" s="8"/>
      <c r="TV472" s="4"/>
      <c r="TW472" s="4"/>
      <c r="TX472" s="15"/>
      <c r="TY472" s="39"/>
      <c r="UC472" s="7"/>
      <c r="UD472" s="8"/>
      <c r="UH472" s="7"/>
      <c r="UI472" s="8"/>
      <c r="UN472" s="8"/>
      <c r="UP472" s="4"/>
      <c r="UQ472" s="4"/>
      <c r="UR472" s="15"/>
      <c r="US472" s="39"/>
      <c r="UW472" s="7"/>
      <c r="UX472" s="8"/>
      <c r="VB472" s="7"/>
      <c r="VC472" s="8"/>
      <c r="VG472" s="7"/>
      <c r="VH472" s="8"/>
      <c r="VM472" s="8"/>
      <c r="VO472" s="4"/>
      <c r="VP472" s="4"/>
      <c r="VQ472" s="15"/>
      <c r="VR472" s="39"/>
      <c r="VV472" s="7"/>
      <c r="VW472" s="8"/>
      <c r="WA472" s="7"/>
      <c r="WB472" s="8"/>
      <c r="WF472" s="7"/>
      <c r="WG472" s="8"/>
      <c r="WK472" s="7"/>
      <c r="WL472" s="8"/>
      <c r="WQ472" s="8"/>
      <c r="WS472" s="4"/>
      <c r="WT472" s="4"/>
      <c r="WU472" s="15"/>
      <c r="WV472" s="39"/>
      <c r="WZ472" s="7"/>
      <c r="XA472" s="8"/>
      <c r="XE472" s="7"/>
      <c r="XF472" s="8"/>
      <c r="XJ472" s="7"/>
      <c r="XK472" s="8"/>
      <c r="XO472" s="7"/>
      <c r="XP472" s="8"/>
      <c r="XT472" s="7"/>
      <c r="XU472" s="8"/>
      <c r="XY472" s="7"/>
      <c r="XZ472" s="8"/>
      <c r="YD472" s="7"/>
      <c r="YE472" s="8"/>
      <c r="YI472" s="7"/>
      <c r="YJ472" s="8"/>
    </row>
    <row r="473" spans="2:660" x14ac:dyDescent="0.2">
      <c r="B473" s="242"/>
      <c r="C473" s="163"/>
      <c r="D473"/>
      <c r="J473"/>
      <c r="K473"/>
      <c r="L473"/>
      <c r="M473"/>
      <c r="AI473" s="8"/>
      <c r="AK473" s="4"/>
      <c r="AL473" s="9"/>
      <c r="AN473" s="8"/>
      <c r="AP473" s="4"/>
      <c r="AQ473" s="9"/>
      <c r="AS473" s="8"/>
      <c r="AU473" s="4"/>
      <c r="AV473" s="9"/>
      <c r="AX473" s="17"/>
      <c r="AZ473" s="13"/>
      <c r="BA473" s="16"/>
      <c r="BM473" s="39"/>
      <c r="BO473" s="14"/>
      <c r="BP473" s="18"/>
      <c r="BR473" s="39"/>
      <c r="BT473" s="14"/>
      <c r="BU473" s="18"/>
      <c r="BW473" s="39"/>
      <c r="BY473" s="14"/>
      <c r="BZ473" s="18"/>
      <c r="CA473" s="22"/>
      <c r="CB473" s="40"/>
      <c r="CG473" s="40"/>
      <c r="CI473" s="21"/>
      <c r="CJ473" s="21"/>
      <c r="CL473" s="40"/>
      <c r="CN473" s="21"/>
      <c r="CO473" s="21"/>
      <c r="CQ473" s="40"/>
      <c r="CS473" s="21"/>
      <c r="CT473" s="21"/>
      <c r="CV473" s="40"/>
      <c r="CX473" s="21"/>
      <c r="CY473" s="21"/>
      <c r="CZ473" s="26"/>
      <c r="DA473" s="41"/>
      <c r="DF473" s="41"/>
      <c r="DH473" s="25"/>
      <c r="DI473" s="25"/>
      <c r="DK473" s="41"/>
      <c r="DM473" s="25"/>
      <c r="DN473" s="25"/>
      <c r="DP473" s="41"/>
      <c r="DR473" s="25"/>
      <c r="DS473" s="25"/>
      <c r="DT473" s="30"/>
      <c r="DU473" s="42"/>
      <c r="DZ473" s="42"/>
      <c r="EB473" s="29"/>
      <c r="EC473" s="29"/>
      <c r="EE473" s="42"/>
      <c r="EG473" s="29"/>
      <c r="EH473" s="29"/>
      <c r="EI473" s="34"/>
      <c r="EJ473" s="43"/>
      <c r="EO473" s="43"/>
      <c r="EQ473" s="33"/>
      <c r="ER473" s="33"/>
      <c r="ES473" s="38"/>
      <c r="ET473" s="44"/>
      <c r="EX473" s="7"/>
      <c r="EY473" s="8"/>
      <c r="FD473" s="8"/>
      <c r="FF473" s="4"/>
      <c r="FG473" s="4"/>
      <c r="FI473" s="8"/>
      <c r="FK473" s="4"/>
      <c r="FL473" s="4"/>
      <c r="FN473" s="8"/>
      <c r="FP473" s="4"/>
      <c r="FQ473" s="4"/>
      <c r="FS473" s="8"/>
      <c r="FU473" s="4"/>
      <c r="FV473" s="4"/>
      <c r="FW473" s="15"/>
      <c r="FX473" s="39"/>
      <c r="GC473" s="39"/>
      <c r="GE473" s="14"/>
      <c r="GF473" s="14"/>
      <c r="GH473" s="39"/>
      <c r="GJ473" s="14"/>
      <c r="GK473" s="14"/>
      <c r="GM473" s="39"/>
      <c r="GO473" s="14"/>
      <c r="GP473" s="14"/>
      <c r="GQ473" s="22"/>
      <c r="GR473" s="40"/>
      <c r="GW473" s="40"/>
      <c r="GY473" s="21"/>
      <c r="GZ473" s="21"/>
      <c r="HB473" s="40"/>
      <c r="HD473" s="21"/>
      <c r="HE473" s="21"/>
      <c r="HF473" s="26"/>
      <c r="HG473" s="41"/>
      <c r="HL473" s="41"/>
      <c r="HN473" s="25"/>
      <c r="HO473" s="25"/>
      <c r="HP473" s="30"/>
      <c r="HQ473" s="42"/>
      <c r="HU473" s="7"/>
      <c r="HV473" s="8"/>
      <c r="IA473" s="8"/>
      <c r="IC473" s="4"/>
      <c r="ID473" s="4"/>
      <c r="IF473" s="8"/>
      <c r="IH473" s="4"/>
      <c r="II473" s="4"/>
      <c r="IK473" s="8"/>
      <c r="IM473" s="4"/>
      <c r="IN473" s="4"/>
      <c r="IO473" s="15"/>
      <c r="IP473" s="39"/>
      <c r="IU473" s="39"/>
      <c r="IW473" s="14"/>
      <c r="IX473" s="14"/>
      <c r="IZ473" s="39"/>
      <c r="JB473" s="14"/>
      <c r="JC473" s="14"/>
      <c r="JD473" s="22"/>
      <c r="JE473" s="40"/>
      <c r="JJ473" s="40"/>
      <c r="JL473" s="21"/>
      <c r="JM473" s="21"/>
      <c r="JN473" s="26"/>
      <c r="JO473" s="41"/>
      <c r="JS473" s="7"/>
      <c r="JT473" s="8"/>
      <c r="JY473" s="8"/>
      <c r="KA473" s="4"/>
      <c r="KB473" s="4"/>
      <c r="KD473" s="8"/>
      <c r="KF473" s="4"/>
      <c r="KG473" s="4"/>
      <c r="KH473" s="15"/>
      <c r="KI473" s="39"/>
      <c r="KN473" s="39"/>
      <c r="KP473" s="14"/>
      <c r="KQ473" s="14"/>
      <c r="KR473" s="22"/>
      <c r="KS473" s="40"/>
      <c r="KX473" s="6"/>
      <c r="KZ473" s="5"/>
      <c r="LA473" s="5"/>
      <c r="LG473" s="15"/>
      <c r="LH473" s="39"/>
      <c r="LM473" s="6"/>
      <c r="LO473" s="5"/>
      <c r="LP473" s="5"/>
      <c r="LQ473" s="7"/>
      <c r="LR473" s="8"/>
      <c r="LW473" s="8"/>
      <c r="LY473" s="4"/>
      <c r="LZ473" s="4"/>
      <c r="MB473" s="8"/>
      <c r="MD473" s="4"/>
      <c r="ME473" s="4"/>
      <c r="MG473" s="8"/>
      <c r="MI473" s="4"/>
      <c r="MJ473" s="4"/>
      <c r="MK473" s="15"/>
      <c r="ML473" s="39"/>
      <c r="MQ473" s="39"/>
      <c r="MS473" s="14"/>
      <c r="MT473" s="14"/>
      <c r="MV473" s="39"/>
      <c r="MX473" s="14"/>
      <c r="MY473" s="14"/>
      <c r="MZ473" s="22"/>
      <c r="NA473" s="40"/>
      <c r="NF473" s="40"/>
      <c r="NH473" s="21"/>
      <c r="NI473" s="21"/>
      <c r="NJ473" s="26"/>
      <c r="NK473" s="41"/>
      <c r="NO473" s="7"/>
      <c r="NP473" s="8"/>
      <c r="NU473" s="8"/>
      <c r="NW473" s="4"/>
      <c r="NX473" s="4"/>
      <c r="NZ473" s="8"/>
      <c r="OB473" s="4"/>
      <c r="OC473" s="4"/>
      <c r="OD473" s="15"/>
      <c r="OE473" s="39"/>
      <c r="OJ473" s="39"/>
      <c r="OL473" s="14"/>
      <c r="OM473" s="14"/>
      <c r="ON473" s="22"/>
      <c r="OO473" s="40"/>
      <c r="OS473" s="7"/>
      <c r="OT473" s="8"/>
      <c r="OY473" s="8"/>
      <c r="PA473" s="4"/>
      <c r="PB473" s="4"/>
      <c r="PC473" s="15"/>
      <c r="PD473" s="39"/>
      <c r="PH473" s="7"/>
      <c r="PI473" s="8"/>
      <c r="PM473" s="7"/>
      <c r="PN473" s="8"/>
      <c r="PS473" s="8"/>
      <c r="PU473" s="4"/>
      <c r="PV473" s="4"/>
      <c r="PX473" s="8"/>
      <c r="PZ473" s="4"/>
      <c r="QA473" s="4"/>
      <c r="QB473" s="15"/>
      <c r="QC473" s="39"/>
      <c r="QH473" s="39"/>
      <c r="QJ473" s="14"/>
      <c r="QK473" s="14"/>
      <c r="QL473" s="22"/>
      <c r="QM473" s="40"/>
      <c r="QQ473" s="7"/>
      <c r="QR473" s="8"/>
      <c r="QW473" s="8"/>
      <c r="QY473" s="4"/>
      <c r="QZ473" s="4"/>
      <c r="RA473" s="15"/>
      <c r="RB473" s="39"/>
      <c r="RF473" s="7"/>
      <c r="RG473" s="8"/>
      <c r="RK473" s="7"/>
      <c r="RL473" s="8"/>
      <c r="RQ473" s="8"/>
      <c r="RS473" s="4"/>
      <c r="RT473" s="4"/>
      <c r="RU473" s="15"/>
      <c r="RV473" s="39"/>
      <c r="RZ473" s="7"/>
      <c r="SA473" s="8"/>
      <c r="SE473" s="7"/>
      <c r="SF473" s="8"/>
      <c r="SJ473" s="7"/>
      <c r="SK473" s="8"/>
      <c r="SP473" s="8"/>
      <c r="SR473" s="4"/>
      <c r="SS473" s="4"/>
      <c r="SU473" s="8"/>
      <c r="SW473" s="4"/>
      <c r="SX473" s="4"/>
      <c r="SY473" s="15"/>
      <c r="SZ473" s="39"/>
      <c r="TE473" s="39"/>
      <c r="TG473" s="14"/>
      <c r="TH473" s="14"/>
      <c r="TI473" s="22"/>
      <c r="TJ473" s="40"/>
      <c r="TN473" s="7"/>
      <c r="TO473" s="8"/>
      <c r="TT473" s="8"/>
      <c r="TV473" s="4"/>
      <c r="TW473" s="4"/>
      <c r="TX473" s="15"/>
      <c r="TY473" s="39"/>
      <c r="UC473" s="7"/>
      <c r="UD473" s="8"/>
      <c r="UH473" s="7"/>
      <c r="UI473" s="8"/>
      <c r="UN473" s="8"/>
      <c r="UP473" s="4"/>
      <c r="UQ473" s="4"/>
      <c r="UR473" s="15"/>
      <c r="US473" s="39"/>
      <c r="UW473" s="7"/>
      <c r="UX473" s="8"/>
      <c r="VB473" s="7"/>
      <c r="VC473" s="8"/>
      <c r="VG473" s="7"/>
      <c r="VH473" s="8"/>
      <c r="VM473" s="8"/>
      <c r="VO473" s="4"/>
      <c r="VP473" s="4"/>
      <c r="VQ473" s="15"/>
      <c r="VR473" s="39"/>
      <c r="VV473" s="7"/>
      <c r="VW473" s="8"/>
      <c r="WA473" s="7"/>
      <c r="WB473" s="8"/>
      <c r="WF473" s="7"/>
      <c r="WG473" s="8"/>
      <c r="WK473" s="7"/>
      <c r="WL473" s="8"/>
      <c r="WQ473" s="8"/>
      <c r="WS473" s="4"/>
      <c r="WT473" s="4"/>
      <c r="WU473" s="15"/>
      <c r="WV473" s="39"/>
      <c r="WZ473" s="7"/>
      <c r="XA473" s="8"/>
      <c r="XE473" s="7"/>
      <c r="XF473" s="8"/>
      <c r="XJ473" s="7"/>
      <c r="XK473" s="8"/>
      <c r="XO473" s="7"/>
      <c r="XP473" s="8"/>
      <c r="XT473" s="7"/>
      <c r="XU473" s="8"/>
      <c r="XY473" s="7"/>
      <c r="XZ473" s="8"/>
      <c r="YD473" s="7"/>
      <c r="YE473" s="8"/>
      <c r="YI473" s="7"/>
      <c r="YJ473" s="8"/>
    </row>
    <row r="474" spans="2:660" x14ac:dyDescent="0.2">
      <c r="B474" s="242"/>
      <c r="C474" s="163"/>
      <c r="D474"/>
      <c r="J474"/>
      <c r="K474"/>
      <c r="L474"/>
      <c r="M474"/>
      <c r="AI474" s="8"/>
      <c r="AK474" s="4"/>
      <c r="AL474" s="9"/>
      <c r="AN474" s="8"/>
      <c r="AP474" s="4"/>
      <c r="AQ474" s="9"/>
      <c r="AS474" s="8"/>
      <c r="AU474" s="4"/>
      <c r="AV474" s="9"/>
      <c r="AX474" s="17"/>
      <c r="AZ474" s="13"/>
      <c r="BA474" s="16"/>
      <c r="BM474" s="39"/>
      <c r="BO474" s="14"/>
      <c r="BP474" s="18"/>
      <c r="BR474" s="39"/>
      <c r="BT474" s="14"/>
      <c r="BU474" s="18"/>
      <c r="BW474" s="39"/>
      <c r="BY474" s="14"/>
      <c r="BZ474" s="18"/>
      <c r="CA474" s="22"/>
      <c r="CB474" s="40"/>
      <c r="CG474" s="40"/>
      <c r="CI474" s="21"/>
      <c r="CJ474" s="21"/>
      <c r="CL474" s="40"/>
      <c r="CN474" s="21"/>
      <c r="CO474" s="21"/>
      <c r="CQ474" s="40"/>
      <c r="CS474" s="21"/>
      <c r="CT474" s="21"/>
      <c r="CV474" s="40"/>
      <c r="CX474" s="21"/>
      <c r="CY474" s="21"/>
      <c r="CZ474" s="26"/>
      <c r="DA474" s="41"/>
      <c r="DF474" s="41"/>
      <c r="DH474" s="25"/>
      <c r="DI474" s="25"/>
      <c r="DK474" s="41"/>
      <c r="DM474" s="25"/>
      <c r="DN474" s="25"/>
      <c r="DP474" s="41"/>
      <c r="DR474" s="25"/>
      <c r="DS474" s="25"/>
      <c r="DT474" s="30"/>
      <c r="DU474" s="42"/>
      <c r="DZ474" s="42"/>
      <c r="EB474" s="29"/>
      <c r="EC474" s="29"/>
      <c r="EE474" s="42"/>
      <c r="EG474" s="29"/>
      <c r="EH474" s="29"/>
      <c r="EI474" s="34"/>
      <c r="EJ474" s="43"/>
      <c r="EO474" s="43"/>
      <c r="EQ474" s="33"/>
      <c r="ER474" s="33"/>
      <c r="ES474" s="38"/>
      <c r="ET474" s="44"/>
      <c r="EX474" s="7"/>
      <c r="EY474" s="8"/>
      <c r="FD474" s="8"/>
      <c r="FF474" s="4"/>
      <c r="FG474" s="4"/>
      <c r="FI474" s="8"/>
      <c r="FK474" s="4"/>
      <c r="FL474" s="4"/>
      <c r="FN474" s="8"/>
      <c r="FP474" s="4"/>
      <c r="FQ474" s="4"/>
      <c r="FS474" s="8"/>
      <c r="FU474" s="4"/>
      <c r="FV474" s="4"/>
      <c r="FW474" s="15"/>
      <c r="FX474" s="39"/>
      <c r="GC474" s="39"/>
      <c r="GE474" s="14"/>
      <c r="GF474" s="14"/>
      <c r="GH474" s="39"/>
      <c r="GJ474" s="14"/>
      <c r="GK474" s="14"/>
      <c r="GM474" s="39"/>
      <c r="GO474" s="14"/>
      <c r="GP474" s="14"/>
      <c r="GQ474" s="22"/>
      <c r="GR474" s="40"/>
      <c r="GW474" s="40"/>
      <c r="GY474" s="21"/>
      <c r="GZ474" s="21"/>
      <c r="HB474" s="40"/>
      <c r="HD474" s="21"/>
      <c r="HE474" s="21"/>
      <c r="HF474" s="26"/>
      <c r="HG474" s="41"/>
      <c r="HL474" s="41"/>
      <c r="HN474" s="25"/>
      <c r="HO474" s="25"/>
      <c r="HP474" s="30"/>
      <c r="HQ474" s="42"/>
      <c r="HU474" s="7"/>
      <c r="HV474" s="8"/>
      <c r="IA474" s="8"/>
      <c r="IC474" s="4"/>
      <c r="ID474" s="4"/>
      <c r="IF474" s="8"/>
      <c r="IH474" s="4"/>
      <c r="II474" s="4"/>
      <c r="IK474" s="8"/>
      <c r="IM474" s="4"/>
      <c r="IN474" s="4"/>
      <c r="IO474" s="15"/>
      <c r="IP474" s="39"/>
      <c r="IU474" s="39"/>
      <c r="IW474" s="14"/>
      <c r="IX474" s="14"/>
      <c r="IZ474" s="39"/>
      <c r="JB474" s="14"/>
      <c r="JC474" s="14"/>
      <c r="JD474" s="22"/>
      <c r="JE474" s="40"/>
      <c r="JJ474" s="40"/>
      <c r="JL474" s="21"/>
      <c r="JM474" s="21"/>
      <c r="JN474" s="26"/>
      <c r="JO474" s="41"/>
      <c r="JS474" s="7"/>
      <c r="JT474" s="8"/>
      <c r="JY474" s="8"/>
      <c r="KA474" s="4"/>
      <c r="KB474" s="4"/>
      <c r="KD474" s="8"/>
      <c r="KF474" s="4"/>
      <c r="KG474" s="4"/>
      <c r="KH474" s="15"/>
      <c r="KI474" s="39"/>
      <c r="KN474" s="39"/>
      <c r="KP474" s="14"/>
      <c r="KQ474" s="14"/>
      <c r="KR474" s="22"/>
      <c r="KS474" s="40"/>
      <c r="KX474" s="6"/>
      <c r="KZ474" s="5"/>
      <c r="LA474" s="5"/>
      <c r="LG474" s="15"/>
      <c r="LH474" s="39"/>
      <c r="LM474" s="6"/>
      <c r="LO474" s="5"/>
      <c r="LP474" s="5"/>
      <c r="LQ474" s="7"/>
      <c r="LR474" s="8"/>
      <c r="LW474" s="8"/>
      <c r="LY474" s="4"/>
      <c r="LZ474" s="4"/>
      <c r="MB474" s="8"/>
      <c r="MD474" s="4"/>
      <c r="ME474" s="4"/>
      <c r="MG474" s="8"/>
      <c r="MI474" s="4"/>
      <c r="MJ474" s="4"/>
      <c r="MK474" s="15"/>
      <c r="ML474" s="39"/>
      <c r="MQ474" s="39"/>
      <c r="MS474" s="14"/>
      <c r="MT474" s="14"/>
      <c r="MV474" s="39"/>
      <c r="MX474" s="14"/>
      <c r="MY474" s="14"/>
      <c r="MZ474" s="22"/>
      <c r="NA474" s="40"/>
      <c r="NF474" s="40"/>
      <c r="NH474" s="21"/>
      <c r="NI474" s="21"/>
      <c r="NJ474" s="26"/>
      <c r="NK474" s="41"/>
      <c r="NO474" s="7"/>
      <c r="NP474" s="8"/>
      <c r="NU474" s="8"/>
      <c r="NW474" s="4"/>
      <c r="NX474" s="4"/>
      <c r="NZ474" s="8"/>
      <c r="OB474" s="4"/>
      <c r="OC474" s="4"/>
      <c r="OD474" s="15"/>
      <c r="OE474" s="39"/>
      <c r="OJ474" s="39"/>
      <c r="OL474" s="14"/>
      <c r="OM474" s="14"/>
      <c r="ON474" s="22"/>
      <c r="OO474" s="40"/>
      <c r="OS474" s="7"/>
      <c r="OT474" s="8"/>
      <c r="OY474" s="8"/>
      <c r="PA474" s="4"/>
      <c r="PB474" s="4"/>
      <c r="PC474" s="15"/>
      <c r="PD474" s="39"/>
      <c r="PH474" s="7"/>
      <c r="PI474" s="8"/>
      <c r="PM474" s="7"/>
      <c r="PN474" s="8"/>
      <c r="PS474" s="8"/>
      <c r="PU474" s="4"/>
      <c r="PV474" s="4"/>
      <c r="PX474" s="8"/>
      <c r="PZ474" s="4"/>
      <c r="QA474" s="4"/>
      <c r="QB474" s="15"/>
      <c r="QC474" s="39"/>
      <c r="QH474" s="39"/>
      <c r="QJ474" s="14"/>
      <c r="QK474" s="14"/>
      <c r="QL474" s="22"/>
      <c r="QM474" s="40"/>
      <c r="QQ474" s="7"/>
      <c r="QR474" s="8"/>
      <c r="QW474" s="8"/>
      <c r="QY474" s="4"/>
      <c r="QZ474" s="4"/>
      <c r="RA474" s="15"/>
      <c r="RB474" s="39"/>
      <c r="RF474" s="7"/>
      <c r="RG474" s="8"/>
      <c r="RK474" s="7"/>
      <c r="RL474" s="8"/>
      <c r="RQ474" s="8"/>
      <c r="RS474" s="4"/>
      <c r="RT474" s="4"/>
      <c r="RU474" s="15"/>
      <c r="RV474" s="39"/>
      <c r="RZ474" s="7"/>
      <c r="SA474" s="8"/>
      <c r="SE474" s="7"/>
      <c r="SF474" s="8"/>
      <c r="SJ474" s="7"/>
      <c r="SK474" s="8"/>
      <c r="SP474" s="8"/>
      <c r="SR474" s="4"/>
      <c r="SS474" s="4"/>
      <c r="SU474" s="8"/>
      <c r="SW474" s="4"/>
      <c r="SX474" s="4"/>
      <c r="SY474" s="15"/>
      <c r="SZ474" s="39"/>
      <c r="TE474" s="39"/>
      <c r="TG474" s="14"/>
      <c r="TH474" s="14"/>
      <c r="TI474" s="22"/>
      <c r="TJ474" s="40"/>
      <c r="TN474" s="7"/>
      <c r="TO474" s="8"/>
      <c r="TT474" s="8"/>
      <c r="TV474" s="4"/>
      <c r="TW474" s="4"/>
      <c r="TX474" s="15"/>
      <c r="TY474" s="39"/>
      <c r="UC474" s="7"/>
      <c r="UD474" s="8"/>
      <c r="UH474" s="7"/>
      <c r="UI474" s="8"/>
      <c r="UN474" s="8"/>
      <c r="UP474" s="4"/>
      <c r="UQ474" s="4"/>
      <c r="UR474" s="15"/>
      <c r="US474" s="39"/>
      <c r="UW474" s="7"/>
      <c r="UX474" s="8"/>
      <c r="VB474" s="7"/>
      <c r="VC474" s="8"/>
      <c r="VG474" s="7"/>
      <c r="VH474" s="8"/>
      <c r="VM474" s="8"/>
      <c r="VO474" s="4"/>
      <c r="VP474" s="4"/>
      <c r="VQ474" s="15"/>
      <c r="VR474" s="39"/>
      <c r="VV474" s="7"/>
      <c r="VW474" s="8"/>
      <c r="WA474" s="7"/>
      <c r="WB474" s="8"/>
      <c r="WF474" s="7"/>
      <c r="WG474" s="8"/>
      <c r="WK474" s="7"/>
      <c r="WL474" s="8"/>
      <c r="WQ474" s="8"/>
      <c r="WS474" s="4"/>
      <c r="WT474" s="4"/>
      <c r="WU474" s="15"/>
      <c r="WV474" s="39"/>
      <c r="WZ474" s="7"/>
      <c r="XA474" s="8"/>
      <c r="XE474" s="7"/>
      <c r="XF474" s="8"/>
      <c r="XJ474" s="7"/>
      <c r="XK474" s="8"/>
      <c r="XO474" s="7"/>
      <c r="XP474" s="8"/>
      <c r="XT474" s="7"/>
      <c r="XU474" s="8"/>
      <c r="XY474" s="7"/>
      <c r="XZ474" s="8"/>
      <c r="YD474" s="7"/>
      <c r="YE474" s="8"/>
      <c r="YI474" s="7"/>
      <c r="YJ474" s="8"/>
    </row>
    <row r="475" spans="2:660" x14ac:dyDescent="0.2">
      <c r="B475" s="242"/>
      <c r="C475" s="163"/>
      <c r="D475"/>
      <c r="J475"/>
      <c r="K475"/>
      <c r="L475"/>
      <c r="M475"/>
      <c r="AI475" s="8"/>
      <c r="AK475" s="4"/>
      <c r="AL475" s="9"/>
      <c r="AN475" s="8"/>
      <c r="AP475" s="4"/>
      <c r="AQ475" s="9"/>
      <c r="AS475" s="8"/>
      <c r="AU475" s="4"/>
      <c r="AV475" s="9"/>
      <c r="AX475" s="17"/>
      <c r="AZ475" s="13"/>
      <c r="BA475" s="16"/>
      <c r="BM475" s="39"/>
      <c r="BO475" s="14"/>
      <c r="BP475" s="18"/>
      <c r="BR475" s="39"/>
      <c r="BT475" s="14"/>
      <c r="BU475" s="18"/>
      <c r="BW475" s="39"/>
      <c r="BY475" s="14"/>
      <c r="BZ475" s="18"/>
      <c r="CA475" s="22"/>
      <c r="CB475" s="40"/>
      <c r="CG475" s="40"/>
      <c r="CI475" s="21"/>
      <c r="CJ475" s="21"/>
      <c r="CL475" s="40"/>
      <c r="CN475" s="21"/>
      <c r="CO475" s="21"/>
      <c r="CQ475" s="40"/>
      <c r="CS475" s="21"/>
      <c r="CT475" s="21"/>
      <c r="CV475" s="40"/>
      <c r="CX475" s="21"/>
      <c r="CY475" s="21"/>
      <c r="CZ475" s="26"/>
      <c r="DA475" s="41"/>
      <c r="DF475" s="41"/>
      <c r="DH475" s="25"/>
      <c r="DI475" s="25"/>
      <c r="DK475" s="41"/>
      <c r="DM475" s="25"/>
      <c r="DN475" s="25"/>
      <c r="DP475" s="41"/>
      <c r="DR475" s="25"/>
      <c r="DS475" s="25"/>
      <c r="DT475" s="30"/>
      <c r="DU475" s="42"/>
      <c r="DZ475" s="42"/>
      <c r="EB475" s="29"/>
      <c r="EC475" s="29"/>
      <c r="EE475" s="42"/>
      <c r="EG475" s="29"/>
      <c r="EH475" s="29"/>
      <c r="EI475" s="34"/>
      <c r="EJ475" s="43"/>
      <c r="EO475" s="43"/>
      <c r="EQ475" s="33"/>
      <c r="ER475" s="33"/>
      <c r="ES475" s="38"/>
      <c r="ET475" s="44"/>
      <c r="EX475" s="7"/>
      <c r="EY475" s="8"/>
      <c r="FD475" s="8"/>
      <c r="FF475" s="4"/>
      <c r="FG475" s="4"/>
      <c r="FI475" s="8"/>
      <c r="FK475" s="4"/>
      <c r="FL475" s="4"/>
      <c r="FN475" s="8"/>
      <c r="FP475" s="4"/>
      <c r="FQ475" s="4"/>
      <c r="FS475" s="8"/>
      <c r="FU475" s="4"/>
      <c r="FV475" s="4"/>
      <c r="FW475" s="15"/>
      <c r="FX475" s="39"/>
      <c r="GC475" s="39"/>
      <c r="GE475" s="14"/>
      <c r="GF475" s="14"/>
      <c r="GH475" s="39"/>
      <c r="GJ475" s="14"/>
      <c r="GK475" s="14"/>
      <c r="GM475" s="39"/>
      <c r="GO475" s="14"/>
      <c r="GP475" s="14"/>
      <c r="GQ475" s="22"/>
      <c r="GR475" s="40"/>
      <c r="GW475" s="40"/>
      <c r="GY475" s="21"/>
      <c r="GZ475" s="21"/>
      <c r="HB475" s="40"/>
      <c r="HD475" s="21"/>
      <c r="HE475" s="21"/>
      <c r="HF475" s="26"/>
      <c r="HG475" s="41"/>
      <c r="HL475" s="41"/>
      <c r="HN475" s="25"/>
      <c r="HO475" s="25"/>
      <c r="HP475" s="30"/>
      <c r="HQ475" s="42"/>
      <c r="HU475" s="7"/>
      <c r="HV475" s="8"/>
      <c r="IA475" s="8"/>
      <c r="IC475" s="4"/>
      <c r="ID475" s="4"/>
      <c r="IF475" s="8"/>
      <c r="IH475" s="4"/>
      <c r="II475" s="4"/>
      <c r="IK475" s="8"/>
      <c r="IM475" s="4"/>
      <c r="IN475" s="4"/>
      <c r="IO475" s="15"/>
      <c r="IP475" s="39"/>
      <c r="IU475" s="39"/>
      <c r="IW475" s="14"/>
      <c r="IX475" s="14"/>
      <c r="IZ475" s="39"/>
      <c r="JB475" s="14"/>
      <c r="JC475" s="14"/>
      <c r="JD475" s="22"/>
      <c r="JE475" s="40"/>
      <c r="JJ475" s="40"/>
      <c r="JL475" s="21"/>
      <c r="JM475" s="21"/>
      <c r="JN475" s="26"/>
      <c r="JO475" s="41"/>
      <c r="JS475" s="7"/>
      <c r="JT475" s="8"/>
      <c r="JY475" s="8"/>
      <c r="KA475" s="4"/>
      <c r="KB475" s="4"/>
      <c r="KD475" s="8"/>
      <c r="KF475" s="4"/>
      <c r="KG475" s="4"/>
      <c r="KH475" s="15"/>
      <c r="KI475" s="39"/>
      <c r="KN475" s="39"/>
      <c r="KP475" s="14"/>
      <c r="KQ475" s="14"/>
      <c r="KR475" s="22"/>
      <c r="KS475" s="40"/>
      <c r="KX475" s="6"/>
      <c r="KZ475" s="5"/>
      <c r="LA475" s="5"/>
      <c r="LG475" s="15"/>
      <c r="LH475" s="39"/>
      <c r="LM475" s="6"/>
      <c r="LO475" s="5"/>
      <c r="LP475" s="5"/>
      <c r="LQ475" s="7"/>
      <c r="LR475" s="8"/>
      <c r="LW475" s="8"/>
      <c r="LY475" s="4"/>
      <c r="LZ475" s="4"/>
      <c r="MB475" s="8"/>
      <c r="MD475" s="4"/>
      <c r="ME475" s="4"/>
      <c r="MG475" s="8"/>
      <c r="MI475" s="4"/>
      <c r="MJ475" s="4"/>
      <c r="MK475" s="15"/>
      <c r="ML475" s="39"/>
      <c r="MQ475" s="39"/>
      <c r="MS475" s="14"/>
      <c r="MT475" s="14"/>
      <c r="MV475" s="39"/>
      <c r="MX475" s="14"/>
      <c r="MY475" s="14"/>
      <c r="MZ475" s="22"/>
      <c r="NA475" s="40"/>
      <c r="NF475" s="40"/>
      <c r="NH475" s="21"/>
      <c r="NI475" s="21"/>
      <c r="NJ475" s="26"/>
      <c r="NK475" s="41"/>
      <c r="NO475" s="7"/>
      <c r="NP475" s="8"/>
      <c r="NU475" s="8"/>
      <c r="NW475" s="4"/>
      <c r="NX475" s="4"/>
      <c r="NZ475" s="8"/>
      <c r="OB475" s="4"/>
      <c r="OC475" s="4"/>
      <c r="OD475" s="15"/>
      <c r="OE475" s="39"/>
      <c r="OJ475" s="39"/>
      <c r="OL475" s="14"/>
      <c r="OM475" s="14"/>
      <c r="ON475" s="22"/>
      <c r="OO475" s="40"/>
      <c r="OS475" s="7"/>
      <c r="OT475" s="8"/>
      <c r="OY475" s="8"/>
      <c r="PA475" s="4"/>
      <c r="PB475" s="4"/>
      <c r="PC475" s="15"/>
      <c r="PD475" s="39"/>
      <c r="PH475" s="7"/>
      <c r="PI475" s="8"/>
      <c r="PM475" s="7"/>
      <c r="PN475" s="8"/>
      <c r="PS475" s="8"/>
      <c r="PU475" s="4"/>
      <c r="PV475" s="4"/>
      <c r="PX475" s="8"/>
      <c r="PZ475" s="4"/>
      <c r="QA475" s="4"/>
      <c r="QB475" s="15"/>
      <c r="QC475" s="39"/>
      <c r="QH475" s="39"/>
      <c r="QJ475" s="14"/>
      <c r="QK475" s="14"/>
      <c r="QL475" s="22"/>
      <c r="QM475" s="40"/>
      <c r="QQ475" s="7"/>
      <c r="QR475" s="8"/>
      <c r="QW475" s="8"/>
      <c r="QY475" s="4"/>
      <c r="QZ475" s="4"/>
      <c r="RA475" s="15"/>
      <c r="RB475" s="39"/>
      <c r="RF475" s="7"/>
      <c r="RG475" s="8"/>
      <c r="RK475" s="7"/>
      <c r="RL475" s="8"/>
      <c r="RQ475" s="8"/>
      <c r="RS475" s="4"/>
      <c r="RT475" s="4"/>
      <c r="RU475" s="15"/>
      <c r="RV475" s="39"/>
      <c r="RZ475" s="7"/>
      <c r="SA475" s="8"/>
      <c r="SE475" s="7"/>
      <c r="SF475" s="8"/>
      <c r="SJ475" s="7"/>
      <c r="SK475" s="8"/>
      <c r="SP475" s="8"/>
      <c r="SR475" s="4"/>
      <c r="SS475" s="4"/>
      <c r="SU475" s="8"/>
      <c r="SW475" s="4"/>
      <c r="SX475" s="4"/>
      <c r="SY475" s="15"/>
      <c r="SZ475" s="39"/>
      <c r="TE475" s="39"/>
      <c r="TG475" s="14"/>
      <c r="TH475" s="14"/>
      <c r="TI475" s="22"/>
      <c r="TJ475" s="40"/>
      <c r="TN475" s="7"/>
      <c r="TO475" s="8"/>
      <c r="TT475" s="8"/>
      <c r="TV475" s="4"/>
      <c r="TW475" s="4"/>
      <c r="TX475" s="15"/>
      <c r="TY475" s="39"/>
      <c r="UC475" s="7"/>
      <c r="UD475" s="8"/>
      <c r="UH475" s="7"/>
      <c r="UI475" s="8"/>
      <c r="UN475" s="8"/>
      <c r="UP475" s="4"/>
      <c r="UQ475" s="4"/>
      <c r="UR475" s="15"/>
      <c r="US475" s="39"/>
      <c r="UW475" s="7"/>
      <c r="UX475" s="8"/>
      <c r="VB475" s="7"/>
      <c r="VC475" s="8"/>
      <c r="VG475" s="7"/>
      <c r="VH475" s="8"/>
      <c r="VM475" s="8"/>
      <c r="VO475" s="4"/>
      <c r="VP475" s="4"/>
      <c r="VQ475" s="15"/>
      <c r="VR475" s="39"/>
      <c r="VV475" s="7"/>
      <c r="VW475" s="8"/>
      <c r="WA475" s="7"/>
      <c r="WB475" s="8"/>
      <c r="WF475" s="7"/>
      <c r="WG475" s="8"/>
      <c r="WK475" s="7"/>
      <c r="WL475" s="8"/>
      <c r="WQ475" s="8"/>
      <c r="WS475" s="4"/>
      <c r="WT475" s="4"/>
      <c r="WU475" s="15"/>
      <c r="WV475" s="39"/>
      <c r="WZ475" s="7"/>
      <c r="XA475" s="8"/>
      <c r="XE475" s="7"/>
      <c r="XF475" s="8"/>
      <c r="XJ475" s="7"/>
      <c r="XK475" s="8"/>
      <c r="XO475" s="7"/>
      <c r="XP475" s="8"/>
      <c r="XT475" s="7"/>
      <c r="XU475" s="8"/>
      <c r="XY475" s="7"/>
      <c r="XZ475" s="8"/>
      <c r="YD475" s="7"/>
      <c r="YE475" s="8"/>
      <c r="YI475" s="7"/>
      <c r="YJ475" s="8"/>
    </row>
    <row r="476" spans="2:660" x14ac:dyDescent="0.2">
      <c r="B476" s="242"/>
      <c r="C476" s="163"/>
      <c r="D476"/>
      <c r="J476"/>
      <c r="K476"/>
      <c r="L476"/>
      <c r="M476"/>
      <c r="AI476" s="8"/>
      <c r="AK476" s="4"/>
      <c r="AL476" s="9"/>
      <c r="AN476" s="8"/>
      <c r="AP476" s="4"/>
      <c r="AQ476" s="9"/>
      <c r="AS476" s="8"/>
      <c r="AU476" s="4"/>
      <c r="AV476" s="9"/>
      <c r="AX476" s="17"/>
      <c r="AZ476" s="13"/>
      <c r="BA476" s="16"/>
      <c r="BM476" s="39"/>
      <c r="BO476" s="14"/>
      <c r="BP476" s="18"/>
      <c r="BR476" s="39"/>
      <c r="BT476" s="14"/>
      <c r="BU476" s="18"/>
      <c r="BW476" s="39"/>
      <c r="BY476" s="14"/>
      <c r="BZ476" s="18"/>
      <c r="CA476" s="22"/>
      <c r="CB476" s="40"/>
      <c r="CG476" s="40"/>
      <c r="CI476" s="21"/>
      <c r="CJ476" s="21"/>
      <c r="CL476" s="40"/>
      <c r="CN476" s="21"/>
      <c r="CO476" s="21"/>
      <c r="CQ476" s="40"/>
      <c r="CS476" s="21"/>
      <c r="CT476" s="21"/>
      <c r="CV476" s="40"/>
      <c r="CX476" s="21"/>
      <c r="CY476" s="21"/>
      <c r="CZ476" s="26"/>
      <c r="DA476" s="41"/>
      <c r="DF476" s="41"/>
      <c r="DH476" s="25"/>
      <c r="DI476" s="25"/>
      <c r="DK476" s="41"/>
      <c r="DM476" s="25"/>
      <c r="DN476" s="25"/>
      <c r="DP476" s="41"/>
      <c r="DR476" s="25"/>
      <c r="DS476" s="25"/>
      <c r="DT476" s="30"/>
      <c r="DU476" s="42"/>
      <c r="DZ476" s="42"/>
      <c r="EB476" s="29"/>
      <c r="EC476" s="29"/>
      <c r="EE476" s="42"/>
      <c r="EG476" s="29"/>
      <c r="EH476" s="29"/>
      <c r="EI476" s="34"/>
      <c r="EJ476" s="43"/>
      <c r="EO476" s="43"/>
      <c r="EQ476" s="33"/>
      <c r="ER476" s="33"/>
      <c r="ES476" s="38"/>
      <c r="ET476" s="44"/>
      <c r="EX476" s="7"/>
      <c r="EY476" s="8"/>
      <c r="FD476" s="8"/>
      <c r="FF476" s="4"/>
      <c r="FG476" s="4"/>
      <c r="FI476" s="8"/>
      <c r="FK476" s="4"/>
      <c r="FL476" s="4"/>
      <c r="FN476" s="8"/>
      <c r="FP476" s="4"/>
      <c r="FQ476" s="4"/>
      <c r="FS476" s="8"/>
      <c r="FU476" s="4"/>
      <c r="FV476" s="4"/>
      <c r="FW476" s="15"/>
      <c r="FX476" s="39"/>
      <c r="GC476" s="39"/>
      <c r="GE476" s="14"/>
      <c r="GF476" s="14"/>
      <c r="GH476" s="39"/>
      <c r="GJ476" s="14"/>
      <c r="GK476" s="14"/>
      <c r="GM476" s="39"/>
      <c r="GO476" s="14"/>
      <c r="GP476" s="14"/>
      <c r="GQ476" s="22"/>
      <c r="GR476" s="40"/>
      <c r="GW476" s="40"/>
      <c r="GY476" s="21"/>
      <c r="GZ476" s="21"/>
      <c r="HB476" s="40"/>
      <c r="HD476" s="21"/>
      <c r="HE476" s="21"/>
      <c r="HF476" s="26"/>
      <c r="HG476" s="41"/>
      <c r="HL476" s="41"/>
      <c r="HN476" s="25"/>
      <c r="HO476" s="25"/>
      <c r="HP476" s="30"/>
      <c r="HQ476" s="42"/>
      <c r="HU476" s="7"/>
      <c r="HV476" s="8"/>
      <c r="IA476" s="8"/>
      <c r="IC476" s="4"/>
      <c r="ID476" s="4"/>
      <c r="IF476" s="8"/>
      <c r="IH476" s="4"/>
      <c r="II476" s="4"/>
      <c r="IK476" s="8"/>
      <c r="IM476" s="4"/>
      <c r="IN476" s="4"/>
      <c r="IO476" s="15"/>
      <c r="IP476" s="39"/>
      <c r="IU476" s="39"/>
      <c r="IW476" s="14"/>
      <c r="IX476" s="14"/>
      <c r="IZ476" s="39"/>
      <c r="JB476" s="14"/>
      <c r="JC476" s="14"/>
      <c r="JD476" s="22"/>
      <c r="JE476" s="40"/>
      <c r="JJ476" s="40"/>
      <c r="JL476" s="21"/>
      <c r="JM476" s="21"/>
      <c r="JN476" s="26"/>
      <c r="JO476" s="41"/>
      <c r="JS476" s="7"/>
      <c r="JT476" s="8"/>
      <c r="JY476" s="8"/>
      <c r="KA476" s="4"/>
      <c r="KB476" s="4"/>
      <c r="KD476" s="8"/>
      <c r="KF476" s="4"/>
      <c r="KG476" s="4"/>
      <c r="KH476" s="15"/>
      <c r="KI476" s="39"/>
      <c r="KN476" s="39"/>
      <c r="KP476" s="14"/>
      <c r="KQ476" s="14"/>
      <c r="KR476" s="22"/>
      <c r="KS476" s="40"/>
      <c r="KX476" s="6"/>
      <c r="KZ476" s="5"/>
      <c r="LA476" s="5"/>
      <c r="LG476" s="15"/>
      <c r="LH476" s="39"/>
      <c r="LM476" s="6"/>
      <c r="LO476" s="5"/>
      <c r="LP476" s="5"/>
      <c r="LQ476" s="7"/>
      <c r="LR476" s="8"/>
      <c r="LW476" s="8"/>
      <c r="LY476" s="4"/>
      <c r="LZ476" s="4"/>
      <c r="MB476" s="8"/>
      <c r="MD476" s="4"/>
      <c r="ME476" s="4"/>
      <c r="MG476" s="8"/>
      <c r="MI476" s="4"/>
      <c r="MJ476" s="4"/>
      <c r="MK476" s="15"/>
      <c r="ML476" s="39"/>
      <c r="MQ476" s="39"/>
      <c r="MS476" s="14"/>
      <c r="MT476" s="14"/>
      <c r="MV476" s="39"/>
      <c r="MX476" s="14"/>
      <c r="MY476" s="14"/>
      <c r="MZ476" s="22"/>
      <c r="NA476" s="40"/>
      <c r="NF476" s="40"/>
      <c r="NH476" s="21"/>
      <c r="NI476" s="21"/>
      <c r="NJ476" s="26"/>
      <c r="NK476" s="41"/>
      <c r="NO476" s="7"/>
      <c r="NP476" s="8"/>
      <c r="NU476" s="8"/>
      <c r="NW476" s="4"/>
      <c r="NX476" s="4"/>
      <c r="NZ476" s="8"/>
      <c r="OB476" s="4"/>
      <c r="OC476" s="4"/>
      <c r="OD476" s="15"/>
      <c r="OE476" s="39"/>
      <c r="OJ476" s="39"/>
      <c r="OL476" s="14"/>
      <c r="OM476" s="14"/>
      <c r="ON476" s="22"/>
      <c r="OO476" s="40"/>
      <c r="OS476" s="7"/>
      <c r="OT476" s="8"/>
      <c r="OY476" s="8"/>
      <c r="PA476" s="4"/>
      <c r="PB476" s="4"/>
      <c r="PC476" s="15"/>
      <c r="PD476" s="39"/>
      <c r="PH476" s="7"/>
      <c r="PI476" s="8"/>
      <c r="PM476" s="7"/>
      <c r="PN476" s="8"/>
      <c r="PS476" s="8"/>
      <c r="PU476" s="4"/>
      <c r="PV476" s="4"/>
      <c r="PX476" s="8"/>
      <c r="PZ476" s="4"/>
      <c r="QA476" s="4"/>
      <c r="QB476" s="15"/>
      <c r="QC476" s="39"/>
      <c r="QH476" s="39"/>
      <c r="QJ476" s="14"/>
      <c r="QK476" s="14"/>
      <c r="QL476" s="22"/>
      <c r="QM476" s="40"/>
      <c r="QQ476" s="7"/>
      <c r="QR476" s="8"/>
      <c r="QW476" s="8"/>
      <c r="QY476" s="4"/>
      <c r="QZ476" s="4"/>
      <c r="RA476" s="15"/>
      <c r="RB476" s="39"/>
      <c r="RF476" s="7"/>
      <c r="RG476" s="8"/>
      <c r="RK476" s="7"/>
      <c r="RL476" s="8"/>
      <c r="RQ476" s="8"/>
      <c r="RS476" s="4"/>
      <c r="RT476" s="4"/>
      <c r="RU476" s="15"/>
      <c r="RV476" s="39"/>
      <c r="RZ476" s="7"/>
      <c r="SA476" s="8"/>
      <c r="SE476" s="7"/>
      <c r="SF476" s="8"/>
      <c r="SJ476" s="7"/>
      <c r="SK476" s="8"/>
      <c r="SP476" s="8"/>
      <c r="SR476" s="4"/>
      <c r="SS476" s="4"/>
      <c r="SU476" s="8"/>
      <c r="SW476" s="4"/>
      <c r="SX476" s="4"/>
      <c r="SY476" s="15"/>
      <c r="SZ476" s="39"/>
      <c r="TE476" s="39"/>
      <c r="TG476" s="14"/>
      <c r="TH476" s="14"/>
      <c r="TI476" s="22"/>
      <c r="TJ476" s="40"/>
      <c r="TN476" s="7"/>
      <c r="TO476" s="8"/>
      <c r="TT476" s="8"/>
      <c r="TV476" s="4"/>
      <c r="TW476" s="4"/>
      <c r="TX476" s="15"/>
      <c r="TY476" s="39"/>
      <c r="UC476" s="7"/>
      <c r="UD476" s="8"/>
      <c r="UH476" s="7"/>
      <c r="UI476" s="8"/>
      <c r="UN476" s="8"/>
      <c r="UP476" s="4"/>
      <c r="UQ476" s="4"/>
      <c r="UR476" s="15"/>
      <c r="US476" s="39"/>
      <c r="UW476" s="7"/>
      <c r="UX476" s="8"/>
      <c r="VB476" s="7"/>
      <c r="VC476" s="8"/>
      <c r="VG476" s="7"/>
      <c r="VH476" s="8"/>
      <c r="VM476" s="8"/>
      <c r="VO476" s="4"/>
      <c r="VP476" s="4"/>
      <c r="VQ476" s="15"/>
      <c r="VR476" s="39"/>
      <c r="VV476" s="7"/>
      <c r="VW476" s="8"/>
      <c r="WA476" s="7"/>
      <c r="WB476" s="8"/>
      <c r="WF476" s="7"/>
      <c r="WG476" s="8"/>
      <c r="WK476" s="7"/>
      <c r="WL476" s="8"/>
      <c r="WQ476" s="8"/>
      <c r="WS476" s="4"/>
      <c r="WT476" s="4"/>
      <c r="WU476" s="15"/>
      <c r="WV476" s="39"/>
      <c r="WZ476" s="7"/>
      <c r="XA476" s="8"/>
      <c r="XE476" s="7"/>
      <c r="XF476" s="8"/>
      <c r="XJ476" s="7"/>
      <c r="XK476" s="8"/>
      <c r="XO476" s="7"/>
      <c r="XP476" s="8"/>
      <c r="XT476" s="7"/>
      <c r="XU476" s="8"/>
      <c r="XY476" s="7"/>
      <c r="XZ476" s="8"/>
      <c r="YD476" s="7"/>
      <c r="YE476" s="8"/>
      <c r="YI476" s="7"/>
      <c r="YJ476" s="8"/>
    </row>
    <row r="477" spans="2:660" x14ac:dyDescent="0.2">
      <c r="B477" s="242"/>
      <c r="C477" s="163"/>
      <c r="D477"/>
      <c r="J477"/>
      <c r="K477"/>
      <c r="L477"/>
      <c r="M477"/>
      <c r="AI477" s="8"/>
      <c r="AK477" s="4"/>
      <c r="AL477" s="9"/>
      <c r="AN477" s="8"/>
      <c r="AP477" s="4"/>
      <c r="AQ477" s="9"/>
      <c r="AS477" s="8"/>
      <c r="AU477" s="4"/>
      <c r="AV477" s="9"/>
      <c r="AX477" s="17"/>
      <c r="AZ477" s="13"/>
      <c r="BA477" s="16"/>
      <c r="BM477" s="39"/>
      <c r="BO477" s="14"/>
      <c r="BP477" s="18"/>
      <c r="BR477" s="39"/>
      <c r="BT477" s="14"/>
      <c r="BU477" s="18"/>
      <c r="BW477" s="39"/>
      <c r="BY477" s="14"/>
      <c r="BZ477" s="18"/>
      <c r="CA477" s="22"/>
      <c r="CB477" s="40"/>
      <c r="CG477" s="40"/>
      <c r="CI477" s="21"/>
      <c r="CJ477" s="21"/>
      <c r="CL477" s="40"/>
      <c r="CN477" s="21"/>
      <c r="CO477" s="21"/>
      <c r="CQ477" s="40"/>
      <c r="CS477" s="21"/>
      <c r="CT477" s="21"/>
      <c r="CV477" s="40"/>
      <c r="CX477" s="21"/>
      <c r="CY477" s="21"/>
      <c r="CZ477" s="26"/>
      <c r="DA477" s="41"/>
      <c r="DF477" s="41"/>
      <c r="DH477" s="25"/>
      <c r="DI477" s="25"/>
      <c r="DK477" s="41"/>
      <c r="DM477" s="25"/>
      <c r="DN477" s="25"/>
      <c r="DP477" s="41"/>
      <c r="DR477" s="25"/>
      <c r="DS477" s="25"/>
      <c r="DT477" s="30"/>
      <c r="DU477" s="42"/>
      <c r="DZ477" s="42"/>
      <c r="EB477" s="29"/>
      <c r="EC477" s="29"/>
      <c r="EE477" s="42"/>
      <c r="EG477" s="29"/>
      <c r="EH477" s="29"/>
      <c r="EI477" s="34"/>
      <c r="EJ477" s="43"/>
      <c r="EO477" s="43"/>
      <c r="EQ477" s="33"/>
      <c r="ER477" s="33"/>
      <c r="ES477" s="38"/>
      <c r="ET477" s="44"/>
      <c r="EX477" s="7"/>
      <c r="EY477" s="8"/>
      <c r="FD477" s="8"/>
      <c r="FF477" s="4"/>
      <c r="FG477" s="4"/>
      <c r="FI477" s="8"/>
      <c r="FK477" s="4"/>
      <c r="FL477" s="4"/>
      <c r="FN477" s="8"/>
      <c r="FP477" s="4"/>
      <c r="FQ477" s="4"/>
      <c r="FS477" s="8"/>
      <c r="FU477" s="4"/>
      <c r="FV477" s="4"/>
      <c r="FW477" s="15"/>
      <c r="FX477" s="39"/>
      <c r="GC477" s="39"/>
      <c r="GE477" s="14"/>
      <c r="GF477" s="14"/>
      <c r="GH477" s="39"/>
      <c r="GJ477" s="14"/>
      <c r="GK477" s="14"/>
      <c r="GM477" s="39"/>
      <c r="GO477" s="14"/>
      <c r="GP477" s="14"/>
      <c r="GQ477" s="22"/>
      <c r="GR477" s="40"/>
      <c r="GW477" s="40"/>
      <c r="GY477" s="21"/>
      <c r="GZ477" s="21"/>
      <c r="HB477" s="40"/>
      <c r="HD477" s="21"/>
      <c r="HE477" s="21"/>
      <c r="HF477" s="26"/>
      <c r="HG477" s="41"/>
      <c r="HL477" s="41"/>
      <c r="HN477" s="25"/>
      <c r="HO477" s="25"/>
      <c r="HP477" s="30"/>
      <c r="HQ477" s="42"/>
      <c r="HU477" s="7"/>
      <c r="HV477" s="8"/>
      <c r="IA477" s="8"/>
      <c r="IC477" s="4"/>
      <c r="ID477" s="4"/>
      <c r="IF477" s="8"/>
      <c r="IH477" s="4"/>
      <c r="II477" s="4"/>
      <c r="IK477" s="8"/>
      <c r="IM477" s="4"/>
      <c r="IN477" s="4"/>
      <c r="IO477" s="15"/>
      <c r="IP477" s="39"/>
      <c r="IU477" s="39"/>
      <c r="IW477" s="14"/>
      <c r="IX477" s="14"/>
      <c r="IZ477" s="39"/>
      <c r="JB477" s="14"/>
      <c r="JC477" s="14"/>
      <c r="JD477" s="22"/>
      <c r="JE477" s="40"/>
      <c r="JJ477" s="40"/>
      <c r="JL477" s="21"/>
      <c r="JM477" s="21"/>
      <c r="JN477" s="26"/>
      <c r="JO477" s="41"/>
      <c r="JS477" s="7"/>
      <c r="JT477" s="8"/>
      <c r="JY477" s="8"/>
      <c r="KA477" s="4"/>
      <c r="KB477" s="4"/>
      <c r="KD477" s="8"/>
      <c r="KF477" s="4"/>
      <c r="KG477" s="4"/>
      <c r="KH477" s="15"/>
      <c r="KI477" s="39"/>
      <c r="KN477" s="39"/>
      <c r="KP477" s="14"/>
      <c r="KQ477" s="14"/>
      <c r="KR477" s="22"/>
      <c r="KS477" s="40"/>
      <c r="KX477" s="6"/>
      <c r="KZ477" s="5"/>
      <c r="LA477" s="5"/>
      <c r="LG477" s="15"/>
      <c r="LH477" s="39"/>
      <c r="LM477" s="6"/>
      <c r="LO477" s="5"/>
      <c r="LP477" s="5"/>
      <c r="LQ477" s="7"/>
      <c r="LR477" s="8"/>
      <c r="LW477" s="8"/>
      <c r="LY477" s="4"/>
      <c r="LZ477" s="4"/>
      <c r="MB477" s="8"/>
      <c r="MD477" s="4"/>
      <c r="ME477" s="4"/>
      <c r="MG477" s="8"/>
      <c r="MI477" s="4"/>
      <c r="MJ477" s="4"/>
      <c r="MK477" s="15"/>
      <c r="ML477" s="39"/>
      <c r="MQ477" s="39"/>
      <c r="MS477" s="14"/>
      <c r="MT477" s="14"/>
      <c r="MV477" s="39"/>
      <c r="MX477" s="14"/>
      <c r="MY477" s="14"/>
      <c r="MZ477" s="22"/>
      <c r="NA477" s="40"/>
      <c r="NF477" s="40"/>
      <c r="NH477" s="21"/>
      <c r="NI477" s="21"/>
      <c r="NJ477" s="26"/>
      <c r="NK477" s="41"/>
      <c r="NO477" s="7"/>
      <c r="NP477" s="8"/>
      <c r="NU477" s="8"/>
      <c r="NW477" s="4"/>
      <c r="NX477" s="4"/>
      <c r="NZ477" s="8"/>
      <c r="OB477" s="4"/>
      <c r="OC477" s="4"/>
      <c r="OD477" s="15"/>
      <c r="OE477" s="39"/>
      <c r="OJ477" s="39"/>
      <c r="OL477" s="14"/>
      <c r="OM477" s="14"/>
      <c r="ON477" s="22"/>
      <c r="OO477" s="40"/>
      <c r="OS477" s="7"/>
      <c r="OT477" s="8"/>
      <c r="OY477" s="8"/>
      <c r="PA477" s="4"/>
      <c r="PB477" s="4"/>
      <c r="PC477" s="15"/>
      <c r="PD477" s="39"/>
      <c r="PH477" s="7"/>
      <c r="PI477" s="8"/>
      <c r="PM477" s="7"/>
      <c r="PN477" s="8"/>
      <c r="PS477" s="8"/>
      <c r="PU477" s="4"/>
      <c r="PV477" s="4"/>
      <c r="PX477" s="8"/>
      <c r="PZ477" s="4"/>
      <c r="QA477" s="4"/>
      <c r="QB477" s="15"/>
      <c r="QC477" s="39"/>
      <c r="QH477" s="39"/>
      <c r="QJ477" s="14"/>
      <c r="QK477" s="14"/>
      <c r="QL477" s="22"/>
      <c r="QM477" s="40"/>
      <c r="QQ477" s="7"/>
      <c r="QR477" s="8"/>
      <c r="QW477" s="8"/>
      <c r="QY477" s="4"/>
      <c r="QZ477" s="4"/>
      <c r="RA477" s="15"/>
      <c r="RB477" s="39"/>
      <c r="RF477" s="7"/>
      <c r="RG477" s="8"/>
      <c r="RK477" s="7"/>
      <c r="RL477" s="8"/>
      <c r="RQ477" s="8"/>
      <c r="RS477" s="4"/>
      <c r="RT477" s="4"/>
      <c r="RU477" s="15"/>
      <c r="RV477" s="39"/>
      <c r="RZ477" s="7"/>
      <c r="SA477" s="8"/>
      <c r="SE477" s="7"/>
      <c r="SF477" s="8"/>
      <c r="SJ477" s="7"/>
      <c r="SK477" s="8"/>
      <c r="SP477" s="8"/>
      <c r="SR477" s="4"/>
      <c r="SS477" s="4"/>
      <c r="SU477" s="8"/>
      <c r="SW477" s="4"/>
      <c r="SX477" s="4"/>
      <c r="SY477" s="15"/>
      <c r="SZ477" s="39"/>
      <c r="TE477" s="39"/>
      <c r="TG477" s="14"/>
      <c r="TH477" s="14"/>
      <c r="TI477" s="22"/>
      <c r="TJ477" s="40"/>
      <c r="TN477" s="7"/>
      <c r="TO477" s="8"/>
      <c r="TT477" s="8"/>
      <c r="TV477" s="4"/>
      <c r="TW477" s="4"/>
      <c r="TX477" s="15"/>
      <c r="TY477" s="39"/>
      <c r="UC477" s="7"/>
      <c r="UD477" s="8"/>
      <c r="UH477" s="7"/>
      <c r="UI477" s="8"/>
      <c r="UN477" s="8"/>
      <c r="UP477" s="4"/>
      <c r="UQ477" s="4"/>
      <c r="UR477" s="15"/>
      <c r="US477" s="39"/>
      <c r="UW477" s="7"/>
      <c r="UX477" s="8"/>
      <c r="VB477" s="7"/>
      <c r="VC477" s="8"/>
      <c r="VG477" s="7"/>
      <c r="VH477" s="8"/>
      <c r="VM477" s="8"/>
      <c r="VO477" s="4"/>
      <c r="VP477" s="4"/>
      <c r="VQ477" s="15"/>
      <c r="VR477" s="39"/>
      <c r="VV477" s="7"/>
      <c r="VW477" s="8"/>
      <c r="WA477" s="7"/>
      <c r="WB477" s="8"/>
      <c r="WF477" s="7"/>
      <c r="WG477" s="8"/>
      <c r="WK477" s="7"/>
      <c r="WL477" s="8"/>
      <c r="WQ477" s="8"/>
      <c r="WS477" s="4"/>
      <c r="WT477" s="4"/>
      <c r="WU477" s="15"/>
      <c r="WV477" s="39"/>
      <c r="WZ477" s="7"/>
      <c r="XA477" s="8"/>
      <c r="XE477" s="7"/>
      <c r="XF477" s="8"/>
      <c r="XJ477" s="7"/>
      <c r="XK477" s="8"/>
      <c r="XO477" s="7"/>
      <c r="XP477" s="8"/>
      <c r="XT477" s="7"/>
      <c r="XU477" s="8"/>
      <c r="XY477" s="7"/>
      <c r="XZ477" s="8"/>
      <c r="YD477" s="7"/>
      <c r="YE477" s="8"/>
      <c r="YI477" s="7"/>
      <c r="YJ477" s="8"/>
    </row>
    <row r="478" spans="2:660" x14ac:dyDescent="0.2">
      <c r="B478" s="242"/>
      <c r="C478" s="163"/>
      <c r="D478"/>
      <c r="J478"/>
      <c r="K478"/>
      <c r="L478"/>
      <c r="M478"/>
      <c r="AI478" s="8"/>
      <c r="AK478" s="4"/>
      <c r="AL478" s="9"/>
      <c r="AN478" s="8"/>
      <c r="AP478" s="4"/>
      <c r="AQ478" s="9"/>
      <c r="AS478" s="8"/>
      <c r="AU478" s="4"/>
      <c r="AV478" s="9"/>
      <c r="AX478" s="17"/>
      <c r="AZ478" s="13"/>
      <c r="BA478" s="16"/>
      <c r="BM478" s="39"/>
      <c r="BO478" s="14"/>
      <c r="BP478" s="18"/>
      <c r="BR478" s="39"/>
      <c r="BT478" s="14"/>
      <c r="BU478" s="18"/>
      <c r="BW478" s="39"/>
      <c r="BY478" s="14"/>
      <c r="BZ478" s="18"/>
      <c r="CA478" s="22"/>
      <c r="CB478" s="40"/>
      <c r="CG478" s="40"/>
      <c r="CI478" s="21"/>
      <c r="CJ478" s="21"/>
      <c r="CL478" s="40"/>
      <c r="CN478" s="21"/>
      <c r="CO478" s="21"/>
      <c r="CQ478" s="40"/>
      <c r="CS478" s="21"/>
      <c r="CT478" s="21"/>
      <c r="CV478" s="40"/>
      <c r="CX478" s="21"/>
      <c r="CY478" s="21"/>
      <c r="CZ478" s="26"/>
      <c r="DA478" s="41"/>
      <c r="DF478" s="41"/>
      <c r="DH478" s="25"/>
      <c r="DI478" s="25"/>
      <c r="DK478" s="41"/>
      <c r="DM478" s="25"/>
      <c r="DN478" s="25"/>
      <c r="DP478" s="41"/>
      <c r="DR478" s="25"/>
      <c r="DS478" s="25"/>
      <c r="DT478" s="30"/>
      <c r="DU478" s="42"/>
      <c r="DZ478" s="42"/>
      <c r="EB478" s="29"/>
      <c r="EC478" s="29"/>
      <c r="EE478" s="42"/>
      <c r="EG478" s="29"/>
      <c r="EH478" s="29"/>
      <c r="EI478" s="34"/>
      <c r="EJ478" s="43"/>
      <c r="EO478" s="43"/>
      <c r="EQ478" s="33"/>
      <c r="ER478" s="33"/>
      <c r="ES478" s="38"/>
      <c r="ET478" s="44"/>
      <c r="EX478" s="7"/>
      <c r="EY478" s="8"/>
      <c r="FD478" s="8"/>
      <c r="FF478" s="4"/>
      <c r="FG478" s="4"/>
      <c r="FI478" s="8"/>
      <c r="FK478" s="4"/>
      <c r="FL478" s="4"/>
      <c r="FN478" s="8"/>
      <c r="FP478" s="4"/>
      <c r="FQ478" s="4"/>
      <c r="FS478" s="8"/>
      <c r="FU478" s="4"/>
      <c r="FV478" s="4"/>
      <c r="FW478" s="15"/>
      <c r="FX478" s="39"/>
      <c r="GC478" s="39"/>
      <c r="GE478" s="14"/>
      <c r="GF478" s="14"/>
      <c r="GH478" s="39"/>
      <c r="GJ478" s="14"/>
      <c r="GK478" s="14"/>
      <c r="GM478" s="39"/>
      <c r="GO478" s="14"/>
      <c r="GP478" s="14"/>
      <c r="GQ478" s="22"/>
      <c r="GR478" s="40"/>
      <c r="GW478" s="40"/>
      <c r="GY478" s="21"/>
      <c r="GZ478" s="21"/>
      <c r="HB478" s="40"/>
      <c r="HD478" s="21"/>
      <c r="HE478" s="21"/>
      <c r="HF478" s="26"/>
      <c r="HG478" s="41"/>
      <c r="HL478" s="41"/>
      <c r="HN478" s="25"/>
      <c r="HO478" s="25"/>
      <c r="HP478" s="30"/>
      <c r="HQ478" s="42"/>
      <c r="HU478" s="7"/>
      <c r="HV478" s="8"/>
      <c r="IA478" s="8"/>
      <c r="IC478" s="4"/>
      <c r="ID478" s="4"/>
      <c r="IF478" s="8"/>
      <c r="IH478" s="4"/>
      <c r="II478" s="4"/>
      <c r="IK478" s="8"/>
      <c r="IM478" s="4"/>
      <c r="IN478" s="4"/>
      <c r="IO478" s="15"/>
      <c r="IP478" s="39"/>
      <c r="IU478" s="39"/>
      <c r="IW478" s="14"/>
      <c r="IX478" s="14"/>
      <c r="IZ478" s="39"/>
      <c r="JB478" s="14"/>
      <c r="JC478" s="14"/>
      <c r="JD478" s="22"/>
      <c r="JE478" s="40"/>
      <c r="JJ478" s="40"/>
      <c r="JL478" s="21"/>
      <c r="JM478" s="21"/>
      <c r="JN478" s="26"/>
      <c r="JO478" s="41"/>
      <c r="JS478" s="7"/>
      <c r="JT478" s="8"/>
      <c r="JY478" s="8"/>
      <c r="KA478" s="4"/>
      <c r="KB478" s="4"/>
      <c r="KD478" s="8"/>
      <c r="KF478" s="4"/>
      <c r="KG478" s="4"/>
      <c r="KH478" s="15"/>
      <c r="KI478" s="39"/>
      <c r="KN478" s="39"/>
      <c r="KP478" s="14"/>
      <c r="KQ478" s="14"/>
      <c r="KR478" s="22"/>
      <c r="KS478" s="40"/>
      <c r="KX478" s="6"/>
      <c r="KZ478" s="5"/>
      <c r="LA478" s="5"/>
      <c r="LG478" s="15"/>
      <c r="LH478" s="39"/>
      <c r="LM478" s="6"/>
      <c r="LO478" s="5"/>
      <c r="LP478" s="5"/>
      <c r="LQ478" s="7"/>
      <c r="LR478" s="8"/>
      <c r="LW478" s="8"/>
      <c r="LY478" s="4"/>
      <c r="LZ478" s="4"/>
      <c r="MB478" s="8"/>
      <c r="MD478" s="4"/>
      <c r="ME478" s="4"/>
      <c r="MG478" s="8"/>
      <c r="MI478" s="4"/>
      <c r="MJ478" s="4"/>
      <c r="MK478" s="15"/>
      <c r="ML478" s="39"/>
      <c r="MQ478" s="39"/>
      <c r="MS478" s="14"/>
      <c r="MT478" s="14"/>
      <c r="MV478" s="39"/>
      <c r="MX478" s="14"/>
      <c r="MY478" s="14"/>
      <c r="MZ478" s="22"/>
      <c r="NA478" s="40"/>
      <c r="NF478" s="40"/>
      <c r="NH478" s="21"/>
      <c r="NI478" s="21"/>
      <c r="NJ478" s="26"/>
      <c r="NK478" s="41"/>
      <c r="NO478" s="7"/>
      <c r="NP478" s="8"/>
      <c r="NU478" s="8"/>
      <c r="NW478" s="4"/>
      <c r="NX478" s="4"/>
      <c r="NZ478" s="8"/>
      <c r="OB478" s="4"/>
      <c r="OC478" s="4"/>
      <c r="OD478" s="15"/>
      <c r="OE478" s="39"/>
      <c r="OJ478" s="39"/>
      <c r="OL478" s="14"/>
      <c r="OM478" s="14"/>
      <c r="ON478" s="22"/>
      <c r="OO478" s="40"/>
      <c r="OS478" s="7"/>
      <c r="OT478" s="8"/>
      <c r="OY478" s="8"/>
      <c r="PA478" s="4"/>
      <c r="PB478" s="4"/>
      <c r="PC478" s="15"/>
      <c r="PD478" s="39"/>
      <c r="PH478" s="7"/>
      <c r="PI478" s="8"/>
      <c r="PM478" s="7"/>
      <c r="PN478" s="8"/>
      <c r="PS478" s="8"/>
      <c r="PU478" s="4"/>
      <c r="PV478" s="4"/>
      <c r="PX478" s="8"/>
      <c r="PZ478" s="4"/>
      <c r="QA478" s="4"/>
      <c r="QB478" s="15"/>
      <c r="QC478" s="39"/>
      <c r="QH478" s="39"/>
      <c r="QJ478" s="14"/>
      <c r="QK478" s="14"/>
      <c r="QL478" s="22"/>
      <c r="QM478" s="40"/>
      <c r="QQ478" s="7"/>
      <c r="QR478" s="8"/>
      <c r="QW478" s="8"/>
      <c r="QY478" s="4"/>
      <c r="QZ478" s="4"/>
      <c r="RA478" s="15"/>
      <c r="RB478" s="39"/>
      <c r="RF478" s="7"/>
      <c r="RG478" s="8"/>
      <c r="RK478" s="7"/>
      <c r="RL478" s="8"/>
      <c r="RQ478" s="8"/>
      <c r="RS478" s="4"/>
      <c r="RT478" s="4"/>
      <c r="RU478" s="15"/>
      <c r="RV478" s="39"/>
      <c r="RZ478" s="7"/>
      <c r="SA478" s="8"/>
      <c r="SE478" s="7"/>
      <c r="SF478" s="8"/>
      <c r="SJ478" s="7"/>
      <c r="SK478" s="8"/>
      <c r="SP478" s="8"/>
      <c r="SR478" s="4"/>
      <c r="SS478" s="4"/>
      <c r="SU478" s="8"/>
      <c r="SW478" s="4"/>
      <c r="SX478" s="4"/>
      <c r="SY478" s="15"/>
      <c r="SZ478" s="39"/>
      <c r="TE478" s="39"/>
      <c r="TG478" s="14"/>
      <c r="TH478" s="14"/>
      <c r="TI478" s="22"/>
      <c r="TJ478" s="40"/>
      <c r="TN478" s="7"/>
      <c r="TO478" s="8"/>
      <c r="TT478" s="8"/>
      <c r="TV478" s="4"/>
      <c r="TW478" s="4"/>
      <c r="TX478" s="15"/>
      <c r="TY478" s="39"/>
      <c r="UC478" s="7"/>
      <c r="UD478" s="8"/>
      <c r="UH478" s="7"/>
      <c r="UI478" s="8"/>
      <c r="UN478" s="8"/>
      <c r="UP478" s="4"/>
      <c r="UQ478" s="4"/>
      <c r="UR478" s="15"/>
      <c r="US478" s="39"/>
      <c r="UW478" s="7"/>
      <c r="UX478" s="8"/>
      <c r="VB478" s="7"/>
      <c r="VC478" s="8"/>
      <c r="VG478" s="7"/>
      <c r="VH478" s="8"/>
      <c r="VM478" s="8"/>
      <c r="VO478" s="4"/>
      <c r="VP478" s="4"/>
      <c r="VQ478" s="15"/>
      <c r="VR478" s="39"/>
      <c r="VV478" s="7"/>
      <c r="VW478" s="8"/>
      <c r="WA478" s="7"/>
      <c r="WB478" s="8"/>
      <c r="WF478" s="7"/>
      <c r="WG478" s="8"/>
      <c r="WK478" s="7"/>
      <c r="WL478" s="8"/>
      <c r="WQ478" s="8"/>
      <c r="WS478" s="4"/>
      <c r="WT478" s="4"/>
      <c r="WU478" s="15"/>
      <c r="WV478" s="39"/>
      <c r="WZ478" s="7"/>
      <c r="XA478" s="8"/>
      <c r="XE478" s="7"/>
      <c r="XF478" s="8"/>
      <c r="XJ478" s="7"/>
      <c r="XK478" s="8"/>
      <c r="XO478" s="7"/>
      <c r="XP478" s="8"/>
      <c r="XT478" s="7"/>
      <c r="XU478" s="8"/>
      <c r="XY478" s="7"/>
      <c r="XZ478" s="8"/>
      <c r="YD478" s="7"/>
      <c r="YE478" s="8"/>
      <c r="YI478" s="7"/>
      <c r="YJ478" s="8"/>
    </row>
    <row r="479" spans="2:660" x14ac:dyDescent="0.2">
      <c r="B479" s="242"/>
      <c r="C479" s="163"/>
      <c r="D479"/>
      <c r="J479"/>
      <c r="K479"/>
      <c r="L479"/>
      <c r="M479"/>
      <c r="AI479" s="8"/>
      <c r="AK479" s="4"/>
      <c r="AL479" s="9"/>
      <c r="AN479" s="8"/>
      <c r="AP479" s="4"/>
      <c r="AQ479" s="9"/>
      <c r="AS479" s="8"/>
      <c r="AU479" s="4"/>
      <c r="AV479" s="9"/>
      <c r="AX479" s="17"/>
      <c r="AZ479" s="13"/>
      <c r="BA479" s="16"/>
      <c r="BM479" s="39"/>
      <c r="BO479" s="14"/>
      <c r="BP479" s="18"/>
      <c r="BR479" s="39"/>
      <c r="BT479" s="14"/>
      <c r="BU479" s="18"/>
      <c r="BW479" s="39"/>
      <c r="BY479" s="14"/>
      <c r="BZ479" s="18"/>
      <c r="CA479" s="22"/>
      <c r="CB479" s="40"/>
      <c r="CG479" s="40"/>
      <c r="CI479" s="21"/>
      <c r="CJ479" s="21"/>
      <c r="CL479" s="40"/>
      <c r="CN479" s="21"/>
      <c r="CO479" s="21"/>
      <c r="CQ479" s="40"/>
      <c r="CS479" s="21"/>
      <c r="CT479" s="21"/>
      <c r="CV479" s="40"/>
      <c r="CX479" s="21"/>
      <c r="CY479" s="21"/>
      <c r="CZ479" s="26"/>
      <c r="DA479" s="41"/>
      <c r="DF479" s="41"/>
      <c r="DH479" s="25"/>
      <c r="DI479" s="25"/>
      <c r="DK479" s="41"/>
      <c r="DM479" s="25"/>
      <c r="DN479" s="25"/>
      <c r="DP479" s="41"/>
      <c r="DR479" s="25"/>
      <c r="DS479" s="25"/>
      <c r="DT479" s="30"/>
      <c r="DU479" s="42"/>
      <c r="DZ479" s="42"/>
      <c r="EB479" s="29"/>
      <c r="EC479" s="29"/>
      <c r="EE479" s="42"/>
      <c r="EG479" s="29"/>
      <c r="EH479" s="29"/>
      <c r="EI479" s="34"/>
      <c r="EJ479" s="43"/>
      <c r="EO479" s="43"/>
      <c r="EQ479" s="33"/>
      <c r="ER479" s="33"/>
      <c r="ES479" s="38"/>
      <c r="ET479" s="44"/>
      <c r="EX479" s="7"/>
      <c r="EY479" s="8"/>
      <c r="FD479" s="8"/>
      <c r="FF479" s="4"/>
      <c r="FG479" s="4"/>
      <c r="FI479" s="8"/>
      <c r="FK479" s="4"/>
      <c r="FL479" s="4"/>
      <c r="FN479" s="8"/>
      <c r="FP479" s="4"/>
      <c r="FQ479" s="4"/>
      <c r="FS479" s="8"/>
      <c r="FU479" s="4"/>
      <c r="FV479" s="4"/>
      <c r="FW479" s="15"/>
      <c r="FX479" s="39"/>
      <c r="GC479" s="39"/>
      <c r="GE479" s="14"/>
      <c r="GF479" s="14"/>
      <c r="GH479" s="39"/>
      <c r="GJ479" s="14"/>
      <c r="GK479" s="14"/>
      <c r="GM479" s="39"/>
      <c r="GO479" s="14"/>
      <c r="GP479" s="14"/>
      <c r="GQ479" s="22"/>
      <c r="GR479" s="40"/>
      <c r="GW479" s="40"/>
      <c r="GY479" s="21"/>
      <c r="GZ479" s="21"/>
      <c r="HB479" s="40"/>
      <c r="HD479" s="21"/>
      <c r="HE479" s="21"/>
      <c r="HF479" s="26"/>
      <c r="HG479" s="41"/>
      <c r="HL479" s="41"/>
      <c r="HN479" s="25"/>
      <c r="HO479" s="25"/>
      <c r="HP479" s="30"/>
      <c r="HQ479" s="42"/>
      <c r="HU479" s="7"/>
      <c r="HV479" s="8"/>
      <c r="IA479" s="8"/>
      <c r="IC479" s="4"/>
      <c r="ID479" s="4"/>
      <c r="IF479" s="8"/>
      <c r="IH479" s="4"/>
      <c r="II479" s="4"/>
      <c r="IK479" s="8"/>
      <c r="IM479" s="4"/>
      <c r="IN479" s="4"/>
      <c r="IO479" s="15"/>
      <c r="IP479" s="39"/>
      <c r="IU479" s="39"/>
      <c r="IW479" s="14"/>
      <c r="IX479" s="14"/>
      <c r="IZ479" s="39"/>
      <c r="JB479" s="14"/>
      <c r="JC479" s="14"/>
      <c r="JD479" s="22"/>
      <c r="JE479" s="40"/>
      <c r="JJ479" s="40"/>
      <c r="JL479" s="21"/>
      <c r="JM479" s="21"/>
      <c r="JN479" s="26"/>
      <c r="JO479" s="41"/>
      <c r="JS479" s="7"/>
      <c r="JT479" s="8"/>
      <c r="JY479" s="8"/>
      <c r="KA479" s="4"/>
      <c r="KB479" s="4"/>
      <c r="KD479" s="8"/>
      <c r="KF479" s="4"/>
      <c r="KG479" s="4"/>
      <c r="KH479" s="15"/>
      <c r="KI479" s="39"/>
      <c r="KN479" s="39"/>
      <c r="KP479" s="14"/>
      <c r="KQ479" s="14"/>
      <c r="KR479" s="22"/>
      <c r="KS479" s="40"/>
      <c r="KX479" s="6"/>
      <c r="KZ479" s="5"/>
      <c r="LA479" s="5"/>
      <c r="LG479" s="15"/>
      <c r="LH479" s="39"/>
      <c r="LM479" s="6"/>
      <c r="LO479" s="5"/>
      <c r="LP479" s="5"/>
      <c r="LQ479" s="7"/>
      <c r="LR479" s="8"/>
      <c r="LW479" s="8"/>
      <c r="LY479" s="4"/>
      <c r="LZ479" s="4"/>
      <c r="MB479" s="8"/>
      <c r="MD479" s="4"/>
      <c r="ME479" s="4"/>
      <c r="MG479" s="8"/>
      <c r="MI479" s="4"/>
      <c r="MJ479" s="4"/>
      <c r="MK479" s="15"/>
      <c r="ML479" s="39"/>
      <c r="MQ479" s="39"/>
      <c r="MS479" s="14"/>
      <c r="MT479" s="14"/>
      <c r="MV479" s="39"/>
      <c r="MX479" s="14"/>
      <c r="MY479" s="14"/>
      <c r="MZ479" s="22"/>
      <c r="NA479" s="40"/>
      <c r="NF479" s="40"/>
      <c r="NH479" s="21"/>
      <c r="NI479" s="21"/>
      <c r="NJ479" s="26"/>
      <c r="NK479" s="41"/>
      <c r="NO479" s="7"/>
      <c r="NP479" s="8"/>
      <c r="NU479" s="8"/>
      <c r="NW479" s="4"/>
      <c r="NX479" s="4"/>
      <c r="NZ479" s="8"/>
      <c r="OB479" s="4"/>
      <c r="OC479" s="4"/>
      <c r="OD479" s="15"/>
      <c r="OE479" s="39"/>
      <c r="OJ479" s="39"/>
      <c r="OL479" s="14"/>
      <c r="OM479" s="14"/>
      <c r="ON479" s="22"/>
      <c r="OO479" s="40"/>
      <c r="OS479" s="7"/>
      <c r="OT479" s="8"/>
      <c r="OY479" s="8"/>
      <c r="PA479" s="4"/>
      <c r="PB479" s="4"/>
      <c r="PC479" s="15"/>
      <c r="PD479" s="39"/>
      <c r="PH479" s="7"/>
      <c r="PI479" s="8"/>
      <c r="PM479" s="7"/>
      <c r="PN479" s="8"/>
      <c r="PS479" s="8"/>
      <c r="PU479" s="4"/>
      <c r="PV479" s="4"/>
      <c r="PX479" s="8"/>
      <c r="PZ479" s="4"/>
      <c r="QA479" s="4"/>
      <c r="QB479" s="15"/>
      <c r="QC479" s="39"/>
      <c r="QH479" s="39"/>
      <c r="QJ479" s="14"/>
      <c r="QK479" s="14"/>
      <c r="QL479" s="22"/>
      <c r="QM479" s="40"/>
      <c r="QQ479" s="7"/>
      <c r="QR479" s="8"/>
      <c r="QW479" s="8"/>
      <c r="QY479" s="4"/>
      <c r="QZ479" s="4"/>
      <c r="RA479" s="15"/>
      <c r="RB479" s="39"/>
      <c r="RF479" s="7"/>
      <c r="RG479" s="8"/>
      <c r="RK479" s="7"/>
      <c r="RL479" s="8"/>
      <c r="RQ479" s="8"/>
      <c r="RS479" s="4"/>
      <c r="RT479" s="4"/>
      <c r="RU479" s="15"/>
      <c r="RV479" s="39"/>
      <c r="RZ479" s="7"/>
      <c r="SA479" s="8"/>
      <c r="SE479" s="7"/>
      <c r="SF479" s="8"/>
      <c r="SJ479" s="7"/>
      <c r="SK479" s="8"/>
      <c r="SP479" s="8"/>
      <c r="SR479" s="4"/>
      <c r="SS479" s="4"/>
      <c r="SU479" s="8"/>
      <c r="SW479" s="4"/>
      <c r="SX479" s="4"/>
      <c r="SY479" s="15"/>
      <c r="SZ479" s="39"/>
      <c r="TE479" s="39"/>
      <c r="TG479" s="14"/>
      <c r="TH479" s="14"/>
      <c r="TI479" s="22"/>
      <c r="TJ479" s="40"/>
      <c r="TN479" s="7"/>
      <c r="TO479" s="8"/>
      <c r="TT479" s="8"/>
      <c r="TV479" s="4"/>
      <c r="TW479" s="4"/>
      <c r="TX479" s="15"/>
      <c r="TY479" s="39"/>
      <c r="UC479" s="7"/>
      <c r="UD479" s="8"/>
      <c r="UH479" s="7"/>
      <c r="UI479" s="8"/>
      <c r="UN479" s="8"/>
      <c r="UP479" s="4"/>
      <c r="UQ479" s="4"/>
      <c r="UR479" s="15"/>
      <c r="US479" s="39"/>
      <c r="UW479" s="7"/>
      <c r="UX479" s="8"/>
      <c r="VB479" s="7"/>
      <c r="VC479" s="8"/>
      <c r="VG479" s="7"/>
      <c r="VH479" s="8"/>
      <c r="VM479" s="8"/>
      <c r="VO479" s="4"/>
      <c r="VP479" s="4"/>
      <c r="VQ479" s="15"/>
      <c r="VR479" s="39"/>
      <c r="VV479" s="7"/>
      <c r="VW479" s="8"/>
      <c r="WA479" s="7"/>
      <c r="WB479" s="8"/>
      <c r="WF479" s="7"/>
      <c r="WG479" s="8"/>
      <c r="WK479" s="7"/>
      <c r="WL479" s="8"/>
      <c r="WQ479" s="8"/>
      <c r="WS479" s="4"/>
      <c r="WT479" s="4"/>
      <c r="WU479" s="15"/>
      <c r="WV479" s="39"/>
      <c r="WZ479" s="7"/>
      <c r="XA479" s="8"/>
      <c r="XE479" s="7"/>
      <c r="XF479" s="8"/>
      <c r="XJ479" s="7"/>
      <c r="XK479" s="8"/>
      <c r="XO479" s="7"/>
      <c r="XP479" s="8"/>
      <c r="XT479" s="7"/>
      <c r="XU479" s="8"/>
      <c r="XY479" s="7"/>
      <c r="XZ479" s="8"/>
      <c r="YD479" s="7"/>
      <c r="YE479" s="8"/>
      <c r="YI479" s="7"/>
      <c r="YJ479" s="8"/>
    </row>
    <row r="480" spans="2:660" x14ac:dyDescent="0.2">
      <c r="B480" s="242"/>
      <c r="C480" s="163"/>
      <c r="D480"/>
      <c r="J480"/>
      <c r="K480"/>
      <c r="L480"/>
      <c r="M480"/>
      <c r="AI480" s="8"/>
      <c r="AK480" s="4"/>
      <c r="AL480" s="9"/>
      <c r="AN480" s="8"/>
      <c r="AP480" s="4"/>
      <c r="AQ480" s="9"/>
      <c r="AS480" s="8"/>
      <c r="AU480" s="4"/>
      <c r="AV480" s="9"/>
      <c r="AX480" s="17"/>
      <c r="AZ480" s="13"/>
      <c r="BA480" s="16"/>
      <c r="BM480" s="39"/>
      <c r="BO480" s="14"/>
      <c r="BP480" s="18"/>
      <c r="BR480" s="39"/>
      <c r="BT480" s="14"/>
      <c r="BU480" s="18"/>
      <c r="BW480" s="39"/>
      <c r="BY480" s="14"/>
      <c r="BZ480" s="18"/>
      <c r="CA480" s="22"/>
      <c r="CB480" s="40"/>
      <c r="CG480" s="40"/>
      <c r="CI480" s="21"/>
      <c r="CJ480" s="21"/>
      <c r="CL480" s="40"/>
      <c r="CN480" s="21"/>
      <c r="CO480" s="21"/>
      <c r="CQ480" s="40"/>
      <c r="CS480" s="21"/>
      <c r="CT480" s="21"/>
      <c r="CV480" s="40"/>
      <c r="CX480" s="21"/>
      <c r="CY480" s="21"/>
      <c r="CZ480" s="26"/>
      <c r="DA480" s="41"/>
      <c r="DF480" s="41"/>
      <c r="DH480" s="25"/>
      <c r="DI480" s="25"/>
      <c r="DK480" s="41"/>
      <c r="DM480" s="25"/>
      <c r="DN480" s="25"/>
      <c r="DP480" s="41"/>
      <c r="DR480" s="25"/>
      <c r="DS480" s="25"/>
      <c r="DT480" s="30"/>
      <c r="DU480" s="42"/>
      <c r="DZ480" s="42"/>
      <c r="EB480" s="29"/>
      <c r="EC480" s="29"/>
      <c r="EE480" s="42"/>
      <c r="EG480" s="29"/>
      <c r="EH480" s="29"/>
      <c r="EI480" s="34"/>
      <c r="EJ480" s="43"/>
      <c r="EO480" s="43"/>
      <c r="EQ480" s="33"/>
      <c r="ER480" s="33"/>
      <c r="ES480" s="38"/>
      <c r="ET480" s="44"/>
      <c r="EX480" s="7"/>
      <c r="EY480" s="8"/>
      <c r="FD480" s="8"/>
      <c r="FF480" s="4"/>
      <c r="FG480" s="4"/>
      <c r="FI480" s="8"/>
      <c r="FK480" s="4"/>
      <c r="FL480" s="4"/>
      <c r="FN480" s="8"/>
      <c r="FP480" s="4"/>
      <c r="FQ480" s="4"/>
      <c r="FS480" s="8"/>
      <c r="FU480" s="4"/>
      <c r="FV480" s="4"/>
      <c r="FW480" s="15"/>
      <c r="FX480" s="39"/>
      <c r="GC480" s="39"/>
      <c r="GE480" s="14"/>
      <c r="GF480" s="14"/>
      <c r="GH480" s="39"/>
      <c r="GJ480" s="14"/>
      <c r="GK480" s="14"/>
      <c r="GM480" s="39"/>
      <c r="GO480" s="14"/>
      <c r="GP480" s="14"/>
      <c r="GQ480" s="22"/>
      <c r="GR480" s="40"/>
      <c r="GW480" s="40"/>
      <c r="GY480" s="21"/>
      <c r="GZ480" s="21"/>
      <c r="HB480" s="40"/>
      <c r="HD480" s="21"/>
      <c r="HE480" s="21"/>
      <c r="HF480" s="26"/>
      <c r="HG480" s="41"/>
      <c r="HL480" s="41"/>
      <c r="HN480" s="25"/>
      <c r="HO480" s="25"/>
      <c r="HP480" s="30"/>
      <c r="HQ480" s="42"/>
      <c r="HU480" s="7"/>
      <c r="HV480" s="8"/>
      <c r="IA480" s="8"/>
      <c r="IC480" s="4"/>
      <c r="ID480" s="4"/>
      <c r="IF480" s="8"/>
      <c r="IH480" s="4"/>
      <c r="II480" s="4"/>
      <c r="IK480" s="8"/>
      <c r="IM480" s="4"/>
      <c r="IN480" s="4"/>
      <c r="IO480" s="15"/>
      <c r="IP480" s="39"/>
      <c r="IU480" s="39"/>
      <c r="IW480" s="14"/>
      <c r="IX480" s="14"/>
      <c r="IZ480" s="39"/>
      <c r="JB480" s="14"/>
      <c r="JC480" s="14"/>
      <c r="JD480" s="22"/>
      <c r="JE480" s="40"/>
      <c r="JJ480" s="40"/>
      <c r="JL480" s="21"/>
      <c r="JM480" s="21"/>
      <c r="JN480" s="26"/>
      <c r="JO480" s="41"/>
      <c r="JS480" s="7"/>
      <c r="JT480" s="8"/>
      <c r="JY480" s="8"/>
      <c r="KA480" s="4"/>
      <c r="KB480" s="4"/>
      <c r="KD480" s="8"/>
      <c r="KF480" s="4"/>
      <c r="KG480" s="4"/>
      <c r="KH480" s="15"/>
      <c r="KI480" s="39"/>
      <c r="KN480" s="39"/>
      <c r="KP480" s="14"/>
      <c r="KQ480" s="14"/>
      <c r="KR480" s="22"/>
      <c r="KS480" s="40"/>
      <c r="KX480" s="6"/>
      <c r="KZ480" s="5"/>
      <c r="LA480" s="5"/>
      <c r="LG480" s="15"/>
      <c r="LH480" s="39"/>
      <c r="LM480" s="6"/>
      <c r="LO480" s="5"/>
      <c r="LP480" s="5"/>
      <c r="LQ480" s="7"/>
      <c r="LR480" s="8"/>
      <c r="LW480" s="8"/>
      <c r="LY480" s="4"/>
      <c r="LZ480" s="4"/>
      <c r="MB480" s="8"/>
      <c r="MD480" s="4"/>
      <c r="ME480" s="4"/>
      <c r="MG480" s="8"/>
      <c r="MI480" s="4"/>
      <c r="MJ480" s="4"/>
      <c r="MK480" s="15"/>
      <c r="ML480" s="39"/>
      <c r="MQ480" s="39"/>
      <c r="MS480" s="14"/>
      <c r="MT480" s="14"/>
      <c r="MV480" s="39"/>
      <c r="MX480" s="14"/>
      <c r="MY480" s="14"/>
      <c r="MZ480" s="22"/>
      <c r="NA480" s="40"/>
      <c r="NF480" s="40"/>
      <c r="NH480" s="21"/>
      <c r="NI480" s="21"/>
      <c r="NJ480" s="26"/>
      <c r="NK480" s="41"/>
      <c r="NO480" s="7"/>
      <c r="NP480" s="8"/>
      <c r="NU480" s="8"/>
      <c r="NW480" s="4"/>
      <c r="NX480" s="4"/>
      <c r="NZ480" s="8"/>
      <c r="OB480" s="4"/>
      <c r="OC480" s="4"/>
      <c r="OD480" s="15"/>
      <c r="OE480" s="39"/>
      <c r="OJ480" s="39"/>
      <c r="OL480" s="14"/>
      <c r="OM480" s="14"/>
      <c r="ON480" s="22"/>
      <c r="OO480" s="40"/>
      <c r="OS480" s="7"/>
      <c r="OT480" s="8"/>
      <c r="OY480" s="8"/>
      <c r="PA480" s="4"/>
      <c r="PB480" s="4"/>
      <c r="PC480" s="15"/>
      <c r="PD480" s="39"/>
      <c r="PH480" s="7"/>
      <c r="PI480" s="8"/>
      <c r="PM480" s="7"/>
      <c r="PN480" s="8"/>
      <c r="PS480" s="8"/>
      <c r="PU480" s="4"/>
      <c r="PV480" s="4"/>
      <c r="PX480" s="8"/>
      <c r="PZ480" s="4"/>
      <c r="QA480" s="4"/>
      <c r="QB480" s="15"/>
      <c r="QC480" s="39"/>
      <c r="QH480" s="39"/>
      <c r="QJ480" s="14"/>
      <c r="QK480" s="14"/>
      <c r="QL480" s="22"/>
      <c r="QM480" s="40"/>
      <c r="QQ480" s="7"/>
      <c r="QR480" s="8"/>
      <c r="QW480" s="8"/>
      <c r="QY480" s="4"/>
      <c r="QZ480" s="4"/>
      <c r="RA480" s="15"/>
      <c r="RB480" s="39"/>
      <c r="RF480" s="7"/>
      <c r="RG480" s="8"/>
      <c r="RK480" s="7"/>
      <c r="RL480" s="8"/>
      <c r="RQ480" s="8"/>
      <c r="RS480" s="4"/>
      <c r="RT480" s="4"/>
      <c r="RU480" s="15"/>
      <c r="RV480" s="39"/>
      <c r="RZ480" s="7"/>
      <c r="SA480" s="8"/>
      <c r="SE480" s="7"/>
      <c r="SF480" s="8"/>
      <c r="SJ480" s="7"/>
      <c r="SK480" s="8"/>
      <c r="SP480" s="8"/>
      <c r="SR480" s="4"/>
      <c r="SS480" s="4"/>
      <c r="SU480" s="8"/>
      <c r="SW480" s="4"/>
      <c r="SX480" s="4"/>
      <c r="SY480" s="15"/>
      <c r="SZ480" s="39"/>
      <c r="TE480" s="39"/>
      <c r="TG480" s="14"/>
      <c r="TH480" s="14"/>
      <c r="TI480" s="22"/>
      <c r="TJ480" s="40"/>
      <c r="TN480" s="7"/>
      <c r="TO480" s="8"/>
      <c r="TT480" s="8"/>
      <c r="TV480" s="4"/>
      <c r="TW480" s="4"/>
      <c r="TX480" s="15"/>
      <c r="TY480" s="39"/>
      <c r="UC480" s="7"/>
      <c r="UD480" s="8"/>
      <c r="UH480" s="7"/>
      <c r="UI480" s="8"/>
      <c r="UN480" s="8"/>
      <c r="UP480" s="4"/>
      <c r="UQ480" s="4"/>
      <c r="UR480" s="15"/>
      <c r="US480" s="39"/>
      <c r="UW480" s="7"/>
      <c r="UX480" s="8"/>
      <c r="VB480" s="7"/>
      <c r="VC480" s="8"/>
      <c r="VG480" s="7"/>
      <c r="VH480" s="8"/>
      <c r="VM480" s="8"/>
      <c r="VO480" s="4"/>
      <c r="VP480" s="4"/>
      <c r="VQ480" s="15"/>
      <c r="VR480" s="39"/>
      <c r="VV480" s="7"/>
      <c r="VW480" s="8"/>
      <c r="WA480" s="7"/>
      <c r="WB480" s="8"/>
      <c r="WF480" s="7"/>
      <c r="WG480" s="8"/>
      <c r="WK480" s="7"/>
      <c r="WL480" s="8"/>
      <c r="WQ480" s="8"/>
      <c r="WS480" s="4"/>
      <c r="WT480" s="4"/>
      <c r="WU480" s="15"/>
      <c r="WV480" s="39"/>
      <c r="WZ480" s="7"/>
      <c r="XA480" s="8"/>
      <c r="XE480" s="7"/>
      <c r="XF480" s="8"/>
      <c r="XJ480" s="7"/>
      <c r="XK480" s="8"/>
      <c r="XO480" s="7"/>
      <c r="XP480" s="8"/>
      <c r="XT480" s="7"/>
      <c r="XU480" s="8"/>
      <c r="XY480" s="7"/>
      <c r="XZ480" s="8"/>
      <c r="YD480" s="7"/>
      <c r="YE480" s="8"/>
      <c r="YI480" s="7"/>
      <c r="YJ480" s="8"/>
    </row>
    <row r="481" spans="2:660" x14ac:dyDescent="0.2">
      <c r="B481" s="242"/>
      <c r="C481" s="163"/>
      <c r="D481"/>
      <c r="J481"/>
      <c r="K481"/>
      <c r="L481"/>
      <c r="M481"/>
      <c r="AI481" s="8"/>
      <c r="AK481" s="4"/>
      <c r="AL481" s="9"/>
      <c r="AN481" s="8"/>
      <c r="AP481" s="4"/>
      <c r="AQ481" s="9"/>
      <c r="AS481" s="8"/>
      <c r="AU481" s="4"/>
      <c r="AV481" s="9"/>
      <c r="AX481" s="17"/>
      <c r="AZ481" s="13"/>
      <c r="BA481" s="16"/>
      <c r="BM481" s="39"/>
      <c r="BO481" s="14"/>
      <c r="BP481" s="18"/>
      <c r="BR481" s="39"/>
      <c r="BT481" s="14"/>
      <c r="BU481" s="18"/>
      <c r="BW481" s="39"/>
      <c r="BY481" s="14"/>
      <c r="BZ481" s="18"/>
      <c r="CA481" s="22"/>
      <c r="CB481" s="40"/>
      <c r="CG481" s="40"/>
      <c r="CI481" s="21"/>
      <c r="CJ481" s="21"/>
      <c r="CL481" s="40"/>
      <c r="CN481" s="21"/>
      <c r="CO481" s="21"/>
      <c r="CQ481" s="40"/>
      <c r="CS481" s="21"/>
      <c r="CT481" s="21"/>
      <c r="CV481" s="40"/>
      <c r="CX481" s="21"/>
      <c r="CY481" s="21"/>
      <c r="CZ481" s="26"/>
      <c r="DA481" s="41"/>
      <c r="DF481" s="41"/>
      <c r="DH481" s="25"/>
      <c r="DI481" s="25"/>
      <c r="DK481" s="41"/>
      <c r="DM481" s="25"/>
      <c r="DN481" s="25"/>
      <c r="DP481" s="41"/>
      <c r="DR481" s="25"/>
      <c r="DS481" s="25"/>
      <c r="DT481" s="30"/>
      <c r="DU481" s="42"/>
      <c r="DZ481" s="42"/>
      <c r="EB481" s="29"/>
      <c r="EC481" s="29"/>
      <c r="EE481" s="42"/>
      <c r="EG481" s="29"/>
      <c r="EH481" s="29"/>
      <c r="EI481" s="34"/>
      <c r="EJ481" s="43"/>
      <c r="EO481" s="43"/>
      <c r="EQ481" s="33"/>
      <c r="ER481" s="33"/>
      <c r="ES481" s="38"/>
      <c r="ET481" s="44"/>
      <c r="EX481" s="7"/>
      <c r="EY481" s="8"/>
      <c r="FD481" s="8"/>
      <c r="FF481" s="4"/>
      <c r="FG481" s="4"/>
      <c r="FI481" s="8"/>
      <c r="FK481" s="4"/>
      <c r="FL481" s="4"/>
      <c r="FN481" s="8"/>
      <c r="FP481" s="4"/>
      <c r="FQ481" s="4"/>
      <c r="FS481" s="8"/>
      <c r="FU481" s="4"/>
      <c r="FV481" s="4"/>
      <c r="FW481" s="15"/>
      <c r="FX481" s="39"/>
      <c r="GC481" s="39"/>
      <c r="GE481" s="14"/>
      <c r="GF481" s="14"/>
      <c r="GH481" s="39"/>
      <c r="GJ481" s="14"/>
      <c r="GK481" s="14"/>
      <c r="GM481" s="39"/>
      <c r="GO481" s="14"/>
      <c r="GP481" s="14"/>
      <c r="GQ481" s="22"/>
      <c r="GR481" s="40"/>
      <c r="GW481" s="40"/>
      <c r="GY481" s="21"/>
      <c r="GZ481" s="21"/>
      <c r="HB481" s="40"/>
      <c r="HD481" s="21"/>
      <c r="HE481" s="21"/>
      <c r="HF481" s="26"/>
      <c r="HG481" s="41"/>
      <c r="HL481" s="41"/>
      <c r="HN481" s="25"/>
      <c r="HO481" s="25"/>
      <c r="HP481" s="30"/>
      <c r="HQ481" s="42"/>
      <c r="HU481" s="7"/>
      <c r="HV481" s="8"/>
      <c r="IA481" s="8"/>
      <c r="IC481" s="4"/>
      <c r="ID481" s="4"/>
      <c r="IF481" s="8"/>
      <c r="IH481" s="4"/>
      <c r="II481" s="4"/>
      <c r="IK481" s="8"/>
      <c r="IM481" s="4"/>
      <c r="IN481" s="4"/>
      <c r="IO481" s="15"/>
      <c r="IP481" s="39"/>
      <c r="IU481" s="39"/>
      <c r="IW481" s="14"/>
      <c r="IX481" s="14"/>
      <c r="IZ481" s="39"/>
      <c r="JB481" s="14"/>
      <c r="JC481" s="14"/>
      <c r="JD481" s="22"/>
      <c r="JE481" s="40"/>
      <c r="JJ481" s="40"/>
      <c r="JL481" s="21"/>
      <c r="JM481" s="21"/>
      <c r="JN481" s="26"/>
      <c r="JO481" s="41"/>
      <c r="JS481" s="7"/>
      <c r="JT481" s="8"/>
      <c r="JY481" s="8"/>
      <c r="KA481" s="4"/>
      <c r="KB481" s="4"/>
      <c r="KD481" s="8"/>
      <c r="KF481" s="4"/>
      <c r="KG481" s="4"/>
      <c r="KH481" s="15"/>
      <c r="KI481" s="39"/>
      <c r="KN481" s="39"/>
      <c r="KP481" s="14"/>
      <c r="KQ481" s="14"/>
      <c r="KR481" s="22"/>
      <c r="KS481" s="40"/>
      <c r="KX481" s="6"/>
      <c r="KZ481" s="5"/>
      <c r="LA481" s="5"/>
      <c r="LG481" s="15"/>
      <c r="LH481" s="39"/>
      <c r="LM481" s="6"/>
      <c r="LO481" s="5"/>
      <c r="LP481" s="5"/>
      <c r="LQ481" s="7"/>
      <c r="LR481" s="8"/>
      <c r="LW481" s="8"/>
      <c r="LY481" s="4"/>
      <c r="LZ481" s="4"/>
      <c r="MB481" s="8"/>
      <c r="MD481" s="4"/>
      <c r="ME481" s="4"/>
      <c r="MG481" s="8"/>
      <c r="MI481" s="4"/>
      <c r="MJ481" s="4"/>
      <c r="MK481" s="15"/>
      <c r="ML481" s="39"/>
      <c r="MQ481" s="39"/>
      <c r="MS481" s="14"/>
      <c r="MT481" s="14"/>
      <c r="MV481" s="39"/>
      <c r="MX481" s="14"/>
      <c r="MY481" s="14"/>
      <c r="MZ481" s="22"/>
      <c r="NA481" s="40"/>
      <c r="NF481" s="40"/>
      <c r="NH481" s="21"/>
      <c r="NI481" s="21"/>
      <c r="NJ481" s="26"/>
      <c r="NK481" s="41"/>
      <c r="NO481" s="7"/>
      <c r="NP481" s="8"/>
      <c r="NU481" s="8"/>
      <c r="NW481" s="4"/>
      <c r="NX481" s="4"/>
      <c r="NZ481" s="8"/>
      <c r="OB481" s="4"/>
      <c r="OC481" s="4"/>
      <c r="OD481" s="15"/>
      <c r="OE481" s="39"/>
      <c r="OJ481" s="39"/>
      <c r="OL481" s="14"/>
      <c r="OM481" s="14"/>
      <c r="ON481" s="22"/>
      <c r="OO481" s="40"/>
      <c r="OS481" s="7"/>
      <c r="OT481" s="8"/>
      <c r="OY481" s="8"/>
      <c r="PA481" s="4"/>
      <c r="PB481" s="4"/>
      <c r="PC481" s="15"/>
      <c r="PD481" s="39"/>
      <c r="PH481" s="7"/>
      <c r="PI481" s="8"/>
      <c r="PM481" s="7"/>
      <c r="PN481" s="8"/>
      <c r="PS481" s="8"/>
      <c r="PU481" s="4"/>
      <c r="PV481" s="4"/>
      <c r="PX481" s="8"/>
      <c r="PZ481" s="4"/>
      <c r="QA481" s="4"/>
      <c r="QB481" s="15"/>
      <c r="QC481" s="39"/>
      <c r="QH481" s="39"/>
      <c r="QJ481" s="14"/>
      <c r="QK481" s="14"/>
      <c r="QL481" s="22"/>
      <c r="QM481" s="40"/>
      <c r="QQ481" s="7"/>
      <c r="QR481" s="8"/>
      <c r="QW481" s="8"/>
      <c r="QY481" s="4"/>
      <c r="QZ481" s="4"/>
      <c r="RA481" s="15"/>
      <c r="RB481" s="39"/>
      <c r="RF481" s="7"/>
      <c r="RG481" s="8"/>
      <c r="RK481" s="7"/>
      <c r="RL481" s="8"/>
      <c r="RQ481" s="8"/>
      <c r="RS481" s="4"/>
      <c r="RT481" s="4"/>
      <c r="RU481" s="15"/>
      <c r="RV481" s="39"/>
      <c r="RZ481" s="7"/>
      <c r="SA481" s="8"/>
      <c r="SE481" s="7"/>
      <c r="SF481" s="8"/>
      <c r="SJ481" s="7"/>
      <c r="SK481" s="8"/>
      <c r="SP481" s="8"/>
      <c r="SR481" s="4"/>
      <c r="SS481" s="4"/>
      <c r="SU481" s="8"/>
      <c r="SW481" s="4"/>
      <c r="SX481" s="4"/>
      <c r="SY481" s="15"/>
      <c r="SZ481" s="39"/>
      <c r="TE481" s="39"/>
      <c r="TG481" s="14"/>
      <c r="TH481" s="14"/>
      <c r="TI481" s="22"/>
      <c r="TJ481" s="40"/>
      <c r="TN481" s="7"/>
      <c r="TO481" s="8"/>
      <c r="TT481" s="8"/>
      <c r="TV481" s="4"/>
      <c r="TW481" s="4"/>
      <c r="TX481" s="15"/>
      <c r="TY481" s="39"/>
      <c r="UC481" s="7"/>
      <c r="UD481" s="8"/>
      <c r="UH481" s="7"/>
      <c r="UI481" s="8"/>
      <c r="UN481" s="8"/>
      <c r="UP481" s="4"/>
      <c r="UQ481" s="4"/>
      <c r="UR481" s="15"/>
      <c r="US481" s="39"/>
      <c r="UW481" s="7"/>
      <c r="UX481" s="8"/>
      <c r="VB481" s="7"/>
      <c r="VC481" s="8"/>
      <c r="VG481" s="7"/>
      <c r="VH481" s="8"/>
      <c r="VM481" s="8"/>
      <c r="VO481" s="4"/>
      <c r="VP481" s="4"/>
      <c r="VQ481" s="15"/>
      <c r="VR481" s="39"/>
      <c r="VV481" s="7"/>
      <c r="VW481" s="8"/>
      <c r="WA481" s="7"/>
      <c r="WB481" s="8"/>
      <c r="WF481" s="7"/>
      <c r="WG481" s="8"/>
      <c r="WK481" s="7"/>
      <c r="WL481" s="8"/>
      <c r="WQ481" s="8"/>
      <c r="WS481" s="4"/>
      <c r="WT481" s="4"/>
      <c r="WU481" s="15"/>
      <c r="WV481" s="39"/>
      <c r="WZ481" s="7"/>
      <c r="XA481" s="8"/>
      <c r="XE481" s="7"/>
      <c r="XF481" s="8"/>
      <c r="XJ481" s="7"/>
      <c r="XK481" s="8"/>
      <c r="XO481" s="7"/>
      <c r="XP481" s="8"/>
      <c r="XT481" s="7"/>
      <c r="XU481" s="8"/>
      <c r="XY481" s="7"/>
      <c r="XZ481" s="8"/>
      <c r="YD481" s="7"/>
      <c r="YE481" s="8"/>
      <c r="YI481" s="7"/>
      <c r="YJ481" s="8"/>
    </row>
    <row r="482" spans="2:660" x14ac:dyDescent="0.2">
      <c r="B482" s="242"/>
      <c r="C482" s="163"/>
      <c r="D482"/>
      <c r="J482"/>
      <c r="K482"/>
      <c r="L482"/>
      <c r="M482"/>
      <c r="AI482" s="8"/>
      <c r="AK482" s="4"/>
      <c r="AL482" s="9"/>
      <c r="AN482" s="8"/>
      <c r="AP482" s="4"/>
      <c r="AQ482" s="9"/>
      <c r="AS482" s="8"/>
      <c r="AU482" s="4"/>
      <c r="AV482" s="9"/>
      <c r="AX482" s="17"/>
      <c r="AZ482" s="13"/>
      <c r="BA482" s="16"/>
      <c r="BM482" s="39"/>
      <c r="BO482" s="14"/>
      <c r="BP482" s="18"/>
      <c r="BR482" s="39"/>
      <c r="BT482" s="14"/>
      <c r="BU482" s="18"/>
      <c r="BW482" s="39"/>
      <c r="BY482" s="14"/>
      <c r="BZ482" s="18"/>
      <c r="CA482" s="22"/>
      <c r="CB482" s="40"/>
      <c r="CG482" s="40"/>
      <c r="CI482" s="21"/>
      <c r="CJ482" s="21"/>
      <c r="CL482" s="40"/>
      <c r="CN482" s="21"/>
      <c r="CO482" s="21"/>
      <c r="CQ482" s="40"/>
      <c r="CS482" s="21"/>
      <c r="CT482" s="21"/>
      <c r="CV482" s="40"/>
      <c r="CX482" s="21"/>
      <c r="CY482" s="21"/>
      <c r="CZ482" s="26"/>
      <c r="DA482" s="41"/>
      <c r="DF482" s="41"/>
      <c r="DH482" s="25"/>
      <c r="DI482" s="25"/>
      <c r="DK482" s="41"/>
      <c r="DM482" s="25"/>
      <c r="DN482" s="25"/>
      <c r="DP482" s="41"/>
      <c r="DR482" s="25"/>
      <c r="DS482" s="25"/>
      <c r="DT482" s="30"/>
      <c r="DU482" s="42"/>
      <c r="DZ482" s="42"/>
      <c r="EB482" s="29"/>
      <c r="EC482" s="29"/>
      <c r="EE482" s="42"/>
      <c r="EG482" s="29"/>
      <c r="EH482" s="29"/>
      <c r="EI482" s="34"/>
      <c r="EJ482" s="43"/>
      <c r="EO482" s="43"/>
      <c r="EQ482" s="33"/>
      <c r="ER482" s="33"/>
      <c r="ES482" s="38"/>
      <c r="ET482" s="44"/>
      <c r="EX482" s="7"/>
      <c r="EY482" s="8"/>
      <c r="FD482" s="8"/>
      <c r="FF482" s="4"/>
      <c r="FG482" s="4"/>
      <c r="FI482" s="8"/>
      <c r="FK482" s="4"/>
      <c r="FL482" s="4"/>
      <c r="FN482" s="8"/>
      <c r="FP482" s="4"/>
      <c r="FQ482" s="4"/>
      <c r="FS482" s="8"/>
      <c r="FU482" s="4"/>
      <c r="FV482" s="4"/>
      <c r="FW482" s="15"/>
      <c r="FX482" s="39"/>
      <c r="GC482" s="39"/>
      <c r="GE482" s="14"/>
      <c r="GF482" s="14"/>
      <c r="GH482" s="39"/>
      <c r="GJ482" s="14"/>
      <c r="GK482" s="14"/>
      <c r="GM482" s="39"/>
      <c r="GO482" s="14"/>
      <c r="GP482" s="14"/>
      <c r="GQ482" s="22"/>
      <c r="GR482" s="40"/>
      <c r="GW482" s="40"/>
      <c r="GY482" s="21"/>
      <c r="GZ482" s="21"/>
      <c r="HB482" s="40"/>
      <c r="HD482" s="21"/>
      <c r="HE482" s="21"/>
      <c r="HF482" s="26"/>
      <c r="HG482" s="41"/>
      <c r="HL482" s="41"/>
      <c r="HN482" s="25"/>
      <c r="HO482" s="25"/>
      <c r="HP482" s="30"/>
      <c r="HQ482" s="42"/>
      <c r="HU482" s="7"/>
      <c r="HV482" s="8"/>
      <c r="IA482" s="8"/>
      <c r="IC482" s="4"/>
      <c r="ID482" s="4"/>
      <c r="IF482" s="8"/>
      <c r="IH482" s="4"/>
      <c r="II482" s="4"/>
      <c r="IK482" s="8"/>
      <c r="IM482" s="4"/>
      <c r="IN482" s="4"/>
      <c r="IO482" s="15"/>
      <c r="IP482" s="39"/>
      <c r="IU482" s="39"/>
      <c r="IW482" s="14"/>
      <c r="IX482" s="14"/>
      <c r="IZ482" s="39"/>
      <c r="JB482" s="14"/>
      <c r="JC482" s="14"/>
      <c r="JD482" s="22"/>
      <c r="JE482" s="40"/>
      <c r="JJ482" s="40"/>
      <c r="JL482" s="21"/>
      <c r="JM482" s="21"/>
      <c r="JN482" s="26"/>
      <c r="JO482" s="41"/>
      <c r="JS482" s="7"/>
      <c r="JT482" s="8"/>
      <c r="JY482" s="8"/>
      <c r="KA482" s="4"/>
      <c r="KB482" s="4"/>
      <c r="KD482" s="8"/>
      <c r="KF482" s="4"/>
      <c r="KG482" s="4"/>
      <c r="KH482" s="15"/>
      <c r="KI482" s="39"/>
      <c r="KN482" s="39"/>
      <c r="KP482" s="14"/>
      <c r="KQ482" s="14"/>
      <c r="KR482" s="22"/>
      <c r="KS482" s="40"/>
      <c r="KX482" s="6"/>
      <c r="KZ482" s="5"/>
      <c r="LA482" s="5"/>
      <c r="LG482" s="15"/>
      <c r="LH482" s="39"/>
      <c r="LM482" s="6"/>
      <c r="LO482" s="5"/>
      <c r="LP482" s="5"/>
      <c r="LQ482" s="7"/>
      <c r="LR482" s="8"/>
      <c r="LW482" s="8"/>
      <c r="LY482" s="4"/>
      <c r="LZ482" s="4"/>
      <c r="MB482" s="8"/>
      <c r="MD482" s="4"/>
      <c r="ME482" s="4"/>
      <c r="MG482" s="8"/>
      <c r="MI482" s="4"/>
      <c r="MJ482" s="4"/>
      <c r="MK482" s="15"/>
      <c r="ML482" s="39"/>
      <c r="MQ482" s="39"/>
      <c r="MS482" s="14"/>
      <c r="MT482" s="14"/>
      <c r="MV482" s="39"/>
      <c r="MX482" s="14"/>
      <c r="MY482" s="14"/>
      <c r="MZ482" s="22"/>
      <c r="NA482" s="40"/>
      <c r="NF482" s="40"/>
      <c r="NH482" s="21"/>
      <c r="NI482" s="21"/>
      <c r="NJ482" s="26"/>
      <c r="NK482" s="41"/>
      <c r="NO482" s="7"/>
      <c r="NP482" s="8"/>
      <c r="NU482" s="8"/>
      <c r="NW482" s="4"/>
      <c r="NX482" s="4"/>
      <c r="NZ482" s="8"/>
      <c r="OB482" s="4"/>
      <c r="OC482" s="4"/>
      <c r="OD482" s="15"/>
      <c r="OE482" s="39"/>
      <c r="OJ482" s="39"/>
      <c r="OL482" s="14"/>
      <c r="OM482" s="14"/>
      <c r="ON482" s="22"/>
      <c r="OO482" s="40"/>
      <c r="OS482" s="7"/>
      <c r="OT482" s="8"/>
      <c r="OY482" s="8"/>
      <c r="PA482" s="4"/>
      <c r="PB482" s="4"/>
      <c r="PC482" s="15"/>
      <c r="PD482" s="39"/>
      <c r="PH482" s="7"/>
      <c r="PI482" s="8"/>
      <c r="PM482" s="7"/>
      <c r="PN482" s="8"/>
      <c r="PS482" s="8"/>
      <c r="PU482" s="4"/>
      <c r="PV482" s="4"/>
      <c r="PX482" s="8"/>
      <c r="PZ482" s="4"/>
      <c r="QA482" s="4"/>
      <c r="QB482" s="15"/>
      <c r="QC482" s="39"/>
      <c r="QH482" s="39"/>
      <c r="QJ482" s="14"/>
      <c r="QK482" s="14"/>
      <c r="QL482" s="22"/>
      <c r="QM482" s="40"/>
      <c r="QQ482" s="7"/>
      <c r="QR482" s="8"/>
      <c r="QW482" s="8"/>
      <c r="QY482" s="4"/>
      <c r="QZ482" s="4"/>
      <c r="RA482" s="15"/>
      <c r="RB482" s="39"/>
      <c r="RF482" s="7"/>
      <c r="RG482" s="8"/>
      <c r="RK482" s="7"/>
      <c r="RL482" s="8"/>
      <c r="RQ482" s="8"/>
      <c r="RS482" s="4"/>
      <c r="RT482" s="4"/>
      <c r="RU482" s="15"/>
      <c r="RV482" s="39"/>
      <c r="RZ482" s="7"/>
      <c r="SA482" s="8"/>
      <c r="SE482" s="7"/>
      <c r="SF482" s="8"/>
      <c r="SJ482" s="7"/>
      <c r="SK482" s="8"/>
      <c r="SP482" s="8"/>
      <c r="SR482" s="4"/>
      <c r="SS482" s="4"/>
      <c r="SU482" s="8"/>
      <c r="SW482" s="4"/>
      <c r="SX482" s="4"/>
      <c r="SY482" s="15"/>
      <c r="SZ482" s="39"/>
      <c r="TE482" s="39"/>
      <c r="TG482" s="14"/>
      <c r="TH482" s="14"/>
      <c r="TI482" s="22"/>
      <c r="TJ482" s="40"/>
      <c r="TN482" s="7"/>
      <c r="TO482" s="8"/>
      <c r="TT482" s="8"/>
      <c r="TV482" s="4"/>
      <c r="TW482" s="4"/>
      <c r="TX482" s="15"/>
      <c r="TY482" s="39"/>
      <c r="UC482" s="7"/>
      <c r="UD482" s="8"/>
      <c r="UH482" s="7"/>
      <c r="UI482" s="8"/>
      <c r="UN482" s="8"/>
      <c r="UP482" s="4"/>
      <c r="UQ482" s="4"/>
      <c r="UR482" s="15"/>
      <c r="US482" s="39"/>
      <c r="UW482" s="7"/>
      <c r="UX482" s="8"/>
      <c r="VB482" s="7"/>
      <c r="VC482" s="8"/>
      <c r="VG482" s="7"/>
      <c r="VH482" s="8"/>
      <c r="VM482" s="8"/>
      <c r="VO482" s="4"/>
      <c r="VP482" s="4"/>
      <c r="VQ482" s="15"/>
      <c r="VR482" s="39"/>
      <c r="VV482" s="7"/>
      <c r="VW482" s="8"/>
      <c r="WA482" s="7"/>
      <c r="WB482" s="8"/>
      <c r="WF482" s="7"/>
      <c r="WG482" s="8"/>
      <c r="WK482" s="7"/>
      <c r="WL482" s="8"/>
      <c r="WQ482" s="8"/>
      <c r="WS482" s="4"/>
      <c r="WT482" s="4"/>
      <c r="WU482" s="15"/>
      <c r="WV482" s="39"/>
      <c r="WZ482" s="7"/>
      <c r="XA482" s="8"/>
      <c r="XE482" s="7"/>
      <c r="XF482" s="8"/>
      <c r="XJ482" s="7"/>
      <c r="XK482" s="8"/>
      <c r="XO482" s="7"/>
      <c r="XP482" s="8"/>
      <c r="XT482" s="7"/>
      <c r="XU482" s="8"/>
      <c r="XY482" s="7"/>
      <c r="XZ482" s="8"/>
      <c r="YD482" s="7"/>
      <c r="YE482" s="8"/>
      <c r="YI482" s="7"/>
      <c r="YJ482" s="8"/>
    </row>
    <row r="483" spans="2:660" x14ac:dyDescent="0.2">
      <c r="B483" s="242"/>
      <c r="C483" s="163"/>
      <c r="D483"/>
      <c r="J483"/>
      <c r="K483"/>
      <c r="L483"/>
      <c r="M483"/>
      <c r="AI483" s="8"/>
      <c r="AK483" s="4"/>
      <c r="AL483" s="9"/>
      <c r="AN483" s="8"/>
      <c r="AP483" s="4"/>
      <c r="AQ483" s="9"/>
      <c r="AS483" s="8"/>
      <c r="AU483" s="4"/>
      <c r="AV483" s="9"/>
      <c r="AX483" s="17"/>
      <c r="AZ483" s="13"/>
      <c r="BA483" s="16"/>
      <c r="BM483" s="39"/>
      <c r="BO483" s="14"/>
      <c r="BP483" s="18"/>
      <c r="BR483" s="39"/>
      <c r="BT483" s="14"/>
      <c r="BU483" s="18"/>
      <c r="BW483" s="39"/>
      <c r="BY483" s="14"/>
      <c r="BZ483" s="18"/>
      <c r="CA483" s="22"/>
      <c r="CB483" s="40"/>
      <c r="CG483" s="40"/>
      <c r="CI483" s="21"/>
      <c r="CJ483" s="21"/>
      <c r="CL483" s="40"/>
      <c r="CN483" s="21"/>
      <c r="CO483" s="21"/>
      <c r="CQ483" s="40"/>
      <c r="CS483" s="21"/>
      <c r="CT483" s="21"/>
      <c r="CV483" s="40"/>
      <c r="CX483" s="21"/>
      <c r="CY483" s="21"/>
      <c r="CZ483" s="26"/>
      <c r="DA483" s="41"/>
      <c r="DF483" s="41"/>
      <c r="DH483" s="25"/>
      <c r="DI483" s="25"/>
      <c r="DK483" s="41"/>
      <c r="DM483" s="25"/>
      <c r="DN483" s="25"/>
      <c r="DP483" s="41"/>
      <c r="DR483" s="25"/>
      <c r="DS483" s="25"/>
      <c r="DT483" s="30"/>
      <c r="DU483" s="42"/>
      <c r="DZ483" s="42"/>
      <c r="EB483" s="29"/>
      <c r="EC483" s="29"/>
      <c r="EE483" s="42"/>
      <c r="EG483" s="29"/>
      <c r="EH483" s="29"/>
      <c r="EI483" s="34"/>
      <c r="EJ483" s="43"/>
      <c r="EO483" s="43"/>
      <c r="EQ483" s="33"/>
      <c r="ER483" s="33"/>
      <c r="ES483" s="38"/>
      <c r="ET483" s="44"/>
      <c r="EX483" s="7"/>
      <c r="EY483" s="8"/>
      <c r="FD483" s="8"/>
      <c r="FF483" s="4"/>
      <c r="FG483" s="4"/>
      <c r="FI483" s="8"/>
      <c r="FK483" s="4"/>
      <c r="FL483" s="4"/>
      <c r="FN483" s="8"/>
      <c r="FP483" s="4"/>
      <c r="FQ483" s="4"/>
      <c r="FS483" s="8"/>
      <c r="FU483" s="4"/>
      <c r="FV483" s="4"/>
      <c r="FW483" s="15"/>
      <c r="FX483" s="39"/>
      <c r="GC483" s="39"/>
      <c r="GE483" s="14"/>
      <c r="GF483" s="14"/>
      <c r="GH483" s="39"/>
      <c r="GJ483" s="14"/>
      <c r="GK483" s="14"/>
      <c r="GM483" s="39"/>
      <c r="GO483" s="14"/>
      <c r="GP483" s="14"/>
      <c r="GQ483" s="22"/>
      <c r="GR483" s="40"/>
      <c r="GW483" s="40"/>
      <c r="GY483" s="21"/>
      <c r="GZ483" s="21"/>
      <c r="HB483" s="40"/>
      <c r="HD483" s="21"/>
      <c r="HE483" s="21"/>
      <c r="HF483" s="26"/>
      <c r="HG483" s="41"/>
      <c r="HL483" s="41"/>
      <c r="HN483" s="25"/>
      <c r="HO483" s="25"/>
      <c r="HP483" s="30"/>
      <c r="HQ483" s="42"/>
      <c r="HU483" s="7"/>
      <c r="HV483" s="8"/>
      <c r="IA483" s="8"/>
      <c r="IC483" s="4"/>
      <c r="ID483" s="4"/>
      <c r="IF483" s="8"/>
      <c r="IH483" s="4"/>
      <c r="II483" s="4"/>
      <c r="IK483" s="8"/>
      <c r="IM483" s="4"/>
      <c r="IN483" s="4"/>
      <c r="IO483" s="15"/>
      <c r="IP483" s="39"/>
      <c r="IU483" s="39"/>
      <c r="IW483" s="14"/>
      <c r="IX483" s="14"/>
      <c r="IZ483" s="39"/>
      <c r="JB483" s="14"/>
      <c r="JC483" s="14"/>
      <c r="JD483" s="22"/>
      <c r="JE483" s="40"/>
      <c r="JJ483" s="40"/>
      <c r="JL483" s="21"/>
      <c r="JM483" s="21"/>
      <c r="JN483" s="26"/>
      <c r="JO483" s="41"/>
      <c r="JS483" s="7"/>
      <c r="JT483" s="8"/>
      <c r="JY483" s="8"/>
      <c r="KA483" s="4"/>
      <c r="KB483" s="4"/>
      <c r="KD483" s="8"/>
      <c r="KF483" s="4"/>
      <c r="KG483" s="4"/>
      <c r="KH483" s="15"/>
      <c r="KI483" s="39"/>
      <c r="KN483" s="39"/>
      <c r="KP483" s="14"/>
      <c r="KQ483" s="14"/>
      <c r="KR483" s="22"/>
      <c r="KS483" s="40"/>
      <c r="KX483" s="6"/>
      <c r="KZ483" s="5"/>
      <c r="LA483" s="5"/>
      <c r="LG483" s="15"/>
      <c r="LH483" s="39"/>
      <c r="LM483" s="6"/>
      <c r="LO483" s="5"/>
      <c r="LP483" s="5"/>
      <c r="LQ483" s="7"/>
      <c r="LR483" s="8"/>
      <c r="LW483" s="8"/>
      <c r="LY483" s="4"/>
      <c r="LZ483" s="4"/>
      <c r="MB483" s="8"/>
      <c r="MD483" s="4"/>
      <c r="ME483" s="4"/>
      <c r="MG483" s="8"/>
      <c r="MI483" s="4"/>
      <c r="MJ483" s="4"/>
      <c r="MK483" s="15"/>
      <c r="ML483" s="39"/>
      <c r="MQ483" s="39"/>
      <c r="MS483" s="14"/>
      <c r="MT483" s="14"/>
      <c r="MV483" s="39"/>
      <c r="MX483" s="14"/>
      <c r="MY483" s="14"/>
      <c r="MZ483" s="22"/>
      <c r="NA483" s="40"/>
      <c r="NF483" s="40"/>
      <c r="NH483" s="21"/>
      <c r="NI483" s="21"/>
      <c r="NJ483" s="26"/>
      <c r="NK483" s="41"/>
      <c r="NO483" s="7"/>
      <c r="NP483" s="8"/>
      <c r="NU483" s="8"/>
      <c r="NW483" s="4"/>
      <c r="NX483" s="4"/>
      <c r="NZ483" s="8"/>
      <c r="OB483" s="4"/>
      <c r="OC483" s="4"/>
      <c r="OD483" s="15"/>
      <c r="OE483" s="39"/>
      <c r="OJ483" s="39"/>
      <c r="OL483" s="14"/>
      <c r="OM483" s="14"/>
      <c r="ON483" s="22"/>
      <c r="OO483" s="40"/>
      <c r="OS483" s="7"/>
      <c r="OT483" s="8"/>
      <c r="OY483" s="8"/>
      <c r="PA483" s="4"/>
      <c r="PB483" s="4"/>
      <c r="PC483" s="15"/>
      <c r="PD483" s="39"/>
      <c r="PH483" s="7"/>
      <c r="PI483" s="8"/>
      <c r="PM483" s="7"/>
      <c r="PN483" s="8"/>
      <c r="PS483" s="8"/>
      <c r="PU483" s="4"/>
      <c r="PV483" s="4"/>
      <c r="PX483" s="8"/>
      <c r="PZ483" s="4"/>
      <c r="QA483" s="4"/>
      <c r="QB483" s="15"/>
      <c r="QC483" s="39"/>
      <c r="QH483" s="39"/>
      <c r="QJ483" s="14"/>
      <c r="QK483" s="14"/>
      <c r="QL483" s="22"/>
      <c r="QM483" s="40"/>
      <c r="QQ483" s="7"/>
      <c r="QR483" s="8"/>
      <c r="QW483" s="8"/>
      <c r="QY483" s="4"/>
      <c r="QZ483" s="4"/>
      <c r="RA483" s="15"/>
      <c r="RB483" s="39"/>
      <c r="RF483" s="7"/>
      <c r="RG483" s="8"/>
      <c r="RK483" s="7"/>
      <c r="RL483" s="8"/>
      <c r="RQ483" s="8"/>
      <c r="RS483" s="4"/>
      <c r="RT483" s="4"/>
      <c r="RU483" s="15"/>
      <c r="RV483" s="39"/>
      <c r="RZ483" s="7"/>
      <c r="SA483" s="8"/>
      <c r="SE483" s="7"/>
      <c r="SF483" s="8"/>
      <c r="SJ483" s="7"/>
      <c r="SK483" s="8"/>
      <c r="SP483" s="8"/>
      <c r="SR483" s="4"/>
      <c r="SS483" s="4"/>
      <c r="SU483" s="8"/>
      <c r="SW483" s="4"/>
      <c r="SX483" s="4"/>
      <c r="SY483" s="15"/>
      <c r="SZ483" s="39"/>
      <c r="TE483" s="39"/>
      <c r="TG483" s="14"/>
      <c r="TH483" s="14"/>
      <c r="TI483" s="22"/>
      <c r="TJ483" s="40"/>
      <c r="TN483" s="7"/>
      <c r="TO483" s="8"/>
      <c r="TT483" s="8"/>
      <c r="TV483" s="4"/>
      <c r="TW483" s="4"/>
      <c r="TX483" s="15"/>
      <c r="TY483" s="39"/>
      <c r="UC483" s="7"/>
      <c r="UD483" s="8"/>
      <c r="UH483" s="7"/>
      <c r="UI483" s="8"/>
      <c r="UN483" s="8"/>
      <c r="UP483" s="4"/>
      <c r="UQ483" s="4"/>
      <c r="UR483" s="15"/>
      <c r="US483" s="39"/>
      <c r="UW483" s="7"/>
      <c r="UX483" s="8"/>
      <c r="VB483" s="7"/>
      <c r="VC483" s="8"/>
      <c r="VG483" s="7"/>
      <c r="VH483" s="8"/>
      <c r="VM483" s="8"/>
      <c r="VO483" s="4"/>
      <c r="VP483" s="4"/>
      <c r="VQ483" s="15"/>
      <c r="VR483" s="39"/>
      <c r="VV483" s="7"/>
      <c r="VW483" s="8"/>
      <c r="WA483" s="7"/>
      <c r="WB483" s="8"/>
      <c r="WF483" s="7"/>
      <c r="WG483" s="8"/>
      <c r="WK483" s="7"/>
      <c r="WL483" s="8"/>
      <c r="WQ483" s="8"/>
      <c r="WS483" s="4"/>
      <c r="WT483" s="4"/>
      <c r="WU483" s="15"/>
      <c r="WV483" s="39"/>
      <c r="WZ483" s="7"/>
      <c r="XA483" s="8"/>
      <c r="XE483" s="7"/>
      <c r="XF483" s="8"/>
      <c r="XJ483" s="7"/>
      <c r="XK483" s="8"/>
      <c r="XO483" s="7"/>
      <c r="XP483" s="8"/>
      <c r="XT483" s="7"/>
      <c r="XU483" s="8"/>
      <c r="XY483" s="7"/>
      <c r="XZ483" s="8"/>
      <c r="YD483" s="7"/>
      <c r="YE483" s="8"/>
      <c r="YI483" s="7"/>
      <c r="YJ483" s="8"/>
    </row>
    <row r="484" spans="2:660" x14ac:dyDescent="0.2">
      <c r="B484" s="242"/>
      <c r="C484" s="163"/>
      <c r="D484"/>
      <c r="J484"/>
      <c r="K484"/>
      <c r="L484"/>
      <c r="M484"/>
      <c r="AI484" s="8"/>
      <c r="AK484" s="4"/>
      <c r="AL484" s="9"/>
      <c r="AN484" s="8"/>
      <c r="AP484" s="4"/>
      <c r="AQ484" s="9"/>
      <c r="AS484" s="8"/>
      <c r="AU484" s="4"/>
      <c r="AV484" s="9"/>
      <c r="AX484" s="17"/>
      <c r="AZ484" s="13"/>
      <c r="BA484" s="16"/>
      <c r="BM484" s="39"/>
      <c r="BO484" s="14"/>
      <c r="BP484" s="18"/>
      <c r="BR484" s="39"/>
      <c r="BT484" s="14"/>
      <c r="BU484" s="18"/>
      <c r="BW484" s="39"/>
      <c r="BY484" s="14"/>
      <c r="BZ484" s="18"/>
      <c r="CA484" s="22"/>
      <c r="CB484" s="40"/>
      <c r="CG484" s="40"/>
      <c r="CI484" s="21"/>
      <c r="CJ484" s="21"/>
      <c r="CL484" s="40"/>
      <c r="CN484" s="21"/>
      <c r="CO484" s="21"/>
      <c r="CQ484" s="40"/>
      <c r="CS484" s="21"/>
      <c r="CT484" s="21"/>
      <c r="CV484" s="40"/>
      <c r="CX484" s="21"/>
      <c r="CY484" s="21"/>
      <c r="CZ484" s="26"/>
      <c r="DA484" s="41"/>
      <c r="DF484" s="41"/>
      <c r="DH484" s="25"/>
      <c r="DI484" s="25"/>
      <c r="DK484" s="41"/>
      <c r="DM484" s="25"/>
      <c r="DN484" s="25"/>
      <c r="DP484" s="41"/>
      <c r="DR484" s="25"/>
      <c r="DS484" s="25"/>
      <c r="DT484" s="30"/>
      <c r="DU484" s="42"/>
      <c r="DZ484" s="42"/>
      <c r="EB484" s="29"/>
      <c r="EC484" s="29"/>
      <c r="EE484" s="42"/>
      <c r="EG484" s="29"/>
      <c r="EH484" s="29"/>
      <c r="EI484" s="34"/>
      <c r="EJ484" s="43"/>
      <c r="EO484" s="43"/>
      <c r="EQ484" s="33"/>
      <c r="ER484" s="33"/>
      <c r="ES484" s="38"/>
      <c r="ET484" s="44"/>
      <c r="EX484" s="7"/>
      <c r="EY484" s="8"/>
      <c r="FD484" s="8"/>
      <c r="FF484" s="4"/>
      <c r="FG484" s="4"/>
      <c r="FI484" s="8"/>
      <c r="FK484" s="4"/>
      <c r="FL484" s="4"/>
      <c r="FN484" s="8"/>
      <c r="FP484" s="4"/>
      <c r="FQ484" s="4"/>
      <c r="FS484" s="8"/>
      <c r="FU484" s="4"/>
      <c r="FV484" s="4"/>
      <c r="FW484" s="15"/>
      <c r="FX484" s="39"/>
      <c r="GC484" s="39"/>
      <c r="GE484" s="14"/>
      <c r="GF484" s="14"/>
      <c r="GH484" s="39"/>
      <c r="GJ484" s="14"/>
      <c r="GK484" s="14"/>
      <c r="GM484" s="39"/>
      <c r="GO484" s="14"/>
      <c r="GP484" s="14"/>
      <c r="GQ484" s="22"/>
      <c r="GR484" s="40"/>
      <c r="GW484" s="40"/>
      <c r="GY484" s="21"/>
      <c r="GZ484" s="21"/>
      <c r="HB484" s="40"/>
      <c r="HD484" s="21"/>
      <c r="HE484" s="21"/>
      <c r="HF484" s="26"/>
      <c r="HG484" s="41"/>
      <c r="HL484" s="41"/>
      <c r="HN484" s="25"/>
      <c r="HO484" s="25"/>
      <c r="HP484" s="30"/>
      <c r="HQ484" s="42"/>
      <c r="HU484" s="7"/>
      <c r="HV484" s="8"/>
      <c r="IA484" s="8"/>
      <c r="IC484" s="4"/>
      <c r="ID484" s="4"/>
      <c r="IF484" s="8"/>
      <c r="IH484" s="4"/>
      <c r="II484" s="4"/>
      <c r="IK484" s="8"/>
      <c r="IM484" s="4"/>
      <c r="IN484" s="4"/>
      <c r="IO484" s="15"/>
      <c r="IP484" s="39"/>
      <c r="IU484" s="39"/>
      <c r="IW484" s="14"/>
      <c r="IX484" s="14"/>
      <c r="IZ484" s="39"/>
      <c r="JB484" s="14"/>
      <c r="JC484" s="14"/>
      <c r="JD484" s="22"/>
      <c r="JE484" s="40"/>
      <c r="JJ484" s="40"/>
      <c r="JL484" s="21"/>
      <c r="JM484" s="21"/>
      <c r="JN484" s="26"/>
      <c r="JO484" s="41"/>
      <c r="JS484" s="7"/>
      <c r="JT484" s="8"/>
      <c r="JY484" s="8"/>
      <c r="KA484" s="4"/>
      <c r="KB484" s="4"/>
      <c r="KD484" s="8"/>
      <c r="KF484" s="4"/>
      <c r="KG484" s="4"/>
      <c r="KH484" s="15"/>
      <c r="KI484" s="39"/>
      <c r="KN484" s="39"/>
      <c r="KP484" s="14"/>
      <c r="KQ484" s="14"/>
      <c r="KR484" s="22"/>
      <c r="KS484" s="40"/>
      <c r="KX484" s="6"/>
      <c r="KZ484" s="5"/>
      <c r="LA484" s="5"/>
      <c r="LG484" s="15"/>
      <c r="LH484" s="39"/>
      <c r="LM484" s="6"/>
      <c r="LO484" s="5"/>
      <c r="LP484" s="5"/>
      <c r="LQ484" s="7"/>
      <c r="LR484" s="8"/>
      <c r="LW484" s="8"/>
      <c r="LY484" s="4"/>
      <c r="LZ484" s="4"/>
      <c r="MB484" s="8"/>
      <c r="MD484" s="4"/>
      <c r="ME484" s="4"/>
      <c r="MG484" s="8"/>
      <c r="MI484" s="4"/>
      <c r="MJ484" s="4"/>
      <c r="MK484" s="15"/>
      <c r="ML484" s="39"/>
      <c r="MQ484" s="39"/>
      <c r="MS484" s="14"/>
      <c r="MT484" s="14"/>
      <c r="MV484" s="39"/>
      <c r="MX484" s="14"/>
      <c r="MY484" s="14"/>
      <c r="MZ484" s="22"/>
      <c r="NA484" s="40"/>
      <c r="NF484" s="40"/>
      <c r="NH484" s="21"/>
      <c r="NI484" s="21"/>
      <c r="NJ484" s="26"/>
      <c r="NK484" s="41"/>
      <c r="NO484" s="7"/>
      <c r="NP484" s="8"/>
      <c r="NU484" s="8"/>
      <c r="NW484" s="4"/>
      <c r="NX484" s="4"/>
      <c r="NZ484" s="8"/>
      <c r="OB484" s="4"/>
      <c r="OC484" s="4"/>
      <c r="OD484" s="15"/>
      <c r="OE484" s="39"/>
      <c r="OJ484" s="39"/>
      <c r="OL484" s="14"/>
      <c r="OM484" s="14"/>
      <c r="ON484" s="22"/>
      <c r="OO484" s="40"/>
      <c r="OS484" s="7"/>
      <c r="OT484" s="8"/>
      <c r="OY484" s="8"/>
      <c r="PA484" s="4"/>
      <c r="PB484" s="4"/>
      <c r="PC484" s="15"/>
      <c r="PD484" s="39"/>
      <c r="PH484" s="7"/>
      <c r="PI484" s="8"/>
      <c r="PM484" s="7"/>
      <c r="PN484" s="8"/>
      <c r="PS484" s="8"/>
      <c r="PU484" s="4"/>
      <c r="PV484" s="4"/>
      <c r="PX484" s="8"/>
      <c r="PZ484" s="4"/>
      <c r="QA484" s="4"/>
      <c r="QB484" s="15"/>
      <c r="QC484" s="39"/>
      <c r="QH484" s="39"/>
      <c r="QJ484" s="14"/>
      <c r="QK484" s="14"/>
      <c r="QL484" s="22"/>
      <c r="QM484" s="40"/>
      <c r="QQ484" s="7"/>
      <c r="QR484" s="8"/>
      <c r="QW484" s="8"/>
      <c r="QY484" s="4"/>
      <c r="QZ484" s="4"/>
      <c r="RA484" s="15"/>
      <c r="RB484" s="39"/>
      <c r="RF484" s="7"/>
      <c r="RG484" s="8"/>
      <c r="RK484" s="7"/>
      <c r="RL484" s="8"/>
      <c r="RQ484" s="8"/>
      <c r="RS484" s="4"/>
      <c r="RT484" s="4"/>
      <c r="RU484" s="15"/>
      <c r="RV484" s="39"/>
      <c r="RZ484" s="7"/>
      <c r="SA484" s="8"/>
      <c r="SE484" s="7"/>
      <c r="SF484" s="8"/>
      <c r="SJ484" s="7"/>
      <c r="SK484" s="8"/>
      <c r="SP484" s="8"/>
      <c r="SR484" s="4"/>
      <c r="SS484" s="4"/>
      <c r="SU484" s="8"/>
      <c r="SW484" s="4"/>
      <c r="SX484" s="4"/>
      <c r="SY484" s="15"/>
      <c r="SZ484" s="39"/>
      <c r="TE484" s="39"/>
      <c r="TG484" s="14"/>
      <c r="TH484" s="14"/>
      <c r="TI484" s="22"/>
      <c r="TJ484" s="40"/>
      <c r="TN484" s="7"/>
      <c r="TO484" s="8"/>
      <c r="TT484" s="8"/>
      <c r="TV484" s="4"/>
      <c r="TW484" s="4"/>
      <c r="TX484" s="15"/>
      <c r="TY484" s="39"/>
      <c r="UC484" s="7"/>
      <c r="UD484" s="8"/>
      <c r="UH484" s="7"/>
      <c r="UI484" s="8"/>
      <c r="UN484" s="8"/>
      <c r="UP484" s="4"/>
      <c r="UQ484" s="4"/>
      <c r="UR484" s="15"/>
      <c r="US484" s="39"/>
      <c r="UW484" s="7"/>
      <c r="UX484" s="8"/>
      <c r="VB484" s="7"/>
      <c r="VC484" s="8"/>
      <c r="VG484" s="7"/>
      <c r="VH484" s="8"/>
      <c r="VM484" s="8"/>
      <c r="VO484" s="4"/>
      <c r="VP484" s="4"/>
      <c r="VQ484" s="15"/>
      <c r="VR484" s="39"/>
      <c r="VV484" s="7"/>
      <c r="VW484" s="8"/>
      <c r="WA484" s="7"/>
      <c r="WB484" s="8"/>
      <c r="WF484" s="7"/>
      <c r="WG484" s="8"/>
      <c r="WK484" s="7"/>
      <c r="WL484" s="8"/>
      <c r="WQ484" s="8"/>
      <c r="WS484" s="4"/>
      <c r="WT484" s="4"/>
      <c r="WU484" s="15"/>
      <c r="WV484" s="39"/>
      <c r="WZ484" s="7"/>
      <c r="XA484" s="8"/>
      <c r="XE484" s="7"/>
      <c r="XF484" s="8"/>
      <c r="XJ484" s="7"/>
      <c r="XK484" s="8"/>
      <c r="XO484" s="7"/>
      <c r="XP484" s="8"/>
      <c r="XT484" s="7"/>
      <c r="XU484" s="8"/>
      <c r="XY484" s="7"/>
      <c r="XZ484" s="8"/>
      <c r="YD484" s="7"/>
      <c r="YE484" s="8"/>
      <c r="YI484" s="7"/>
      <c r="YJ484" s="8"/>
    </row>
    <row r="485" spans="2:660" x14ac:dyDescent="0.2">
      <c r="B485" s="242"/>
      <c r="C485" s="163"/>
      <c r="D485"/>
      <c r="J485"/>
      <c r="K485"/>
      <c r="L485"/>
      <c r="M485"/>
      <c r="AI485" s="8"/>
      <c r="AK485" s="4"/>
      <c r="AL485" s="9"/>
      <c r="AN485" s="8"/>
      <c r="AP485" s="4"/>
      <c r="AQ485" s="9"/>
      <c r="AS485" s="8"/>
      <c r="AU485" s="4"/>
      <c r="AV485" s="9"/>
      <c r="AX485" s="17"/>
      <c r="AZ485" s="13"/>
      <c r="BA485" s="16"/>
      <c r="BM485" s="39"/>
      <c r="BO485" s="14"/>
      <c r="BP485" s="18"/>
      <c r="BR485" s="39"/>
      <c r="BT485" s="14"/>
      <c r="BU485" s="18"/>
      <c r="BW485" s="39"/>
      <c r="BY485" s="14"/>
      <c r="BZ485" s="18"/>
      <c r="CA485" s="22"/>
      <c r="CB485" s="40"/>
      <c r="CG485" s="40"/>
      <c r="CI485" s="21"/>
      <c r="CJ485" s="21"/>
      <c r="CL485" s="40"/>
      <c r="CN485" s="21"/>
      <c r="CO485" s="21"/>
      <c r="CQ485" s="40"/>
      <c r="CS485" s="21"/>
      <c r="CT485" s="21"/>
      <c r="CV485" s="40"/>
      <c r="CX485" s="21"/>
      <c r="CY485" s="21"/>
      <c r="CZ485" s="26"/>
      <c r="DA485" s="41"/>
      <c r="DF485" s="41"/>
      <c r="DH485" s="25"/>
      <c r="DI485" s="25"/>
      <c r="DK485" s="41"/>
      <c r="DM485" s="25"/>
      <c r="DN485" s="25"/>
      <c r="DP485" s="41"/>
      <c r="DR485" s="25"/>
      <c r="DS485" s="25"/>
      <c r="DT485" s="30"/>
      <c r="DU485" s="42"/>
      <c r="DZ485" s="42"/>
      <c r="EB485" s="29"/>
      <c r="EC485" s="29"/>
      <c r="EE485" s="42"/>
      <c r="EG485" s="29"/>
      <c r="EH485" s="29"/>
      <c r="EI485" s="34"/>
      <c r="EJ485" s="43"/>
      <c r="EO485" s="43"/>
      <c r="EQ485" s="33"/>
      <c r="ER485" s="33"/>
      <c r="ES485" s="38"/>
      <c r="ET485" s="44"/>
      <c r="EX485" s="7"/>
      <c r="EY485" s="8"/>
      <c r="FD485" s="8"/>
      <c r="FF485" s="4"/>
      <c r="FG485" s="4"/>
      <c r="FI485" s="8"/>
      <c r="FK485" s="4"/>
      <c r="FL485" s="4"/>
      <c r="FN485" s="8"/>
      <c r="FP485" s="4"/>
      <c r="FQ485" s="4"/>
      <c r="FS485" s="8"/>
      <c r="FU485" s="4"/>
      <c r="FV485" s="4"/>
      <c r="FW485" s="15"/>
      <c r="FX485" s="39"/>
      <c r="GC485" s="39"/>
      <c r="GE485" s="14"/>
      <c r="GF485" s="14"/>
      <c r="GH485" s="39"/>
      <c r="GJ485" s="14"/>
      <c r="GK485" s="14"/>
      <c r="GM485" s="39"/>
      <c r="GO485" s="14"/>
      <c r="GP485" s="14"/>
      <c r="GQ485" s="22"/>
      <c r="GR485" s="40"/>
      <c r="GW485" s="40"/>
      <c r="GY485" s="21"/>
      <c r="GZ485" s="21"/>
      <c r="HB485" s="40"/>
      <c r="HD485" s="21"/>
      <c r="HE485" s="21"/>
      <c r="HF485" s="26"/>
      <c r="HG485" s="41"/>
      <c r="HL485" s="41"/>
      <c r="HN485" s="25"/>
      <c r="HO485" s="25"/>
      <c r="HP485" s="30"/>
      <c r="HQ485" s="42"/>
      <c r="HU485" s="7"/>
      <c r="HV485" s="8"/>
      <c r="IA485" s="8"/>
      <c r="IC485" s="4"/>
      <c r="ID485" s="4"/>
      <c r="IF485" s="8"/>
      <c r="IH485" s="4"/>
      <c r="II485" s="4"/>
      <c r="IK485" s="8"/>
      <c r="IM485" s="4"/>
      <c r="IN485" s="4"/>
      <c r="IO485" s="15"/>
      <c r="IP485" s="39"/>
      <c r="IU485" s="39"/>
      <c r="IW485" s="14"/>
      <c r="IX485" s="14"/>
      <c r="IZ485" s="39"/>
      <c r="JB485" s="14"/>
      <c r="JC485" s="14"/>
      <c r="JD485" s="22"/>
      <c r="JE485" s="40"/>
      <c r="JJ485" s="40"/>
      <c r="JL485" s="21"/>
      <c r="JM485" s="21"/>
      <c r="JN485" s="26"/>
      <c r="JO485" s="41"/>
      <c r="JS485" s="7"/>
      <c r="JT485" s="8"/>
      <c r="JY485" s="8"/>
      <c r="KA485" s="4"/>
      <c r="KB485" s="4"/>
      <c r="KD485" s="8"/>
      <c r="KF485" s="4"/>
      <c r="KG485" s="4"/>
      <c r="KH485" s="15"/>
      <c r="KI485" s="39"/>
      <c r="KN485" s="39"/>
      <c r="KP485" s="14"/>
      <c r="KQ485" s="14"/>
      <c r="KR485" s="22"/>
      <c r="KS485" s="40"/>
      <c r="KX485" s="6"/>
      <c r="KZ485" s="5"/>
      <c r="LA485" s="5"/>
      <c r="LG485" s="15"/>
      <c r="LH485" s="39"/>
      <c r="LM485" s="6"/>
      <c r="LO485" s="5"/>
      <c r="LP485" s="5"/>
      <c r="LQ485" s="7"/>
      <c r="LR485" s="8"/>
      <c r="LW485" s="8"/>
      <c r="LY485" s="4"/>
      <c r="LZ485" s="4"/>
      <c r="MB485" s="8"/>
      <c r="MD485" s="4"/>
      <c r="ME485" s="4"/>
      <c r="MG485" s="8"/>
      <c r="MI485" s="4"/>
      <c r="MJ485" s="4"/>
      <c r="MK485" s="15"/>
      <c r="ML485" s="39"/>
      <c r="MQ485" s="39"/>
      <c r="MS485" s="14"/>
      <c r="MT485" s="14"/>
      <c r="MV485" s="39"/>
      <c r="MX485" s="14"/>
      <c r="MY485" s="14"/>
      <c r="MZ485" s="22"/>
      <c r="NA485" s="40"/>
      <c r="NF485" s="40"/>
      <c r="NH485" s="21"/>
      <c r="NI485" s="21"/>
      <c r="NJ485" s="26"/>
      <c r="NK485" s="41"/>
      <c r="NO485" s="7"/>
      <c r="NP485" s="8"/>
      <c r="NU485" s="8"/>
      <c r="NW485" s="4"/>
      <c r="NX485" s="4"/>
      <c r="NZ485" s="8"/>
      <c r="OB485" s="4"/>
      <c r="OC485" s="4"/>
      <c r="OD485" s="15"/>
      <c r="OE485" s="39"/>
      <c r="OJ485" s="39"/>
      <c r="OL485" s="14"/>
      <c r="OM485" s="14"/>
      <c r="ON485" s="22"/>
      <c r="OO485" s="40"/>
      <c r="OS485" s="7"/>
      <c r="OT485" s="8"/>
      <c r="OY485" s="8"/>
      <c r="PA485" s="4"/>
      <c r="PB485" s="4"/>
      <c r="PC485" s="15"/>
      <c r="PD485" s="39"/>
      <c r="PH485" s="7"/>
      <c r="PI485" s="8"/>
      <c r="PM485" s="7"/>
      <c r="PN485" s="8"/>
      <c r="PS485" s="8"/>
      <c r="PU485" s="4"/>
      <c r="PV485" s="4"/>
      <c r="PX485" s="8"/>
      <c r="PZ485" s="4"/>
      <c r="QA485" s="4"/>
      <c r="QB485" s="15"/>
      <c r="QC485" s="39"/>
      <c r="QH485" s="39"/>
      <c r="QJ485" s="14"/>
      <c r="QK485" s="14"/>
      <c r="QL485" s="22"/>
      <c r="QM485" s="40"/>
      <c r="QQ485" s="7"/>
      <c r="QR485" s="8"/>
      <c r="QW485" s="8"/>
      <c r="QY485" s="4"/>
      <c r="QZ485" s="4"/>
      <c r="RA485" s="15"/>
      <c r="RB485" s="39"/>
      <c r="RF485" s="7"/>
      <c r="RG485" s="8"/>
      <c r="RK485" s="7"/>
      <c r="RL485" s="8"/>
      <c r="RQ485" s="8"/>
      <c r="RS485" s="4"/>
      <c r="RT485" s="4"/>
      <c r="RU485" s="15"/>
      <c r="RV485" s="39"/>
      <c r="RZ485" s="7"/>
      <c r="SA485" s="8"/>
      <c r="SE485" s="7"/>
      <c r="SF485" s="8"/>
      <c r="SJ485" s="7"/>
      <c r="SK485" s="8"/>
      <c r="SP485" s="8"/>
      <c r="SR485" s="4"/>
      <c r="SS485" s="4"/>
      <c r="SU485" s="8"/>
      <c r="SW485" s="4"/>
      <c r="SX485" s="4"/>
      <c r="SY485" s="15"/>
      <c r="SZ485" s="39"/>
      <c r="TE485" s="39"/>
      <c r="TG485" s="14"/>
      <c r="TH485" s="14"/>
      <c r="TI485" s="22"/>
      <c r="TJ485" s="40"/>
      <c r="TN485" s="7"/>
      <c r="TO485" s="8"/>
      <c r="TT485" s="8"/>
      <c r="TV485" s="4"/>
      <c r="TW485" s="4"/>
      <c r="TX485" s="15"/>
      <c r="TY485" s="39"/>
      <c r="UC485" s="7"/>
      <c r="UD485" s="8"/>
      <c r="UH485" s="7"/>
      <c r="UI485" s="8"/>
      <c r="UN485" s="8"/>
      <c r="UP485" s="4"/>
      <c r="UQ485" s="4"/>
      <c r="UR485" s="15"/>
      <c r="US485" s="39"/>
      <c r="UW485" s="7"/>
      <c r="UX485" s="8"/>
      <c r="VB485" s="7"/>
      <c r="VC485" s="8"/>
      <c r="VG485" s="7"/>
      <c r="VH485" s="8"/>
      <c r="VM485" s="8"/>
      <c r="VO485" s="4"/>
      <c r="VP485" s="4"/>
      <c r="VQ485" s="15"/>
      <c r="VR485" s="39"/>
      <c r="VV485" s="7"/>
      <c r="VW485" s="8"/>
      <c r="WA485" s="7"/>
      <c r="WB485" s="8"/>
      <c r="WF485" s="7"/>
      <c r="WG485" s="8"/>
      <c r="WK485" s="7"/>
      <c r="WL485" s="8"/>
      <c r="WQ485" s="8"/>
      <c r="WS485" s="4"/>
      <c r="WT485" s="4"/>
      <c r="WU485" s="15"/>
      <c r="WV485" s="39"/>
      <c r="WZ485" s="7"/>
      <c r="XA485" s="8"/>
      <c r="XE485" s="7"/>
      <c r="XF485" s="8"/>
      <c r="XJ485" s="7"/>
      <c r="XK485" s="8"/>
      <c r="XO485" s="7"/>
      <c r="XP485" s="8"/>
      <c r="XT485" s="7"/>
      <c r="XU485" s="8"/>
      <c r="XY485" s="7"/>
      <c r="XZ485" s="8"/>
      <c r="YD485" s="7"/>
      <c r="YE485" s="8"/>
      <c r="YI485" s="7"/>
      <c r="YJ485" s="8"/>
    </row>
    <row r="486" spans="2:660" x14ac:dyDescent="0.2">
      <c r="B486" s="242"/>
      <c r="C486" s="163"/>
      <c r="D486"/>
      <c r="J486"/>
      <c r="K486"/>
      <c r="L486"/>
      <c r="M486"/>
      <c r="AI486" s="8"/>
      <c r="AK486" s="4"/>
      <c r="AL486" s="9"/>
      <c r="AN486" s="8"/>
      <c r="AP486" s="4"/>
      <c r="AQ486" s="9"/>
      <c r="AS486" s="8"/>
      <c r="AU486" s="4"/>
      <c r="AV486" s="9"/>
      <c r="AX486" s="17"/>
      <c r="AZ486" s="13"/>
      <c r="BA486" s="16"/>
      <c r="BM486" s="39"/>
      <c r="BO486" s="14"/>
      <c r="BP486" s="18"/>
      <c r="BR486" s="39"/>
      <c r="BT486" s="14"/>
      <c r="BU486" s="18"/>
      <c r="BW486" s="39"/>
      <c r="BY486" s="14"/>
      <c r="BZ486" s="18"/>
      <c r="CA486" s="22"/>
      <c r="CB486" s="40"/>
      <c r="CG486" s="40"/>
      <c r="CI486" s="21"/>
      <c r="CJ486" s="21"/>
      <c r="CL486" s="40"/>
      <c r="CN486" s="21"/>
      <c r="CO486" s="21"/>
      <c r="CQ486" s="40"/>
      <c r="CS486" s="21"/>
      <c r="CT486" s="21"/>
      <c r="CV486" s="40"/>
      <c r="CX486" s="21"/>
      <c r="CY486" s="21"/>
      <c r="CZ486" s="26"/>
      <c r="DA486" s="41"/>
      <c r="DF486" s="41"/>
      <c r="DH486" s="25"/>
      <c r="DI486" s="25"/>
      <c r="DK486" s="41"/>
      <c r="DM486" s="25"/>
      <c r="DN486" s="25"/>
      <c r="DP486" s="41"/>
      <c r="DR486" s="25"/>
      <c r="DS486" s="25"/>
      <c r="DT486" s="30"/>
      <c r="DU486" s="42"/>
      <c r="DZ486" s="42"/>
      <c r="EB486" s="29"/>
      <c r="EC486" s="29"/>
      <c r="EE486" s="42"/>
      <c r="EG486" s="29"/>
      <c r="EH486" s="29"/>
      <c r="EI486" s="34"/>
      <c r="EJ486" s="43"/>
      <c r="EO486" s="43"/>
      <c r="EQ486" s="33"/>
      <c r="ER486" s="33"/>
      <c r="ES486" s="38"/>
      <c r="ET486" s="44"/>
      <c r="EX486" s="7"/>
      <c r="EY486" s="8"/>
      <c r="FD486" s="8"/>
      <c r="FF486" s="4"/>
      <c r="FG486" s="4"/>
      <c r="FI486" s="8"/>
      <c r="FK486" s="4"/>
      <c r="FL486" s="4"/>
      <c r="FN486" s="8"/>
      <c r="FP486" s="4"/>
      <c r="FQ486" s="4"/>
      <c r="FS486" s="8"/>
      <c r="FU486" s="4"/>
      <c r="FV486" s="4"/>
      <c r="FW486" s="15"/>
      <c r="FX486" s="39"/>
      <c r="GC486" s="39"/>
      <c r="GE486" s="14"/>
      <c r="GF486" s="14"/>
      <c r="GH486" s="39"/>
      <c r="GJ486" s="14"/>
      <c r="GK486" s="14"/>
      <c r="GM486" s="39"/>
      <c r="GO486" s="14"/>
      <c r="GP486" s="14"/>
      <c r="GQ486" s="22"/>
      <c r="GR486" s="40"/>
      <c r="GW486" s="40"/>
      <c r="GY486" s="21"/>
      <c r="GZ486" s="21"/>
      <c r="HB486" s="40"/>
      <c r="HD486" s="21"/>
      <c r="HE486" s="21"/>
      <c r="HF486" s="26"/>
      <c r="HG486" s="41"/>
      <c r="HL486" s="41"/>
      <c r="HN486" s="25"/>
      <c r="HO486" s="25"/>
      <c r="HP486" s="30"/>
      <c r="HQ486" s="42"/>
      <c r="HU486" s="7"/>
      <c r="HV486" s="8"/>
      <c r="IA486" s="8"/>
      <c r="IC486" s="4"/>
      <c r="ID486" s="4"/>
      <c r="IF486" s="8"/>
      <c r="IH486" s="4"/>
      <c r="II486" s="4"/>
      <c r="IK486" s="8"/>
      <c r="IM486" s="4"/>
      <c r="IN486" s="4"/>
      <c r="IO486" s="15"/>
      <c r="IP486" s="39"/>
      <c r="IU486" s="39"/>
      <c r="IW486" s="14"/>
      <c r="IX486" s="14"/>
      <c r="IZ486" s="39"/>
      <c r="JB486" s="14"/>
      <c r="JC486" s="14"/>
      <c r="JD486" s="22"/>
      <c r="JE486" s="40"/>
      <c r="JJ486" s="40"/>
      <c r="JL486" s="21"/>
      <c r="JM486" s="21"/>
      <c r="JN486" s="26"/>
      <c r="JO486" s="41"/>
      <c r="JS486" s="7"/>
      <c r="JT486" s="8"/>
      <c r="JY486" s="8"/>
      <c r="KA486" s="4"/>
      <c r="KB486" s="4"/>
      <c r="KD486" s="8"/>
      <c r="KF486" s="4"/>
      <c r="KG486" s="4"/>
      <c r="KH486" s="15"/>
      <c r="KI486" s="39"/>
      <c r="KN486" s="39"/>
      <c r="KP486" s="14"/>
      <c r="KQ486" s="14"/>
      <c r="KR486" s="22"/>
      <c r="KS486" s="40"/>
      <c r="KX486" s="6"/>
      <c r="KZ486" s="5"/>
      <c r="LA486" s="5"/>
      <c r="LG486" s="15"/>
      <c r="LH486" s="39"/>
      <c r="LM486" s="6"/>
      <c r="LO486" s="5"/>
      <c r="LP486" s="5"/>
      <c r="LQ486" s="7"/>
      <c r="LR486" s="8"/>
      <c r="LW486" s="8"/>
      <c r="LY486" s="4"/>
      <c r="LZ486" s="4"/>
      <c r="MB486" s="8"/>
      <c r="MD486" s="4"/>
      <c r="ME486" s="4"/>
      <c r="MG486" s="8"/>
      <c r="MI486" s="4"/>
      <c r="MJ486" s="4"/>
      <c r="MK486" s="15"/>
      <c r="ML486" s="39"/>
      <c r="MQ486" s="39"/>
      <c r="MS486" s="14"/>
      <c r="MT486" s="14"/>
      <c r="MV486" s="39"/>
      <c r="MX486" s="14"/>
      <c r="MY486" s="14"/>
      <c r="MZ486" s="22"/>
      <c r="NA486" s="40"/>
      <c r="NF486" s="40"/>
      <c r="NH486" s="21"/>
      <c r="NI486" s="21"/>
      <c r="NJ486" s="26"/>
      <c r="NK486" s="41"/>
      <c r="NO486" s="7"/>
      <c r="NP486" s="8"/>
      <c r="NU486" s="8"/>
      <c r="NW486" s="4"/>
      <c r="NX486" s="4"/>
      <c r="NZ486" s="8"/>
      <c r="OB486" s="4"/>
      <c r="OC486" s="4"/>
      <c r="OD486" s="15"/>
      <c r="OE486" s="39"/>
      <c r="OJ486" s="39"/>
      <c r="OL486" s="14"/>
      <c r="OM486" s="14"/>
      <c r="ON486" s="22"/>
      <c r="OO486" s="40"/>
      <c r="OS486" s="7"/>
      <c r="OT486" s="8"/>
      <c r="OY486" s="8"/>
      <c r="PA486" s="4"/>
      <c r="PB486" s="4"/>
      <c r="PC486" s="15"/>
      <c r="PD486" s="39"/>
      <c r="PH486" s="7"/>
      <c r="PI486" s="8"/>
      <c r="PM486" s="7"/>
      <c r="PN486" s="8"/>
      <c r="PS486" s="8"/>
      <c r="PU486" s="4"/>
      <c r="PV486" s="4"/>
      <c r="PX486" s="8"/>
      <c r="PZ486" s="4"/>
      <c r="QA486" s="4"/>
      <c r="QB486" s="15"/>
      <c r="QC486" s="39"/>
      <c r="QH486" s="39"/>
      <c r="QJ486" s="14"/>
      <c r="QK486" s="14"/>
      <c r="QL486" s="22"/>
      <c r="QM486" s="40"/>
      <c r="QQ486" s="7"/>
      <c r="QR486" s="8"/>
      <c r="QW486" s="8"/>
      <c r="QY486" s="4"/>
      <c r="QZ486" s="4"/>
      <c r="RA486" s="15"/>
      <c r="RB486" s="39"/>
      <c r="RF486" s="7"/>
      <c r="RG486" s="8"/>
      <c r="RK486" s="7"/>
      <c r="RL486" s="8"/>
      <c r="RQ486" s="8"/>
      <c r="RS486" s="4"/>
      <c r="RT486" s="4"/>
      <c r="RU486" s="15"/>
      <c r="RV486" s="39"/>
      <c r="RZ486" s="7"/>
      <c r="SA486" s="8"/>
      <c r="SE486" s="7"/>
      <c r="SF486" s="8"/>
      <c r="SJ486" s="7"/>
      <c r="SK486" s="8"/>
      <c r="SP486" s="8"/>
      <c r="SR486" s="4"/>
      <c r="SS486" s="4"/>
      <c r="SU486" s="8"/>
      <c r="SW486" s="4"/>
      <c r="SX486" s="4"/>
      <c r="SY486" s="15"/>
      <c r="SZ486" s="39"/>
      <c r="TE486" s="39"/>
      <c r="TG486" s="14"/>
      <c r="TH486" s="14"/>
      <c r="TI486" s="22"/>
      <c r="TJ486" s="40"/>
      <c r="TN486" s="7"/>
      <c r="TO486" s="8"/>
      <c r="TT486" s="8"/>
      <c r="TV486" s="4"/>
      <c r="TW486" s="4"/>
      <c r="TX486" s="15"/>
      <c r="TY486" s="39"/>
      <c r="UC486" s="7"/>
      <c r="UD486" s="8"/>
      <c r="UH486" s="7"/>
      <c r="UI486" s="8"/>
      <c r="UN486" s="8"/>
      <c r="UP486" s="4"/>
      <c r="UQ486" s="4"/>
      <c r="UR486" s="15"/>
      <c r="US486" s="39"/>
      <c r="UW486" s="7"/>
      <c r="UX486" s="8"/>
      <c r="VB486" s="7"/>
      <c r="VC486" s="8"/>
      <c r="VG486" s="7"/>
      <c r="VH486" s="8"/>
      <c r="VM486" s="8"/>
      <c r="VO486" s="4"/>
      <c r="VP486" s="4"/>
      <c r="VQ486" s="15"/>
      <c r="VR486" s="39"/>
      <c r="VV486" s="7"/>
      <c r="VW486" s="8"/>
      <c r="WA486" s="7"/>
      <c r="WB486" s="8"/>
      <c r="WF486" s="7"/>
      <c r="WG486" s="8"/>
      <c r="WK486" s="7"/>
      <c r="WL486" s="8"/>
      <c r="WQ486" s="8"/>
      <c r="WS486" s="4"/>
      <c r="WT486" s="4"/>
      <c r="WU486" s="15"/>
      <c r="WV486" s="39"/>
      <c r="WZ486" s="7"/>
      <c r="XA486" s="8"/>
      <c r="XE486" s="7"/>
      <c r="XF486" s="8"/>
      <c r="XJ486" s="7"/>
      <c r="XK486" s="8"/>
      <c r="XO486" s="7"/>
      <c r="XP486" s="8"/>
      <c r="XT486" s="7"/>
      <c r="XU486" s="8"/>
      <c r="XY486" s="7"/>
      <c r="XZ486" s="8"/>
      <c r="YD486" s="7"/>
      <c r="YE486" s="8"/>
      <c r="YI486" s="7"/>
      <c r="YJ486" s="8"/>
    </row>
    <row r="487" spans="2:660" x14ac:dyDescent="0.2">
      <c r="B487" s="242"/>
      <c r="C487" s="163"/>
      <c r="D487"/>
      <c r="J487"/>
      <c r="K487"/>
      <c r="L487"/>
      <c r="M487"/>
      <c r="AI487" s="8"/>
      <c r="AK487" s="4"/>
      <c r="AL487" s="9"/>
      <c r="AN487" s="8"/>
      <c r="AP487" s="4"/>
      <c r="AQ487" s="9"/>
      <c r="AS487" s="8"/>
      <c r="AU487" s="4"/>
      <c r="AV487" s="9"/>
      <c r="AX487" s="17"/>
      <c r="AZ487" s="13"/>
      <c r="BA487" s="16"/>
      <c r="BM487" s="39"/>
      <c r="BO487" s="14"/>
      <c r="BP487" s="18"/>
      <c r="BR487" s="39"/>
      <c r="BT487" s="14"/>
      <c r="BU487" s="18"/>
      <c r="BW487" s="39"/>
      <c r="BY487" s="14"/>
      <c r="BZ487" s="18"/>
      <c r="CA487" s="22"/>
      <c r="CB487" s="40"/>
      <c r="CG487" s="40"/>
      <c r="CI487" s="21"/>
      <c r="CJ487" s="21"/>
      <c r="CL487" s="40"/>
      <c r="CN487" s="21"/>
      <c r="CO487" s="21"/>
      <c r="CQ487" s="40"/>
      <c r="CS487" s="21"/>
      <c r="CT487" s="21"/>
      <c r="CV487" s="40"/>
      <c r="CX487" s="21"/>
      <c r="CY487" s="21"/>
      <c r="CZ487" s="26"/>
      <c r="DA487" s="41"/>
      <c r="DF487" s="41"/>
      <c r="DH487" s="25"/>
      <c r="DI487" s="25"/>
      <c r="DK487" s="41"/>
      <c r="DM487" s="25"/>
      <c r="DN487" s="25"/>
      <c r="DP487" s="41"/>
      <c r="DR487" s="25"/>
      <c r="DS487" s="25"/>
      <c r="DT487" s="30"/>
      <c r="DU487" s="42"/>
      <c r="DZ487" s="42"/>
      <c r="EB487" s="29"/>
      <c r="EC487" s="29"/>
      <c r="EE487" s="42"/>
      <c r="EG487" s="29"/>
      <c r="EH487" s="29"/>
      <c r="EI487" s="34"/>
      <c r="EJ487" s="43"/>
      <c r="EO487" s="43"/>
      <c r="EQ487" s="33"/>
      <c r="ER487" s="33"/>
      <c r="ES487" s="38"/>
      <c r="ET487" s="44"/>
      <c r="EX487" s="7"/>
      <c r="EY487" s="8"/>
      <c r="FD487" s="8"/>
      <c r="FF487" s="4"/>
      <c r="FG487" s="4"/>
      <c r="FI487" s="8"/>
      <c r="FK487" s="4"/>
      <c r="FL487" s="4"/>
      <c r="FN487" s="8"/>
      <c r="FP487" s="4"/>
      <c r="FQ487" s="4"/>
      <c r="FS487" s="8"/>
      <c r="FU487" s="4"/>
      <c r="FV487" s="4"/>
      <c r="FW487" s="15"/>
      <c r="FX487" s="39"/>
      <c r="GC487" s="39"/>
      <c r="GE487" s="14"/>
      <c r="GF487" s="14"/>
      <c r="GH487" s="39"/>
      <c r="GJ487" s="14"/>
      <c r="GK487" s="14"/>
      <c r="GM487" s="39"/>
      <c r="GO487" s="14"/>
      <c r="GP487" s="14"/>
      <c r="GQ487" s="22"/>
      <c r="GR487" s="40"/>
      <c r="GW487" s="40"/>
      <c r="GY487" s="21"/>
      <c r="GZ487" s="21"/>
      <c r="HB487" s="40"/>
      <c r="HD487" s="21"/>
      <c r="HE487" s="21"/>
      <c r="HF487" s="26"/>
      <c r="HG487" s="41"/>
      <c r="HL487" s="41"/>
      <c r="HN487" s="25"/>
      <c r="HO487" s="25"/>
      <c r="HP487" s="30"/>
      <c r="HQ487" s="42"/>
      <c r="HU487" s="7"/>
      <c r="HV487" s="8"/>
      <c r="IA487" s="8"/>
      <c r="IC487" s="4"/>
      <c r="ID487" s="4"/>
      <c r="IF487" s="8"/>
      <c r="IH487" s="4"/>
      <c r="II487" s="4"/>
      <c r="IK487" s="8"/>
      <c r="IM487" s="4"/>
      <c r="IN487" s="4"/>
      <c r="IO487" s="15"/>
      <c r="IP487" s="39"/>
      <c r="IU487" s="39"/>
      <c r="IW487" s="14"/>
      <c r="IX487" s="14"/>
      <c r="IZ487" s="39"/>
      <c r="JB487" s="14"/>
      <c r="JC487" s="14"/>
      <c r="JD487" s="22"/>
      <c r="JE487" s="40"/>
      <c r="JJ487" s="40"/>
      <c r="JL487" s="21"/>
      <c r="JM487" s="21"/>
      <c r="JN487" s="26"/>
      <c r="JO487" s="41"/>
      <c r="JS487" s="7"/>
      <c r="JT487" s="8"/>
      <c r="JY487" s="8"/>
      <c r="KA487" s="4"/>
      <c r="KB487" s="4"/>
      <c r="KD487" s="8"/>
      <c r="KF487" s="4"/>
      <c r="KG487" s="4"/>
      <c r="KH487" s="15"/>
      <c r="KI487" s="39"/>
      <c r="KN487" s="39"/>
      <c r="KP487" s="14"/>
      <c r="KQ487" s="14"/>
      <c r="KR487" s="22"/>
      <c r="KS487" s="40"/>
      <c r="KX487" s="6"/>
      <c r="KZ487" s="5"/>
      <c r="LA487" s="5"/>
      <c r="LG487" s="15"/>
      <c r="LH487" s="39"/>
      <c r="LM487" s="6"/>
      <c r="LO487" s="5"/>
      <c r="LP487" s="5"/>
      <c r="LQ487" s="7"/>
      <c r="LR487" s="8"/>
      <c r="LW487" s="8"/>
      <c r="LY487" s="4"/>
      <c r="LZ487" s="4"/>
      <c r="MB487" s="8"/>
      <c r="MD487" s="4"/>
      <c r="ME487" s="4"/>
      <c r="MG487" s="8"/>
      <c r="MI487" s="4"/>
      <c r="MJ487" s="4"/>
      <c r="MK487" s="15"/>
      <c r="ML487" s="39"/>
      <c r="MQ487" s="39"/>
      <c r="MS487" s="14"/>
      <c r="MT487" s="14"/>
      <c r="MV487" s="39"/>
      <c r="MX487" s="14"/>
      <c r="MY487" s="14"/>
      <c r="MZ487" s="22"/>
      <c r="NA487" s="40"/>
      <c r="NF487" s="40"/>
      <c r="NH487" s="21"/>
      <c r="NI487" s="21"/>
      <c r="NJ487" s="26"/>
      <c r="NK487" s="41"/>
      <c r="NO487" s="7"/>
      <c r="NP487" s="8"/>
      <c r="NU487" s="8"/>
      <c r="NW487" s="4"/>
      <c r="NX487" s="4"/>
      <c r="NZ487" s="8"/>
      <c r="OB487" s="4"/>
      <c r="OC487" s="4"/>
      <c r="OD487" s="15"/>
      <c r="OE487" s="39"/>
      <c r="OJ487" s="39"/>
      <c r="OL487" s="14"/>
      <c r="OM487" s="14"/>
      <c r="ON487" s="22"/>
      <c r="OO487" s="40"/>
      <c r="OS487" s="7"/>
      <c r="OT487" s="8"/>
      <c r="OY487" s="8"/>
      <c r="PA487" s="4"/>
      <c r="PB487" s="4"/>
      <c r="PC487" s="15"/>
      <c r="PD487" s="39"/>
      <c r="PH487" s="7"/>
      <c r="PI487" s="8"/>
      <c r="PM487" s="7"/>
      <c r="PN487" s="8"/>
      <c r="PS487" s="8"/>
      <c r="PU487" s="4"/>
      <c r="PV487" s="4"/>
      <c r="PX487" s="8"/>
      <c r="PZ487" s="4"/>
      <c r="QA487" s="4"/>
      <c r="QB487" s="15"/>
      <c r="QC487" s="39"/>
      <c r="QH487" s="39"/>
      <c r="QJ487" s="14"/>
      <c r="QK487" s="14"/>
      <c r="QL487" s="22"/>
      <c r="QM487" s="40"/>
      <c r="QQ487" s="7"/>
      <c r="QR487" s="8"/>
      <c r="QW487" s="8"/>
      <c r="QY487" s="4"/>
      <c r="QZ487" s="4"/>
      <c r="RA487" s="15"/>
      <c r="RB487" s="39"/>
      <c r="RF487" s="7"/>
      <c r="RG487" s="8"/>
      <c r="RK487" s="7"/>
      <c r="RL487" s="8"/>
      <c r="RQ487" s="8"/>
      <c r="RS487" s="4"/>
      <c r="RT487" s="4"/>
      <c r="RU487" s="15"/>
      <c r="RV487" s="39"/>
      <c r="RZ487" s="7"/>
      <c r="SA487" s="8"/>
      <c r="SE487" s="7"/>
      <c r="SF487" s="8"/>
      <c r="SJ487" s="7"/>
      <c r="SK487" s="8"/>
      <c r="SP487" s="8"/>
      <c r="SR487" s="4"/>
      <c r="SS487" s="4"/>
      <c r="SU487" s="8"/>
      <c r="SW487" s="4"/>
      <c r="SX487" s="4"/>
      <c r="SY487" s="15"/>
      <c r="SZ487" s="39"/>
      <c r="TE487" s="39"/>
      <c r="TG487" s="14"/>
      <c r="TH487" s="14"/>
      <c r="TI487" s="22"/>
      <c r="TJ487" s="40"/>
      <c r="TN487" s="7"/>
      <c r="TO487" s="8"/>
      <c r="TT487" s="8"/>
      <c r="TV487" s="4"/>
      <c r="TW487" s="4"/>
      <c r="TX487" s="15"/>
      <c r="TY487" s="39"/>
      <c r="UC487" s="7"/>
      <c r="UD487" s="8"/>
      <c r="UH487" s="7"/>
      <c r="UI487" s="8"/>
      <c r="UN487" s="8"/>
      <c r="UP487" s="4"/>
      <c r="UQ487" s="4"/>
      <c r="UR487" s="15"/>
      <c r="US487" s="39"/>
      <c r="UW487" s="7"/>
      <c r="UX487" s="8"/>
      <c r="VB487" s="7"/>
      <c r="VC487" s="8"/>
      <c r="VG487" s="7"/>
      <c r="VH487" s="8"/>
      <c r="VM487" s="8"/>
      <c r="VO487" s="4"/>
      <c r="VP487" s="4"/>
      <c r="VQ487" s="15"/>
      <c r="VR487" s="39"/>
      <c r="VV487" s="7"/>
      <c r="VW487" s="8"/>
      <c r="WA487" s="7"/>
      <c r="WB487" s="8"/>
      <c r="WF487" s="7"/>
      <c r="WG487" s="8"/>
      <c r="WK487" s="7"/>
      <c r="WL487" s="8"/>
      <c r="WQ487" s="8"/>
      <c r="WS487" s="4"/>
      <c r="WT487" s="4"/>
      <c r="WU487" s="15"/>
      <c r="WV487" s="39"/>
      <c r="WZ487" s="7"/>
      <c r="XA487" s="8"/>
      <c r="XE487" s="7"/>
      <c r="XF487" s="8"/>
      <c r="XJ487" s="7"/>
      <c r="XK487" s="8"/>
      <c r="XO487" s="7"/>
      <c r="XP487" s="8"/>
      <c r="XT487" s="7"/>
      <c r="XU487" s="8"/>
      <c r="XY487" s="7"/>
      <c r="XZ487" s="8"/>
      <c r="YD487" s="7"/>
      <c r="YE487" s="8"/>
      <c r="YI487" s="7"/>
      <c r="YJ487" s="8"/>
    </row>
    <row r="488" spans="2:660" x14ac:dyDescent="0.2">
      <c r="B488" s="242"/>
      <c r="C488" s="163"/>
      <c r="D488"/>
      <c r="J488"/>
      <c r="K488"/>
      <c r="L488"/>
      <c r="M488"/>
      <c r="AI488" s="8"/>
      <c r="AK488" s="4"/>
      <c r="AL488" s="9"/>
      <c r="AN488" s="8"/>
      <c r="AP488" s="4"/>
      <c r="AQ488" s="9"/>
      <c r="AS488" s="8"/>
      <c r="AU488" s="4"/>
      <c r="AV488" s="9"/>
      <c r="AX488" s="17"/>
      <c r="AZ488" s="13"/>
      <c r="BA488" s="16"/>
      <c r="BM488" s="39"/>
      <c r="BO488" s="14"/>
      <c r="BP488" s="18"/>
      <c r="BR488" s="39"/>
      <c r="BT488" s="14"/>
      <c r="BU488" s="18"/>
      <c r="BW488" s="39"/>
      <c r="BY488" s="14"/>
      <c r="BZ488" s="18"/>
      <c r="CA488" s="22"/>
      <c r="CB488" s="40"/>
      <c r="CG488" s="40"/>
      <c r="CI488" s="21"/>
      <c r="CJ488" s="21"/>
      <c r="CL488" s="40"/>
      <c r="CN488" s="21"/>
      <c r="CO488" s="21"/>
      <c r="CQ488" s="40"/>
      <c r="CS488" s="21"/>
      <c r="CT488" s="21"/>
      <c r="CV488" s="40"/>
      <c r="CX488" s="21"/>
      <c r="CY488" s="21"/>
      <c r="CZ488" s="26"/>
      <c r="DA488" s="41"/>
      <c r="DF488" s="41"/>
      <c r="DH488" s="25"/>
      <c r="DI488" s="25"/>
      <c r="DK488" s="41"/>
      <c r="DM488" s="25"/>
      <c r="DN488" s="25"/>
      <c r="DP488" s="41"/>
      <c r="DR488" s="25"/>
      <c r="DS488" s="25"/>
      <c r="DT488" s="30"/>
      <c r="DU488" s="42"/>
      <c r="DZ488" s="42"/>
      <c r="EB488" s="29"/>
      <c r="EC488" s="29"/>
      <c r="EE488" s="42"/>
      <c r="EG488" s="29"/>
      <c r="EH488" s="29"/>
      <c r="EI488" s="34"/>
      <c r="EJ488" s="43"/>
      <c r="EO488" s="43"/>
      <c r="EQ488" s="33"/>
      <c r="ER488" s="33"/>
      <c r="ES488" s="38"/>
      <c r="ET488" s="44"/>
      <c r="EX488" s="7"/>
      <c r="EY488" s="8"/>
      <c r="FD488" s="8"/>
      <c r="FF488" s="4"/>
      <c r="FG488" s="4"/>
      <c r="FI488" s="8"/>
      <c r="FK488" s="4"/>
      <c r="FL488" s="4"/>
      <c r="FN488" s="8"/>
      <c r="FP488" s="4"/>
      <c r="FQ488" s="4"/>
      <c r="FS488" s="8"/>
      <c r="FU488" s="4"/>
      <c r="FV488" s="4"/>
      <c r="FW488" s="15"/>
      <c r="FX488" s="39"/>
      <c r="GC488" s="39"/>
      <c r="GE488" s="14"/>
      <c r="GF488" s="14"/>
      <c r="GH488" s="39"/>
      <c r="GJ488" s="14"/>
      <c r="GK488" s="14"/>
      <c r="GM488" s="39"/>
      <c r="GO488" s="14"/>
      <c r="GP488" s="14"/>
      <c r="GQ488" s="22"/>
      <c r="GR488" s="40"/>
      <c r="GW488" s="40"/>
      <c r="GY488" s="21"/>
      <c r="GZ488" s="21"/>
      <c r="HB488" s="40"/>
      <c r="HD488" s="21"/>
      <c r="HE488" s="21"/>
      <c r="HF488" s="26"/>
      <c r="HG488" s="41"/>
      <c r="HL488" s="41"/>
      <c r="HN488" s="25"/>
      <c r="HO488" s="25"/>
      <c r="HP488" s="30"/>
      <c r="HQ488" s="42"/>
      <c r="HU488" s="7"/>
      <c r="HV488" s="8"/>
      <c r="IA488" s="8"/>
      <c r="IC488" s="4"/>
      <c r="ID488" s="4"/>
      <c r="IF488" s="8"/>
      <c r="IH488" s="4"/>
      <c r="II488" s="4"/>
      <c r="IK488" s="8"/>
      <c r="IM488" s="4"/>
      <c r="IN488" s="4"/>
      <c r="IO488" s="15"/>
      <c r="IP488" s="39"/>
      <c r="IU488" s="39"/>
      <c r="IW488" s="14"/>
      <c r="IX488" s="14"/>
      <c r="IZ488" s="39"/>
      <c r="JB488" s="14"/>
      <c r="JC488" s="14"/>
      <c r="JD488" s="22"/>
      <c r="JE488" s="40"/>
      <c r="JJ488" s="40"/>
      <c r="JL488" s="21"/>
      <c r="JM488" s="21"/>
      <c r="JN488" s="26"/>
      <c r="JO488" s="41"/>
      <c r="JS488" s="7"/>
      <c r="JT488" s="8"/>
      <c r="JY488" s="8"/>
      <c r="KA488" s="4"/>
      <c r="KB488" s="4"/>
      <c r="KD488" s="8"/>
      <c r="KF488" s="4"/>
      <c r="KG488" s="4"/>
      <c r="KH488" s="15"/>
      <c r="KI488" s="39"/>
      <c r="KN488" s="39"/>
      <c r="KP488" s="14"/>
      <c r="KQ488" s="14"/>
      <c r="KR488" s="22"/>
      <c r="KS488" s="40"/>
      <c r="KX488" s="6"/>
      <c r="KZ488" s="5"/>
      <c r="LA488" s="5"/>
      <c r="LG488" s="15"/>
      <c r="LH488" s="39"/>
      <c r="LM488" s="6"/>
      <c r="LO488" s="5"/>
      <c r="LP488" s="5"/>
      <c r="LQ488" s="7"/>
      <c r="LR488" s="8"/>
      <c r="LW488" s="8"/>
      <c r="LY488" s="4"/>
      <c r="LZ488" s="4"/>
      <c r="MB488" s="8"/>
      <c r="MD488" s="4"/>
      <c r="ME488" s="4"/>
      <c r="MG488" s="8"/>
      <c r="MI488" s="4"/>
      <c r="MJ488" s="4"/>
      <c r="MK488" s="15"/>
      <c r="ML488" s="39"/>
      <c r="MQ488" s="39"/>
      <c r="MS488" s="14"/>
      <c r="MT488" s="14"/>
      <c r="MV488" s="39"/>
      <c r="MX488" s="14"/>
      <c r="MY488" s="14"/>
      <c r="MZ488" s="22"/>
      <c r="NA488" s="40"/>
      <c r="NF488" s="40"/>
      <c r="NH488" s="21"/>
      <c r="NI488" s="21"/>
      <c r="NJ488" s="26"/>
      <c r="NK488" s="41"/>
      <c r="NO488" s="7"/>
      <c r="NP488" s="8"/>
      <c r="NU488" s="8"/>
      <c r="NW488" s="4"/>
      <c r="NX488" s="4"/>
      <c r="NZ488" s="8"/>
      <c r="OB488" s="4"/>
      <c r="OC488" s="4"/>
      <c r="OD488" s="15"/>
      <c r="OE488" s="39"/>
      <c r="OJ488" s="39"/>
      <c r="OL488" s="14"/>
      <c r="OM488" s="14"/>
      <c r="ON488" s="22"/>
      <c r="OO488" s="40"/>
      <c r="OS488" s="7"/>
      <c r="OT488" s="8"/>
      <c r="OY488" s="8"/>
      <c r="PA488" s="4"/>
      <c r="PB488" s="4"/>
      <c r="PC488" s="15"/>
      <c r="PD488" s="39"/>
      <c r="PH488" s="7"/>
      <c r="PI488" s="8"/>
      <c r="PM488" s="7"/>
      <c r="PN488" s="8"/>
      <c r="PS488" s="8"/>
      <c r="PU488" s="4"/>
      <c r="PV488" s="4"/>
      <c r="PX488" s="8"/>
      <c r="PZ488" s="4"/>
      <c r="QA488" s="4"/>
      <c r="QB488" s="15"/>
      <c r="QC488" s="39"/>
      <c r="QH488" s="39"/>
      <c r="QJ488" s="14"/>
      <c r="QK488" s="14"/>
      <c r="QL488" s="22"/>
      <c r="QM488" s="40"/>
      <c r="QQ488" s="7"/>
      <c r="QR488" s="8"/>
      <c r="QW488" s="8"/>
      <c r="QY488" s="4"/>
      <c r="QZ488" s="4"/>
      <c r="RA488" s="15"/>
      <c r="RB488" s="39"/>
      <c r="RF488" s="7"/>
      <c r="RG488" s="8"/>
      <c r="RK488" s="7"/>
      <c r="RL488" s="8"/>
      <c r="RQ488" s="8"/>
      <c r="RS488" s="4"/>
      <c r="RT488" s="4"/>
      <c r="RU488" s="15"/>
      <c r="RV488" s="39"/>
      <c r="RZ488" s="7"/>
      <c r="SA488" s="8"/>
      <c r="SE488" s="7"/>
      <c r="SF488" s="8"/>
      <c r="SJ488" s="7"/>
      <c r="SK488" s="8"/>
      <c r="SP488" s="8"/>
      <c r="SR488" s="4"/>
      <c r="SS488" s="4"/>
      <c r="SU488" s="8"/>
      <c r="SW488" s="4"/>
      <c r="SX488" s="4"/>
      <c r="SY488" s="15"/>
      <c r="SZ488" s="39"/>
      <c r="TE488" s="39"/>
      <c r="TG488" s="14"/>
      <c r="TH488" s="14"/>
      <c r="TI488" s="22"/>
      <c r="TJ488" s="40"/>
      <c r="TN488" s="7"/>
      <c r="TO488" s="8"/>
      <c r="TT488" s="8"/>
      <c r="TV488" s="4"/>
      <c r="TW488" s="4"/>
      <c r="TX488" s="15"/>
      <c r="TY488" s="39"/>
      <c r="UC488" s="7"/>
      <c r="UD488" s="8"/>
      <c r="UH488" s="7"/>
      <c r="UI488" s="8"/>
      <c r="UN488" s="8"/>
      <c r="UP488" s="4"/>
      <c r="UQ488" s="4"/>
      <c r="UR488" s="15"/>
      <c r="US488" s="39"/>
      <c r="UW488" s="7"/>
      <c r="UX488" s="8"/>
      <c r="VB488" s="7"/>
      <c r="VC488" s="8"/>
      <c r="VG488" s="7"/>
      <c r="VH488" s="8"/>
      <c r="VM488" s="8"/>
      <c r="VO488" s="4"/>
      <c r="VP488" s="4"/>
      <c r="VQ488" s="15"/>
      <c r="VR488" s="39"/>
      <c r="VV488" s="7"/>
      <c r="VW488" s="8"/>
      <c r="WA488" s="7"/>
      <c r="WB488" s="8"/>
      <c r="WF488" s="7"/>
      <c r="WG488" s="8"/>
      <c r="WK488" s="7"/>
      <c r="WL488" s="8"/>
      <c r="WQ488" s="8"/>
      <c r="WS488" s="4"/>
      <c r="WT488" s="4"/>
      <c r="WU488" s="15"/>
      <c r="WV488" s="39"/>
      <c r="WZ488" s="7"/>
      <c r="XA488" s="8"/>
      <c r="XE488" s="7"/>
      <c r="XF488" s="8"/>
      <c r="XJ488" s="7"/>
      <c r="XK488" s="8"/>
      <c r="XO488" s="7"/>
      <c r="XP488" s="8"/>
      <c r="XT488" s="7"/>
      <c r="XU488" s="8"/>
      <c r="XY488" s="7"/>
      <c r="XZ488" s="8"/>
      <c r="YD488" s="7"/>
      <c r="YE488" s="8"/>
      <c r="YI488" s="7"/>
      <c r="YJ488" s="8"/>
    </row>
    <row r="489" spans="2:660" x14ac:dyDescent="0.2">
      <c r="B489" s="242"/>
      <c r="C489" s="163"/>
      <c r="D489"/>
      <c r="J489"/>
      <c r="K489"/>
      <c r="L489"/>
      <c r="M489"/>
      <c r="AI489" s="8"/>
      <c r="AK489" s="4"/>
      <c r="AL489" s="9"/>
      <c r="AN489" s="8"/>
      <c r="AP489" s="4"/>
      <c r="AQ489" s="9"/>
      <c r="AS489" s="8"/>
      <c r="AU489" s="4"/>
      <c r="AV489" s="9"/>
      <c r="AX489" s="17"/>
      <c r="AZ489" s="13"/>
      <c r="BA489" s="16"/>
      <c r="BM489" s="39"/>
      <c r="BO489" s="14"/>
      <c r="BP489" s="18"/>
      <c r="BR489" s="39"/>
      <c r="BT489" s="14"/>
      <c r="BU489" s="18"/>
      <c r="BW489" s="39"/>
      <c r="BY489" s="14"/>
      <c r="BZ489" s="18"/>
      <c r="CA489" s="22"/>
      <c r="CB489" s="40"/>
      <c r="CG489" s="40"/>
      <c r="CI489" s="21"/>
      <c r="CJ489" s="21"/>
      <c r="CL489" s="40"/>
      <c r="CN489" s="21"/>
      <c r="CO489" s="21"/>
      <c r="CQ489" s="40"/>
      <c r="CS489" s="21"/>
      <c r="CT489" s="21"/>
      <c r="CV489" s="40"/>
      <c r="CX489" s="21"/>
      <c r="CY489" s="21"/>
      <c r="CZ489" s="26"/>
      <c r="DA489" s="41"/>
      <c r="DF489" s="41"/>
      <c r="DH489" s="25"/>
      <c r="DI489" s="25"/>
      <c r="DK489" s="41"/>
      <c r="DM489" s="25"/>
      <c r="DN489" s="25"/>
      <c r="DP489" s="41"/>
      <c r="DR489" s="25"/>
      <c r="DS489" s="25"/>
      <c r="DT489" s="30"/>
      <c r="DU489" s="42"/>
      <c r="DZ489" s="42"/>
      <c r="EB489" s="29"/>
      <c r="EC489" s="29"/>
      <c r="EE489" s="42"/>
      <c r="EG489" s="29"/>
      <c r="EH489" s="29"/>
      <c r="EI489" s="34"/>
      <c r="EJ489" s="43"/>
      <c r="EO489" s="43"/>
      <c r="EQ489" s="33"/>
      <c r="ER489" s="33"/>
      <c r="ES489" s="38"/>
      <c r="ET489" s="44"/>
      <c r="EX489" s="7"/>
      <c r="EY489" s="8"/>
      <c r="FD489" s="8"/>
      <c r="FF489" s="4"/>
      <c r="FG489" s="4"/>
      <c r="FI489" s="8"/>
      <c r="FK489" s="4"/>
      <c r="FL489" s="4"/>
      <c r="FN489" s="8"/>
      <c r="FP489" s="4"/>
      <c r="FQ489" s="4"/>
      <c r="FS489" s="8"/>
      <c r="FU489" s="4"/>
      <c r="FV489" s="4"/>
      <c r="FW489" s="15"/>
      <c r="FX489" s="39"/>
      <c r="GC489" s="39"/>
      <c r="GE489" s="14"/>
      <c r="GF489" s="14"/>
      <c r="GH489" s="39"/>
      <c r="GJ489" s="14"/>
      <c r="GK489" s="14"/>
      <c r="GM489" s="39"/>
      <c r="GO489" s="14"/>
      <c r="GP489" s="14"/>
      <c r="GQ489" s="22"/>
      <c r="GR489" s="40"/>
      <c r="GW489" s="40"/>
      <c r="GY489" s="21"/>
      <c r="GZ489" s="21"/>
      <c r="HB489" s="40"/>
      <c r="HD489" s="21"/>
      <c r="HE489" s="21"/>
      <c r="HF489" s="26"/>
      <c r="HG489" s="41"/>
      <c r="HL489" s="41"/>
      <c r="HN489" s="25"/>
      <c r="HO489" s="25"/>
      <c r="HP489" s="30"/>
      <c r="HQ489" s="42"/>
      <c r="HU489" s="7"/>
      <c r="HV489" s="8"/>
      <c r="IA489" s="8"/>
      <c r="IC489" s="4"/>
      <c r="ID489" s="4"/>
      <c r="IF489" s="8"/>
      <c r="IH489" s="4"/>
      <c r="II489" s="4"/>
      <c r="IK489" s="8"/>
      <c r="IM489" s="4"/>
      <c r="IN489" s="4"/>
      <c r="IO489" s="15"/>
      <c r="IP489" s="39"/>
      <c r="IU489" s="39"/>
      <c r="IW489" s="14"/>
      <c r="IX489" s="14"/>
      <c r="IZ489" s="39"/>
      <c r="JB489" s="14"/>
      <c r="JC489" s="14"/>
      <c r="JD489" s="22"/>
      <c r="JE489" s="40"/>
      <c r="JJ489" s="40"/>
      <c r="JL489" s="21"/>
      <c r="JM489" s="21"/>
      <c r="JN489" s="26"/>
      <c r="JO489" s="41"/>
      <c r="JS489" s="7"/>
      <c r="JT489" s="8"/>
      <c r="JY489" s="8"/>
      <c r="KA489" s="4"/>
      <c r="KB489" s="4"/>
      <c r="KD489" s="8"/>
      <c r="KF489" s="4"/>
      <c r="KG489" s="4"/>
      <c r="KH489" s="15"/>
      <c r="KI489" s="39"/>
      <c r="KN489" s="39"/>
      <c r="KP489" s="14"/>
      <c r="KQ489" s="14"/>
      <c r="KR489" s="22"/>
      <c r="KS489" s="40"/>
      <c r="KX489" s="6"/>
      <c r="KZ489" s="5"/>
      <c r="LA489" s="5"/>
      <c r="LG489" s="15"/>
      <c r="LH489" s="39"/>
      <c r="LM489" s="6"/>
      <c r="LO489" s="5"/>
      <c r="LP489" s="5"/>
      <c r="LQ489" s="7"/>
      <c r="LR489" s="8"/>
      <c r="LW489" s="8"/>
      <c r="LY489" s="4"/>
      <c r="LZ489" s="4"/>
      <c r="MB489" s="8"/>
      <c r="MD489" s="4"/>
      <c r="ME489" s="4"/>
      <c r="MG489" s="8"/>
      <c r="MI489" s="4"/>
      <c r="MJ489" s="4"/>
      <c r="MK489" s="15"/>
      <c r="ML489" s="39"/>
      <c r="MQ489" s="39"/>
      <c r="MS489" s="14"/>
      <c r="MT489" s="14"/>
      <c r="MV489" s="39"/>
      <c r="MX489" s="14"/>
      <c r="MY489" s="14"/>
      <c r="MZ489" s="22"/>
      <c r="NA489" s="40"/>
      <c r="NF489" s="40"/>
      <c r="NH489" s="21"/>
      <c r="NI489" s="21"/>
      <c r="NJ489" s="26"/>
      <c r="NK489" s="41"/>
      <c r="NO489" s="7"/>
      <c r="NP489" s="8"/>
      <c r="NU489" s="8"/>
      <c r="NW489" s="4"/>
      <c r="NX489" s="4"/>
      <c r="NZ489" s="8"/>
      <c r="OB489" s="4"/>
      <c r="OC489" s="4"/>
      <c r="OD489" s="15"/>
      <c r="OE489" s="39"/>
      <c r="OJ489" s="39"/>
      <c r="OL489" s="14"/>
      <c r="OM489" s="14"/>
      <c r="ON489" s="22"/>
      <c r="OO489" s="40"/>
      <c r="OS489" s="7"/>
      <c r="OT489" s="8"/>
      <c r="OY489" s="8"/>
      <c r="PA489" s="4"/>
      <c r="PB489" s="4"/>
      <c r="PC489" s="15"/>
      <c r="PD489" s="39"/>
      <c r="PH489" s="7"/>
      <c r="PI489" s="8"/>
      <c r="PM489" s="7"/>
      <c r="PN489" s="8"/>
      <c r="PS489" s="8"/>
      <c r="PU489" s="4"/>
      <c r="PV489" s="4"/>
      <c r="PX489" s="8"/>
      <c r="PZ489" s="4"/>
      <c r="QA489" s="4"/>
      <c r="QB489" s="15"/>
      <c r="QC489" s="39"/>
      <c r="QH489" s="39"/>
      <c r="QJ489" s="14"/>
      <c r="QK489" s="14"/>
      <c r="QL489" s="22"/>
      <c r="QM489" s="40"/>
      <c r="QQ489" s="7"/>
      <c r="QR489" s="8"/>
      <c r="QW489" s="8"/>
      <c r="QY489" s="4"/>
      <c r="QZ489" s="4"/>
      <c r="RA489" s="15"/>
      <c r="RB489" s="39"/>
      <c r="RF489" s="7"/>
      <c r="RG489" s="8"/>
      <c r="RK489" s="7"/>
      <c r="RL489" s="8"/>
      <c r="RQ489" s="8"/>
      <c r="RS489" s="4"/>
      <c r="RT489" s="4"/>
      <c r="RU489" s="15"/>
      <c r="RV489" s="39"/>
      <c r="RZ489" s="7"/>
      <c r="SA489" s="8"/>
      <c r="SE489" s="7"/>
      <c r="SF489" s="8"/>
      <c r="SJ489" s="7"/>
      <c r="SK489" s="8"/>
      <c r="SP489" s="8"/>
      <c r="SR489" s="4"/>
      <c r="SS489" s="4"/>
      <c r="SU489" s="8"/>
      <c r="SW489" s="4"/>
      <c r="SX489" s="4"/>
      <c r="SY489" s="15"/>
      <c r="SZ489" s="39"/>
      <c r="TE489" s="39"/>
      <c r="TG489" s="14"/>
      <c r="TH489" s="14"/>
      <c r="TI489" s="22"/>
      <c r="TJ489" s="40"/>
      <c r="TN489" s="7"/>
      <c r="TO489" s="8"/>
      <c r="TT489" s="8"/>
      <c r="TV489" s="4"/>
      <c r="TW489" s="4"/>
      <c r="TX489" s="15"/>
      <c r="TY489" s="39"/>
      <c r="UC489" s="7"/>
      <c r="UD489" s="8"/>
      <c r="UH489" s="7"/>
      <c r="UI489" s="8"/>
      <c r="UN489" s="8"/>
      <c r="UP489" s="4"/>
      <c r="UQ489" s="4"/>
      <c r="UR489" s="15"/>
      <c r="US489" s="39"/>
      <c r="UW489" s="7"/>
      <c r="UX489" s="8"/>
      <c r="VB489" s="7"/>
      <c r="VC489" s="8"/>
      <c r="VG489" s="7"/>
      <c r="VH489" s="8"/>
      <c r="VM489" s="8"/>
      <c r="VO489" s="4"/>
      <c r="VP489" s="4"/>
      <c r="VQ489" s="15"/>
      <c r="VR489" s="39"/>
      <c r="VV489" s="7"/>
      <c r="VW489" s="8"/>
      <c r="WA489" s="7"/>
      <c r="WB489" s="8"/>
      <c r="WF489" s="7"/>
      <c r="WG489" s="8"/>
      <c r="WK489" s="7"/>
      <c r="WL489" s="8"/>
      <c r="WQ489" s="8"/>
      <c r="WS489" s="4"/>
      <c r="WT489" s="4"/>
      <c r="WU489" s="15"/>
      <c r="WV489" s="39"/>
      <c r="WZ489" s="7"/>
      <c r="XA489" s="8"/>
      <c r="XE489" s="7"/>
      <c r="XF489" s="8"/>
      <c r="XJ489" s="7"/>
      <c r="XK489" s="8"/>
      <c r="XO489" s="7"/>
      <c r="XP489" s="8"/>
      <c r="XT489" s="7"/>
      <c r="XU489" s="8"/>
      <c r="XY489" s="7"/>
      <c r="XZ489" s="8"/>
      <c r="YD489" s="7"/>
      <c r="YE489" s="8"/>
      <c r="YI489" s="7"/>
      <c r="YJ489" s="8"/>
    </row>
    <row r="490" spans="2:660" x14ac:dyDescent="0.2">
      <c r="B490" s="242"/>
      <c r="C490" s="163"/>
      <c r="D490"/>
      <c r="J490"/>
      <c r="K490"/>
      <c r="L490"/>
      <c r="M490"/>
      <c r="AI490" s="8"/>
      <c r="AK490" s="4"/>
      <c r="AL490" s="9"/>
      <c r="AN490" s="8"/>
      <c r="AP490" s="4"/>
      <c r="AQ490" s="9"/>
      <c r="AS490" s="8"/>
      <c r="AU490" s="4"/>
      <c r="AV490" s="9"/>
      <c r="AX490" s="17"/>
      <c r="AZ490" s="13"/>
      <c r="BA490" s="16"/>
      <c r="BM490" s="39"/>
      <c r="BO490" s="14"/>
      <c r="BP490" s="18"/>
      <c r="BR490" s="39"/>
      <c r="BT490" s="14"/>
      <c r="BU490" s="18"/>
      <c r="BW490" s="39"/>
      <c r="BY490" s="14"/>
      <c r="BZ490" s="18"/>
      <c r="CA490" s="22"/>
      <c r="CB490" s="40"/>
      <c r="CG490" s="40"/>
      <c r="CI490" s="21"/>
      <c r="CJ490" s="21"/>
      <c r="CL490" s="40"/>
      <c r="CN490" s="21"/>
      <c r="CO490" s="21"/>
      <c r="CQ490" s="40"/>
      <c r="CS490" s="21"/>
      <c r="CT490" s="21"/>
      <c r="CV490" s="40"/>
      <c r="CX490" s="21"/>
      <c r="CY490" s="21"/>
      <c r="CZ490" s="26"/>
      <c r="DA490" s="41"/>
      <c r="DF490" s="41"/>
      <c r="DH490" s="25"/>
      <c r="DI490" s="25"/>
      <c r="DK490" s="41"/>
      <c r="DM490" s="25"/>
      <c r="DN490" s="25"/>
      <c r="DP490" s="41"/>
      <c r="DR490" s="25"/>
      <c r="DS490" s="25"/>
      <c r="DT490" s="30"/>
      <c r="DU490" s="42"/>
      <c r="DZ490" s="42"/>
      <c r="EB490" s="29"/>
      <c r="EC490" s="29"/>
      <c r="EE490" s="42"/>
      <c r="EG490" s="29"/>
      <c r="EH490" s="29"/>
      <c r="EI490" s="34"/>
      <c r="EJ490" s="43"/>
      <c r="EO490" s="43"/>
      <c r="EQ490" s="33"/>
      <c r="ER490" s="33"/>
      <c r="ES490" s="38"/>
      <c r="ET490" s="44"/>
      <c r="EX490" s="7"/>
      <c r="EY490" s="8"/>
      <c r="FD490" s="8"/>
      <c r="FF490" s="4"/>
      <c r="FG490" s="4"/>
      <c r="FI490" s="8"/>
      <c r="FK490" s="4"/>
      <c r="FL490" s="4"/>
      <c r="FN490" s="8"/>
      <c r="FP490" s="4"/>
      <c r="FQ490" s="4"/>
      <c r="FS490" s="8"/>
      <c r="FU490" s="4"/>
      <c r="FV490" s="4"/>
      <c r="FW490" s="15"/>
      <c r="FX490" s="39"/>
      <c r="GC490" s="39"/>
      <c r="GE490" s="14"/>
      <c r="GF490" s="14"/>
      <c r="GH490" s="39"/>
      <c r="GJ490" s="14"/>
      <c r="GK490" s="14"/>
      <c r="GM490" s="39"/>
      <c r="GO490" s="14"/>
      <c r="GP490" s="14"/>
      <c r="GQ490" s="22"/>
      <c r="GR490" s="40"/>
      <c r="GW490" s="40"/>
      <c r="GY490" s="21"/>
      <c r="GZ490" s="21"/>
      <c r="HB490" s="40"/>
      <c r="HD490" s="21"/>
      <c r="HE490" s="21"/>
      <c r="HF490" s="26"/>
      <c r="HG490" s="41"/>
      <c r="HL490" s="41"/>
      <c r="HN490" s="25"/>
      <c r="HO490" s="25"/>
      <c r="HP490" s="30"/>
      <c r="HQ490" s="42"/>
      <c r="HU490" s="7"/>
      <c r="HV490" s="8"/>
      <c r="IA490" s="8"/>
      <c r="IC490" s="4"/>
      <c r="ID490" s="4"/>
      <c r="IF490" s="8"/>
      <c r="IH490" s="4"/>
      <c r="II490" s="4"/>
      <c r="IK490" s="8"/>
      <c r="IM490" s="4"/>
      <c r="IN490" s="4"/>
      <c r="IO490" s="15"/>
      <c r="IP490" s="39"/>
      <c r="IU490" s="39"/>
      <c r="IW490" s="14"/>
      <c r="IX490" s="14"/>
      <c r="IZ490" s="39"/>
      <c r="JB490" s="14"/>
      <c r="JC490" s="14"/>
      <c r="JD490" s="22"/>
      <c r="JE490" s="40"/>
      <c r="JJ490" s="40"/>
      <c r="JL490" s="21"/>
      <c r="JM490" s="21"/>
      <c r="JN490" s="26"/>
      <c r="JO490" s="41"/>
      <c r="JS490" s="7"/>
      <c r="JT490" s="8"/>
      <c r="JY490" s="8"/>
      <c r="KA490" s="4"/>
      <c r="KB490" s="4"/>
      <c r="KD490" s="8"/>
      <c r="KF490" s="4"/>
      <c r="KG490" s="4"/>
      <c r="KH490" s="15"/>
      <c r="KI490" s="39"/>
      <c r="KN490" s="39"/>
      <c r="KP490" s="14"/>
      <c r="KQ490" s="14"/>
      <c r="KR490" s="22"/>
      <c r="KS490" s="40"/>
      <c r="KX490" s="6"/>
      <c r="KZ490" s="5"/>
      <c r="LA490" s="5"/>
      <c r="LG490" s="15"/>
      <c r="LH490" s="39"/>
      <c r="LM490" s="6"/>
      <c r="LO490" s="5"/>
      <c r="LP490" s="5"/>
      <c r="LQ490" s="7"/>
      <c r="LR490" s="8"/>
      <c r="LW490" s="8"/>
      <c r="LY490" s="4"/>
      <c r="LZ490" s="4"/>
      <c r="MB490" s="8"/>
      <c r="MD490" s="4"/>
      <c r="ME490" s="4"/>
      <c r="MG490" s="8"/>
      <c r="MI490" s="4"/>
      <c r="MJ490" s="4"/>
      <c r="MK490" s="15"/>
      <c r="ML490" s="39"/>
      <c r="MQ490" s="39"/>
      <c r="MS490" s="14"/>
      <c r="MT490" s="14"/>
      <c r="MV490" s="39"/>
      <c r="MX490" s="14"/>
      <c r="MY490" s="14"/>
      <c r="MZ490" s="22"/>
      <c r="NA490" s="40"/>
      <c r="NF490" s="40"/>
      <c r="NH490" s="21"/>
      <c r="NI490" s="21"/>
      <c r="NJ490" s="26"/>
      <c r="NK490" s="41"/>
      <c r="NO490" s="7"/>
      <c r="NP490" s="8"/>
      <c r="NU490" s="8"/>
      <c r="NW490" s="4"/>
      <c r="NX490" s="4"/>
      <c r="NZ490" s="8"/>
      <c r="OB490" s="4"/>
      <c r="OC490" s="4"/>
      <c r="OD490" s="15"/>
      <c r="OE490" s="39"/>
      <c r="OJ490" s="39"/>
      <c r="OL490" s="14"/>
      <c r="OM490" s="14"/>
      <c r="ON490" s="22"/>
      <c r="OO490" s="40"/>
      <c r="OS490" s="7"/>
      <c r="OT490" s="8"/>
      <c r="OY490" s="8"/>
      <c r="PA490" s="4"/>
      <c r="PB490" s="4"/>
      <c r="PC490" s="15"/>
      <c r="PD490" s="39"/>
      <c r="PH490" s="7"/>
      <c r="PI490" s="8"/>
      <c r="PM490" s="7"/>
      <c r="PN490" s="8"/>
      <c r="PS490" s="8"/>
      <c r="PU490" s="4"/>
      <c r="PV490" s="4"/>
      <c r="PX490" s="8"/>
      <c r="PZ490" s="4"/>
      <c r="QA490" s="4"/>
      <c r="QB490" s="15"/>
      <c r="QC490" s="39"/>
      <c r="QH490" s="39"/>
      <c r="QJ490" s="14"/>
      <c r="QK490" s="14"/>
      <c r="QL490" s="22"/>
      <c r="QM490" s="40"/>
      <c r="QQ490" s="7"/>
      <c r="QR490" s="8"/>
      <c r="QW490" s="8"/>
      <c r="QY490" s="4"/>
      <c r="QZ490" s="4"/>
      <c r="RA490" s="15"/>
      <c r="RB490" s="39"/>
      <c r="RF490" s="7"/>
      <c r="RG490" s="8"/>
      <c r="RK490" s="7"/>
      <c r="RL490" s="8"/>
      <c r="RQ490" s="8"/>
      <c r="RS490" s="4"/>
      <c r="RT490" s="4"/>
      <c r="RU490" s="15"/>
      <c r="RV490" s="39"/>
      <c r="RZ490" s="7"/>
      <c r="SA490" s="8"/>
      <c r="SE490" s="7"/>
      <c r="SF490" s="8"/>
      <c r="SJ490" s="7"/>
      <c r="SK490" s="8"/>
      <c r="SP490" s="8"/>
      <c r="SR490" s="4"/>
      <c r="SS490" s="4"/>
      <c r="SU490" s="8"/>
      <c r="SW490" s="4"/>
      <c r="SX490" s="4"/>
      <c r="SY490" s="15"/>
      <c r="SZ490" s="39"/>
      <c r="TE490" s="39"/>
      <c r="TG490" s="14"/>
      <c r="TH490" s="14"/>
      <c r="TI490" s="22"/>
      <c r="TJ490" s="40"/>
      <c r="TN490" s="7"/>
      <c r="TO490" s="8"/>
      <c r="TT490" s="8"/>
      <c r="TV490" s="4"/>
      <c r="TW490" s="4"/>
      <c r="TX490" s="15"/>
      <c r="TY490" s="39"/>
      <c r="UC490" s="7"/>
      <c r="UD490" s="8"/>
      <c r="UH490" s="7"/>
      <c r="UI490" s="8"/>
      <c r="UN490" s="8"/>
      <c r="UP490" s="4"/>
      <c r="UQ490" s="4"/>
      <c r="UR490" s="15"/>
      <c r="US490" s="39"/>
      <c r="UW490" s="7"/>
      <c r="UX490" s="8"/>
      <c r="VB490" s="7"/>
      <c r="VC490" s="8"/>
      <c r="VG490" s="7"/>
      <c r="VH490" s="8"/>
      <c r="VM490" s="8"/>
      <c r="VO490" s="4"/>
      <c r="VP490" s="4"/>
      <c r="VQ490" s="15"/>
      <c r="VR490" s="39"/>
      <c r="VV490" s="7"/>
      <c r="VW490" s="8"/>
      <c r="WA490" s="7"/>
      <c r="WB490" s="8"/>
      <c r="WF490" s="7"/>
      <c r="WG490" s="8"/>
      <c r="WK490" s="7"/>
      <c r="WL490" s="8"/>
      <c r="WQ490" s="8"/>
      <c r="WS490" s="4"/>
      <c r="WT490" s="4"/>
      <c r="WU490" s="15"/>
      <c r="WV490" s="39"/>
      <c r="WZ490" s="7"/>
      <c r="XA490" s="8"/>
      <c r="XE490" s="7"/>
      <c r="XF490" s="8"/>
      <c r="XJ490" s="7"/>
      <c r="XK490" s="8"/>
      <c r="XO490" s="7"/>
      <c r="XP490" s="8"/>
      <c r="XT490" s="7"/>
      <c r="XU490" s="8"/>
      <c r="XY490" s="7"/>
      <c r="XZ490" s="8"/>
      <c r="YD490" s="7"/>
      <c r="YE490" s="8"/>
      <c r="YI490" s="7"/>
      <c r="YJ490" s="8"/>
    </row>
    <row r="491" spans="2:660" x14ac:dyDescent="0.2">
      <c r="B491" s="242"/>
      <c r="C491" s="163"/>
      <c r="D491"/>
      <c r="J491"/>
      <c r="K491"/>
      <c r="L491"/>
      <c r="M491"/>
      <c r="AI491" s="8"/>
      <c r="AK491" s="4"/>
      <c r="AL491" s="9"/>
      <c r="AN491" s="8"/>
      <c r="AP491" s="4"/>
      <c r="AQ491" s="9"/>
      <c r="AS491" s="8"/>
      <c r="AU491" s="4"/>
      <c r="AV491" s="9"/>
      <c r="AX491" s="17"/>
      <c r="AZ491" s="13"/>
      <c r="BA491" s="16"/>
      <c r="BM491" s="39"/>
      <c r="BO491" s="14"/>
      <c r="BP491" s="18"/>
      <c r="BR491" s="39"/>
      <c r="BT491" s="14"/>
      <c r="BU491" s="18"/>
      <c r="BW491" s="39"/>
      <c r="BY491" s="14"/>
      <c r="BZ491" s="18"/>
      <c r="CA491" s="22"/>
      <c r="CB491" s="40"/>
      <c r="CG491" s="40"/>
      <c r="CI491" s="21"/>
      <c r="CJ491" s="21"/>
      <c r="CL491" s="40"/>
      <c r="CN491" s="21"/>
      <c r="CO491" s="21"/>
      <c r="CQ491" s="40"/>
      <c r="CS491" s="21"/>
      <c r="CT491" s="21"/>
      <c r="CV491" s="40"/>
      <c r="CX491" s="21"/>
      <c r="CY491" s="21"/>
      <c r="CZ491" s="26"/>
      <c r="DA491" s="41"/>
      <c r="DF491" s="41"/>
      <c r="DH491" s="25"/>
      <c r="DI491" s="25"/>
      <c r="DK491" s="41"/>
      <c r="DM491" s="25"/>
      <c r="DN491" s="25"/>
      <c r="DP491" s="41"/>
      <c r="DR491" s="25"/>
      <c r="DS491" s="25"/>
      <c r="DT491" s="30"/>
      <c r="DU491" s="42"/>
      <c r="DZ491" s="42"/>
      <c r="EB491" s="29"/>
      <c r="EC491" s="29"/>
      <c r="EE491" s="42"/>
      <c r="EG491" s="29"/>
      <c r="EH491" s="29"/>
      <c r="EI491" s="34"/>
      <c r="EJ491" s="43"/>
      <c r="EO491" s="43"/>
      <c r="EQ491" s="33"/>
      <c r="ER491" s="33"/>
      <c r="ES491" s="38"/>
      <c r="ET491" s="44"/>
      <c r="EX491" s="7"/>
      <c r="EY491" s="8"/>
      <c r="FD491" s="8"/>
      <c r="FF491" s="4"/>
      <c r="FG491" s="4"/>
      <c r="FI491" s="8"/>
      <c r="FK491" s="4"/>
      <c r="FL491" s="4"/>
      <c r="FN491" s="8"/>
      <c r="FP491" s="4"/>
      <c r="FQ491" s="4"/>
      <c r="FS491" s="8"/>
      <c r="FU491" s="4"/>
      <c r="FV491" s="4"/>
      <c r="FW491" s="15"/>
      <c r="FX491" s="39"/>
      <c r="GC491" s="39"/>
      <c r="GE491" s="14"/>
      <c r="GF491" s="14"/>
      <c r="GH491" s="39"/>
      <c r="GJ491" s="14"/>
      <c r="GK491" s="14"/>
      <c r="GM491" s="39"/>
      <c r="GO491" s="14"/>
      <c r="GP491" s="14"/>
      <c r="GQ491" s="22"/>
      <c r="GR491" s="40"/>
      <c r="GW491" s="40"/>
      <c r="GY491" s="21"/>
      <c r="GZ491" s="21"/>
      <c r="HB491" s="40"/>
      <c r="HD491" s="21"/>
      <c r="HE491" s="21"/>
      <c r="HF491" s="26"/>
      <c r="HG491" s="41"/>
      <c r="HL491" s="41"/>
      <c r="HN491" s="25"/>
      <c r="HO491" s="25"/>
      <c r="HP491" s="30"/>
      <c r="HQ491" s="42"/>
      <c r="HU491" s="7"/>
      <c r="HV491" s="8"/>
      <c r="IA491" s="8"/>
      <c r="IC491" s="4"/>
      <c r="ID491" s="4"/>
      <c r="IF491" s="8"/>
      <c r="IH491" s="4"/>
      <c r="II491" s="4"/>
      <c r="IK491" s="8"/>
      <c r="IM491" s="4"/>
      <c r="IN491" s="4"/>
      <c r="IO491" s="15"/>
      <c r="IP491" s="39"/>
      <c r="IU491" s="39"/>
      <c r="IW491" s="14"/>
      <c r="IX491" s="14"/>
      <c r="IZ491" s="39"/>
      <c r="JB491" s="14"/>
      <c r="JC491" s="14"/>
      <c r="JD491" s="22"/>
      <c r="JE491" s="40"/>
      <c r="JJ491" s="40"/>
      <c r="JL491" s="21"/>
      <c r="JM491" s="21"/>
      <c r="JN491" s="26"/>
      <c r="JO491" s="41"/>
      <c r="JS491" s="7"/>
      <c r="JT491" s="8"/>
      <c r="JY491" s="8"/>
      <c r="KA491" s="4"/>
      <c r="KB491" s="4"/>
      <c r="KD491" s="8"/>
      <c r="KF491" s="4"/>
      <c r="KG491" s="4"/>
      <c r="KH491" s="15"/>
      <c r="KI491" s="39"/>
      <c r="KN491" s="39"/>
      <c r="KP491" s="14"/>
      <c r="KQ491" s="14"/>
      <c r="KR491" s="22"/>
      <c r="KS491" s="40"/>
      <c r="KX491" s="6"/>
      <c r="KZ491" s="5"/>
      <c r="LA491" s="5"/>
      <c r="LG491" s="15"/>
      <c r="LH491" s="39"/>
      <c r="LM491" s="6"/>
      <c r="LO491" s="5"/>
      <c r="LP491" s="5"/>
      <c r="LQ491" s="7"/>
      <c r="LR491" s="8"/>
      <c r="LW491" s="8"/>
      <c r="LY491" s="4"/>
      <c r="LZ491" s="4"/>
      <c r="MB491" s="8"/>
      <c r="MD491" s="4"/>
      <c r="ME491" s="4"/>
      <c r="MG491" s="8"/>
      <c r="MI491" s="4"/>
      <c r="MJ491" s="4"/>
      <c r="MK491" s="15"/>
      <c r="ML491" s="39"/>
      <c r="MQ491" s="39"/>
      <c r="MS491" s="14"/>
      <c r="MT491" s="14"/>
      <c r="MV491" s="39"/>
      <c r="MX491" s="14"/>
      <c r="MY491" s="14"/>
      <c r="MZ491" s="22"/>
      <c r="NA491" s="40"/>
      <c r="NF491" s="40"/>
      <c r="NH491" s="21"/>
      <c r="NI491" s="21"/>
      <c r="NJ491" s="26"/>
      <c r="NK491" s="41"/>
      <c r="NO491" s="7"/>
      <c r="NP491" s="8"/>
      <c r="NU491" s="8"/>
      <c r="NW491" s="4"/>
      <c r="NX491" s="4"/>
      <c r="NZ491" s="8"/>
      <c r="OB491" s="4"/>
      <c r="OC491" s="4"/>
      <c r="OD491" s="15"/>
      <c r="OE491" s="39"/>
      <c r="OJ491" s="39"/>
      <c r="OL491" s="14"/>
      <c r="OM491" s="14"/>
      <c r="ON491" s="22"/>
      <c r="OO491" s="40"/>
      <c r="OS491" s="7"/>
      <c r="OT491" s="8"/>
      <c r="OY491" s="8"/>
      <c r="PA491" s="4"/>
      <c r="PB491" s="4"/>
      <c r="PC491" s="15"/>
      <c r="PD491" s="39"/>
      <c r="PH491" s="7"/>
      <c r="PI491" s="8"/>
      <c r="PM491" s="7"/>
      <c r="PN491" s="8"/>
      <c r="PS491" s="8"/>
      <c r="PU491" s="4"/>
      <c r="PV491" s="4"/>
      <c r="PX491" s="8"/>
      <c r="PZ491" s="4"/>
      <c r="QA491" s="4"/>
      <c r="QB491" s="15"/>
      <c r="QC491" s="39"/>
      <c r="QH491" s="39"/>
      <c r="QJ491" s="14"/>
      <c r="QK491" s="14"/>
      <c r="QL491" s="22"/>
      <c r="QM491" s="40"/>
      <c r="QQ491" s="7"/>
      <c r="QR491" s="8"/>
      <c r="QW491" s="8"/>
      <c r="QY491" s="4"/>
      <c r="QZ491" s="4"/>
      <c r="RA491" s="15"/>
      <c r="RB491" s="39"/>
      <c r="RF491" s="7"/>
      <c r="RG491" s="8"/>
      <c r="RK491" s="7"/>
      <c r="RL491" s="8"/>
      <c r="RQ491" s="8"/>
      <c r="RS491" s="4"/>
      <c r="RT491" s="4"/>
      <c r="RU491" s="15"/>
      <c r="RV491" s="39"/>
      <c r="RZ491" s="7"/>
      <c r="SA491" s="8"/>
      <c r="SE491" s="7"/>
      <c r="SF491" s="8"/>
      <c r="SJ491" s="7"/>
      <c r="SK491" s="8"/>
      <c r="SP491" s="8"/>
      <c r="SR491" s="4"/>
      <c r="SS491" s="4"/>
      <c r="SU491" s="8"/>
      <c r="SW491" s="4"/>
      <c r="SX491" s="4"/>
      <c r="SY491" s="15"/>
      <c r="SZ491" s="39"/>
      <c r="TE491" s="39"/>
      <c r="TG491" s="14"/>
      <c r="TH491" s="14"/>
      <c r="TI491" s="22"/>
      <c r="TJ491" s="40"/>
      <c r="TN491" s="7"/>
      <c r="TO491" s="8"/>
      <c r="TT491" s="8"/>
      <c r="TV491" s="4"/>
      <c r="TW491" s="4"/>
      <c r="TX491" s="15"/>
      <c r="TY491" s="39"/>
      <c r="UC491" s="7"/>
      <c r="UD491" s="8"/>
      <c r="UH491" s="7"/>
      <c r="UI491" s="8"/>
      <c r="UN491" s="8"/>
      <c r="UP491" s="4"/>
      <c r="UQ491" s="4"/>
      <c r="UR491" s="15"/>
      <c r="US491" s="39"/>
      <c r="UW491" s="7"/>
      <c r="UX491" s="8"/>
      <c r="VB491" s="7"/>
      <c r="VC491" s="8"/>
      <c r="VG491" s="7"/>
      <c r="VH491" s="8"/>
      <c r="VM491" s="8"/>
      <c r="VO491" s="4"/>
      <c r="VP491" s="4"/>
      <c r="VQ491" s="15"/>
      <c r="VR491" s="39"/>
      <c r="VV491" s="7"/>
      <c r="VW491" s="8"/>
      <c r="WA491" s="7"/>
      <c r="WB491" s="8"/>
      <c r="WF491" s="7"/>
      <c r="WG491" s="8"/>
      <c r="WK491" s="7"/>
      <c r="WL491" s="8"/>
      <c r="WQ491" s="8"/>
      <c r="WS491" s="4"/>
      <c r="WT491" s="4"/>
      <c r="WU491" s="15"/>
      <c r="WV491" s="39"/>
      <c r="WZ491" s="7"/>
      <c r="XA491" s="8"/>
      <c r="XE491" s="7"/>
      <c r="XF491" s="8"/>
      <c r="XJ491" s="7"/>
      <c r="XK491" s="8"/>
      <c r="XO491" s="7"/>
      <c r="XP491" s="8"/>
      <c r="XT491" s="7"/>
      <c r="XU491" s="8"/>
      <c r="XY491" s="7"/>
      <c r="XZ491" s="8"/>
      <c r="YD491" s="7"/>
      <c r="YE491" s="8"/>
      <c r="YI491" s="7"/>
      <c r="YJ491" s="8"/>
    </row>
    <row r="492" spans="2:660" x14ac:dyDescent="0.2">
      <c r="B492" s="242"/>
      <c r="C492" s="163"/>
      <c r="D492"/>
      <c r="J492"/>
      <c r="K492"/>
      <c r="L492"/>
      <c r="M492"/>
      <c r="AI492" s="8"/>
      <c r="AK492" s="4"/>
      <c r="AL492" s="9"/>
      <c r="AN492" s="8"/>
      <c r="AP492" s="4"/>
      <c r="AQ492" s="9"/>
      <c r="AS492" s="8"/>
      <c r="AU492" s="4"/>
      <c r="AV492" s="9"/>
      <c r="AX492" s="17"/>
      <c r="AZ492" s="13"/>
      <c r="BA492" s="16"/>
      <c r="BM492" s="39"/>
      <c r="BO492" s="14"/>
      <c r="BP492" s="18"/>
      <c r="BR492" s="39"/>
      <c r="BT492" s="14"/>
      <c r="BU492" s="18"/>
      <c r="BW492" s="39"/>
      <c r="BY492" s="14"/>
      <c r="BZ492" s="18"/>
      <c r="CA492" s="22"/>
      <c r="CB492" s="40"/>
      <c r="CG492" s="40"/>
      <c r="CI492" s="21"/>
      <c r="CJ492" s="21"/>
      <c r="CL492" s="40"/>
      <c r="CN492" s="21"/>
      <c r="CO492" s="21"/>
      <c r="CQ492" s="40"/>
      <c r="CS492" s="21"/>
      <c r="CT492" s="21"/>
      <c r="CV492" s="40"/>
      <c r="CX492" s="21"/>
      <c r="CY492" s="21"/>
      <c r="CZ492" s="26"/>
      <c r="DA492" s="41"/>
      <c r="DF492" s="41"/>
      <c r="DH492" s="25"/>
      <c r="DI492" s="25"/>
      <c r="DK492" s="41"/>
      <c r="DM492" s="25"/>
      <c r="DN492" s="25"/>
      <c r="DP492" s="41"/>
      <c r="DR492" s="25"/>
      <c r="DS492" s="25"/>
      <c r="DT492" s="30"/>
      <c r="DU492" s="42"/>
      <c r="DZ492" s="42"/>
      <c r="EB492" s="29"/>
      <c r="EC492" s="29"/>
      <c r="EE492" s="42"/>
      <c r="EG492" s="29"/>
      <c r="EH492" s="29"/>
      <c r="EI492" s="34"/>
      <c r="EJ492" s="43"/>
      <c r="EO492" s="43"/>
      <c r="EQ492" s="33"/>
      <c r="ER492" s="33"/>
      <c r="ES492" s="38"/>
      <c r="ET492" s="44"/>
      <c r="EX492" s="7"/>
      <c r="EY492" s="8"/>
      <c r="FD492" s="8"/>
      <c r="FF492" s="4"/>
      <c r="FG492" s="4"/>
      <c r="FI492" s="8"/>
      <c r="FK492" s="4"/>
      <c r="FL492" s="4"/>
      <c r="FN492" s="8"/>
      <c r="FP492" s="4"/>
      <c r="FQ492" s="4"/>
      <c r="FS492" s="8"/>
      <c r="FU492" s="4"/>
      <c r="FV492" s="4"/>
      <c r="FW492" s="15"/>
      <c r="FX492" s="39"/>
      <c r="GC492" s="39"/>
      <c r="GE492" s="14"/>
      <c r="GF492" s="14"/>
      <c r="GH492" s="39"/>
      <c r="GJ492" s="14"/>
      <c r="GK492" s="14"/>
      <c r="GM492" s="39"/>
      <c r="GO492" s="14"/>
      <c r="GP492" s="14"/>
      <c r="GQ492" s="22"/>
      <c r="GR492" s="40"/>
      <c r="GW492" s="40"/>
      <c r="GY492" s="21"/>
      <c r="GZ492" s="21"/>
      <c r="HB492" s="40"/>
      <c r="HD492" s="21"/>
      <c r="HE492" s="21"/>
      <c r="HF492" s="26"/>
      <c r="HG492" s="41"/>
      <c r="HL492" s="41"/>
      <c r="HN492" s="25"/>
      <c r="HO492" s="25"/>
      <c r="HP492" s="30"/>
      <c r="HQ492" s="42"/>
      <c r="HU492" s="7"/>
      <c r="HV492" s="8"/>
      <c r="IA492" s="8"/>
      <c r="IC492" s="4"/>
      <c r="ID492" s="4"/>
      <c r="IF492" s="8"/>
      <c r="IH492" s="4"/>
      <c r="II492" s="4"/>
      <c r="IK492" s="8"/>
      <c r="IM492" s="4"/>
      <c r="IN492" s="4"/>
      <c r="IO492" s="15"/>
      <c r="IP492" s="39"/>
      <c r="IU492" s="39"/>
      <c r="IW492" s="14"/>
      <c r="IX492" s="14"/>
      <c r="IZ492" s="39"/>
      <c r="JB492" s="14"/>
      <c r="JC492" s="14"/>
      <c r="JD492" s="22"/>
      <c r="JE492" s="40"/>
      <c r="JJ492" s="40"/>
      <c r="JL492" s="21"/>
      <c r="JM492" s="21"/>
      <c r="JN492" s="26"/>
      <c r="JO492" s="41"/>
      <c r="JS492" s="7"/>
      <c r="JT492" s="8"/>
      <c r="JY492" s="8"/>
      <c r="KA492" s="4"/>
      <c r="KB492" s="4"/>
      <c r="KD492" s="8"/>
      <c r="KF492" s="4"/>
      <c r="KG492" s="4"/>
      <c r="KH492" s="15"/>
      <c r="KI492" s="39"/>
      <c r="KN492" s="39"/>
      <c r="KP492" s="14"/>
      <c r="KQ492" s="14"/>
      <c r="KR492" s="22"/>
      <c r="KS492" s="40"/>
      <c r="KX492" s="6"/>
      <c r="KZ492" s="5"/>
      <c r="LA492" s="5"/>
      <c r="LG492" s="15"/>
      <c r="LH492" s="39"/>
      <c r="LM492" s="6"/>
      <c r="LO492" s="5"/>
      <c r="LP492" s="5"/>
      <c r="LQ492" s="7"/>
      <c r="LR492" s="8"/>
      <c r="LW492" s="8"/>
      <c r="LY492" s="4"/>
      <c r="LZ492" s="4"/>
      <c r="MB492" s="8"/>
      <c r="MD492" s="4"/>
      <c r="ME492" s="4"/>
      <c r="MG492" s="8"/>
      <c r="MI492" s="4"/>
      <c r="MJ492" s="4"/>
      <c r="MK492" s="15"/>
      <c r="ML492" s="39"/>
      <c r="MQ492" s="39"/>
      <c r="MS492" s="14"/>
      <c r="MT492" s="14"/>
      <c r="MV492" s="39"/>
      <c r="MX492" s="14"/>
      <c r="MY492" s="14"/>
      <c r="MZ492" s="22"/>
      <c r="NA492" s="40"/>
      <c r="NF492" s="40"/>
      <c r="NH492" s="21"/>
      <c r="NI492" s="21"/>
      <c r="NJ492" s="26"/>
      <c r="NK492" s="41"/>
      <c r="NO492" s="7"/>
      <c r="NP492" s="8"/>
      <c r="NU492" s="8"/>
      <c r="NW492" s="4"/>
      <c r="NX492" s="4"/>
      <c r="NZ492" s="8"/>
      <c r="OB492" s="4"/>
      <c r="OC492" s="4"/>
      <c r="OD492" s="15"/>
      <c r="OE492" s="39"/>
      <c r="OJ492" s="39"/>
      <c r="OL492" s="14"/>
      <c r="OM492" s="14"/>
      <c r="ON492" s="22"/>
      <c r="OO492" s="40"/>
      <c r="OS492" s="7"/>
      <c r="OT492" s="8"/>
      <c r="OY492" s="8"/>
      <c r="PA492" s="4"/>
      <c r="PB492" s="4"/>
      <c r="PC492" s="15"/>
      <c r="PD492" s="39"/>
      <c r="PH492" s="7"/>
      <c r="PI492" s="8"/>
      <c r="PM492" s="7"/>
      <c r="PN492" s="8"/>
      <c r="PS492" s="8"/>
      <c r="PU492" s="4"/>
      <c r="PV492" s="4"/>
      <c r="PX492" s="8"/>
      <c r="PZ492" s="4"/>
      <c r="QA492" s="4"/>
      <c r="QB492" s="15"/>
      <c r="QC492" s="39"/>
      <c r="QH492" s="39"/>
      <c r="QJ492" s="14"/>
      <c r="QK492" s="14"/>
      <c r="QL492" s="22"/>
      <c r="QM492" s="40"/>
      <c r="QQ492" s="7"/>
      <c r="QR492" s="8"/>
      <c r="QW492" s="8"/>
      <c r="QY492" s="4"/>
      <c r="QZ492" s="4"/>
      <c r="RA492" s="15"/>
      <c r="RB492" s="39"/>
      <c r="RF492" s="7"/>
      <c r="RG492" s="8"/>
      <c r="RK492" s="7"/>
      <c r="RL492" s="8"/>
      <c r="RQ492" s="8"/>
      <c r="RS492" s="4"/>
      <c r="RT492" s="4"/>
      <c r="RU492" s="15"/>
      <c r="RV492" s="39"/>
      <c r="RZ492" s="7"/>
      <c r="SA492" s="8"/>
      <c r="SE492" s="7"/>
      <c r="SF492" s="8"/>
      <c r="SJ492" s="7"/>
      <c r="SK492" s="8"/>
      <c r="SP492" s="8"/>
      <c r="SR492" s="4"/>
      <c r="SS492" s="4"/>
      <c r="SU492" s="8"/>
      <c r="SW492" s="4"/>
      <c r="SX492" s="4"/>
      <c r="SY492" s="15"/>
      <c r="SZ492" s="39"/>
      <c r="TE492" s="39"/>
      <c r="TG492" s="14"/>
      <c r="TH492" s="14"/>
      <c r="TI492" s="22"/>
      <c r="TJ492" s="40"/>
      <c r="TN492" s="7"/>
      <c r="TO492" s="8"/>
      <c r="TT492" s="8"/>
      <c r="TV492" s="4"/>
      <c r="TW492" s="4"/>
      <c r="TX492" s="15"/>
      <c r="TY492" s="39"/>
      <c r="UC492" s="7"/>
      <c r="UD492" s="8"/>
      <c r="UH492" s="7"/>
      <c r="UI492" s="8"/>
      <c r="UN492" s="8"/>
      <c r="UP492" s="4"/>
      <c r="UQ492" s="4"/>
      <c r="UR492" s="15"/>
      <c r="US492" s="39"/>
      <c r="UW492" s="7"/>
      <c r="UX492" s="8"/>
      <c r="VB492" s="7"/>
      <c r="VC492" s="8"/>
      <c r="VG492" s="7"/>
      <c r="VH492" s="8"/>
      <c r="VM492" s="8"/>
      <c r="VO492" s="4"/>
      <c r="VP492" s="4"/>
      <c r="VQ492" s="15"/>
      <c r="VR492" s="39"/>
      <c r="VV492" s="7"/>
      <c r="VW492" s="8"/>
      <c r="WA492" s="7"/>
      <c r="WB492" s="8"/>
      <c r="WF492" s="7"/>
      <c r="WG492" s="8"/>
      <c r="WK492" s="7"/>
      <c r="WL492" s="8"/>
      <c r="WQ492" s="8"/>
      <c r="WS492" s="4"/>
      <c r="WT492" s="4"/>
      <c r="WU492" s="15"/>
      <c r="WV492" s="39"/>
      <c r="WZ492" s="7"/>
      <c r="XA492" s="8"/>
      <c r="XE492" s="7"/>
      <c r="XF492" s="8"/>
      <c r="XJ492" s="7"/>
      <c r="XK492" s="8"/>
      <c r="XO492" s="7"/>
      <c r="XP492" s="8"/>
      <c r="XT492" s="7"/>
      <c r="XU492" s="8"/>
      <c r="XY492" s="7"/>
      <c r="XZ492" s="8"/>
      <c r="YD492" s="7"/>
      <c r="YE492" s="8"/>
      <c r="YI492" s="7"/>
      <c r="YJ492" s="8"/>
    </row>
    <row r="493" spans="2:660" x14ac:dyDescent="0.2">
      <c r="B493" s="242"/>
      <c r="C493" s="163"/>
      <c r="D493"/>
      <c r="J493"/>
      <c r="K493"/>
      <c r="L493"/>
      <c r="M493"/>
      <c r="AI493" s="8"/>
      <c r="AK493" s="4"/>
      <c r="AL493" s="9"/>
      <c r="AN493" s="8"/>
      <c r="AP493" s="4"/>
      <c r="AQ493" s="9"/>
      <c r="AS493" s="8"/>
      <c r="AU493" s="4"/>
      <c r="AV493" s="9"/>
      <c r="AX493" s="17"/>
      <c r="AZ493" s="13"/>
      <c r="BA493" s="16"/>
      <c r="BM493" s="39"/>
      <c r="BO493" s="14"/>
      <c r="BP493" s="18"/>
      <c r="BR493" s="39"/>
      <c r="BT493" s="14"/>
      <c r="BU493" s="18"/>
      <c r="BW493" s="39"/>
      <c r="BY493" s="14"/>
      <c r="BZ493" s="18"/>
      <c r="CA493" s="22"/>
      <c r="CB493" s="40"/>
      <c r="CG493" s="40"/>
      <c r="CI493" s="21"/>
      <c r="CJ493" s="21"/>
      <c r="CL493" s="40"/>
      <c r="CN493" s="21"/>
      <c r="CO493" s="21"/>
      <c r="CQ493" s="40"/>
      <c r="CS493" s="21"/>
      <c r="CT493" s="21"/>
      <c r="CV493" s="40"/>
      <c r="CX493" s="21"/>
      <c r="CY493" s="21"/>
      <c r="CZ493" s="26"/>
      <c r="DA493" s="41"/>
      <c r="DF493" s="41"/>
      <c r="DH493" s="25"/>
      <c r="DI493" s="25"/>
      <c r="DK493" s="41"/>
      <c r="DM493" s="25"/>
      <c r="DN493" s="25"/>
      <c r="DP493" s="41"/>
      <c r="DR493" s="25"/>
      <c r="DS493" s="25"/>
      <c r="DT493" s="30"/>
      <c r="DU493" s="42"/>
      <c r="DZ493" s="42"/>
      <c r="EB493" s="29"/>
      <c r="EC493" s="29"/>
      <c r="EE493" s="42"/>
      <c r="EG493" s="29"/>
      <c r="EH493" s="29"/>
      <c r="EI493" s="34"/>
      <c r="EJ493" s="43"/>
      <c r="EO493" s="43"/>
      <c r="EQ493" s="33"/>
      <c r="ER493" s="33"/>
      <c r="ES493" s="38"/>
      <c r="ET493" s="44"/>
      <c r="EX493" s="7"/>
      <c r="EY493" s="8"/>
      <c r="FD493" s="8"/>
      <c r="FF493" s="4"/>
      <c r="FG493" s="4"/>
      <c r="FI493" s="8"/>
      <c r="FK493" s="4"/>
      <c r="FL493" s="4"/>
      <c r="FN493" s="8"/>
      <c r="FP493" s="4"/>
      <c r="FQ493" s="4"/>
      <c r="FS493" s="8"/>
      <c r="FU493" s="4"/>
      <c r="FV493" s="4"/>
      <c r="FW493" s="15"/>
      <c r="FX493" s="39"/>
      <c r="GC493" s="39"/>
      <c r="GE493" s="14"/>
      <c r="GF493" s="14"/>
      <c r="GH493" s="39"/>
      <c r="GJ493" s="14"/>
      <c r="GK493" s="14"/>
      <c r="GM493" s="39"/>
      <c r="GO493" s="14"/>
      <c r="GP493" s="14"/>
      <c r="GQ493" s="22"/>
      <c r="GR493" s="40"/>
      <c r="GW493" s="40"/>
      <c r="GY493" s="21"/>
      <c r="GZ493" s="21"/>
      <c r="HB493" s="40"/>
      <c r="HD493" s="21"/>
      <c r="HE493" s="21"/>
      <c r="HF493" s="26"/>
      <c r="HG493" s="41"/>
      <c r="HL493" s="41"/>
      <c r="HN493" s="25"/>
      <c r="HO493" s="25"/>
      <c r="HP493" s="30"/>
      <c r="HQ493" s="42"/>
      <c r="HU493" s="7"/>
      <c r="HV493" s="8"/>
      <c r="IA493" s="8"/>
      <c r="IC493" s="4"/>
      <c r="ID493" s="4"/>
      <c r="IF493" s="8"/>
      <c r="IH493" s="4"/>
      <c r="II493" s="4"/>
      <c r="IK493" s="8"/>
      <c r="IM493" s="4"/>
      <c r="IN493" s="4"/>
      <c r="IO493" s="15"/>
      <c r="IP493" s="39"/>
      <c r="IU493" s="39"/>
      <c r="IW493" s="14"/>
      <c r="IX493" s="14"/>
      <c r="IZ493" s="39"/>
      <c r="JB493" s="14"/>
      <c r="JC493" s="14"/>
      <c r="JD493" s="22"/>
      <c r="JE493" s="40"/>
      <c r="JJ493" s="40"/>
      <c r="JL493" s="21"/>
      <c r="JM493" s="21"/>
      <c r="JN493" s="26"/>
      <c r="JO493" s="41"/>
      <c r="JS493" s="7"/>
      <c r="JT493" s="8"/>
      <c r="JY493" s="8"/>
      <c r="KA493" s="4"/>
      <c r="KB493" s="4"/>
      <c r="KD493" s="8"/>
      <c r="KF493" s="4"/>
      <c r="KG493" s="4"/>
      <c r="KH493" s="15"/>
      <c r="KI493" s="39"/>
      <c r="KN493" s="39"/>
      <c r="KP493" s="14"/>
      <c r="KQ493" s="14"/>
      <c r="KR493" s="22"/>
      <c r="KS493" s="40"/>
      <c r="KX493" s="6"/>
      <c r="KZ493" s="5"/>
      <c r="LA493" s="5"/>
      <c r="LG493" s="15"/>
      <c r="LH493" s="39"/>
      <c r="LM493" s="6"/>
      <c r="LO493" s="5"/>
      <c r="LP493" s="5"/>
      <c r="LQ493" s="7"/>
      <c r="LR493" s="8"/>
      <c r="LW493" s="8"/>
      <c r="LY493" s="4"/>
      <c r="LZ493" s="4"/>
      <c r="MB493" s="8"/>
      <c r="MD493" s="4"/>
      <c r="ME493" s="4"/>
      <c r="MG493" s="8"/>
      <c r="MI493" s="4"/>
      <c r="MJ493" s="4"/>
      <c r="MK493" s="15"/>
      <c r="ML493" s="39"/>
      <c r="MQ493" s="39"/>
      <c r="MS493" s="14"/>
      <c r="MT493" s="14"/>
      <c r="MV493" s="39"/>
      <c r="MX493" s="14"/>
      <c r="MY493" s="14"/>
      <c r="MZ493" s="22"/>
      <c r="NA493" s="40"/>
      <c r="NF493" s="40"/>
      <c r="NH493" s="21"/>
      <c r="NI493" s="21"/>
      <c r="NJ493" s="26"/>
      <c r="NK493" s="41"/>
      <c r="NO493" s="7"/>
      <c r="NP493" s="8"/>
      <c r="NU493" s="8"/>
      <c r="NW493" s="4"/>
      <c r="NX493" s="4"/>
      <c r="NZ493" s="8"/>
      <c r="OB493" s="4"/>
      <c r="OC493" s="4"/>
      <c r="OD493" s="15"/>
      <c r="OE493" s="39"/>
      <c r="OJ493" s="39"/>
      <c r="OL493" s="14"/>
      <c r="OM493" s="14"/>
      <c r="ON493" s="22"/>
      <c r="OO493" s="40"/>
      <c r="OS493" s="7"/>
      <c r="OT493" s="8"/>
      <c r="OY493" s="8"/>
      <c r="PA493" s="4"/>
      <c r="PB493" s="4"/>
      <c r="PC493" s="15"/>
      <c r="PD493" s="39"/>
      <c r="PH493" s="7"/>
      <c r="PI493" s="8"/>
      <c r="PM493" s="7"/>
      <c r="PN493" s="8"/>
      <c r="PS493" s="8"/>
      <c r="PU493" s="4"/>
      <c r="PV493" s="4"/>
      <c r="PX493" s="8"/>
      <c r="PZ493" s="4"/>
      <c r="QA493" s="4"/>
      <c r="QB493" s="15"/>
      <c r="QC493" s="39"/>
      <c r="QH493" s="39"/>
      <c r="QJ493" s="14"/>
      <c r="QK493" s="14"/>
      <c r="QL493" s="22"/>
      <c r="QM493" s="40"/>
      <c r="QQ493" s="7"/>
      <c r="QR493" s="8"/>
      <c r="QW493" s="8"/>
      <c r="QY493" s="4"/>
      <c r="QZ493" s="4"/>
      <c r="RA493" s="15"/>
      <c r="RB493" s="39"/>
      <c r="RF493" s="7"/>
      <c r="RG493" s="8"/>
      <c r="RK493" s="7"/>
      <c r="RL493" s="8"/>
      <c r="RQ493" s="8"/>
      <c r="RS493" s="4"/>
      <c r="RT493" s="4"/>
      <c r="RU493" s="15"/>
      <c r="RV493" s="39"/>
      <c r="RZ493" s="7"/>
      <c r="SA493" s="8"/>
      <c r="SE493" s="7"/>
      <c r="SF493" s="8"/>
      <c r="SJ493" s="7"/>
      <c r="SK493" s="8"/>
      <c r="SP493" s="8"/>
      <c r="SR493" s="4"/>
      <c r="SS493" s="4"/>
      <c r="SU493" s="8"/>
      <c r="SW493" s="4"/>
      <c r="SX493" s="4"/>
      <c r="SY493" s="15"/>
      <c r="SZ493" s="39"/>
      <c r="TE493" s="39"/>
      <c r="TG493" s="14"/>
      <c r="TH493" s="14"/>
      <c r="TI493" s="22"/>
      <c r="TJ493" s="40"/>
      <c r="TN493" s="7"/>
      <c r="TO493" s="8"/>
      <c r="TT493" s="8"/>
      <c r="TV493" s="4"/>
      <c r="TW493" s="4"/>
      <c r="TX493" s="15"/>
      <c r="TY493" s="39"/>
      <c r="UC493" s="7"/>
      <c r="UD493" s="8"/>
      <c r="UH493" s="7"/>
      <c r="UI493" s="8"/>
      <c r="UN493" s="8"/>
      <c r="UP493" s="4"/>
      <c r="UQ493" s="4"/>
      <c r="UR493" s="15"/>
      <c r="US493" s="39"/>
      <c r="UW493" s="7"/>
      <c r="UX493" s="8"/>
      <c r="VB493" s="7"/>
      <c r="VC493" s="8"/>
      <c r="VG493" s="7"/>
      <c r="VH493" s="8"/>
      <c r="VM493" s="8"/>
      <c r="VO493" s="4"/>
      <c r="VP493" s="4"/>
      <c r="VQ493" s="15"/>
      <c r="VR493" s="39"/>
      <c r="VV493" s="7"/>
      <c r="VW493" s="8"/>
      <c r="WA493" s="7"/>
      <c r="WB493" s="8"/>
      <c r="WF493" s="7"/>
      <c r="WG493" s="8"/>
      <c r="WK493" s="7"/>
      <c r="WL493" s="8"/>
      <c r="WQ493" s="8"/>
      <c r="WS493" s="4"/>
      <c r="WT493" s="4"/>
      <c r="WU493" s="15"/>
      <c r="WV493" s="39"/>
      <c r="WZ493" s="7"/>
      <c r="XA493" s="8"/>
      <c r="XE493" s="7"/>
      <c r="XF493" s="8"/>
      <c r="XJ493" s="7"/>
      <c r="XK493" s="8"/>
      <c r="XO493" s="7"/>
      <c r="XP493" s="8"/>
      <c r="XT493" s="7"/>
      <c r="XU493" s="8"/>
      <c r="XY493" s="7"/>
      <c r="XZ493" s="8"/>
      <c r="YD493" s="7"/>
      <c r="YE493" s="8"/>
      <c r="YI493" s="7"/>
      <c r="YJ493" s="8"/>
    </row>
    <row r="494" spans="2:660" x14ac:dyDescent="0.2">
      <c r="B494" s="242"/>
      <c r="C494" s="163"/>
      <c r="D494"/>
      <c r="J494"/>
      <c r="K494"/>
      <c r="L494"/>
      <c r="M494"/>
      <c r="AI494" s="8"/>
      <c r="AK494" s="4"/>
      <c r="AL494" s="9"/>
      <c r="AN494" s="8"/>
      <c r="AP494" s="4"/>
      <c r="AQ494" s="9"/>
      <c r="AS494" s="8"/>
      <c r="AU494" s="4"/>
      <c r="AV494" s="9"/>
      <c r="AX494" s="17"/>
      <c r="AZ494" s="13"/>
      <c r="BA494" s="16"/>
      <c r="BM494" s="39"/>
      <c r="BO494" s="14"/>
      <c r="BP494" s="18"/>
      <c r="BR494" s="39"/>
      <c r="BT494" s="14"/>
      <c r="BU494" s="18"/>
      <c r="BW494" s="39"/>
      <c r="BY494" s="14"/>
      <c r="BZ494" s="18"/>
      <c r="CA494" s="22"/>
      <c r="CB494" s="40"/>
      <c r="CG494" s="40"/>
      <c r="CI494" s="21"/>
      <c r="CJ494" s="21"/>
      <c r="CL494" s="40"/>
      <c r="CN494" s="21"/>
      <c r="CO494" s="21"/>
      <c r="CQ494" s="40"/>
      <c r="CS494" s="21"/>
      <c r="CT494" s="21"/>
      <c r="CV494" s="40"/>
      <c r="CX494" s="21"/>
      <c r="CY494" s="21"/>
      <c r="CZ494" s="26"/>
      <c r="DA494" s="41"/>
      <c r="DF494" s="41"/>
      <c r="DH494" s="25"/>
      <c r="DI494" s="25"/>
      <c r="DK494" s="41"/>
      <c r="DM494" s="25"/>
      <c r="DN494" s="25"/>
      <c r="DP494" s="41"/>
      <c r="DR494" s="25"/>
      <c r="DS494" s="25"/>
      <c r="DT494" s="30"/>
      <c r="DU494" s="42"/>
      <c r="DZ494" s="42"/>
      <c r="EB494" s="29"/>
      <c r="EC494" s="29"/>
      <c r="EE494" s="42"/>
      <c r="EG494" s="29"/>
      <c r="EH494" s="29"/>
      <c r="EI494" s="34"/>
      <c r="EJ494" s="43"/>
      <c r="EO494" s="43"/>
      <c r="EQ494" s="33"/>
      <c r="ER494" s="33"/>
      <c r="ES494" s="38"/>
      <c r="ET494" s="44"/>
      <c r="EX494" s="7"/>
      <c r="EY494" s="8"/>
      <c r="FD494" s="8"/>
      <c r="FF494" s="4"/>
      <c r="FG494" s="4"/>
      <c r="FI494" s="8"/>
      <c r="FK494" s="4"/>
      <c r="FL494" s="4"/>
      <c r="FN494" s="8"/>
      <c r="FP494" s="4"/>
      <c r="FQ494" s="4"/>
      <c r="FS494" s="8"/>
      <c r="FU494" s="4"/>
      <c r="FV494" s="4"/>
      <c r="FW494" s="15"/>
      <c r="FX494" s="39"/>
      <c r="GC494" s="39"/>
      <c r="GE494" s="14"/>
      <c r="GF494" s="14"/>
      <c r="GH494" s="39"/>
      <c r="GJ494" s="14"/>
      <c r="GK494" s="14"/>
      <c r="GM494" s="39"/>
      <c r="GO494" s="14"/>
      <c r="GP494" s="14"/>
      <c r="GQ494" s="22"/>
      <c r="GR494" s="40"/>
      <c r="GW494" s="40"/>
      <c r="GY494" s="21"/>
      <c r="GZ494" s="21"/>
      <c r="HB494" s="40"/>
      <c r="HD494" s="21"/>
      <c r="HE494" s="21"/>
      <c r="HF494" s="26"/>
      <c r="HG494" s="41"/>
      <c r="HL494" s="41"/>
      <c r="HN494" s="25"/>
      <c r="HO494" s="25"/>
      <c r="HP494" s="30"/>
      <c r="HQ494" s="42"/>
      <c r="HU494" s="7"/>
      <c r="HV494" s="8"/>
      <c r="IA494" s="8"/>
      <c r="IC494" s="4"/>
      <c r="ID494" s="4"/>
      <c r="IF494" s="8"/>
      <c r="IH494" s="4"/>
      <c r="II494" s="4"/>
      <c r="IK494" s="8"/>
      <c r="IM494" s="4"/>
      <c r="IN494" s="4"/>
      <c r="IO494" s="15"/>
      <c r="IP494" s="39"/>
      <c r="IU494" s="39"/>
      <c r="IW494" s="14"/>
      <c r="IX494" s="14"/>
      <c r="IZ494" s="39"/>
      <c r="JB494" s="14"/>
      <c r="JC494" s="14"/>
      <c r="JD494" s="22"/>
      <c r="JE494" s="40"/>
      <c r="JJ494" s="40"/>
      <c r="JL494" s="21"/>
      <c r="JM494" s="21"/>
      <c r="JN494" s="26"/>
      <c r="JO494" s="41"/>
      <c r="JS494" s="7"/>
      <c r="JT494" s="8"/>
      <c r="JY494" s="8"/>
      <c r="KA494" s="4"/>
      <c r="KB494" s="4"/>
      <c r="KD494" s="8"/>
      <c r="KF494" s="4"/>
      <c r="KG494" s="4"/>
      <c r="KH494" s="15"/>
      <c r="KI494" s="39"/>
      <c r="KN494" s="39"/>
      <c r="KP494" s="14"/>
      <c r="KQ494" s="14"/>
      <c r="KR494" s="22"/>
      <c r="KS494" s="40"/>
      <c r="KX494" s="6"/>
      <c r="KZ494" s="5"/>
      <c r="LA494" s="5"/>
      <c r="LG494" s="15"/>
      <c r="LH494" s="39"/>
      <c r="LM494" s="6"/>
      <c r="LO494" s="5"/>
      <c r="LP494" s="5"/>
      <c r="LQ494" s="7"/>
      <c r="LR494" s="8"/>
      <c r="LW494" s="8"/>
      <c r="LY494" s="4"/>
      <c r="LZ494" s="4"/>
      <c r="MB494" s="8"/>
      <c r="MD494" s="4"/>
      <c r="ME494" s="4"/>
      <c r="MG494" s="8"/>
      <c r="MI494" s="4"/>
      <c r="MJ494" s="4"/>
      <c r="MK494" s="15"/>
      <c r="ML494" s="39"/>
      <c r="MQ494" s="39"/>
      <c r="MS494" s="14"/>
      <c r="MT494" s="14"/>
      <c r="MV494" s="39"/>
      <c r="MX494" s="14"/>
      <c r="MY494" s="14"/>
      <c r="MZ494" s="22"/>
      <c r="NA494" s="40"/>
      <c r="NF494" s="40"/>
      <c r="NH494" s="21"/>
      <c r="NI494" s="21"/>
      <c r="NJ494" s="26"/>
      <c r="NK494" s="41"/>
      <c r="NO494" s="7"/>
      <c r="NP494" s="8"/>
      <c r="NU494" s="8"/>
      <c r="NW494" s="4"/>
      <c r="NX494" s="4"/>
      <c r="NZ494" s="8"/>
      <c r="OB494" s="4"/>
      <c r="OC494" s="4"/>
      <c r="OD494" s="15"/>
      <c r="OE494" s="39"/>
      <c r="OJ494" s="39"/>
      <c r="OL494" s="14"/>
      <c r="OM494" s="14"/>
      <c r="ON494" s="22"/>
      <c r="OO494" s="40"/>
      <c r="OS494" s="7"/>
      <c r="OT494" s="8"/>
      <c r="OY494" s="8"/>
      <c r="PA494" s="4"/>
      <c r="PB494" s="4"/>
      <c r="PC494" s="15"/>
      <c r="PD494" s="39"/>
      <c r="PH494" s="7"/>
      <c r="PI494" s="8"/>
      <c r="PM494" s="7"/>
      <c r="PN494" s="8"/>
      <c r="PS494" s="8"/>
      <c r="PU494" s="4"/>
      <c r="PV494" s="4"/>
      <c r="PX494" s="8"/>
      <c r="PZ494" s="4"/>
      <c r="QA494" s="4"/>
      <c r="QB494" s="15"/>
      <c r="QC494" s="39"/>
      <c r="QH494" s="39"/>
      <c r="QJ494" s="14"/>
      <c r="QK494" s="14"/>
      <c r="QL494" s="22"/>
      <c r="QM494" s="40"/>
      <c r="QQ494" s="7"/>
      <c r="QR494" s="8"/>
      <c r="QW494" s="8"/>
      <c r="QY494" s="4"/>
      <c r="QZ494" s="4"/>
      <c r="RA494" s="15"/>
      <c r="RB494" s="39"/>
      <c r="RF494" s="7"/>
      <c r="RG494" s="8"/>
      <c r="RK494" s="7"/>
      <c r="RL494" s="8"/>
      <c r="RQ494" s="8"/>
      <c r="RS494" s="4"/>
      <c r="RT494" s="4"/>
      <c r="RU494" s="15"/>
      <c r="RV494" s="39"/>
      <c r="RZ494" s="7"/>
      <c r="SA494" s="8"/>
      <c r="SE494" s="7"/>
      <c r="SF494" s="8"/>
      <c r="SJ494" s="7"/>
      <c r="SK494" s="8"/>
      <c r="SP494" s="8"/>
      <c r="SR494" s="4"/>
      <c r="SS494" s="4"/>
      <c r="SU494" s="8"/>
      <c r="SW494" s="4"/>
      <c r="SX494" s="4"/>
      <c r="SY494" s="15"/>
      <c r="SZ494" s="39"/>
      <c r="TE494" s="39"/>
      <c r="TG494" s="14"/>
      <c r="TH494" s="14"/>
      <c r="TI494" s="22"/>
      <c r="TJ494" s="40"/>
      <c r="TN494" s="7"/>
      <c r="TO494" s="8"/>
      <c r="TT494" s="8"/>
      <c r="TV494" s="4"/>
      <c r="TW494" s="4"/>
      <c r="TX494" s="15"/>
      <c r="TY494" s="39"/>
      <c r="UC494" s="7"/>
      <c r="UD494" s="8"/>
      <c r="UH494" s="7"/>
      <c r="UI494" s="8"/>
      <c r="UN494" s="8"/>
      <c r="UP494" s="4"/>
      <c r="UQ494" s="4"/>
      <c r="UR494" s="15"/>
      <c r="US494" s="39"/>
      <c r="UW494" s="7"/>
      <c r="UX494" s="8"/>
      <c r="VB494" s="7"/>
      <c r="VC494" s="8"/>
      <c r="VG494" s="7"/>
      <c r="VH494" s="8"/>
      <c r="VM494" s="8"/>
      <c r="VO494" s="4"/>
      <c r="VP494" s="4"/>
      <c r="VQ494" s="15"/>
      <c r="VR494" s="39"/>
      <c r="VV494" s="7"/>
      <c r="VW494" s="8"/>
      <c r="WA494" s="7"/>
      <c r="WB494" s="8"/>
      <c r="WF494" s="7"/>
      <c r="WG494" s="8"/>
      <c r="WK494" s="7"/>
      <c r="WL494" s="8"/>
      <c r="WQ494" s="8"/>
      <c r="WS494" s="4"/>
      <c r="WT494" s="4"/>
      <c r="WU494" s="15"/>
      <c r="WV494" s="39"/>
      <c r="WZ494" s="7"/>
      <c r="XA494" s="8"/>
      <c r="XE494" s="7"/>
      <c r="XF494" s="8"/>
      <c r="XJ494" s="7"/>
      <c r="XK494" s="8"/>
      <c r="XO494" s="7"/>
      <c r="XP494" s="8"/>
      <c r="XT494" s="7"/>
      <c r="XU494" s="8"/>
      <c r="XY494" s="7"/>
      <c r="XZ494" s="8"/>
      <c r="YD494" s="7"/>
      <c r="YE494" s="8"/>
      <c r="YI494" s="7"/>
      <c r="YJ494" s="8"/>
    </row>
    <row r="495" spans="2:660" x14ac:dyDescent="0.2">
      <c r="B495" s="242"/>
      <c r="C495" s="163"/>
      <c r="D495"/>
      <c r="J495"/>
      <c r="K495"/>
      <c r="L495"/>
      <c r="M495"/>
      <c r="AI495" s="8"/>
      <c r="AK495" s="4"/>
      <c r="AL495" s="9"/>
      <c r="AN495" s="8"/>
      <c r="AP495" s="4"/>
      <c r="AQ495" s="9"/>
      <c r="AS495" s="8"/>
      <c r="AU495" s="4"/>
      <c r="AV495" s="9"/>
      <c r="AX495" s="17"/>
      <c r="AZ495" s="13"/>
      <c r="BA495" s="16"/>
      <c r="BM495" s="39"/>
      <c r="BO495" s="14"/>
      <c r="BP495" s="18"/>
      <c r="BR495" s="39"/>
      <c r="BT495" s="14"/>
      <c r="BU495" s="18"/>
      <c r="BW495" s="39"/>
      <c r="BY495" s="14"/>
      <c r="BZ495" s="18"/>
      <c r="CA495" s="22"/>
      <c r="CB495" s="40"/>
      <c r="CG495" s="40"/>
      <c r="CI495" s="21"/>
      <c r="CJ495" s="21"/>
      <c r="CL495" s="40"/>
      <c r="CN495" s="21"/>
      <c r="CO495" s="21"/>
      <c r="CQ495" s="40"/>
      <c r="CS495" s="21"/>
      <c r="CT495" s="21"/>
      <c r="CV495" s="40"/>
      <c r="CX495" s="21"/>
      <c r="CY495" s="21"/>
      <c r="CZ495" s="26"/>
      <c r="DA495" s="41"/>
      <c r="DF495" s="41"/>
      <c r="DH495" s="25"/>
      <c r="DI495" s="25"/>
      <c r="DK495" s="41"/>
      <c r="DM495" s="25"/>
      <c r="DN495" s="25"/>
      <c r="DP495" s="41"/>
      <c r="DR495" s="25"/>
      <c r="DS495" s="25"/>
      <c r="DT495" s="30"/>
      <c r="DU495" s="42"/>
      <c r="DZ495" s="42"/>
      <c r="EB495" s="29"/>
      <c r="EC495" s="29"/>
      <c r="EE495" s="42"/>
      <c r="EG495" s="29"/>
      <c r="EH495" s="29"/>
      <c r="EI495" s="34"/>
      <c r="EJ495" s="43"/>
      <c r="EO495" s="43"/>
      <c r="EQ495" s="33"/>
      <c r="ER495" s="33"/>
      <c r="ES495" s="38"/>
      <c r="ET495" s="44"/>
      <c r="EX495" s="7"/>
      <c r="EY495" s="8"/>
      <c r="FD495" s="8"/>
      <c r="FF495" s="4"/>
      <c r="FG495" s="4"/>
      <c r="FI495" s="8"/>
      <c r="FK495" s="4"/>
      <c r="FL495" s="4"/>
      <c r="FN495" s="8"/>
      <c r="FP495" s="4"/>
      <c r="FQ495" s="4"/>
      <c r="FS495" s="8"/>
      <c r="FU495" s="4"/>
      <c r="FV495" s="4"/>
      <c r="FW495" s="15"/>
      <c r="FX495" s="39"/>
      <c r="GC495" s="39"/>
      <c r="GE495" s="14"/>
      <c r="GF495" s="14"/>
      <c r="GH495" s="39"/>
      <c r="GJ495" s="14"/>
      <c r="GK495" s="14"/>
      <c r="GM495" s="39"/>
      <c r="GO495" s="14"/>
      <c r="GP495" s="14"/>
      <c r="GQ495" s="22"/>
      <c r="GR495" s="40"/>
      <c r="GW495" s="40"/>
      <c r="GY495" s="21"/>
      <c r="GZ495" s="21"/>
      <c r="HB495" s="40"/>
      <c r="HD495" s="21"/>
      <c r="HE495" s="21"/>
      <c r="HF495" s="26"/>
      <c r="HG495" s="41"/>
      <c r="HL495" s="41"/>
      <c r="HN495" s="25"/>
      <c r="HO495" s="25"/>
      <c r="HP495" s="30"/>
      <c r="HQ495" s="42"/>
      <c r="HU495" s="7"/>
      <c r="HV495" s="8"/>
      <c r="IA495" s="8"/>
      <c r="IC495" s="4"/>
      <c r="ID495" s="4"/>
      <c r="IF495" s="8"/>
      <c r="IH495" s="4"/>
      <c r="II495" s="4"/>
      <c r="IK495" s="8"/>
      <c r="IM495" s="4"/>
      <c r="IN495" s="4"/>
      <c r="IO495" s="15"/>
      <c r="IP495" s="39"/>
      <c r="IU495" s="39"/>
      <c r="IW495" s="14"/>
      <c r="IX495" s="14"/>
      <c r="IZ495" s="39"/>
      <c r="JB495" s="14"/>
      <c r="JC495" s="14"/>
      <c r="JD495" s="22"/>
      <c r="JE495" s="40"/>
      <c r="JJ495" s="40"/>
      <c r="JL495" s="21"/>
      <c r="JM495" s="21"/>
      <c r="JN495" s="26"/>
      <c r="JO495" s="41"/>
      <c r="JS495" s="7"/>
      <c r="JT495" s="8"/>
      <c r="JY495" s="8"/>
      <c r="KA495" s="4"/>
      <c r="KB495" s="4"/>
      <c r="KD495" s="8"/>
      <c r="KF495" s="4"/>
      <c r="KG495" s="4"/>
      <c r="KH495" s="15"/>
      <c r="KI495" s="39"/>
      <c r="KN495" s="39"/>
      <c r="KP495" s="14"/>
      <c r="KQ495" s="14"/>
      <c r="KR495" s="22"/>
      <c r="KS495" s="40"/>
      <c r="KX495" s="6"/>
      <c r="KZ495" s="5"/>
      <c r="LA495" s="5"/>
      <c r="LG495" s="15"/>
      <c r="LH495" s="39"/>
      <c r="LM495" s="6"/>
      <c r="LO495" s="5"/>
      <c r="LP495" s="5"/>
      <c r="LQ495" s="7"/>
      <c r="LR495" s="8"/>
      <c r="LW495" s="8"/>
      <c r="LY495" s="4"/>
      <c r="LZ495" s="4"/>
      <c r="MB495" s="8"/>
      <c r="MD495" s="4"/>
      <c r="ME495" s="4"/>
      <c r="MG495" s="8"/>
      <c r="MI495" s="4"/>
      <c r="MJ495" s="4"/>
      <c r="MK495" s="15"/>
      <c r="ML495" s="39"/>
      <c r="MQ495" s="39"/>
      <c r="MS495" s="14"/>
      <c r="MT495" s="14"/>
      <c r="MV495" s="39"/>
      <c r="MX495" s="14"/>
      <c r="MY495" s="14"/>
      <c r="MZ495" s="22"/>
      <c r="NA495" s="40"/>
      <c r="NF495" s="40"/>
      <c r="NH495" s="21"/>
      <c r="NI495" s="21"/>
      <c r="NJ495" s="26"/>
      <c r="NK495" s="41"/>
      <c r="NO495" s="7"/>
      <c r="NP495" s="8"/>
      <c r="NU495" s="8"/>
      <c r="NW495" s="4"/>
      <c r="NX495" s="4"/>
      <c r="NZ495" s="8"/>
      <c r="OB495" s="4"/>
      <c r="OC495" s="4"/>
      <c r="OD495" s="15"/>
      <c r="OE495" s="39"/>
      <c r="OJ495" s="39"/>
      <c r="OL495" s="14"/>
      <c r="OM495" s="14"/>
      <c r="ON495" s="22"/>
      <c r="OO495" s="40"/>
      <c r="OS495" s="7"/>
      <c r="OT495" s="8"/>
      <c r="OY495" s="8"/>
      <c r="PA495" s="4"/>
      <c r="PB495" s="4"/>
      <c r="PC495" s="15"/>
      <c r="PD495" s="39"/>
      <c r="PH495" s="7"/>
      <c r="PI495" s="8"/>
      <c r="PM495" s="7"/>
      <c r="PN495" s="8"/>
      <c r="PS495" s="8"/>
      <c r="PU495" s="4"/>
      <c r="PV495" s="4"/>
      <c r="PX495" s="8"/>
      <c r="PZ495" s="4"/>
      <c r="QA495" s="4"/>
      <c r="QB495" s="15"/>
      <c r="QC495" s="39"/>
      <c r="QH495" s="39"/>
      <c r="QJ495" s="14"/>
      <c r="QK495" s="14"/>
      <c r="QL495" s="22"/>
      <c r="QM495" s="40"/>
      <c r="QQ495" s="7"/>
      <c r="QR495" s="8"/>
      <c r="QW495" s="8"/>
      <c r="QY495" s="4"/>
      <c r="QZ495" s="4"/>
      <c r="RA495" s="15"/>
      <c r="RB495" s="39"/>
      <c r="RF495" s="7"/>
      <c r="RG495" s="8"/>
      <c r="RK495" s="7"/>
      <c r="RL495" s="8"/>
      <c r="RQ495" s="8"/>
      <c r="RS495" s="4"/>
      <c r="RT495" s="4"/>
      <c r="RU495" s="15"/>
      <c r="RV495" s="39"/>
      <c r="RZ495" s="7"/>
      <c r="SA495" s="8"/>
      <c r="SE495" s="7"/>
      <c r="SF495" s="8"/>
      <c r="SJ495" s="7"/>
      <c r="SK495" s="8"/>
      <c r="SP495" s="8"/>
      <c r="SR495" s="4"/>
      <c r="SS495" s="4"/>
      <c r="SU495" s="8"/>
      <c r="SW495" s="4"/>
      <c r="SX495" s="4"/>
      <c r="SY495" s="15"/>
      <c r="SZ495" s="39"/>
      <c r="TE495" s="39"/>
      <c r="TG495" s="14"/>
      <c r="TH495" s="14"/>
      <c r="TI495" s="22"/>
      <c r="TJ495" s="40"/>
      <c r="TN495" s="7"/>
      <c r="TO495" s="8"/>
      <c r="TT495" s="8"/>
      <c r="TV495" s="4"/>
      <c r="TW495" s="4"/>
      <c r="TX495" s="15"/>
      <c r="TY495" s="39"/>
      <c r="UC495" s="7"/>
      <c r="UD495" s="8"/>
      <c r="UH495" s="7"/>
      <c r="UI495" s="8"/>
      <c r="UN495" s="8"/>
      <c r="UP495" s="4"/>
      <c r="UQ495" s="4"/>
      <c r="UR495" s="15"/>
      <c r="US495" s="39"/>
      <c r="UW495" s="7"/>
      <c r="UX495" s="8"/>
      <c r="VB495" s="7"/>
      <c r="VC495" s="8"/>
      <c r="VG495" s="7"/>
      <c r="VH495" s="8"/>
      <c r="VM495" s="8"/>
      <c r="VO495" s="4"/>
      <c r="VP495" s="4"/>
      <c r="VQ495" s="15"/>
      <c r="VR495" s="39"/>
      <c r="VV495" s="7"/>
      <c r="VW495" s="8"/>
      <c r="WA495" s="7"/>
      <c r="WB495" s="8"/>
      <c r="WF495" s="7"/>
      <c r="WG495" s="8"/>
      <c r="WK495" s="7"/>
      <c r="WL495" s="8"/>
      <c r="WQ495" s="8"/>
      <c r="WS495" s="4"/>
      <c r="WT495" s="4"/>
      <c r="WU495" s="15"/>
      <c r="WV495" s="39"/>
      <c r="WZ495" s="7"/>
      <c r="XA495" s="8"/>
      <c r="XE495" s="7"/>
      <c r="XF495" s="8"/>
      <c r="XJ495" s="7"/>
      <c r="XK495" s="8"/>
      <c r="XO495" s="7"/>
      <c r="XP495" s="8"/>
      <c r="XT495" s="7"/>
      <c r="XU495" s="8"/>
      <c r="XY495" s="7"/>
      <c r="XZ495" s="8"/>
      <c r="YD495" s="7"/>
      <c r="YE495" s="8"/>
      <c r="YI495" s="7"/>
      <c r="YJ495" s="8"/>
    </row>
    <row r="496" spans="2:660" x14ac:dyDescent="0.2">
      <c r="B496" s="242"/>
      <c r="C496" s="163"/>
      <c r="D496"/>
      <c r="J496"/>
      <c r="K496"/>
      <c r="L496"/>
      <c r="M496"/>
      <c r="AI496" s="8"/>
      <c r="AK496" s="4"/>
      <c r="AL496" s="9"/>
      <c r="AN496" s="8"/>
      <c r="AP496" s="4"/>
      <c r="AQ496" s="9"/>
      <c r="AS496" s="8"/>
      <c r="AU496" s="4"/>
      <c r="AV496" s="9"/>
      <c r="AX496" s="17"/>
      <c r="AZ496" s="13"/>
      <c r="BA496" s="16"/>
      <c r="BM496" s="39"/>
      <c r="BO496" s="14"/>
      <c r="BP496" s="18"/>
      <c r="BR496" s="39"/>
      <c r="BT496" s="14"/>
      <c r="BU496" s="18"/>
      <c r="BW496" s="39"/>
      <c r="BY496" s="14"/>
      <c r="BZ496" s="18"/>
      <c r="CA496" s="22"/>
      <c r="CB496" s="40"/>
      <c r="CG496" s="40"/>
      <c r="CI496" s="21"/>
      <c r="CJ496" s="21"/>
      <c r="CL496" s="40"/>
      <c r="CN496" s="21"/>
      <c r="CO496" s="21"/>
      <c r="CQ496" s="40"/>
      <c r="CS496" s="21"/>
      <c r="CT496" s="21"/>
      <c r="CV496" s="40"/>
      <c r="CX496" s="21"/>
      <c r="CY496" s="21"/>
      <c r="CZ496" s="26"/>
      <c r="DA496" s="41"/>
      <c r="DF496" s="41"/>
      <c r="DH496" s="25"/>
      <c r="DI496" s="25"/>
      <c r="DK496" s="41"/>
      <c r="DM496" s="25"/>
      <c r="DN496" s="25"/>
      <c r="DP496" s="41"/>
      <c r="DR496" s="25"/>
      <c r="DS496" s="25"/>
      <c r="DT496" s="30"/>
      <c r="DU496" s="42"/>
      <c r="DZ496" s="42"/>
      <c r="EB496" s="29"/>
      <c r="EC496" s="29"/>
      <c r="EE496" s="42"/>
      <c r="EG496" s="29"/>
      <c r="EH496" s="29"/>
      <c r="EI496" s="34"/>
      <c r="EJ496" s="43"/>
      <c r="EO496" s="43"/>
      <c r="EQ496" s="33"/>
      <c r="ER496" s="33"/>
      <c r="ES496" s="38"/>
      <c r="ET496" s="44"/>
      <c r="EX496" s="7"/>
      <c r="EY496" s="8"/>
      <c r="FD496" s="8"/>
      <c r="FF496" s="4"/>
      <c r="FG496" s="4"/>
      <c r="FI496" s="8"/>
      <c r="FK496" s="4"/>
      <c r="FL496" s="4"/>
      <c r="FN496" s="8"/>
      <c r="FP496" s="4"/>
      <c r="FQ496" s="4"/>
      <c r="FS496" s="8"/>
      <c r="FU496" s="4"/>
      <c r="FV496" s="4"/>
      <c r="FW496" s="15"/>
      <c r="FX496" s="39"/>
      <c r="GC496" s="39"/>
      <c r="GE496" s="14"/>
      <c r="GF496" s="14"/>
      <c r="GH496" s="39"/>
      <c r="GJ496" s="14"/>
      <c r="GK496" s="14"/>
      <c r="GM496" s="39"/>
      <c r="GO496" s="14"/>
      <c r="GP496" s="14"/>
      <c r="GQ496" s="22"/>
      <c r="GR496" s="40"/>
      <c r="GW496" s="40"/>
      <c r="GY496" s="21"/>
      <c r="GZ496" s="21"/>
      <c r="HB496" s="40"/>
      <c r="HD496" s="21"/>
      <c r="HE496" s="21"/>
      <c r="HF496" s="26"/>
      <c r="HG496" s="41"/>
      <c r="HL496" s="41"/>
      <c r="HN496" s="25"/>
      <c r="HO496" s="25"/>
      <c r="HP496" s="30"/>
      <c r="HQ496" s="42"/>
      <c r="HU496" s="7"/>
      <c r="HV496" s="8"/>
      <c r="IA496" s="8"/>
      <c r="IC496" s="4"/>
      <c r="ID496" s="4"/>
      <c r="IF496" s="8"/>
      <c r="IH496" s="4"/>
      <c r="II496" s="4"/>
      <c r="IK496" s="8"/>
      <c r="IM496" s="4"/>
      <c r="IN496" s="4"/>
      <c r="IO496" s="15"/>
      <c r="IP496" s="39"/>
      <c r="IU496" s="39"/>
      <c r="IW496" s="14"/>
      <c r="IX496" s="14"/>
      <c r="IZ496" s="39"/>
      <c r="JB496" s="14"/>
      <c r="JC496" s="14"/>
      <c r="JD496" s="22"/>
      <c r="JE496" s="40"/>
      <c r="JJ496" s="40"/>
      <c r="JL496" s="21"/>
      <c r="JM496" s="21"/>
      <c r="JN496" s="26"/>
      <c r="JO496" s="41"/>
      <c r="JS496" s="7"/>
      <c r="JT496" s="8"/>
      <c r="JY496" s="8"/>
      <c r="KA496" s="4"/>
      <c r="KB496" s="4"/>
      <c r="KD496" s="8"/>
      <c r="KF496" s="4"/>
      <c r="KG496" s="4"/>
      <c r="KH496" s="15"/>
      <c r="KI496" s="39"/>
      <c r="KN496" s="39"/>
      <c r="KP496" s="14"/>
      <c r="KQ496" s="14"/>
      <c r="KR496" s="22"/>
      <c r="KS496" s="40"/>
      <c r="KX496" s="6"/>
      <c r="KZ496" s="5"/>
      <c r="LA496" s="5"/>
      <c r="LG496" s="15"/>
      <c r="LH496" s="39"/>
      <c r="LM496" s="6"/>
      <c r="LO496" s="5"/>
      <c r="LP496" s="5"/>
      <c r="LQ496" s="7"/>
      <c r="LR496" s="8"/>
      <c r="LW496" s="8"/>
      <c r="LY496" s="4"/>
      <c r="LZ496" s="4"/>
      <c r="MB496" s="8"/>
      <c r="MD496" s="4"/>
      <c r="ME496" s="4"/>
      <c r="MG496" s="8"/>
      <c r="MI496" s="4"/>
      <c r="MJ496" s="4"/>
      <c r="MK496" s="15"/>
      <c r="ML496" s="39"/>
      <c r="MQ496" s="39"/>
      <c r="MS496" s="14"/>
      <c r="MT496" s="14"/>
      <c r="MV496" s="39"/>
      <c r="MX496" s="14"/>
      <c r="MY496" s="14"/>
      <c r="MZ496" s="22"/>
      <c r="NA496" s="40"/>
      <c r="NF496" s="40"/>
      <c r="NH496" s="21"/>
      <c r="NI496" s="21"/>
      <c r="NJ496" s="26"/>
      <c r="NK496" s="41"/>
      <c r="NO496" s="7"/>
      <c r="NP496" s="8"/>
      <c r="NU496" s="8"/>
      <c r="NW496" s="4"/>
      <c r="NX496" s="4"/>
      <c r="NZ496" s="8"/>
      <c r="OB496" s="4"/>
      <c r="OC496" s="4"/>
      <c r="OD496" s="15"/>
      <c r="OE496" s="39"/>
      <c r="OJ496" s="39"/>
      <c r="OL496" s="14"/>
      <c r="OM496" s="14"/>
      <c r="ON496" s="22"/>
      <c r="OO496" s="40"/>
      <c r="OS496" s="7"/>
      <c r="OT496" s="8"/>
      <c r="OY496" s="8"/>
      <c r="PA496" s="4"/>
      <c r="PB496" s="4"/>
      <c r="PC496" s="15"/>
      <c r="PD496" s="39"/>
      <c r="PH496" s="7"/>
      <c r="PI496" s="8"/>
      <c r="PM496" s="7"/>
      <c r="PN496" s="8"/>
      <c r="PS496" s="8"/>
      <c r="PU496" s="4"/>
      <c r="PV496" s="4"/>
      <c r="PX496" s="8"/>
      <c r="PZ496" s="4"/>
      <c r="QA496" s="4"/>
      <c r="QB496" s="15"/>
      <c r="QC496" s="39"/>
      <c r="QH496" s="39"/>
      <c r="QJ496" s="14"/>
      <c r="QK496" s="14"/>
      <c r="QL496" s="22"/>
      <c r="QM496" s="40"/>
      <c r="QQ496" s="7"/>
      <c r="QR496" s="8"/>
      <c r="QW496" s="8"/>
      <c r="QY496" s="4"/>
      <c r="QZ496" s="4"/>
      <c r="RA496" s="15"/>
      <c r="RB496" s="39"/>
      <c r="RF496" s="7"/>
      <c r="RG496" s="8"/>
      <c r="RK496" s="7"/>
      <c r="RL496" s="8"/>
      <c r="RQ496" s="8"/>
      <c r="RS496" s="4"/>
      <c r="RT496" s="4"/>
      <c r="RU496" s="15"/>
      <c r="RV496" s="39"/>
      <c r="RZ496" s="7"/>
      <c r="SA496" s="8"/>
      <c r="SE496" s="7"/>
      <c r="SF496" s="8"/>
      <c r="SJ496" s="7"/>
      <c r="SK496" s="8"/>
      <c r="SP496" s="8"/>
      <c r="SR496" s="4"/>
      <c r="SS496" s="4"/>
      <c r="SU496" s="8"/>
      <c r="SW496" s="4"/>
      <c r="SX496" s="4"/>
      <c r="SY496" s="15"/>
      <c r="SZ496" s="39"/>
      <c r="TE496" s="39"/>
      <c r="TG496" s="14"/>
      <c r="TH496" s="14"/>
      <c r="TI496" s="22"/>
      <c r="TJ496" s="40"/>
      <c r="TN496" s="7"/>
      <c r="TO496" s="8"/>
      <c r="TT496" s="8"/>
      <c r="TV496" s="4"/>
      <c r="TW496" s="4"/>
      <c r="TX496" s="15"/>
      <c r="TY496" s="39"/>
      <c r="UC496" s="7"/>
      <c r="UD496" s="8"/>
      <c r="UH496" s="7"/>
      <c r="UI496" s="8"/>
      <c r="UN496" s="8"/>
      <c r="UP496" s="4"/>
      <c r="UQ496" s="4"/>
      <c r="UR496" s="15"/>
      <c r="US496" s="39"/>
      <c r="UW496" s="7"/>
      <c r="UX496" s="8"/>
      <c r="VB496" s="7"/>
      <c r="VC496" s="8"/>
      <c r="VG496" s="7"/>
      <c r="VH496" s="8"/>
      <c r="VM496" s="8"/>
      <c r="VO496" s="4"/>
      <c r="VP496" s="4"/>
      <c r="VQ496" s="15"/>
      <c r="VR496" s="39"/>
      <c r="VV496" s="7"/>
      <c r="VW496" s="8"/>
      <c r="WA496" s="7"/>
      <c r="WB496" s="8"/>
      <c r="WF496" s="7"/>
      <c r="WG496" s="8"/>
      <c r="WK496" s="7"/>
      <c r="WL496" s="8"/>
      <c r="WQ496" s="8"/>
      <c r="WS496" s="4"/>
      <c r="WT496" s="4"/>
      <c r="WU496" s="15"/>
      <c r="WV496" s="39"/>
      <c r="WZ496" s="7"/>
      <c r="XA496" s="8"/>
      <c r="XE496" s="7"/>
      <c r="XF496" s="8"/>
      <c r="XJ496" s="7"/>
      <c r="XK496" s="8"/>
      <c r="XO496" s="7"/>
      <c r="XP496" s="8"/>
      <c r="XT496" s="7"/>
      <c r="XU496" s="8"/>
      <c r="XY496" s="7"/>
      <c r="XZ496" s="8"/>
      <c r="YD496" s="7"/>
      <c r="YE496" s="8"/>
      <c r="YI496" s="7"/>
      <c r="YJ496" s="8"/>
    </row>
    <row r="497" spans="2:660" x14ac:dyDescent="0.2">
      <c r="B497" s="242"/>
      <c r="C497" s="163"/>
      <c r="D497"/>
      <c r="J497"/>
      <c r="K497"/>
      <c r="L497"/>
      <c r="M497"/>
      <c r="AI497" s="8"/>
      <c r="AK497" s="4"/>
      <c r="AL497" s="9"/>
      <c r="AN497" s="8"/>
      <c r="AP497" s="4"/>
      <c r="AQ497" s="9"/>
      <c r="AS497" s="8"/>
      <c r="AU497" s="4"/>
      <c r="AV497" s="9"/>
      <c r="AX497" s="17"/>
      <c r="AZ497" s="13"/>
      <c r="BA497" s="16"/>
      <c r="BM497" s="39"/>
      <c r="BO497" s="14"/>
      <c r="BP497" s="18"/>
      <c r="BR497" s="39"/>
      <c r="BT497" s="14"/>
      <c r="BU497" s="18"/>
      <c r="BW497" s="39"/>
      <c r="BY497" s="14"/>
      <c r="BZ497" s="18"/>
      <c r="CA497" s="22"/>
      <c r="CB497" s="40"/>
      <c r="CG497" s="40"/>
      <c r="CI497" s="21"/>
      <c r="CJ497" s="21"/>
      <c r="CL497" s="40"/>
      <c r="CN497" s="21"/>
      <c r="CO497" s="21"/>
      <c r="CQ497" s="40"/>
      <c r="CS497" s="21"/>
      <c r="CT497" s="21"/>
      <c r="CV497" s="40"/>
      <c r="CX497" s="21"/>
      <c r="CY497" s="21"/>
      <c r="CZ497" s="26"/>
      <c r="DA497" s="41"/>
      <c r="DF497" s="41"/>
      <c r="DH497" s="25"/>
      <c r="DI497" s="25"/>
      <c r="DK497" s="41"/>
      <c r="DM497" s="25"/>
      <c r="DN497" s="25"/>
      <c r="DP497" s="41"/>
      <c r="DR497" s="25"/>
      <c r="DS497" s="25"/>
      <c r="DT497" s="30"/>
      <c r="DU497" s="42"/>
      <c r="DZ497" s="42"/>
      <c r="EB497" s="29"/>
      <c r="EC497" s="29"/>
      <c r="EE497" s="42"/>
      <c r="EG497" s="29"/>
      <c r="EH497" s="29"/>
      <c r="EI497" s="34"/>
      <c r="EJ497" s="43"/>
      <c r="EO497" s="43"/>
      <c r="EQ497" s="33"/>
      <c r="ER497" s="33"/>
      <c r="ES497" s="38"/>
      <c r="ET497" s="44"/>
      <c r="EX497" s="7"/>
      <c r="EY497" s="8"/>
      <c r="FD497" s="8"/>
      <c r="FF497" s="4"/>
      <c r="FG497" s="4"/>
      <c r="FI497" s="8"/>
      <c r="FK497" s="4"/>
      <c r="FL497" s="4"/>
      <c r="FN497" s="8"/>
      <c r="FP497" s="4"/>
      <c r="FQ497" s="4"/>
      <c r="FS497" s="8"/>
      <c r="FU497" s="4"/>
      <c r="FV497" s="4"/>
      <c r="FW497" s="15"/>
      <c r="FX497" s="39"/>
      <c r="GC497" s="39"/>
      <c r="GE497" s="14"/>
      <c r="GF497" s="14"/>
      <c r="GH497" s="39"/>
      <c r="GJ497" s="14"/>
      <c r="GK497" s="14"/>
      <c r="GM497" s="39"/>
      <c r="GO497" s="14"/>
      <c r="GP497" s="14"/>
      <c r="GQ497" s="22"/>
      <c r="GR497" s="40"/>
      <c r="GW497" s="40"/>
      <c r="GY497" s="21"/>
      <c r="GZ497" s="21"/>
      <c r="HB497" s="40"/>
      <c r="HD497" s="21"/>
      <c r="HE497" s="21"/>
      <c r="HF497" s="26"/>
      <c r="HG497" s="41"/>
      <c r="HL497" s="41"/>
      <c r="HN497" s="25"/>
      <c r="HO497" s="25"/>
      <c r="HP497" s="30"/>
      <c r="HQ497" s="42"/>
      <c r="HU497" s="7"/>
      <c r="HV497" s="8"/>
      <c r="IA497" s="8"/>
      <c r="IC497" s="4"/>
      <c r="ID497" s="4"/>
      <c r="IF497" s="8"/>
      <c r="IH497" s="4"/>
      <c r="II497" s="4"/>
      <c r="IK497" s="8"/>
      <c r="IM497" s="4"/>
      <c r="IN497" s="4"/>
      <c r="IO497" s="15"/>
      <c r="IP497" s="39"/>
      <c r="IU497" s="39"/>
      <c r="IW497" s="14"/>
      <c r="IX497" s="14"/>
      <c r="IZ497" s="39"/>
      <c r="JB497" s="14"/>
      <c r="JC497" s="14"/>
      <c r="JD497" s="22"/>
      <c r="JE497" s="40"/>
      <c r="JJ497" s="40"/>
      <c r="JL497" s="21"/>
      <c r="JM497" s="21"/>
      <c r="JN497" s="26"/>
      <c r="JO497" s="41"/>
      <c r="JS497" s="7"/>
      <c r="JT497" s="8"/>
      <c r="JY497" s="8"/>
      <c r="KA497" s="4"/>
      <c r="KB497" s="4"/>
      <c r="KD497" s="8"/>
      <c r="KF497" s="4"/>
      <c r="KG497" s="4"/>
      <c r="KH497" s="15"/>
      <c r="KI497" s="39"/>
      <c r="KN497" s="39"/>
      <c r="KP497" s="14"/>
      <c r="KQ497" s="14"/>
      <c r="KR497" s="22"/>
      <c r="KS497" s="40"/>
      <c r="KX497" s="6"/>
      <c r="KZ497" s="5"/>
      <c r="LA497" s="5"/>
      <c r="LG497" s="15"/>
      <c r="LH497" s="39"/>
      <c r="LM497" s="6"/>
      <c r="LO497" s="5"/>
      <c r="LP497" s="5"/>
      <c r="LQ497" s="7"/>
      <c r="LR497" s="8"/>
      <c r="LW497" s="8"/>
      <c r="LY497" s="4"/>
      <c r="LZ497" s="4"/>
      <c r="MB497" s="8"/>
      <c r="MD497" s="4"/>
      <c r="ME497" s="4"/>
      <c r="MG497" s="8"/>
      <c r="MI497" s="4"/>
      <c r="MJ497" s="4"/>
      <c r="MK497" s="15"/>
      <c r="ML497" s="39"/>
      <c r="MQ497" s="39"/>
      <c r="MS497" s="14"/>
      <c r="MT497" s="14"/>
      <c r="MV497" s="39"/>
      <c r="MX497" s="14"/>
      <c r="MY497" s="14"/>
      <c r="MZ497" s="22"/>
      <c r="NA497" s="40"/>
      <c r="NF497" s="40"/>
      <c r="NH497" s="21"/>
      <c r="NI497" s="21"/>
      <c r="NJ497" s="26"/>
      <c r="NK497" s="41"/>
      <c r="NO497" s="7"/>
      <c r="NP497" s="8"/>
      <c r="NU497" s="8"/>
      <c r="NW497" s="4"/>
      <c r="NX497" s="4"/>
      <c r="NZ497" s="8"/>
      <c r="OB497" s="4"/>
      <c r="OC497" s="4"/>
      <c r="OD497" s="15"/>
      <c r="OE497" s="39"/>
      <c r="OJ497" s="39"/>
      <c r="OL497" s="14"/>
      <c r="OM497" s="14"/>
      <c r="ON497" s="22"/>
      <c r="OO497" s="40"/>
      <c r="OS497" s="7"/>
      <c r="OT497" s="8"/>
      <c r="OY497" s="8"/>
      <c r="PA497" s="4"/>
      <c r="PB497" s="4"/>
      <c r="PC497" s="15"/>
      <c r="PD497" s="39"/>
      <c r="PH497" s="7"/>
      <c r="PI497" s="8"/>
      <c r="PM497" s="7"/>
      <c r="PN497" s="8"/>
      <c r="PS497" s="8"/>
      <c r="PU497" s="4"/>
      <c r="PV497" s="4"/>
      <c r="PX497" s="8"/>
      <c r="PZ497" s="4"/>
      <c r="QA497" s="4"/>
      <c r="QB497" s="15"/>
      <c r="QC497" s="39"/>
      <c r="QH497" s="39"/>
      <c r="QJ497" s="14"/>
      <c r="QK497" s="14"/>
      <c r="QL497" s="22"/>
      <c r="QM497" s="40"/>
      <c r="QQ497" s="7"/>
      <c r="QR497" s="8"/>
      <c r="QW497" s="8"/>
      <c r="QY497" s="4"/>
      <c r="QZ497" s="4"/>
      <c r="RA497" s="15"/>
      <c r="RB497" s="39"/>
      <c r="RF497" s="7"/>
      <c r="RG497" s="8"/>
      <c r="RK497" s="7"/>
      <c r="RL497" s="8"/>
      <c r="RQ497" s="8"/>
      <c r="RS497" s="4"/>
      <c r="RT497" s="4"/>
      <c r="RU497" s="15"/>
      <c r="RV497" s="39"/>
      <c r="RZ497" s="7"/>
      <c r="SA497" s="8"/>
      <c r="SE497" s="7"/>
      <c r="SF497" s="8"/>
      <c r="SJ497" s="7"/>
      <c r="SK497" s="8"/>
      <c r="SP497" s="8"/>
      <c r="SR497" s="4"/>
      <c r="SS497" s="4"/>
      <c r="SU497" s="8"/>
      <c r="SW497" s="4"/>
      <c r="SX497" s="4"/>
      <c r="SY497" s="15"/>
      <c r="SZ497" s="39"/>
      <c r="TE497" s="39"/>
      <c r="TG497" s="14"/>
      <c r="TH497" s="14"/>
      <c r="TI497" s="22"/>
      <c r="TJ497" s="40"/>
      <c r="TN497" s="7"/>
      <c r="TO497" s="8"/>
      <c r="TT497" s="8"/>
      <c r="TV497" s="4"/>
      <c r="TW497" s="4"/>
      <c r="TX497" s="15"/>
      <c r="TY497" s="39"/>
      <c r="UC497" s="7"/>
      <c r="UD497" s="8"/>
      <c r="UH497" s="7"/>
      <c r="UI497" s="8"/>
      <c r="UN497" s="8"/>
      <c r="UP497" s="4"/>
      <c r="UQ497" s="4"/>
      <c r="UR497" s="15"/>
      <c r="US497" s="39"/>
      <c r="UW497" s="7"/>
      <c r="UX497" s="8"/>
      <c r="VB497" s="7"/>
      <c r="VC497" s="8"/>
      <c r="VG497" s="7"/>
      <c r="VH497" s="8"/>
      <c r="VM497" s="8"/>
      <c r="VO497" s="4"/>
      <c r="VP497" s="4"/>
      <c r="VQ497" s="15"/>
      <c r="VR497" s="39"/>
      <c r="VV497" s="7"/>
      <c r="VW497" s="8"/>
      <c r="WA497" s="7"/>
      <c r="WB497" s="8"/>
      <c r="WF497" s="7"/>
      <c r="WG497" s="8"/>
      <c r="WK497" s="7"/>
      <c r="WL497" s="8"/>
      <c r="WQ497" s="8"/>
      <c r="WS497" s="4"/>
      <c r="WT497" s="4"/>
      <c r="WU497" s="15"/>
      <c r="WV497" s="39"/>
      <c r="WZ497" s="7"/>
      <c r="XA497" s="8"/>
      <c r="XE497" s="7"/>
      <c r="XF497" s="8"/>
      <c r="XJ497" s="7"/>
      <c r="XK497" s="8"/>
      <c r="XO497" s="7"/>
      <c r="XP497" s="8"/>
      <c r="XT497" s="7"/>
      <c r="XU497" s="8"/>
      <c r="XY497" s="7"/>
      <c r="XZ497" s="8"/>
      <c r="YD497" s="7"/>
      <c r="YE497" s="8"/>
      <c r="YI497" s="7"/>
      <c r="YJ497" s="8"/>
    </row>
    <row r="498" spans="2:660" x14ac:dyDescent="0.2">
      <c r="B498" s="242"/>
      <c r="C498" s="163"/>
      <c r="D498"/>
      <c r="J498"/>
      <c r="K498"/>
      <c r="L498"/>
      <c r="M498"/>
      <c r="AI498" s="8"/>
      <c r="AK498" s="4"/>
      <c r="AL498" s="9"/>
      <c r="AN498" s="8"/>
      <c r="AP498" s="4"/>
      <c r="AQ498" s="9"/>
      <c r="AS498" s="8"/>
      <c r="AU498" s="4"/>
      <c r="AV498" s="9"/>
      <c r="AX498" s="17"/>
      <c r="AZ498" s="13"/>
      <c r="BA498" s="16"/>
      <c r="BM498" s="39"/>
      <c r="BO498" s="14"/>
      <c r="BP498" s="18"/>
      <c r="BR498" s="39"/>
      <c r="BT498" s="14"/>
      <c r="BU498" s="18"/>
      <c r="BW498" s="39"/>
      <c r="BY498" s="14"/>
      <c r="BZ498" s="18"/>
      <c r="CA498" s="22"/>
      <c r="CB498" s="40"/>
      <c r="CG498" s="40"/>
      <c r="CI498" s="21"/>
      <c r="CJ498" s="21"/>
      <c r="CL498" s="40"/>
      <c r="CN498" s="21"/>
      <c r="CO498" s="21"/>
      <c r="CQ498" s="40"/>
      <c r="CS498" s="21"/>
      <c r="CT498" s="21"/>
      <c r="CV498" s="40"/>
      <c r="CX498" s="21"/>
      <c r="CY498" s="21"/>
      <c r="CZ498" s="26"/>
      <c r="DA498" s="41"/>
      <c r="DF498" s="41"/>
      <c r="DH498" s="25"/>
      <c r="DI498" s="25"/>
      <c r="DK498" s="41"/>
      <c r="DM498" s="25"/>
      <c r="DN498" s="25"/>
      <c r="DP498" s="41"/>
      <c r="DR498" s="25"/>
      <c r="DS498" s="25"/>
      <c r="DT498" s="30"/>
      <c r="DU498" s="42"/>
      <c r="DZ498" s="42"/>
      <c r="EB498" s="29"/>
      <c r="EC498" s="29"/>
      <c r="EE498" s="42"/>
      <c r="EG498" s="29"/>
      <c r="EH498" s="29"/>
      <c r="EI498" s="34"/>
      <c r="EJ498" s="43"/>
      <c r="EO498" s="43"/>
      <c r="EQ498" s="33"/>
      <c r="ER498" s="33"/>
      <c r="ES498" s="38"/>
      <c r="ET498" s="44"/>
      <c r="EX498" s="7"/>
      <c r="EY498" s="8"/>
      <c r="FD498" s="8"/>
      <c r="FF498" s="4"/>
      <c r="FG498" s="4"/>
      <c r="FI498" s="8"/>
      <c r="FK498" s="4"/>
      <c r="FL498" s="4"/>
      <c r="FN498" s="8"/>
      <c r="FP498" s="4"/>
      <c r="FQ498" s="4"/>
      <c r="FS498" s="8"/>
      <c r="FU498" s="4"/>
      <c r="FV498" s="4"/>
      <c r="FW498" s="15"/>
      <c r="FX498" s="39"/>
      <c r="GC498" s="39"/>
      <c r="GE498" s="14"/>
      <c r="GF498" s="14"/>
      <c r="GH498" s="39"/>
      <c r="GJ498" s="14"/>
      <c r="GK498" s="14"/>
      <c r="GM498" s="39"/>
      <c r="GO498" s="14"/>
      <c r="GP498" s="14"/>
      <c r="GQ498" s="22"/>
      <c r="GR498" s="40"/>
      <c r="GW498" s="40"/>
      <c r="GY498" s="21"/>
      <c r="GZ498" s="21"/>
      <c r="HB498" s="40"/>
      <c r="HD498" s="21"/>
      <c r="HE498" s="21"/>
      <c r="HF498" s="26"/>
      <c r="HG498" s="41"/>
      <c r="HL498" s="41"/>
      <c r="HN498" s="25"/>
      <c r="HO498" s="25"/>
      <c r="HP498" s="30"/>
      <c r="HQ498" s="42"/>
      <c r="HU498" s="7"/>
      <c r="HV498" s="8"/>
      <c r="IA498" s="8"/>
      <c r="IC498" s="4"/>
      <c r="ID498" s="4"/>
      <c r="IF498" s="8"/>
      <c r="IH498" s="4"/>
      <c r="II498" s="4"/>
      <c r="IK498" s="8"/>
      <c r="IM498" s="4"/>
      <c r="IN498" s="4"/>
      <c r="IO498" s="15"/>
      <c r="IP498" s="39"/>
      <c r="IU498" s="39"/>
      <c r="IW498" s="14"/>
      <c r="IX498" s="14"/>
      <c r="IZ498" s="39"/>
      <c r="JB498" s="14"/>
      <c r="JC498" s="14"/>
      <c r="JD498" s="22"/>
      <c r="JE498" s="40"/>
      <c r="JJ498" s="40"/>
      <c r="JL498" s="21"/>
      <c r="JM498" s="21"/>
      <c r="JN498" s="26"/>
      <c r="JO498" s="41"/>
      <c r="JS498" s="7"/>
      <c r="JT498" s="8"/>
      <c r="JY498" s="8"/>
      <c r="KA498" s="4"/>
      <c r="KB498" s="4"/>
      <c r="KD498" s="8"/>
      <c r="KF498" s="4"/>
      <c r="KG498" s="4"/>
      <c r="KH498" s="15"/>
      <c r="KI498" s="39"/>
      <c r="KN498" s="39"/>
      <c r="KP498" s="14"/>
      <c r="KQ498" s="14"/>
      <c r="KR498" s="22"/>
      <c r="KS498" s="40"/>
      <c r="KX498" s="6"/>
      <c r="KZ498" s="5"/>
      <c r="LA498" s="5"/>
      <c r="LG498" s="15"/>
      <c r="LH498" s="39"/>
      <c r="LM498" s="6"/>
      <c r="LO498" s="5"/>
      <c r="LP498" s="5"/>
      <c r="LQ498" s="7"/>
      <c r="LR498" s="8"/>
      <c r="LW498" s="8"/>
      <c r="LY498" s="4"/>
      <c r="LZ498" s="4"/>
      <c r="MB498" s="8"/>
      <c r="MD498" s="4"/>
      <c r="ME498" s="4"/>
      <c r="MG498" s="8"/>
      <c r="MI498" s="4"/>
      <c r="MJ498" s="4"/>
      <c r="MK498" s="15"/>
      <c r="ML498" s="39"/>
      <c r="MQ498" s="39"/>
      <c r="MS498" s="14"/>
      <c r="MT498" s="14"/>
      <c r="MV498" s="39"/>
      <c r="MX498" s="14"/>
      <c r="MY498" s="14"/>
      <c r="MZ498" s="22"/>
      <c r="NA498" s="40"/>
      <c r="NF498" s="40"/>
      <c r="NH498" s="21"/>
      <c r="NI498" s="21"/>
      <c r="NJ498" s="26"/>
      <c r="NK498" s="41"/>
      <c r="NO498" s="7"/>
      <c r="NP498" s="8"/>
      <c r="NU498" s="8"/>
      <c r="NW498" s="4"/>
      <c r="NX498" s="4"/>
      <c r="NZ498" s="8"/>
      <c r="OB498" s="4"/>
      <c r="OC498" s="4"/>
      <c r="OD498" s="15"/>
      <c r="OE498" s="39"/>
      <c r="OJ498" s="39"/>
      <c r="OL498" s="14"/>
      <c r="OM498" s="14"/>
      <c r="ON498" s="22"/>
      <c r="OO498" s="40"/>
      <c r="OS498" s="7"/>
      <c r="OT498" s="8"/>
      <c r="OY498" s="8"/>
      <c r="PA498" s="4"/>
      <c r="PB498" s="4"/>
      <c r="PC498" s="15"/>
      <c r="PD498" s="39"/>
      <c r="PH498" s="7"/>
      <c r="PI498" s="8"/>
      <c r="PM498" s="7"/>
      <c r="PN498" s="8"/>
      <c r="PS498" s="8"/>
      <c r="PU498" s="4"/>
      <c r="PV498" s="4"/>
      <c r="PX498" s="8"/>
      <c r="PZ498" s="4"/>
      <c r="QA498" s="4"/>
      <c r="QB498" s="15"/>
      <c r="QC498" s="39"/>
      <c r="QH498" s="39"/>
      <c r="QJ498" s="14"/>
      <c r="QK498" s="14"/>
      <c r="QL498" s="22"/>
      <c r="QM498" s="40"/>
      <c r="QQ498" s="7"/>
      <c r="QR498" s="8"/>
      <c r="QW498" s="8"/>
      <c r="QY498" s="4"/>
      <c r="QZ498" s="4"/>
      <c r="RA498" s="15"/>
      <c r="RB498" s="39"/>
      <c r="RF498" s="7"/>
      <c r="RG498" s="8"/>
      <c r="RK498" s="7"/>
      <c r="RL498" s="8"/>
      <c r="RQ498" s="8"/>
      <c r="RS498" s="4"/>
      <c r="RT498" s="4"/>
      <c r="RU498" s="15"/>
      <c r="RV498" s="39"/>
      <c r="RZ498" s="7"/>
      <c r="SA498" s="8"/>
      <c r="SE498" s="7"/>
      <c r="SF498" s="8"/>
      <c r="SJ498" s="7"/>
      <c r="SK498" s="8"/>
      <c r="SP498" s="8"/>
      <c r="SR498" s="4"/>
      <c r="SS498" s="4"/>
      <c r="SU498" s="8"/>
      <c r="SW498" s="4"/>
      <c r="SX498" s="4"/>
      <c r="SY498" s="15"/>
      <c r="SZ498" s="39"/>
      <c r="TE498" s="39"/>
      <c r="TG498" s="14"/>
      <c r="TH498" s="14"/>
      <c r="TI498" s="22"/>
      <c r="TJ498" s="40"/>
      <c r="TN498" s="7"/>
      <c r="TO498" s="8"/>
      <c r="TT498" s="8"/>
      <c r="TV498" s="4"/>
      <c r="TW498" s="4"/>
      <c r="TX498" s="15"/>
      <c r="TY498" s="39"/>
      <c r="UC498" s="7"/>
      <c r="UD498" s="8"/>
      <c r="UH498" s="7"/>
      <c r="UI498" s="8"/>
      <c r="UN498" s="8"/>
      <c r="UP498" s="4"/>
      <c r="UQ498" s="4"/>
      <c r="UR498" s="15"/>
      <c r="US498" s="39"/>
      <c r="UW498" s="7"/>
      <c r="UX498" s="8"/>
      <c r="VB498" s="7"/>
      <c r="VC498" s="8"/>
      <c r="VG498" s="7"/>
      <c r="VH498" s="8"/>
      <c r="VM498" s="8"/>
      <c r="VO498" s="4"/>
      <c r="VP498" s="4"/>
      <c r="VQ498" s="15"/>
      <c r="VR498" s="39"/>
      <c r="VV498" s="7"/>
      <c r="VW498" s="8"/>
      <c r="WA498" s="7"/>
      <c r="WB498" s="8"/>
      <c r="WF498" s="7"/>
      <c r="WG498" s="8"/>
      <c r="WK498" s="7"/>
      <c r="WL498" s="8"/>
      <c r="WQ498" s="8"/>
      <c r="WS498" s="4"/>
      <c r="WT498" s="4"/>
      <c r="WU498" s="15"/>
      <c r="WV498" s="39"/>
      <c r="WZ498" s="7"/>
      <c r="XA498" s="8"/>
      <c r="XE498" s="7"/>
      <c r="XF498" s="8"/>
      <c r="XJ498" s="7"/>
      <c r="XK498" s="8"/>
      <c r="XO498" s="7"/>
      <c r="XP498" s="8"/>
      <c r="XT498" s="7"/>
      <c r="XU498" s="8"/>
      <c r="XY498" s="7"/>
      <c r="XZ498" s="8"/>
      <c r="YD498" s="7"/>
      <c r="YE498" s="8"/>
      <c r="YI498" s="7"/>
      <c r="YJ498" s="8"/>
    </row>
    <row r="499" spans="2:660" x14ac:dyDescent="0.2">
      <c r="B499" s="242"/>
      <c r="C499" s="163"/>
      <c r="D499"/>
      <c r="J499"/>
      <c r="K499"/>
      <c r="L499"/>
      <c r="M499"/>
      <c r="AI499" s="8"/>
      <c r="AK499" s="4"/>
      <c r="AL499" s="9"/>
      <c r="AN499" s="8"/>
      <c r="AP499" s="4"/>
      <c r="AQ499" s="9"/>
      <c r="AS499" s="8"/>
      <c r="AU499" s="4"/>
      <c r="AV499" s="9"/>
      <c r="AX499" s="17"/>
      <c r="AZ499" s="13"/>
      <c r="BA499" s="16"/>
      <c r="BM499" s="39"/>
      <c r="BO499" s="14"/>
      <c r="BP499" s="18"/>
      <c r="BR499" s="39"/>
      <c r="BT499" s="14"/>
      <c r="BU499" s="18"/>
      <c r="BW499" s="39"/>
      <c r="BY499" s="14"/>
      <c r="BZ499" s="18"/>
      <c r="CA499" s="22"/>
      <c r="CB499" s="40"/>
      <c r="CG499" s="40"/>
      <c r="CI499" s="21"/>
      <c r="CJ499" s="21"/>
      <c r="CL499" s="40"/>
      <c r="CN499" s="21"/>
      <c r="CO499" s="21"/>
      <c r="CQ499" s="40"/>
      <c r="CS499" s="21"/>
      <c r="CT499" s="21"/>
      <c r="CV499" s="40"/>
      <c r="CX499" s="21"/>
      <c r="CY499" s="21"/>
      <c r="CZ499" s="26"/>
      <c r="DA499" s="41"/>
      <c r="DF499" s="41"/>
      <c r="DH499" s="25"/>
      <c r="DI499" s="25"/>
      <c r="DK499" s="41"/>
      <c r="DM499" s="25"/>
      <c r="DN499" s="25"/>
      <c r="DP499" s="41"/>
      <c r="DR499" s="25"/>
      <c r="DS499" s="25"/>
      <c r="DT499" s="30"/>
      <c r="DU499" s="42"/>
      <c r="DZ499" s="42"/>
      <c r="EB499" s="29"/>
      <c r="EC499" s="29"/>
      <c r="EE499" s="42"/>
      <c r="EG499" s="29"/>
      <c r="EH499" s="29"/>
      <c r="EI499" s="34"/>
      <c r="EJ499" s="43"/>
      <c r="EO499" s="43"/>
      <c r="EQ499" s="33"/>
      <c r="ER499" s="33"/>
      <c r="ES499" s="38"/>
      <c r="ET499" s="44"/>
      <c r="EX499" s="7"/>
      <c r="EY499" s="8"/>
      <c r="FD499" s="8"/>
      <c r="FF499" s="4"/>
      <c r="FG499" s="4"/>
      <c r="FI499" s="8"/>
      <c r="FK499" s="4"/>
      <c r="FL499" s="4"/>
      <c r="FN499" s="8"/>
      <c r="FP499" s="4"/>
      <c r="FQ499" s="4"/>
      <c r="FS499" s="8"/>
      <c r="FU499" s="4"/>
      <c r="FV499" s="4"/>
      <c r="FW499" s="15"/>
      <c r="FX499" s="39"/>
      <c r="GC499" s="39"/>
      <c r="GE499" s="14"/>
      <c r="GF499" s="14"/>
      <c r="GH499" s="39"/>
      <c r="GJ499" s="14"/>
      <c r="GK499" s="14"/>
      <c r="GM499" s="39"/>
      <c r="GO499" s="14"/>
      <c r="GP499" s="14"/>
      <c r="GQ499" s="22"/>
      <c r="GR499" s="40"/>
      <c r="GW499" s="40"/>
      <c r="GY499" s="21"/>
      <c r="GZ499" s="21"/>
      <c r="HB499" s="40"/>
      <c r="HD499" s="21"/>
      <c r="HE499" s="21"/>
      <c r="HF499" s="26"/>
      <c r="HG499" s="41"/>
      <c r="HL499" s="41"/>
      <c r="HN499" s="25"/>
      <c r="HO499" s="25"/>
      <c r="HP499" s="30"/>
      <c r="HQ499" s="42"/>
      <c r="HU499" s="7"/>
      <c r="HV499" s="8"/>
      <c r="IA499" s="8"/>
      <c r="IC499" s="4"/>
      <c r="ID499" s="4"/>
      <c r="IF499" s="8"/>
      <c r="IH499" s="4"/>
      <c r="II499" s="4"/>
      <c r="IK499" s="8"/>
      <c r="IM499" s="4"/>
      <c r="IN499" s="4"/>
      <c r="IO499" s="15"/>
      <c r="IP499" s="39"/>
      <c r="IU499" s="39"/>
      <c r="IW499" s="14"/>
      <c r="IX499" s="14"/>
      <c r="IZ499" s="39"/>
      <c r="JB499" s="14"/>
      <c r="JC499" s="14"/>
      <c r="JD499" s="22"/>
      <c r="JE499" s="40"/>
      <c r="JJ499" s="40"/>
      <c r="JL499" s="21"/>
      <c r="JM499" s="21"/>
      <c r="JN499" s="26"/>
      <c r="JO499" s="41"/>
      <c r="JS499" s="7"/>
      <c r="JT499" s="8"/>
      <c r="JY499" s="8"/>
      <c r="KA499" s="4"/>
      <c r="KB499" s="4"/>
      <c r="KD499" s="8"/>
      <c r="KF499" s="4"/>
      <c r="KG499" s="4"/>
      <c r="KH499" s="15"/>
      <c r="KI499" s="39"/>
      <c r="KN499" s="39"/>
      <c r="KP499" s="14"/>
      <c r="KQ499" s="14"/>
      <c r="KR499" s="22"/>
      <c r="KS499" s="40"/>
      <c r="KX499" s="6"/>
      <c r="KZ499" s="5"/>
      <c r="LA499" s="5"/>
      <c r="LG499" s="15"/>
      <c r="LH499" s="39"/>
      <c r="LM499" s="6"/>
      <c r="LO499" s="5"/>
      <c r="LP499" s="5"/>
      <c r="LQ499" s="7"/>
      <c r="LR499" s="8"/>
      <c r="LW499" s="8"/>
      <c r="LY499" s="4"/>
      <c r="LZ499" s="4"/>
      <c r="MB499" s="8"/>
      <c r="MD499" s="4"/>
      <c r="ME499" s="4"/>
      <c r="MG499" s="8"/>
      <c r="MI499" s="4"/>
      <c r="MJ499" s="4"/>
      <c r="MK499" s="15"/>
      <c r="ML499" s="39"/>
      <c r="MQ499" s="39"/>
      <c r="MS499" s="14"/>
      <c r="MT499" s="14"/>
      <c r="MV499" s="39"/>
      <c r="MX499" s="14"/>
      <c r="MY499" s="14"/>
      <c r="MZ499" s="22"/>
      <c r="NA499" s="40"/>
      <c r="NF499" s="40"/>
      <c r="NH499" s="21"/>
      <c r="NI499" s="21"/>
      <c r="NJ499" s="26"/>
      <c r="NK499" s="41"/>
      <c r="NO499" s="7"/>
      <c r="NP499" s="8"/>
      <c r="NU499" s="8"/>
      <c r="NW499" s="4"/>
      <c r="NX499" s="4"/>
      <c r="NZ499" s="8"/>
      <c r="OB499" s="4"/>
      <c r="OC499" s="4"/>
      <c r="OD499" s="15"/>
      <c r="OE499" s="39"/>
      <c r="OJ499" s="39"/>
      <c r="OL499" s="14"/>
      <c r="OM499" s="14"/>
      <c r="ON499" s="22"/>
      <c r="OO499" s="40"/>
      <c r="OS499" s="7"/>
      <c r="OT499" s="8"/>
      <c r="OY499" s="8"/>
      <c r="PA499" s="4"/>
      <c r="PB499" s="4"/>
      <c r="PC499" s="15"/>
      <c r="PD499" s="39"/>
      <c r="PH499" s="7"/>
      <c r="PI499" s="8"/>
      <c r="PM499" s="7"/>
      <c r="PN499" s="8"/>
      <c r="PS499" s="8"/>
      <c r="PU499" s="4"/>
      <c r="PV499" s="4"/>
      <c r="PX499" s="8"/>
      <c r="PZ499" s="4"/>
      <c r="QA499" s="4"/>
      <c r="QB499" s="15"/>
      <c r="QC499" s="39"/>
      <c r="QH499" s="39"/>
      <c r="QJ499" s="14"/>
      <c r="QK499" s="14"/>
      <c r="QL499" s="22"/>
      <c r="QM499" s="40"/>
      <c r="QQ499" s="7"/>
      <c r="QR499" s="8"/>
      <c r="QW499" s="8"/>
      <c r="QY499" s="4"/>
      <c r="QZ499" s="4"/>
      <c r="RA499" s="15"/>
      <c r="RB499" s="39"/>
      <c r="RF499" s="7"/>
      <c r="RG499" s="8"/>
      <c r="RK499" s="7"/>
      <c r="RL499" s="8"/>
      <c r="RQ499" s="8"/>
      <c r="RS499" s="4"/>
      <c r="RT499" s="4"/>
      <c r="RU499" s="15"/>
      <c r="RV499" s="39"/>
      <c r="RZ499" s="7"/>
      <c r="SA499" s="8"/>
      <c r="SE499" s="7"/>
      <c r="SF499" s="8"/>
      <c r="SJ499" s="7"/>
      <c r="SK499" s="8"/>
      <c r="SP499" s="8"/>
      <c r="SR499" s="4"/>
      <c r="SS499" s="4"/>
      <c r="SU499" s="8"/>
      <c r="SW499" s="4"/>
      <c r="SX499" s="4"/>
      <c r="SY499" s="15"/>
      <c r="SZ499" s="39"/>
      <c r="TE499" s="39"/>
      <c r="TG499" s="14"/>
      <c r="TH499" s="14"/>
      <c r="TI499" s="22"/>
      <c r="TJ499" s="40"/>
      <c r="TN499" s="7"/>
      <c r="TO499" s="8"/>
      <c r="TT499" s="8"/>
      <c r="TV499" s="4"/>
      <c r="TW499" s="4"/>
      <c r="TX499" s="15"/>
      <c r="TY499" s="39"/>
      <c r="UC499" s="7"/>
      <c r="UD499" s="8"/>
      <c r="UH499" s="7"/>
      <c r="UI499" s="8"/>
      <c r="UN499" s="8"/>
      <c r="UP499" s="4"/>
      <c r="UQ499" s="4"/>
      <c r="UR499" s="15"/>
      <c r="US499" s="39"/>
      <c r="UW499" s="7"/>
      <c r="UX499" s="8"/>
      <c r="VB499" s="7"/>
      <c r="VC499" s="8"/>
      <c r="VG499" s="7"/>
      <c r="VH499" s="8"/>
      <c r="VM499" s="8"/>
      <c r="VO499" s="4"/>
      <c r="VP499" s="4"/>
      <c r="VQ499" s="15"/>
      <c r="VR499" s="39"/>
      <c r="VV499" s="7"/>
      <c r="VW499" s="8"/>
      <c r="WA499" s="7"/>
      <c r="WB499" s="8"/>
      <c r="WF499" s="7"/>
      <c r="WG499" s="8"/>
      <c r="WK499" s="7"/>
      <c r="WL499" s="8"/>
      <c r="WQ499" s="8"/>
      <c r="WS499" s="4"/>
      <c r="WT499" s="4"/>
      <c r="WU499" s="15"/>
      <c r="WV499" s="39"/>
      <c r="WZ499" s="7"/>
      <c r="XA499" s="8"/>
      <c r="XE499" s="7"/>
      <c r="XF499" s="8"/>
      <c r="XJ499" s="7"/>
      <c r="XK499" s="8"/>
      <c r="XO499" s="7"/>
      <c r="XP499" s="8"/>
      <c r="XT499" s="7"/>
      <c r="XU499" s="8"/>
      <c r="XY499" s="7"/>
      <c r="XZ499" s="8"/>
      <c r="YD499" s="7"/>
      <c r="YE499" s="8"/>
      <c r="YI499" s="7"/>
      <c r="YJ499" s="8"/>
    </row>
    <row r="500" spans="2:660" x14ac:dyDescent="0.2">
      <c r="B500" s="242"/>
      <c r="C500" s="163"/>
      <c r="D500"/>
      <c r="J500"/>
      <c r="K500"/>
      <c r="L500"/>
      <c r="M500"/>
      <c r="AI500" s="8"/>
      <c r="AK500" s="4"/>
      <c r="AL500" s="9"/>
      <c r="AN500" s="8"/>
      <c r="AP500" s="4"/>
      <c r="AQ500" s="9"/>
      <c r="AS500" s="8"/>
      <c r="AU500" s="4"/>
      <c r="AV500" s="9"/>
      <c r="AX500" s="17"/>
      <c r="AZ500" s="13"/>
      <c r="BA500" s="16"/>
      <c r="BM500" s="39"/>
      <c r="BO500" s="14"/>
      <c r="BP500" s="18"/>
      <c r="BR500" s="39"/>
      <c r="BT500" s="14"/>
      <c r="BU500" s="18"/>
      <c r="BW500" s="39"/>
      <c r="BY500" s="14"/>
      <c r="BZ500" s="18"/>
      <c r="CA500" s="22"/>
      <c r="CB500" s="40"/>
      <c r="CG500" s="40"/>
      <c r="CI500" s="21"/>
      <c r="CJ500" s="21"/>
      <c r="CL500" s="40"/>
      <c r="CN500" s="21"/>
      <c r="CO500" s="21"/>
      <c r="CQ500" s="40"/>
      <c r="CS500" s="21"/>
      <c r="CT500" s="21"/>
      <c r="CV500" s="40"/>
      <c r="CX500" s="21"/>
      <c r="CY500" s="21"/>
      <c r="CZ500" s="26"/>
      <c r="DA500" s="41"/>
      <c r="DF500" s="41"/>
      <c r="DH500" s="25"/>
      <c r="DI500" s="25"/>
      <c r="DK500" s="41"/>
      <c r="DM500" s="25"/>
      <c r="DN500" s="25"/>
      <c r="DP500" s="41"/>
      <c r="DR500" s="25"/>
      <c r="DS500" s="25"/>
      <c r="DT500" s="30"/>
      <c r="DU500" s="42"/>
      <c r="DZ500" s="42"/>
      <c r="EB500" s="29"/>
      <c r="EC500" s="29"/>
      <c r="EE500" s="42"/>
      <c r="EG500" s="29"/>
      <c r="EH500" s="29"/>
      <c r="EI500" s="34"/>
      <c r="EJ500" s="43"/>
      <c r="EO500" s="43"/>
      <c r="EQ500" s="33"/>
      <c r="ER500" s="33"/>
      <c r="ES500" s="38"/>
      <c r="ET500" s="44"/>
      <c r="EX500" s="7"/>
      <c r="EY500" s="8"/>
      <c r="FD500" s="8"/>
      <c r="FF500" s="4"/>
      <c r="FG500" s="4"/>
      <c r="FI500" s="8"/>
      <c r="FK500" s="4"/>
      <c r="FL500" s="4"/>
      <c r="FN500" s="8"/>
      <c r="FP500" s="4"/>
      <c r="FQ500" s="4"/>
      <c r="FS500" s="8"/>
      <c r="FU500" s="4"/>
      <c r="FV500" s="4"/>
      <c r="FW500" s="15"/>
      <c r="FX500" s="39"/>
      <c r="GC500" s="39"/>
      <c r="GE500" s="14"/>
      <c r="GF500" s="14"/>
      <c r="GH500" s="39"/>
      <c r="GJ500" s="14"/>
      <c r="GK500" s="14"/>
      <c r="GM500" s="39"/>
      <c r="GO500" s="14"/>
      <c r="GP500" s="14"/>
      <c r="GQ500" s="22"/>
      <c r="GR500" s="40"/>
      <c r="GW500" s="40"/>
      <c r="GY500" s="21"/>
      <c r="GZ500" s="21"/>
      <c r="HB500" s="40"/>
      <c r="HD500" s="21"/>
      <c r="HE500" s="21"/>
      <c r="HF500" s="26"/>
      <c r="HG500" s="41"/>
      <c r="HL500" s="41"/>
      <c r="HN500" s="25"/>
      <c r="HO500" s="25"/>
      <c r="HP500" s="30"/>
      <c r="HQ500" s="42"/>
      <c r="HU500" s="7"/>
      <c r="HV500" s="8"/>
      <c r="IA500" s="8"/>
      <c r="IC500" s="4"/>
      <c r="ID500" s="4"/>
      <c r="IF500" s="8"/>
      <c r="IH500" s="4"/>
      <c r="II500" s="4"/>
      <c r="IK500" s="8"/>
      <c r="IM500" s="4"/>
      <c r="IN500" s="4"/>
      <c r="IO500" s="15"/>
      <c r="IP500" s="39"/>
      <c r="IU500" s="39"/>
      <c r="IW500" s="14"/>
      <c r="IX500" s="14"/>
      <c r="IZ500" s="39"/>
      <c r="JB500" s="14"/>
      <c r="JC500" s="14"/>
      <c r="JD500" s="22"/>
      <c r="JE500" s="40"/>
      <c r="JJ500" s="40"/>
      <c r="JL500" s="21"/>
      <c r="JM500" s="21"/>
      <c r="JN500" s="26"/>
      <c r="JO500" s="41"/>
      <c r="JS500" s="7"/>
      <c r="JT500" s="8"/>
      <c r="JY500" s="8"/>
      <c r="KA500" s="4"/>
      <c r="KB500" s="4"/>
      <c r="KD500" s="8"/>
      <c r="KF500" s="4"/>
      <c r="KG500" s="4"/>
      <c r="KH500" s="15"/>
      <c r="KI500" s="39"/>
      <c r="KN500" s="39"/>
      <c r="KP500" s="14"/>
      <c r="KQ500" s="14"/>
      <c r="KR500" s="22"/>
      <c r="KS500" s="40"/>
      <c r="KX500" s="6"/>
      <c r="KZ500" s="5"/>
      <c r="LA500" s="5"/>
      <c r="LG500" s="15"/>
      <c r="LH500" s="39"/>
      <c r="LM500" s="6"/>
      <c r="LO500" s="5"/>
      <c r="LP500" s="5"/>
      <c r="LQ500" s="7"/>
      <c r="LR500" s="8"/>
      <c r="LW500" s="8"/>
      <c r="LY500" s="4"/>
      <c r="LZ500" s="4"/>
      <c r="MB500" s="8"/>
      <c r="MD500" s="4"/>
      <c r="ME500" s="4"/>
      <c r="MG500" s="8"/>
      <c r="MI500" s="4"/>
      <c r="MJ500" s="4"/>
      <c r="MK500" s="15"/>
      <c r="ML500" s="39"/>
      <c r="MQ500" s="39"/>
      <c r="MS500" s="14"/>
      <c r="MT500" s="14"/>
      <c r="MV500" s="39"/>
      <c r="MX500" s="14"/>
      <c r="MY500" s="14"/>
      <c r="MZ500" s="22"/>
      <c r="NA500" s="40"/>
      <c r="NF500" s="40"/>
      <c r="NH500" s="21"/>
      <c r="NI500" s="21"/>
      <c r="NJ500" s="26"/>
      <c r="NK500" s="41"/>
      <c r="NO500" s="7"/>
      <c r="NP500" s="8"/>
      <c r="NU500" s="8"/>
      <c r="NW500" s="4"/>
      <c r="NX500" s="4"/>
      <c r="NZ500" s="8"/>
      <c r="OB500" s="4"/>
      <c r="OC500" s="4"/>
      <c r="OD500" s="15"/>
      <c r="OE500" s="39"/>
      <c r="OJ500" s="39"/>
      <c r="OL500" s="14"/>
      <c r="OM500" s="14"/>
      <c r="ON500" s="22"/>
      <c r="OO500" s="40"/>
      <c r="OS500" s="7"/>
      <c r="OT500" s="8"/>
      <c r="OY500" s="8"/>
      <c r="PA500" s="4"/>
      <c r="PB500" s="4"/>
      <c r="PC500" s="15"/>
      <c r="PD500" s="39"/>
      <c r="PH500" s="7"/>
      <c r="PI500" s="8"/>
      <c r="PM500" s="7"/>
      <c r="PN500" s="8"/>
      <c r="PS500" s="8"/>
      <c r="PU500" s="4"/>
      <c r="PV500" s="4"/>
      <c r="PX500" s="8"/>
      <c r="PZ500" s="4"/>
      <c r="QA500" s="4"/>
      <c r="QB500" s="15"/>
      <c r="QC500" s="39"/>
      <c r="QH500" s="39"/>
      <c r="QJ500" s="14"/>
      <c r="QK500" s="14"/>
      <c r="QL500" s="22"/>
      <c r="QM500" s="40"/>
      <c r="QQ500" s="7"/>
      <c r="QR500" s="8"/>
      <c r="QW500" s="8"/>
      <c r="QY500" s="4"/>
      <c r="QZ500" s="4"/>
      <c r="RA500" s="15"/>
      <c r="RB500" s="39"/>
      <c r="RF500" s="7"/>
      <c r="RG500" s="8"/>
      <c r="RK500" s="7"/>
      <c r="RL500" s="8"/>
      <c r="RQ500" s="8"/>
      <c r="RS500" s="4"/>
      <c r="RT500" s="4"/>
      <c r="RU500" s="15"/>
      <c r="RV500" s="39"/>
      <c r="RZ500" s="7"/>
      <c r="SA500" s="8"/>
      <c r="SE500" s="7"/>
      <c r="SF500" s="8"/>
      <c r="SJ500" s="7"/>
      <c r="SK500" s="8"/>
      <c r="SP500" s="8"/>
      <c r="SR500" s="4"/>
      <c r="SS500" s="4"/>
      <c r="SU500" s="8"/>
      <c r="SW500" s="4"/>
      <c r="SX500" s="4"/>
      <c r="SY500" s="15"/>
      <c r="SZ500" s="39"/>
      <c r="TE500" s="39"/>
      <c r="TG500" s="14"/>
      <c r="TH500" s="14"/>
      <c r="TI500" s="22"/>
      <c r="TJ500" s="40"/>
      <c r="TN500" s="7"/>
      <c r="TO500" s="8"/>
      <c r="TT500" s="8"/>
      <c r="TV500" s="4"/>
      <c r="TW500" s="4"/>
      <c r="TX500" s="15"/>
      <c r="TY500" s="39"/>
      <c r="UC500" s="7"/>
      <c r="UD500" s="8"/>
      <c r="UH500" s="7"/>
      <c r="UI500" s="8"/>
      <c r="UN500" s="8"/>
      <c r="UP500" s="4"/>
      <c r="UQ500" s="4"/>
      <c r="UR500" s="15"/>
      <c r="US500" s="39"/>
      <c r="UW500" s="7"/>
      <c r="UX500" s="8"/>
      <c r="VB500" s="7"/>
      <c r="VC500" s="8"/>
      <c r="VG500" s="7"/>
      <c r="VH500" s="8"/>
      <c r="VM500" s="8"/>
      <c r="VO500" s="4"/>
      <c r="VP500" s="4"/>
      <c r="VQ500" s="15"/>
      <c r="VR500" s="39"/>
      <c r="VV500" s="7"/>
      <c r="VW500" s="8"/>
      <c r="WA500" s="7"/>
      <c r="WB500" s="8"/>
      <c r="WF500" s="7"/>
      <c r="WG500" s="8"/>
      <c r="WK500" s="7"/>
      <c r="WL500" s="8"/>
      <c r="WQ500" s="8"/>
      <c r="WS500" s="4"/>
      <c r="WT500" s="4"/>
      <c r="WU500" s="15"/>
      <c r="WV500" s="39"/>
      <c r="WZ500" s="7"/>
      <c r="XA500" s="8"/>
      <c r="XE500" s="7"/>
      <c r="XF500" s="8"/>
      <c r="XJ500" s="7"/>
      <c r="XK500" s="8"/>
      <c r="XO500" s="7"/>
      <c r="XP500" s="8"/>
      <c r="XT500" s="7"/>
      <c r="XU500" s="8"/>
      <c r="XY500" s="7"/>
      <c r="XZ500" s="8"/>
      <c r="YD500" s="7"/>
      <c r="YE500" s="8"/>
      <c r="YI500" s="7"/>
      <c r="YJ500" s="8"/>
    </row>
    <row r="501" spans="2:660" x14ac:dyDescent="0.2">
      <c r="B501" s="242"/>
      <c r="C501" s="163"/>
      <c r="D501"/>
      <c r="J501"/>
      <c r="K501"/>
      <c r="L501"/>
      <c r="M501"/>
      <c r="AI501" s="8"/>
      <c r="AK501" s="4"/>
      <c r="AL501" s="9"/>
      <c r="AN501" s="8"/>
      <c r="AP501" s="4"/>
      <c r="AQ501" s="9"/>
      <c r="AS501" s="8"/>
      <c r="AU501" s="4"/>
      <c r="AV501" s="9"/>
      <c r="AX501" s="17"/>
      <c r="AZ501" s="13"/>
      <c r="BA501" s="16"/>
      <c r="BM501" s="39"/>
      <c r="BO501" s="14"/>
      <c r="BP501" s="18"/>
      <c r="BR501" s="39"/>
      <c r="BT501" s="14"/>
      <c r="BU501" s="18"/>
      <c r="BW501" s="39"/>
      <c r="BY501" s="14"/>
      <c r="BZ501" s="18"/>
      <c r="CA501" s="22"/>
      <c r="CB501" s="40"/>
      <c r="CG501" s="40"/>
      <c r="CI501" s="21"/>
      <c r="CJ501" s="21"/>
      <c r="CL501" s="40"/>
      <c r="CN501" s="21"/>
      <c r="CO501" s="21"/>
      <c r="CQ501" s="40"/>
      <c r="CS501" s="21"/>
      <c r="CT501" s="21"/>
      <c r="CV501" s="40"/>
      <c r="CX501" s="21"/>
      <c r="CY501" s="21"/>
      <c r="CZ501" s="26"/>
      <c r="DA501" s="41"/>
      <c r="DF501" s="41"/>
      <c r="DH501" s="25"/>
      <c r="DI501" s="25"/>
      <c r="DK501" s="41"/>
      <c r="DM501" s="25"/>
      <c r="DN501" s="25"/>
      <c r="DP501" s="41"/>
      <c r="DR501" s="25"/>
      <c r="DS501" s="25"/>
      <c r="DT501" s="30"/>
      <c r="DU501" s="42"/>
      <c r="DZ501" s="42"/>
      <c r="EB501" s="29"/>
      <c r="EC501" s="29"/>
      <c r="EE501" s="42"/>
      <c r="EG501" s="29"/>
      <c r="EH501" s="29"/>
      <c r="EI501" s="34"/>
      <c r="EJ501" s="43"/>
      <c r="EO501" s="43"/>
      <c r="EQ501" s="33"/>
      <c r="ER501" s="33"/>
      <c r="ES501" s="38"/>
      <c r="ET501" s="44"/>
      <c r="EX501" s="7"/>
      <c r="EY501" s="8"/>
      <c r="FD501" s="8"/>
      <c r="FF501" s="4"/>
      <c r="FG501" s="4"/>
      <c r="FI501" s="8"/>
      <c r="FK501" s="4"/>
      <c r="FL501" s="4"/>
      <c r="FN501" s="8"/>
      <c r="FP501" s="4"/>
      <c r="FQ501" s="4"/>
      <c r="FS501" s="8"/>
      <c r="FU501" s="4"/>
      <c r="FV501" s="4"/>
      <c r="FW501" s="15"/>
      <c r="FX501" s="39"/>
      <c r="GC501" s="39"/>
      <c r="GE501" s="14"/>
      <c r="GF501" s="14"/>
      <c r="GH501" s="39"/>
      <c r="GJ501" s="14"/>
      <c r="GK501" s="14"/>
      <c r="GM501" s="39"/>
      <c r="GO501" s="14"/>
      <c r="GP501" s="14"/>
      <c r="GQ501" s="22"/>
      <c r="GR501" s="40"/>
      <c r="GW501" s="40"/>
      <c r="GY501" s="21"/>
      <c r="GZ501" s="21"/>
      <c r="HB501" s="40"/>
      <c r="HD501" s="21"/>
      <c r="HE501" s="21"/>
      <c r="HF501" s="26"/>
      <c r="HG501" s="41"/>
      <c r="HL501" s="41"/>
      <c r="HN501" s="25"/>
      <c r="HO501" s="25"/>
      <c r="HP501" s="30"/>
      <c r="HQ501" s="42"/>
      <c r="HU501" s="7"/>
      <c r="HV501" s="8"/>
      <c r="IA501" s="8"/>
      <c r="IC501" s="4"/>
      <c r="ID501" s="4"/>
      <c r="IF501" s="8"/>
      <c r="IH501" s="4"/>
      <c r="II501" s="4"/>
      <c r="IK501" s="8"/>
      <c r="IM501" s="4"/>
      <c r="IN501" s="4"/>
      <c r="IO501" s="15"/>
      <c r="IP501" s="39"/>
      <c r="IU501" s="39"/>
      <c r="IW501" s="14"/>
      <c r="IX501" s="14"/>
      <c r="IZ501" s="39"/>
      <c r="JB501" s="14"/>
      <c r="JC501" s="14"/>
      <c r="JD501" s="22"/>
      <c r="JE501" s="40"/>
      <c r="JJ501" s="40"/>
      <c r="JL501" s="21"/>
      <c r="JM501" s="21"/>
      <c r="JN501" s="26"/>
      <c r="JO501" s="41"/>
      <c r="JS501" s="7"/>
      <c r="JT501" s="8"/>
      <c r="JY501" s="8"/>
      <c r="KA501" s="4"/>
      <c r="KB501" s="4"/>
      <c r="KD501" s="8"/>
      <c r="KF501" s="4"/>
      <c r="KG501" s="4"/>
      <c r="KH501" s="15"/>
      <c r="KI501" s="39"/>
      <c r="KN501" s="39"/>
      <c r="KP501" s="14"/>
      <c r="KQ501" s="14"/>
      <c r="KR501" s="22"/>
      <c r="KS501" s="40"/>
      <c r="KX501" s="6"/>
      <c r="KZ501" s="5"/>
      <c r="LA501" s="5"/>
      <c r="LG501" s="15"/>
      <c r="LH501" s="39"/>
      <c r="LM501" s="6"/>
      <c r="LO501" s="5"/>
      <c r="LP501" s="5"/>
      <c r="LQ501" s="7"/>
      <c r="LR501" s="8"/>
      <c r="LW501" s="8"/>
      <c r="LY501" s="4"/>
      <c r="LZ501" s="4"/>
      <c r="MB501" s="8"/>
      <c r="MD501" s="4"/>
      <c r="ME501" s="4"/>
      <c r="MG501" s="8"/>
      <c r="MI501" s="4"/>
      <c r="MJ501" s="4"/>
      <c r="MK501" s="15"/>
      <c r="ML501" s="39"/>
      <c r="MQ501" s="39"/>
      <c r="MS501" s="14"/>
      <c r="MT501" s="14"/>
      <c r="MV501" s="39"/>
      <c r="MX501" s="14"/>
      <c r="MY501" s="14"/>
      <c r="MZ501" s="22"/>
      <c r="NA501" s="40"/>
      <c r="NF501" s="40"/>
      <c r="NH501" s="21"/>
      <c r="NI501" s="21"/>
      <c r="NJ501" s="26"/>
      <c r="NK501" s="41"/>
      <c r="NO501" s="7"/>
      <c r="NP501" s="8"/>
      <c r="NU501" s="8"/>
      <c r="NW501" s="4"/>
      <c r="NX501" s="4"/>
      <c r="NZ501" s="8"/>
      <c r="OB501" s="4"/>
      <c r="OC501" s="4"/>
      <c r="OD501" s="15"/>
      <c r="OE501" s="39"/>
      <c r="OJ501" s="39"/>
      <c r="OL501" s="14"/>
      <c r="OM501" s="14"/>
      <c r="ON501" s="22"/>
      <c r="OO501" s="40"/>
      <c r="OS501" s="7"/>
      <c r="OT501" s="8"/>
      <c r="OY501" s="8"/>
      <c r="PA501" s="4"/>
      <c r="PB501" s="4"/>
      <c r="PC501" s="15"/>
      <c r="PD501" s="39"/>
      <c r="PH501" s="7"/>
      <c r="PI501" s="8"/>
      <c r="PM501" s="7"/>
      <c r="PN501" s="8"/>
      <c r="PS501" s="8"/>
      <c r="PU501" s="4"/>
      <c r="PV501" s="4"/>
      <c r="PX501" s="8"/>
      <c r="PZ501" s="4"/>
      <c r="QA501" s="4"/>
      <c r="QB501" s="15"/>
      <c r="QC501" s="39"/>
      <c r="QH501" s="39"/>
      <c r="QJ501" s="14"/>
      <c r="QK501" s="14"/>
      <c r="QL501" s="22"/>
      <c r="QM501" s="40"/>
      <c r="QQ501" s="7"/>
      <c r="QR501" s="8"/>
      <c r="QW501" s="8"/>
      <c r="QY501" s="4"/>
      <c r="QZ501" s="4"/>
      <c r="RA501" s="15"/>
      <c r="RB501" s="39"/>
      <c r="RF501" s="7"/>
      <c r="RG501" s="8"/>
      <c r="RK501" s="7"/>
      <c r="RL501" s="8"/>
      <c r="RQ501" s="8"/>
      <c r="RS501" s="4"/>
      <c r="RT501" s="4"/>
      <c r="RU501" s="15"/>
      <c r="RV501" s="39"/>
      <c r="RZ501" s="7"/>
      <c r="SA501" s="8"/>
      <c r="SE501" s="7"/>
      <c r="SF501" s="8"/>
      <c r="SJ501" s="7"/>
      <c r="SK501" s="8"/>
      <c r="SP501" s="8"/>
      <c r="SR501" s="4"/>
      <c r="SS501" s="4"/>
      <c r="SU501" s="8"/>
      <c r="SW501" s="4"/>
      <c r="SX501" s="4"/>
      <c r="SY501" s="15"/>
      <c r="SZ501" s="39"/>
      <c r="TE501" s="39"/>
      <c r="TG501" s="14"/>
      <c r="TH501" s="14"/>
      <c r="TI501" s="22"/>
      <c r="TJ501" s="40"/>
      <c r="TN501" s="7"/>
      <c r="TO501" s="8"/>
      <c r="TT501" s="8"/>
      <c r="TV501" s="4"/>
      <c r="TW501" s="4"/>
      <c r="TX501" s="15"/>
      <c r="TY501" s="39"/>
      <c r="UC501" s="7"/>
      <c r="UD501" s="8"/>
      <c r="UH501" s="7"/>
      <c r="UI501" s="8"/>
      <c r="UN501" s="8"/>
      <c r="UP501" s="4"/>
      <c r="UQ501" s="4"/>
      <c r="UR501" s="15"/>
      <c r="US501" s="39"/>
      <c r="UW501" s="7"/>
      <c r="UX501" s="8"/>
      <c r="VB501" s="7"/>
      <c r="VC501" s="8"/>
      <c r="VG501" s="7"/>
      <c r="VH501" s="8"/>
      <c r="VM501" s="8"/>
      <c r="VO501" s="4"/>
      <c r="VP501" s="4"/>
      <c r="VQ501" s="15"/>
      <c r="VR501" s="39"/>
      <c r="VV501" s="7"/>
      <c r="VW501" s="8"/>
      <c r="WA501" s="7"/>
      <c r="WB501" s="8"/>
      <c r="WF501" s="7"/>
      <c r="WG501" s="8"/>
      <c r="WK501" s="7"/>
      <c r="WL501" s="8"/>
      <c r="WQ501" s="8"/>
      <c r="WS501" s="4"/>
      <c r="WT501" s="4"/>
      <c r="WU501" s="15"/>
      <c r="WV501" s="39"/>
      <c r="WZ501" s="7"/>
      <c r="XA501" s="8"/>
      <c r="XE501" s="7"/>
      <c r="XF501" s="8"/>
      <c r="XJ501" s="7"/>
      <c r="XK501" s="8"/>
      <c r="XO501" s="7"/>
      <c r="XP501" s="8"/>
      <c r="XT501" s="7"/>
      <c r="XU501" s="8"/>
      <c r="XY501" s="7"/>
      <c r="XZ501" s="8"/>
      <c r="YD501" s="7"/>
      <c r="YE501" s="8"/>
      <c r="YI501" s="7"/>
      <c r="YJ501" s="8"/>
    </row>
    <row r="502" spans="2:660" x14ac:dyDescent="0.2">
      <c r="B502" s="242"/>
      <c r="C502" s="163"/>
      <c r="D502"/>
      <c r="J502"/>
      <c r="K502"/>
      <c r="L502"/>
      <c r="M502"/>
      <c r="AI502" s="8"/>
      <c r="AK502" s="4"/>
      <c r="AL502" s="9"/>
      <c r="AN502" s="8"/>
      <c r="AP502" s="4"/>
      <c r="AQ502" s="9"/>
      <c r="AS502" s="8"/>
      <c r="AU502" s="4"/>
      <c r="AV502" s="9"/>
      <c r="AX502" s="17"/>
      <c r="AZ502" s="13"/>
      <c r="BA502" s="16"/>
      <c r="BM502" s="39"/>
      <c r="BO502" s="14"/>
      <c r="BP502" s="18"/>
      <c r="BR502" s="39"/>
      <c r="BT502" s="14"/>
      <c r="BU502" s="18"/>
      <c r="BW502" s="39"/>
      <c r="BY502" s="14"/>
      <c r="BZ502" s="18"/>
      <c r="CA502" s="22"/>
      <c r="CB502" s="40"/>
      <c r="CG502" s="40"/>
      <c r="CI502" s="21"/>
      <c r="CJ502" s="21"/>
      <c r="CL502" s="40"/>
      <c r="CN502" s="21"/>
      <c r="CO502" s="21"/>
      <c r="CQ502" s="40"/>
      <c r="CS502" s="21"/>
      <c r="CT502" s="21"/>
      <c r="CV502" s="40"/>
      <c r="CX502" s="21"/>
      <c r="CY502" s="21"/>
      <c r="CZ502" s="26"/>
      <c r="DA502" s="41"/>
      <c r="DF502" s="41"/>
      <c r="DH502" s="25"/>
      <c r="DI502" s="25"/>
      <c r="DK502" s="41"/>
      <c r="DM502" s="25"/>
      <c r="DN502" s="25"/>
      <c r="DP502" s="41"/>
      <c r="DR502" s="25"/>
      <c r="DS502" s="25"/>
      <c r="DT502" s="30"/>
      <c r="DU502" s="42"/>
      <c r="DZ502" s="42"/>
      <c r="EB502" s="29"/>
      <c r="EC502" s="29"/>
      <c r="EE502" s="42"/>
      <c r="EG502" s="29"/>
      <c r="EH502" s="29"/>
      <c r="EI502" s="34"/>
      <c r="EJ502" s="43"/>
      <c r="EO502" s="43"/>
      <c r="EQ502" s="33"/>
      <c r="ER502" s="33"/>
      <c r="ES502" s="38"/>
      <c r="ET502" s="44"/>
      <c r="EX502" s="7"/>
      <c r="EY502" s="8"/>
      <c r="FD502" s="8"/>
      <c r="FF502" s="4"/>
      <c r="FG502" s="4"/>
      <c r="FI502" s="8"/>
      <c r="FK502" s="4"/>
      <c r="FL502" s="4"/>
      <c r="FN502" s="8"/>
      <c r="FP502" s="4"/>
      <c r="FQ502" s="4"/>
      <c r="FS502" s="8"/>
      <c r="FU502" s="4"/>
      <c r="FV502" s="4"/>
      <c r="FW502" s="15"/>
      <c r="FX502" s="39"/>
      <c r="GC502" s="39"/>
      <c r="GE502" s="14"/>
      <c r="GF502" s="14"/>
      <c r="GH502" s="39"/>
      <c r="GJ502" s="14"/>
      <c r="GK502" s="14"/>
      <c r="GM502" s="39"/>
      <c r="GO502" s="14"/>
      <c r="GP502" s="14"/>
      <c r="GQ502" s="22"/>
      <c r="GR502" s="40"/>
      <c r="GW502" s="40"/>
      <c r="GY502" s="21"/>
      <c r="GZ502" s="21"/>
      <c r="HB502" s="40"/>
      <c r="HD502" s="21"/>
      <c r="HE502" s="21"/>
      <c r="HF502" s="26"/>
      <c r="HG502" s="41"/>
      <c r="HL502" s="41"/>
      <c r="HN502" s="25"/>
      <c r="HO502" s="25"/>
      <c r="HP502" s="30"/>
      <c r="HQ502" s="42"/>
      <c r="HU502" s="7"/>
      <c r="HV502" s="8"/>
      <c r="IA502" s="8"/>
      <c r="IC502" s="4"/>
      <c r="ID502" s="4"/>
      <c r="IF502" s="8"/>
      <c r="IH502" s="4"/>
      <c r="II502" s="4"/>
      <c r="IK502" s="8"/>
      <c r="IM502" s="4"/>
      <c r="IN502" s="4"/>
      <c r="IO502" s="15"/>
      <c r="IP502" s="39"/>
      <c r="IU502" s="39"/>
      <c r="IW502" s="14"/>
      <c r="IX502" s="14"/>
      <c r="IZ502" s="39"/>
      <c r="JB502" s="14"/>
      <c r="JC502" s="14"/>
      <c r="JD502" s="22"/>
      <c r="JE502" s="40"/>
      <c r="JJ502" s="40"/>
      <c r="JL502" s="21"/>
      <c r="JM502" s="21"/>
      <c r="JN502" s="26"/>
      <c r="JO502" s="41"/>
      <c r="JS502" s="7"/>
      <c r="JT502" s="8"/>
      <c r="JY502" s="8"/>
      <c r="KA502" s="4"/>
      <c r="KB502" s="4"/>
      <c r="KD502" s="8"/>
      <c r="KF502" s="4"/>
      <c r="KG502" s="4"/>
      <c r="KH502" s="15"/>
      <c r="KI502" s="39"/>
      <c r="KN502" s="39"/>
      <c r="KP502" s="14"/>
      <c r="KQ502" s="14"/>
      <c r="KR502" s="22"/>
      <c r="KS502" s="40"/>
      <c r="KX502" s="6"/>
      <c r="KZ502" s="5"/>
      <c r="LA502" s="5"/>
      <c r="LG502" s="15"/>
      <c r="LH502" s="39"/>
      <c r="LM502" s="6"/>
      <c r="LO502" s="5"/>
      <c r="LP502" s="5"/>
      <c r="LQ502" s="7"/>
      <c r="LR502" s="8"/>
      <c r="LW502" s="8"/>
      <c r="LY502" s="4"/>
      <c r="LZ502" s="4"/>
      <c r="MB502" s="8"/>
      <c r="MD502" s="4"/>
      <c r="ME502" s="4"/>
      <c r="MG502" s="8"/>
      <c r="MI502" s="4"/>
      <c r="MJ502" s="4"/>
      <c r="MK502" s="15"/>
      <c r="ML502" s="39"/>
      <c r="MQ502" s="39"/>
      <c r="MS502" s="14"/>
      <c r="MT502" s="14"/>
      <c r="MV502" s="39"/>
      <c r="MX502" s="14"/>
      <c r="MY502" s="14"/>
      <c r="MZ502" s="22"/>
      <c r="NA502" s="40"/>
      <c r="NF502" s="40"/>
      <c r="NH502" s="21"/>
      <c r="NI502" s="21"/>
      <c r="NJ502" s="26"/>
      <c r="NK502" s="41"/>
      <c r="NO502" s="7"/>
      <c r="NP502" s="8"/>
      <c r="NU502" s="8"/>
      <c r="NW502" s="4"/>
      <c r="NX502" s="4"/>
      <c r="NZ502" s="8"/>
      <c r="OB502" s="4"/>
      <c r="OC502" s="4"/>
      <c r="OD502" s="15"/>
      <c r="OE502" s="39"/>
      <c r="OJ502" s="39"/>
      <c r="OL502" s="14"/>
      <c r="OM502" s="14"/>
      <c r="ON502" s="22"/>
      <c r="OO502" s="40"/>
      <c r="OS502" s="7"/>
      <c r="OT502" s="8"/>
      <c r="OY502" s="8"/>
      <c r="PA502" s="4"/>
      <c r="PB502" s="4"/>
      <c r="PC502" s="15"/>
      <c r="PD502" s="39"/>
      <c r="PH502" s="7"/>
      <c r="PI502" s="8"/>
      <c r="PM502" s="7"/>
      <c r="PN502" s="8"/>
      <c r="PS502" s="8"/>
      <c r="PU502" s="4"/>
      <c r="PV502" s="4"/>
      <c r="PX502" s="8"/>
      <c r="PZ502" s="4"/>
      <c r="QA502" s="4"/>
      <c r="QB502" s="15"/>
      <c r="QC502" s="39"/>
      <c r="QH502" s="39"/>
      <c r="QJ502" s="14"/>
      <c r="QK502" s="14"/>
      <c r="QL502" s="22"/>
      <c r="QM502" s="40"/>
      <c r="QQ502" s="7"/>
      <c r="QR502" s="8"/>
      <c r="QW502" s="8"/>
      <c r="QY502" s="4"/>
      <c r="QZ502" s="4"/>
      <c r="RA502" s="15"/>
      <c r="RB502" s="39"/>
      <c r="RF502" s="7"/>
      <c r="RG502" s="8"/>
      <c r="RK502" s="7"/>
      <c r="RL502" s="8"/>
      <c r="RQ502" s="8"/>
      <c r="RS502" s="4"/>
      <c r="RT502" s="4"/>
      <c r="RU502" s="15"/>
      <c r="RV502" s="39"/>
      <c r="RZ502" s="7"/>
      <c r="SA502" s="8"/>
      <c r="SE502" s="7"/>
      <c r="SF502" s="8"/>
      <c r="SJ502" s="7"/>
      <c r="SK502" s="8"/>
      <c r="SP502" s="8"/>
      <c r="SR502" s="4"/>
      <c r="SS502" s="4"/>
      <c r="SU502" s="8"/>
      <c r="SW502" s="4"/>
      <c r="SX502" s="4"/>
      <c r="SY502" s="15"/>
      <c r="SZ502" s="39"/>
      <c r="TE502" s="39"/>
      <c r="TG502" s="14"/>
      <c r="TH502" s="14"/>
      <c r="TI502" s="22"/>
      <c r="TJ502" s="40"/>
      <c r="TN502" s="7"/>
      <c r="TO502" s="8"/>
      <c r="TT502" s="8"/>
      <c r="TV502" s="4"/>
      <c r="TW502" s="4"/>
      <c r="TX502" s="15"/>
      <c r="TY502" s="39"/>
      <c r="UC502" s="7"/>
      <c r="UD502" s="8"/>
      <c r="UH502" s="7"/>
      <c r="UI502" s="8"/>
      <c r="UN502" s="8"/>
      <c r="UP502" s="4"/>
      <c r="UQ502" s="4"/>
      <c r="UR502" s="15"/>
      <c r="US502" s="39"/>
      <c r="UW502" s="7"/>
      <c r="UX502" s="8"/>
      <c r="VB502" s="7"/>
      <c r="VC502" s="8"/>
      <c r="VG502" s="7"/>
      <c r="VH502" s="8"/>
      <c r="VM502" s="8"/>
      <c r="VO502" s="4"/>
      <c r="VP502" s="4"/>
      <c r="VQ502" s="15"/>
      <c r="VR502" s="39"/>
      <c r="VV502" s="7"/>
      <c r="VW502" s="8"/>
      <c r="WA502" s="7"/>
      <c r="WB502" s="8"/>
      <c r="WF502" s="7"/>
      <c r="WG502" s="8"/>
      <c r="WK502" s="7"/>
      <c r="WL502" s="8"/>
      <c r="WQ502" s="8"/>
      <c r="WS502" s="4"/>
      <c r="WT502" s="4"/>
      <c r="WU502" s="15"/>
      <c r="WV502" s="39"/>
      <c r="WZ502" s="7"/>
      <c r="XA502" s="8"/>
      <c r="XE502" s="7"/>
      <c r="XF502" s="8"/>
      <c r="XJ502" s="7"/>
      <c r="XK502" s="8"/>
      <c r="XO502" s="7"/>
      <c r="XP502" s="8"/>
      <c r="XT502" s="7"/>
      <c r="XU502" s="8"/>
      <c r="XY502" s="7"/>
      <c r="XZ502" s="8"/>
      <c r="YD502" s="7"/>
      <c r="YE502" s="8"/>
      <c r="YI502" s="7"/>
      <c r="YJ502" s="8"/>
    </row>
    <row r="503" spans="2:660" x14ac:dyDescent="0.2">
      <c r="B503" s="242"/>
      <c r="C503" s="163"/>
      <c r="D503"/>
      <c r="J503"/>
      <c r="K503"/>
      <c r="L503"/>
      <c r="M503"/>
      <c r="AI503" s="8"/>
      <c r="AK503" s="4"/>
      <c r="AL503" s="9"/>
      <c r="AN503" s="8"/>
      <c r="AP503" s="4"/>
      <c r="AQ503" s="9"/>
      <c r="AS503" s="8"/>
      <c r="AU503" s="4"/>
      <c r="AV503" s="9"/>
      <c r="AX503" s="17"/>
      <c r="AZ503" s="13"/>
      <c r="BA503" s="16"/>
      <c r="BM503" s="39"/>
      <c r="BO503" s="14"/>
      <c r="BP503" s="18"/>
      <c r="BR503" s="39"/>
      <c r="BT503" s="14"/>
      <c r="BU503" s="18"/>
      <c r="BW503" s="39"/>
      <c r="BY503" s="14"/>
      <c r="BZ503" s="18"/>
      <c r="CA503" s="22"/>
      <c r="CB503" s="40"/>
      <c r="CG503" s="40"/>
      <c r="CI503" s="21"/>
      <c r="CJ503" s="21"/>
      <c r="CL503" s="40"/>
      <c r="CN503" s="21"/>
      <c r="CO503" s="21"/>
      <c r="CQ503" s="40"/>
      <c r="CS503" s="21"/>
      <c r="CT503" s="21"/>
      <c r="CV503" s="40"/>
      <c r="CX503" s="21"/>
      <c r="CY503" s="21"/>
      <c r="CZ503" s="26"/>
      <c r="DA503" s="41"/>
      <c r="DF503" s="41"/>
      <c r="DH503" s="25"/>
      <c r="DI503" s="25"/>
      <c r="DK503" s="41"/>
      <c r="DM503" s="25"/>
      <c r="DN503" s="25"/>
      <c r="DP503" s="41"/>
      <c r="DR503" s="25"/>
      <c r="DS503" s="25"/>
      <c r="DT503" s="30"/>
      <c r="DU503" s="42"/>
      <c r="DZ503" s="42"/>
      <c r="EB503" s="29"/>
      <c r="EC503" s="29"/>
      <c r="EE503" s="42"/>
      <c r="EG503" s="29"/>
      <c r="EH503" s="29"/>
      <c r="EI503" s="34"/>
      <c r="EJ503" s="43"/>
      <c r="EO503" s="43"/>
      <c r="EQ503" s="33"/>
      <c r="ER503" s="33"/>
      <c r="ES503" s="38"/>
      <c r="ET503" s="44"/>
      <c r="EX503" s="7"/>
      <c r="EY503" s="8"/>
      <c r="FD503" s="8"/>
      <c r="FF503" s="4"/>
      <c r="FG503" s="4"/>
      <c r="FI503" s="8"/>
      <c r="FK503" s="4"/>
      <c r="FL503" s="4"/>
      <c r="FN503" s="8"/>
      <c r="FP503" s="4"/>
      <c r="FQ503" s="4"/>
      <c r="FS503" s="8"/>
      <c r="FU503" s="4"/>
      <c r="FV503" s="4"/>
      <c r="FW503" s="15"/>
      <c r="FX503" s="39"/>
      <c r="GC503" s="39"/>
      <c r="GE503" s="14"/>
      <c r="GF503" s="14"/>
      <c r="GH503" s="39"/>
      <c r="GJ503" s="14"/>
      <c r="GK503" s="14"/>
      <c r="GM503" s="39"/>
      <c r="GO503" s="14"/>
      <c r="GP503" s="14"/>
      <c r="GQ503" s="22"/>
      <c r="GR503" s="40"/>
      <c r="GW503" s="40"/>
      <c r="GY503" s="21"/>
      <c r="GZ503" s="21"/>
      <c r="HB503" s="40"/>
      <c r="HD503" s="21"/>
      <c r="HE503" s="21"/>
      <c r="HF503" s="26"/>
      <c r="HG503" s="41"/>
      <c r="HL503" s="41"/>
      <c r="HN503" s="25"/>
      <c r="HO503" s="25"/>
      <c r="HP503" s="30"/>
      <c r="HQ503" s="42"/>
      <c r="HU503" s="7"/>
      <c r="HV503" s="8"/>
      <c r="IA503" s="8"/>
      <c r="IC503" s="4"/>
      <c r="ID503" s="4"/>
      <c r="IF503" s="8"/>
      <c r="IH503" s="4"/>
      <c r="II503" s="4"/>
      <c r="IK503" s="8"/>
      <c r="IM503" s="4"/>
      <c r="IN503" s="4"/>
      <c r="IO503" s="15"/>
      <c r="IP503" s="39"/>
      <c r="IU503" s="39"/>
      <c r="IW503" s="14"/>
      <c r="IX503" s="14"/>
      <c r="IZ503" s="39"/>
      <c r="JB503" s="14"/>
      <c r="JC503" s="14"/>
      <c r="JD503" s="22"/>
      <c r="JE503" s="40"/>
      <c r="JJ503" s="40"/>
      <c r="JL503" s="21"/>
      <c r="JM503" s="21"/>
      <c r="JN503" s="26"/>
      <c r="JO503" s="41"/>
      <c r="JS503" s="7"/>
      <c r="JT503" s="8"/>
      <c r="JY503" s="8"/>
      <c r="KA503" s="4"/>
      <c r="KB503" s="4"/>
      <c r="KD503" s="8"/>
      <c r="KF503" s="4"/>
      <c r="KG503" s="4"/>
      <c r="KH503" s="15"/>
      <c r="KI503" s="39"/>
      <c r="KN503" s="39"/>
      <c r="KP503" s="14"/>
      <c r="KQ503" s="14"/>
      <c r="KR503" s="22"/>
      <c r="KS503" s="40"/>
      <c r="KX503" s="6"/>
      <c r="KZ503" s="5"/>
      <c r="LA503" s="5"/>
      <c r="LG503" s="15"/>
      <c r="LH503" s="39"/>
      <c r="LM503" s="6"/>
      <c r="LO503" s="5"/>
      <c r="LP503" s="5"/>
      <c r="LQ503" s="7"/>
      <c r="LR503" s="8"/>
      <c r="LW503" s="8"/>
      <c r="LY503" s="4"/>
      <c r="LZ503" s="4"/>
      <c r="MB503" s="8"/>
      <c r="MD503" s="4"/>
      <c r="ME503" s="4"/>
      <c r="MG503" s="8"/>
      <c r="MI503" s="4"/>
      <c r="MJ503" s="4"/>
      <c r="MK503" s="15"/>
      <c r="ML503" s="39"/>
      <c r="MQ503" s="39"/>
      <c r="MS503" s="14"/>
      <c r="MT503" s="14"/>
      <c r="MV503" s="39"/>
      <c r="MX503" s="14"/>
      <c r="MY503" s="14"/>
      <c r="MZ503" s="22"/>
      <c r="NA503" s="40"/>
      <c r="NF503" s="40"/>
      <c r="NH503" s="21"/>
      <c r="NI503" s="21"/>
      <c r="NJ503" s="26"/>
      <c r="NK503" s="41"/>
      <c r="NO503" s="7"/>
      <c r="NP503" s="8"/>
      <c r="NU503" s="8"/>
      <c r="NW503" s="4"/>
      <c r="NX503" s="4"/>
      <c r="NZ503" s="8"/>
      <c r="OB503" s="4"/>
      <c r="OC503" s="4"/>
      <c r="OD503" s="15"/>
      <c r="OE503" s="39"/>
      <c r="OJ503" s="39"/>
      <c r="OL503" s="14"/>
      <c r="OM503" s="14"/>
      <c r="ON503" s="22"/>
      <c r="OO503" s="40"/>
      <c r="OS503" s="7"/>
      <c r="OT503" s="8"/>
      <c r="OY503" s="8"/>
      <c r="PA503" s="4"/>
      <c r="PB503" s="4"/>
      <c r="PC503" s="15"/>
      <c r="PD503" s="39"/>
      <c r="PH503" s="7"/>
      <c r="PI503" s="8"/>
      <c r="PM503" s="7"/>
      <c r="PN503" s="8"/>
      <c r="PS503" s="8"/>
      <c r="PU503" s="4"/>
      <c r="PV503" s="4"/>
      <c r="PX503" s="8"/>
      <c r="PZ503" s="4"/>
      <c r="QA503" s="4"/>
      <c r="QB503" s="15"/>
      <c r="QC503" s="39"/>
      <c r="QH503" s="39"/>
      <c r="QJ503" s="14"/>
      <c r="QK503" s="14"/>
      <c r="QL503" s="22"/>
      <c r="QM503" s="40"/>
      <c r="QQ503" s="7"/>
      <c r="QR503" s="8"/>
      <c r="QW503" s="8"/>
      <c r="QY503" s="4"/>
      <c r="QZ503" s="4"/>
      <c r="RA503" s="15"/>
      <c r="RB503" s="39"/>
      <c r="RF503" s="7"/>
      <c r="RG503" s="8"/>
      <c r="RK503" s="7"/>
      <c r="RL503" s="8"/>
      <c r="RQ503" s="8"/>
      <c r="RS503" s="4"/>
      <c r="RT503" s="4"/>
      <c r="RU503" s="15"/>
      <c r="RV503" s="39"/>
      <c r="RZ503" s="7"/>
      <c r="SA503" s="8"/>
      <c r="SE503" s="7"/>
      <c r="SF503" s="8"/>
      <c r="SJ503" s="7"/>
      <c r="SK503" s="8"/>
      <c r="SP503" s="8"/>
      <c r="SR503" s="4"/>
      <c r="SS503" s="4"/>
      <c r="SU503" s="8"/>
      <c r="SW503" s="4"/>
      <c r="SX503" s="4"/>
      <c r="SY503" s="15"/>
      <c r="SZ503" s="39"/>
      <c r="TE503" s="39"/>
      <c r="TG503" s="14"/>
      <c r="TH503" s="14"/>
      <c r="TI503" s="22"/>
      <c r="TJ503" s="40"/>
      <c r="TN503" s="7"/>
      <c r="TO503" s="8"/>
      <c r="TT503" s="8"/>
      <c r="TV503" s="4"/>
      <c r="TW503" s="4"/>
      <c r="TX503" s="15"/>
      <c r="TY503" s="39"/>
      <c r="UC503" s="7"/>
      <c r="UD503" s="8"/>
      <c r="UH503" s="7"/>
      <c r="UI503" s="8"/>
      <c r="UN503" s="8"/>
      <c r="UP503" s="4"/>
      <c r="UQ503" s="4"/>
      <c r="UR503" s="15"/>
      <c r="US503" s="39"/>
      <c r="UW503" s="7"/>
      <c r="UX503" s="8"/>
      <c r="VB503" s="7"/>
      <c r="VC503" s="8"/>
      <c r="VG503" s="7"/>
      <c r="VH503" s="8"/>
      <c r="VM503" s="8"/>
      <c r="VO503" s="4"/>
      <c r="VP503" s="4"/>
      <c r="VQ503" s="15"/>
      <c r="VR503" s="39"/>
      <c r="VV503" s="7"/>
      <c r="VW503" s="8"/>
      <c r="WA503" s="7"/>
      <c r="WB503" s="8"/>
      <c r="WF503" s="7"/>
      <c r="WG503" s="8"/>
      <c r="WK503" s="7"/>
      <c r="WL503" s="8"/>
      <c r="WQ503" s="8"/>
      <c r="WS503" s="4"/>
      <c r="WT503" s="4"/>
      <c r="WU503" s="15"/>
      <c r="WV503" s="39"/>
      <c r="WZ503" s="7"/>
      <c r="XA503" s="8"/>
      <c r="XE503" s="7"/>
      <c r="XF503" s="8"/>
      <c r="XJ503" s="7"/>
      <c r="XK503" s="8"/>
      <c r="XO503" s="7"/>
      <c r="XP503" s="8"/>
      <c r="XT503" s="7"/>
      <c r="XU503" s="8"/>
      <c r="XY503" s="7"/>
      <c r="XZ503" s="8"/>
      <c r="YD503" s="7"/>
      <c r="YE503" s="8"/>
      <c r="YI503" s="7"/>
      <c r="YJ503" s="8"/>
    </row>
    <row r="504" spans="2:660" x14ac:dyDescent="0.2">
      <c r="B504" s="242"/>
      <c r="C504" s="163"/>
      <c r="D504"/>
      <c r="J504"/>
      <c r="K504"/>
      <c r="L504"/>
      <c r="M504"/>
      <c r="AI504" s="8"/>
      <c r="AK504" s="4"/>
      <c r="AL504" s="9"/>
      <c r="AN504" s="8"/>
      <c r="AP504" s="4"/>
      <c r="AQ504" s="9"/>
      <c r="AS504" s="8"/>
      <c r="AU504" s="4"/>
      <c r="AV504" s="9"/>
      <c r="AX504" s="17"/>
      <c r="AZ504" s="13"/>
      <c r="BA504" s="16"/>
      <c r="BM504" s="39"/>
      <c r="BO504" s="14"/>
      <c r="BP504" s="18"/>
      <c r="BR504" s="39"/>
      <c r="BT504" s="14"/>
      <c r="BU504" s="18"/>
      <c r="BW504" s="39"/>
      <c r="BY504" s="14"/>
      <c r="BZ504" s="18"/>
      <c r="CA504" s="22"/>
      <c r="CB504" s="40"/>
      <c r="CG504" s="40"/>
      <c r="CI504" s="21"/>
      <c r="CJ504" s="21"/>
      <c r="CL504" s="40"/>
      <c r="CN504" s="21"/>
      <c r="CO504" s="21"/>
      <c r="CQ504" s="40"/>
      <c r="CS504" s="21"/>
      <c r="CT504" s="21"/>
      <c r="CV504" s="40"/>
      <c r="CX504" s="21"/>
      <c r="CY504" s="21"/>
      <c r="CZ504" s="26"/>
      <c r="DA504" s="41"/>
      <c r="DF504" s="41"/>
      <c r="DH504" s="25"/>
      <c r="DI504" s="25"/>
      <c r="DK504" s="41"/>
      <c r="DM504" s="25"/>
      <c r="DN504" s="25"/>
      <c r="DP504" s="41"/>
      <c r="DR504" s="25"/>
      <c r="DS504" s="25"/>
      <c r="DT504" s="30"/>
      <c r="DU504" s="42"/>
      <c r="DZ504" s="42"/>
      <c r="EB504" s="29"/>
      <c r="EC504" s="29"/>
      <c r="EE504" s="42"/>
      <c r="EG504" s="29"/>
      <c r="EH504" s="29"/>
      <c r="EI504" s="34"/>
      <c r="EJ504" s="43"/>
      <c r="EO504" s="43"/>
      <c r="EQ504" s="33"/>
      <c r="ER504" s="33"/>
      <c r="ES504" s="38"/>
      <c r="ET504" s="44"/>
      <c r="EX504" s="7"/>
      <c r="EY504" s="8"/>
      <c r="FD504" s="8"/>
      <c r="FF504" s="4"/>
      <c r="FG504" s="4"/>
      <c r="FI504" s="8"/>
      <c r="FK504" s="4"/>
      <c r="FL504" s="4"/>
      <c r="FN504" s="8"/>
      <c r="FP504" s="4"/>
      <c r="FQ504" s="4"/>
      <c r="FS504" s="8"/>
      <c r="FU504" s="4"/>
      <c r="FV504" s="4"/>
      <c r="FW504" s="15"/>
      <c r="FX504" s="39"/>
      <c r="GC504" s="39"/>
      <c r="GE504" s="14"/>
      <c r="GF504" s="14"/>
      <c r="GH504" s="39"/>
      <c r="GJ504" s="14"/>
      <c r="GK504" s="14"/>
      <c r="GM504" s="39"/>
      <c r="GO504" s="14"/>
      <c r="GP504" s="14"/>
      <c r="GQ504" s="22"/>
      <c r="GR504" s="40"/>
      <c r="GW504" s="40"/>
      <c r="GY504" s="21"/>
      <c r="GZ504" s="21"/>
      <c r="HB504" s="40"/>
      <c r="HD504" s="21"/>
      <c r="HE504" s="21"/>
      <c r="HF504" s="26"/>
      <c r="HG504" s="41"/>
      <c r="HL504" s="41"/>
      <c r="HN504" s="25"/>
      <c r="HO504" s="25"/>
      <c r="HP504" s="30"/>
      <c r="HQ504" s="42"/>
      <c r="HU504" s="7"/>
      <c r="HV504" s="8"/>
      <c r="IA504" s="8"/>
      <c r="IC504" s="4"/>
      <c r="ID504" s="4"/>
      <c r="IF504" s="8"/>
      <c r="IH504" s="4"/>
      <c r="II504" s="4"/>
      <c r="IK504" s="8"/>
      <c r="IM504" s="4"/>
      <c r="IN504" s="4"/>
      <c r="IO504" s="15"/>
      <c r="IP504" s="39"/>
      <c r="IU504" s="39"/>
      <c r="IW504" s="14"/>
      <c r="IX504" s="14"/>
      <c r="IZ504" s="39"/>
      <c r="JB504" s="14"/>
      <c r="JC504" s="14"/>
      <c r="JD504" s="22"/>
      <c r="JE504" s="40"/>
      <c r="JJ504" s="40"/>
      <c r="JL504" s="21"/>
      <c r="JM504" s="21"/>
      <c r="JN504" s="26"/>
      <c r="JO504" s="41"/>
      <c r="JS504" s="7"/>
      <c r="JT504" s="8"/>
      <c r="JY504" s="8"/>
      <c r="KA504" s="4"/>
      <c r="KB504" s="4"/>
      <c r="KD504" s="8"/>
      <c r="KF504" s="4"/>
      <c r="KG504" s="4"/>
      <c r="KH504" s="15"/>
      <c r="KI504" s="39"/>
      <c r="KN504" s="39"/>
      <c r="KP504" s="14"/>
      <c r="KQ504" s="14"/>
      <c r="KR504" s="22"/>
      <c r="KS504" s="40"/>
      <c r="KX504" s="6"/>
      <c r="KZ504" s="5"/>
      <c r="LA504" s="5"/>
      <c r="LG504" s="15"/>
      <c r="LH504" s="39"/>
      <c r="LM504" s="6"/>
      <c r="LO504" s="5"/>
      <c r="LP504" s="5"/>
      <c r="LQ504" s="7"/>
      <c r="LR504" s="8"/>
      <c r="LW504" s="8"/>
      <c r="LY504" s="4"/>
      <c r="LZ504" s="4"/>
      <c r="MB504" s="8"/>
      <c r="MD504" s="4"/>
      <c r="ME504" s="4"/>
      <c r="MG504" s="8"/>
      <c r="MI504" s="4"/>
      <c r="MJ504" s="4"/>
      <c r="MK504" s="15"/>
      <c r="ML504" s="39"/>
      <c r="MQ504" s="39"/>
      <c r="MS504" s="14"/>
      <c r="MT504" s="14"/>
      <c r="MV504" s="39"/>
      <c r="MX504" s="14"/>
      <c r="MY504" s="14"/>
      <c r="MZ504" s="22"/>
      <c r="NA504" s="40"/>
      <c r="NF504" s="40"/>
      <c r="NH504" s="21"/>
      <c r="NI504" s="21"/>
      <c r="NJ504" s="26"/>
      <c r="NK504" s="41"/>
      <c r="NO504" s="7"/>
      <c r="NP504" s="8"/>
      <c r="NU504" s="8"/>
      <c r="NW504" s="4"/>
      <c r="NX504" s="4"/>
      <c r="NZ504" s="8"/>
      <c r="OB504" s="4"/>
      <c r="OC504" s="4"/>
      <c r="OD504" s="15"/>
      <c r="OE504" s="39"/>
      <c r="OJ504" s="39"/>
      <c r="OL504" s="14"/>
      <c r="OM504" s="14"/>
      <c r="ON504" s="22"/>
      <c r="OO504" s="40"/>
      <c r="OS504" s="7"/>
      <c r="OT504" s="8"/>
      <c r="OY504" s="8"/>
      <c r="PA504" s="4"/>
      <c r="PB504" s="4"/>
      <c r="PC504" s="15"/>
      <c r="PD504" s="39"/>
      <c r="PH504" s="7"/>
      <c r="PI504" s="8"/>
      <c r="PM504" s="7"/>
      <c r="PN504" s="8"/>
      <c r="PS504" s="8"/>
      <c r="PU504" s="4"/>
      <c r="PV504" s="4"/>
      <c r="PX504" s="8"/>
      <c r="PZ504" s="4"/>
      <c r="QA504" s="4"/>
      <c r="QB504" s="15"/>
      <c r="QC504" s="39"/>
      <c r="QH504" s="39"/>
      <c r="QJ504" s="14"/>
      <c r="QK504" s="14"/>
      <c r="QL504" s="22"/>
      <c r="QM504" s="40"/>
      <c r="QQ504" s="7"/>
      <c r="QR504" s="8"/>
      <c r="QW504" s="8"/>
      <c r="QY504" s="4"/>
      <c r="QZ504" s="4"/>
      <c r="RA504" s="15"/>
      <c r="RB504" s="39"/>
      <c r="RF504" s="7"/>
      <c r="RG504" s="8"/>
      <c r="RK504" s="7"/>
      <c r="RL504" s="8"/>
      <c r="RQ504" s="8"/>
      <c r="RS504" s="4"/>
      <c r="RT504" s="4"/>
      <c r="RU504" s="15"/>
      <c r="RV504" s="39"/>
      <c r="RZ504" s="7"/>
      <c r="SA504" s="8"/>
      <c r="SE504" s="7"/>
      <c r="SF504" s="8"/>
      <c r="SJ504" s="7"/>
      <c r="SK504" s="8"/>
      <c r="SP504" s="8"/>
      <c r="SR504" s="4"/>
      <c r="SS504" s="4"/>
      <c r="SU504" s="8"/>
      <c r="SW504" s="4"/>
      <c r="SX504" s="4"/>
      <c r="SY504" s="15"/>
      <c r="SZ504" s="39"/>
      <c r="TE504" s="39"/>
      <c r="TG504" s="14"/>
      <c r="TH504" s="14"/>
      <c r="TI504" s="22"/>
      <c r="TJ504" s="40"/>
      <c r="TN504" s="7"/>
      <c r="TO504" s="8"/>
      <c r="TT504" s="8"/>
      <c r="TV504" s="4"/>
      <c r="TW504" s="4"/>
      <c r="TX504" s="15"/>
      <c r="TY504" s="39"/>
      <c r="UC504" s="7"/>
      <c r="UD504" s="8"/>
      <c r="UH504" s="7"/>
      <c r="UI504" s="8"/>
      <c r="UN504" s="8"/>
      <c r="UP504" s="4"/>
      <c r="UQ504" s="4"/>
      <c r="UR504" s="15"/>
      <c r="US504" s="39"/>
      <c r="UW504" s="7"/>
      <c r="UX504" s="8"/>
      <c r="VB504" s="7"/>
      <c r="VC504" s="8"/>
      <c r="VG504" s="7"/>
      <c r="VH504" s="8"/>
      <c r="VM504" s="8"/>
      <c r="VO504" s="4"/>
      <c r="VP504" s="4"/>
      <c r="VQ504" s="15"/>
      <c r="VR504" s="39"/>
      <c r="VV504" s="7"/>
      <c r="VW504" s="8"/>
      <c r="WA504" s="7"/>
      <c r="WB504" s="8"/>
      <c r="WF504" s="7"/>
      <c r="WG504" s="8"/>
      <c r="WK504" s="7"/>
      <c r="WL504" s="8"/>
      <c r="WQ504" s="8"/>
      <c r="WS504" s="4"/>
      <c r="WT504" s="4"/>
      <c r="WU504" s="15"/>
      <c r="WV504" s="39"/>
      <c r="WZ504" s="7"/>
      <c r="XA504" s="8"/>
      <c r="XE504" s="7"/>
      <c r="XF504" s="8"/>
      <c r="XJ504" s="7"/>
      <c r="XK504" s="8"/>
      <c r="XO504" s="7"/>
      <c r="XP504" s="8"/>
      <c r="XT504" s="7"/>
      <c r="XU504" s="8"/>
      <c r="XY504" s="7"/>
      <c r="XZ504" s="8"/>
      <c r="YD504" s="7"/>
      <c r="YE504" s="8"/>
      <c r="YI504" s="7"/>
      <c r="YJ504" s="8"/>
    </row>
    <row r="505" spans="2:660" x14ac:dyDescent="0.2">
      <c r="B505" s="242"/>
      <c r="C505" s="163"/>
      <c r="D505"/>
      <c r="J505"/>
      <c r="K505"/>
      <c r="L505"/>
      <c r="M505"/>
      <c r="AI505" s="8"/>
      <c r="AK505" s="4"/>
      <c r="AL505" s="9"/>
      <c r="AN505" s="8"/>
      <c r="AP505" s="4"/>
      <c r="AQ505" s="9"/>
      <c r="AS505" s="8"/>
      <c r="AU505" s="4"/>
      <c r="AV505" s="9"/>
      <c r="AX505" s="17"/>
      <c r="AZ505" s="13"/>
      <c r="BA505" s="16"/>
      <c r="BM505" s="39"/>
      <c r="BO505" s="14"/>
      <c r="BP505" s="18"/>
      <c r="BR505" s="39"/>
      <c r="BT505" s="14"/>
      <c r="BU505" s="18"/>
      <c r="BW505" s="39"/>
      <c r="BY505" s="14"/>
      <c r="BZ505" s="18"/>
      <c r="CA505" s="22"/>
      <c r="CB505" s="40"/>
      <c r="CG505" s="40"/>
      <c r="CI505" s="21"/>
      <c r="CJ505" s="21"/>
      <c r="CL505" s="40"/>
      <c r="CN505" s="21"/>
      <c r="CO505" s="21"/>
      <c r="CQ505" s="40"/>
      <c r="CS505" s="21"/>
      <c r="CT505" s="21"/>
      <c r="CV505" s="40"/>
      <c r="CX505" s="21"/>
      <c r="CY505" s="21"/>
      <c r="CZ505" s="26"/>
      <c r="DA505" s="41"/>
      <c r="DF505" s="41"/>
      <c r="DH505" s="25"/>
      <c r="DI505" s="25"/>
      <c r="DK505" s="41"/>
      <c r="DM505" s="25"/>
      <c r="DN505" s="25"/>
      <c r="DP505" s="41"/>
      <c r="DR505" s="25"/>
      <c r="DS505" s="25"/>
      <c r="DT505" s="30"/>
      <c r="DU505" s="42"/>
      <c r="DZ505" s="42"/>
      <c r="EB505" s="29"/>
      <c r="EC505" s="29"/>
      <c r="EE505" s="42"/>
      <c r="EG505" s="29"/>
      <c r="EH505" s="29"/>
      <c r="EI505" s="34"/>
      <c r="EJ505" s="43"/>
      <c r="EO505" s="43"/>
      <c r="EQ505" s="33"/>
      <c r="ER505" s="33"/>
      <c r="ES505" s="38"/>
      <c r="ET505" s="44"/>
      <c r="EX505" s="7"/>
      <c r="EY505" s="8"/>
      <c r="FD505" s="8"/>
      <c r="FF505" s="4"/>
      <c r="FG505" s="4"/>
      <c r="FI505" s="8"/>
      <c r="FK505" s="4"/>
      <c r="FL505" s="4"/>
      <c r="FN505" s="8"/>
      <c r="FP505" s="4"/>
      <c r="FQ505" s="4"/>
      <c r="FS505" s="8"/>
      <c r="FU505" s="4"/>
      <c r="FV505" s="4"/>
      <c r="FW505" s="15"/>
      <c r="FX505" s="39"/>
      <c r="GC505" s="39"/>
      <c r="GE505" s="14"/>
      <c r="GF505" s="14"/>
      <c r="GH505" s="39"/>
      <c r="GJ505" s="14"/>
      <c r="GK505" s="14"/>
      <c r="GM505" s="39"/>
      <c r="GO505" s="14"/>
      <c r="GP505" s="14"/>
      <c r="GQ505" s="22"/>
      <c r="GR505" s="40"/>
      <c r="GW505" s="40"/>
      <c r="GY505" s="21"/>
      <c r="GZ505" s="21"/>
      <c r="HB505" s="40"/>
      <c r="HD505" s="21"/>
      <c r="HE505" s="21"/>
      <c r="HF505" s="26"/>
      <c r="HG505" s="41"/>
      <c r="HL505" s="41"/>
      <c r="HN505" s="25"/>
      <c r="HO505" s="25"/>
      <c r="HP505" s="30"/>
      <c r="HQ505" s="42"/>
      <c r="HU505" s="7"/>
      <c r="HV505" s="8"/>
      <c r="IA505" s="8"/>
      <c r="IC505" s="4"/>
      <c r="ID505" s="4"/>
      <c r="IF505" s="8"/>
      <c r="IH505" s="4"/>
      <c r="II505" s="4"/>
      <c r="IK505" s="8"/>
      <c r="IM505" s="4"/>
      <c r="IN505" s="4"/>
      <c r="IO505" s="15"/>
      <c r="IP505" s="39"/>
      <c r="IU505" s="39"/>
      <c r="IW505" s="14"/>
      <c r="IX505" s="14"/>
      <c r="IZ505" s="39"/>
      <c r="JB505" s="14"/>
      <c r="JC505" s="14"/>
      <c r="JD505" s="22"/>
      <c r="JE505" s="40"/>
      <c r="JJ505" s="40"/>
      <c r="JL505" s="21"/>
      <c r="JM505" s="21"/>
      <c r="JN505" s="26"/>
      <c r="JO505" s="41"/>
      <c r="JS505" s="7"/>
      <c r="JT505" s="8"/>
      <c r="JY505" s="8"/>
      <c r="KA505" s="4"/>
      <c r="KB505" s="4"/>
      <c r="KD505" s="8"/>
      <c r="KF505" s="4"/>
      <c r="KG505" s="4"/>
      <c r="KH505" s="15"/>
      <c r="KI505" s="39"/>
      <c r="KN505" s="39"/>
      <c r="KP505" s="14"/>
      <c r="KQ505" s="14"/>
      <c r="KR505" s="22"/>
      <c r="KS505" s="40"/>
      <c r="KX505" s="6"/>
      <c r="KZ505" s="5"/>
      <c r="LA505" s="5"/>
      <c r="LG505" s="15"/>
      <c r="LH505" s="39"/>
      <c r="LM505" s="6"/>
      <c r="LO505" s="5"/>
      <c r="LP505" s="5"/>
      <c r="LQ505" s="7"/>
      <c r="LR505" s="8"/>
      <c r="LW505" s="8"/>
      <c r="LY505" s="4"/>
      <c r="LZ505" s="4"/>
      <c r="MB505" s="8"/>
      <c r="MD505" s="4"/>
      <c r="ME505" s="4"/>
      <c r="MG505" s="8"/>
      <c r="MI505" s="4"/>
      <c r="MJ505" s="4"/>
      <c r="MK505" s="15"/>
      <c r="ML505" s="39"/>
      <c r="MQ505" s="39"/>
      <c r="MS505" s="14"/>
      <c r="MT505" s="14"/>
      <c r="MV505" s="39"/>
      <c r="MX505" s="14"/>
      <c r="MY505" s="14"/>
      <c r="MZ505" s="22"/>
      <c r="NA505" s="40"/>
      <c r="NF505" s="40"/>
      <c r="NH505" s="21"/>
      <c r="NI505" s="21"/>
      <c r="NJ505" s="26"/>
      <c r="NK505" s="41"/>
      <c r="NO505" s="7"/>
      <c r="NP505" s="8"/>
      <c r="NU505" s="8"/>
      <c r="NW505" s="4"/>
      <c r="NX505" s="4"/>
      <c r="NZ505" s="8"/>
      <c r="OB505" s="4"/>
      <c r="OC505" s="4"/>
      <c r="OD505" s="15"/>
      <c r="OE505" s="39"/>
      <c r="OJ505" s="39"/>
      <c r="OL505" s="14"/>
      <c r="OM505" s="14"/>
      <c r="ON505" s="22"/>
      <c r="OO505" s="40"/>
      <c r="OS505" s="7"/>
      <c r="OT505" s="8"/>
      <c r="OY505" s="8"/>
      <c r="PA505" s="4"/>
      <c r="PB505" s="4"/>
      <c r="PC505" s="15"/>
      <c r="PD505" s="39"/>
      <c r="PH505" s="7"/>
      <c r="PI505" s="8"/>
      <c r="PM505" s="7"/>
      <c r="PN505" s="8"/>
      <c r="PS505" s="8"/>
      <c r="PU505" s="4"/>
      <c r="PV505" s="4"/>
      <c r="PX505" s="8"/>
      <c r="PZ505" s="4"/>
      <c r="QA505" s="4"/>
      <c r="QB505" s="15"/>
      <c r="QC505" s="39"/>
      <c r="QH505" s="39"/>
      <c r="QJ505" s="14"/>
      <c r="QK505" s="14"/>
      <c r="QL505" s="22"/>
      <c r="QM505" s="40"/>
      <c r="QQ505" s="7"/>
      <c r="QR505" s="8"/>
      <c r="QW505" s="8"/>
      <c r="QY505" s="4"/>
      <c r="QZ505" s="4"/>
      <c r="RA505" s="15"/>
      <c r="RB505" s="39"/>
      <c r="RF505" s="7"/>
      <c r="RG505" s="8"/>
      <c r="RK505" s="7"/>
      <c r="RL505" s="8"/>
      <c r="RQ505" s="8"/>
      <c r="RS505" s="4"/>
      <c r="RT505" s="4"/>
      <c r="RU505" s="15"/>
      <c r="RV505" s="39"/>
      <c r="RZ505" s="7"/>
      <c r="SA505" s="8"/>
      <c r="SE505" s="7"/>
      <c r="SF505" s="8"/>
      <c r="SJ505" s="7"/>
      <c r="SK505" s="8"/>
      <c r="SP505" s="8"/>
      <c r="SR505" s="4"/>
      <c r="SS505" s="4"/>
      <c r="SU505" s="8"/>
      <c r="SW505" s="4"/>
      <c r="SX505" s="4"/>
      <c r="SY505" s="15"/>
      <c r="SZ505" s="39"/>
      <c r="TE505" s="39"/>
      <c r="TG505" s="14"/>
      <c r="TH505" s="14"/>
      <c r="TI505" s="22"/>
      <c r="TJ505" s="40"/>
      <c r="TN505" s="7"/>
      <c r="TO505" s="8"/>
      <c r="TT505" s="8"/>
      <c r="TV505" s="4"/>
      <c r="TW505" s="4"/>
      <c r="TX505" s="15"/>
      <c r="TY505" s="39"/>
      <c r="UC505" s="7"/>
      <c r="UD505" s="8"/>
      <c r="UH505" s="7"/>
      <c r="UI505" s="8"/>
      <c r="UN505" s="8"/>
      <c r="UP505" s="4"/>
      <c r="UQ505" s="4"/>
      <c r="UR505" s="15"/>
      <c r="US505" s="39"/>
      <c r="UW505" s="7"/>
      <c r="UX505" s="8"/>
      <c r="VB505" s="7"/>
      <c r="VC505" s="8"/>
      <c r="VG505" s="7"/>
      <c r="VH505" s="8"/>
      <c r="VM505" s="8"/>
      <c r="VO505" s="4"/>
      <c r="VP505" s="4"/>
      <c r="VQ505" s="15"/>
      <c r="VR505" s="39"/>
      <c r="VV505" s="7"/>
      <c r="VW505" s="8"/>
      <c r="WA505" s="7"/>
      <c r="WB505" s="8"/>
      <c r="WF505" s="7"/>
      <c r="WG505" s="8"/>
      <c r="WK505" s="7"/>
      <c r="WL505" s="8"/>
      <c r="WQ505" s="8"/>
      <c r="WS505" s="4"/>
      <c r="WT505" s="4"/>
      <c r="WU505" s="15"/>
      <c r="WV505" s="39"/>
      <c r="WZ505" s="7"/>
      <c r="XA505" s="8"/>
      <c r="XE505" s="7"/>
      <c r="XF505" s="8"/>
      <c r="XJ505" s="7"/>
      <c r="XK505" s="8"/>
      <c r="XO505" s="7"/>
      <c r="XP505" s="8"/>
      <c r="XT505" s="7"/>
      <c r="XU505" s="8"/>
      <c r="XY505" s="7"/>
      <c r="XZ505" s="8"/>
      <c r="YD505" s="7"/>
      <c r="YE505" s="8"/>
      <c r="YI505" s="7"/>
      <c r="YJ505" s="8"/>
    </row>
    <row r="506" spans="2:660" x14ac:dyDescent="0.2">
      <c r="B506" s="242"/>
      <c r="C506" s="163"/>
      <c r="D506"/>
      <c r="J506"/>
      <c r="K506"/>
      <c r="L506"/>
      <c r="M506"/>
      <c r="AI506" s="8"/>
      <c r="AK506" s="4"/>
      <c r="AL506" s="9"/>
      <c r="AN506" s="8"/>
      <c r="AP506" s="4"/>
      <c r="AQ506" s="9"/>
      <c r="AS506" s="8"/>
      <c r="AU506" s="4"/>
      <c r="AV506" s="9"/>
      <c r="AX506" s="17"/>
      <c r="AZ506" s="13"/>
      <c r="BA506" s="16"/>
      <c r="BM506" s="39"/>
      <c r="BO506" s="14"/>
      <c r="BP506" s="18"/>
      <c r="BR506" s="39"/>
      <c r="BT506" s="14"/>
      <c r="BU506" s="18"/>
      <c r="BW506" s="39"/>
      <c r="BY506" s="14"/>
      <c r="BZ506" s="18"/>
      <c r="CA506" s="22"/>
      <c r="CB506" s="40"/>
      <c r="CG506" s="40"/>
      <c r="CI506" s="21"/>
      <c r="CJ506" s="21"/>
      <c r="CL506" s="40"/>
      <c r="CN506" s="21"/>
      <c r="CO506" s="21"/>
      <c r="CQ506" s="40"/>
      <c r="CS506" s="21"/>
      <c r="CT506" s="21"/>
      <c r="CV506" s="40"/>
      <c r="CX506" s="21"/>
      <c r="CY506" s="21"/>
      <c r="CZ506" s="26"/>
      <c r="DA506" s="41"/>
      <c r="DF506" s="41"/>
      <c r="DH506" s="25"/>
      <c r="DI506" s="25"/>
      <c r="DK506" s="41"/>
      <c r="DM506" s="25"/>
      <c r="DN506" s="25"/>
      <c r="DP506" s="41"/>
      <c r="DR506" s="25"/>
      <c r="DS506" s="25"/>
      <c r="DT506" s="30"/>
      <c r="DU506" s="42"/>
      <c r="DZ506" s="42"/>
      <c r="EB506" s="29"/>
      <c r="EC506" s="29"/>
      <c r="EE506" s="42"/>
      <c r="EG506" s="29"/>
      <c r="EH506" s="29"/>
      <c r="EI506" s="34"/>
      <c r="EJ506" s="43"/>
      <c r="EO506" s="43"/>
      <c r="EQ506" s="33"/>
      <c r="ER506" s="33"/>
      <c r="ES506" s="38"/>
      <c r="ET506" s="44"/>
      <c r="EX506" s="7"/>
      <c r="EY506" s="8"/>
      <c r="FD506" s="8"/>
      <c r="FF506" s="4"/>
      <c r="FG506" s="4"/>
      <c r="FI506" s="8"/>
      <c r="FK506" s="4"/>
      <c r="FL506" s="4"/>
      <c r="FN506" s="8"/>
      <c r="FP506" s="4"/>
      <c r="FQ506" s="4"/>
      <c r="FS506" s="8"/>
      <c r="FU506" s="4"/>
      <c r="FV506" s="4"/>
      <c r="FW506" s="15"/>
      <c r="FX506" s="39"/>
      <c r="GC506" s="39"/>
      <c r="GE506" s="14"/>
      <c r="GF506" s="14"/>
      <c r="GH506" s="39"/>
      <c r="GJ506" s="14"/>
      <c r="GK506" s="14"/>
      <c r="GM506" s="39"/>
      <c r="GO506" s="14"/>
      <c r="GP506" s="14"/>
      <c r="GQ506" s="22"/>
      <c r="GR506" s="40"/>
      <c r="GW506" s="40"/>
      <c r="GY506" s="21"/>
      <c r="GZ506" s="21"/>
      <c r="HB506" s="40"/>
      <c r="HD506" s="21"/>
      <c r="HE506" s="21"/>
      <c r="HF506" s="26"/>
      <c r="HG506" s="41"/>
      <c r="HL506" s="41"/>
      <c r="HN506" s="25"/>
      <c r="HO506" s="25"/>
      <c r="HP506" s="30"/>
      <c r="HQ506" s="42"/>
      <c r="HU506" s="7"/>
      <c r="HV506" s="8"/>
      <c r="IA506" s="8"/>
      <c r="IC506" s="4"/>
      <c r="ID506" s="4"/>
      <c r="IF506" s="8"/>
      <c r="IH506" s="4"/>
      <c r="II506" s="4"/>
      <c r="IK506" s="8"/>
      <c r="IM506" s="4"/>
      <c r="IN506" s="4"/>
      <c r="IO506" s="15"/>
      <c r="IP506" s="39"/>
      <c r="IU506" s="39"/>
      <c r="IW506" s="14"/>
      <c r="IX506" s="14"/>
      <c r="IZ506" s="39"/>
      <c r="JB506" s="14"/>
      <c r="JC506" s="14"/>
      <c r="JD506" s="22"/>
      <c r="JE506" s="40"/>
      <c r="JJ506" s="40"/>
      <c r="JL506" s="21"/>
      <c r="JM506" s="21"/>
      <c r="JN506" s="26"/>
      <c r="JO506" s="41"/>
      <c r="JS506" s="7"/>
      <c r="JT506" s="8"/>
      <c r="JY506" s="8"/>
      <c r="KA506" s="4"/>
      <c r="KB506" s="4"/>
      <c r="KD506" s="8"/>
      <c r="KF506" s="4"/>
      <c r="KG506" s="4"/>
      <c r="KH506" s="15"/>
      <c r="KI506" s="39"/>
      <c r="KN506" s="39"/>
      <c r="KP506" s="14"/>
      <c r="KQ506" s="14"/>
      <c r="KR506" s="22"/>
      <c r="KS506" s="40"/>
      <c r="KX506" s="6"/>
      <c r="KZ506" s="5"/>
      <c r="LA506" s="5"/>
      <c r="LG506" s="15"/>
      <c r="LH506" s="39"/>
      <c r="LM506" s="6"/>
      <c r="LO506" s="5"/>
      <c r="LP506" s="5"/>
      <c r="LQ506" s="7"/>
      <c r="LR506" s="8"/>
      <c r="LW506" s="8"/>
      <c r="LY506" s="4"/>
      <c r="LZ506" s="4"/>
      <c r="MB506" s="8"/>
      <c r="MD506" s="4"/>
      <c r="ME506" s="4"/>
      <c r="MG506" s="8"/>
      <c r="MI506" s="4"/>
      <c r="MJ506" s="4"/>
      <c r="MK506" s="15"/>
      <c r="ML506" s="39"/>
      <c r="MQ506" s="39"/>
      <c r="MS506" s="14"/>
      <c r="MT506" s="14"/>
      <c r="MV506" s="39"/>
      <c r="MX506" s="14"/>
      <c r="MY506" s="14"/>
      <c r="MZ506" s="22"/>
      <c r="NA506" s="40"/>
      <c r="NF506" s="40"/>
      <c r="NH506" s="21"/>
      <c r="NI506" s="21"/>
      <c r="NJ506" s="26"/>
      <c r="NK506" s="41"/>
      <c r="NO506" s="7"/>
      <c r="NP506" s="8"/>
      <c r="NU506" s="8"/>
      <c r="NW506" s="4"/>
      <c r="NX506" s="4"/>
      <c r="NZ506" s="8"/>
      <c r="OB506" s="4"/>
      <c r="OC506" s="4"/>
      <c r="OD506" s="15"/>
      <c r="OE506" s="39"/>
      <c r="OJ506" s="39"/>
      <c r="OL506" s="14"/>
      <c r="OM506" s="14"/>
      <c r="ON506" s="22"/>
      <c r="OO506" s="40"/>
      <c r="OS506" s="7"/>
      <c r="OT506" s="8"/>
      <c r="OY506" s="8"/>
      <c r="PA506" s="4"/>
      <c r="PB506" s="4"/>
      <c r="PC506" s="15"/>
      <c r="PD506" s="39"/>
      <c r="PH506" s="7"/>
      <c r="PI506" s="8"/>
      <c r="PM506" s="7"/>
      <c r="PN506" s="8"/>
      <c r="PS506" s="8"/>
      <c r="PU506" s="4"/>
      <c r="PV506" s="4"/>
      <c r="PX506" s="8"/>
      <c r="PZ506" s="4"/>
      <c r="QA506" s="4"/>
      <c r="QB506" s="15"/>
      <c r="QC506" s="39"/>
      <c r="QH506" s="39"/>
      <c r="QJ506" s="14"/>
      <c r="QK506" s="14"/>
      <c r="QL506" s="22"/>
      <c r="QM506" s="40"/>
      <c r="QQ506" s="7"/>
      <c r="QR506" s="8"/>
      <c r="QW506" s="8"/>
      <c r="QY506" s="4"/>
      <c r="QZ506" s="4"/>
      <c r="RA506" s="15"/>
      <c r="RB506" s="39"/>
      <c r="RF506" s="7"/>
      <c r="RG506" s="8"/>
      <c r="RK506" s="7"/>
      <c r="RL506" s="8"/>
      <c r="RQ506" s="8"/>
      <c r="RS506" s="4"/>
      <c r="RT506" s="4"/>
      <c r="RU506" s="15"/>
      <c r="RV506" s="39"/>
      <c r="RZ506" s="7"/>
      <c r="SA506" s="8"/>
      <c r="SE506" s="7"/>
      <c r="SF506" s="8"/>
      <c r="SJ506" s="7"/>
      <c r="SK506" s="8"/>
      <c r="SP506" s="8"/>
      <c r="SR506" s="4"/>
      <c r="SS506" s="4"/>
      <c r="SU506" s="8"/>
      <c r="SW506" s="4"/>
      <c r="SX506" s="4"/>
      <c r="SY506" s="15"/>
      <c r="SZ506" s="39"/>
      <c r="TE506" s="39"/>
      <c r="TG506" s="14"/>
      <c r="TH506" s="14"/>
      <c r="TI506" s="22"/>
      <c r="TJ506" s="40"/>
      <c r="TN506" s="7"/>
      <c r="TO506" s="8"/>
      <c r="TT506" s="8"/>
      <c r="TV506" s="4"/>
      <c r="TW506" s="4"/>
      <c r="TX506" s="15"/>
      <c r="TY506" s="39"/>
      <c r="UC506" s="7"/>
      <c r="UD506" s="8"/>
      <c r="UH506" s="7"/>
      <c r="UI506" s="8"/>
      <c r="UN506" s="8"/>
      <c r="UP506" s="4"/>
      <c r="UQ506" s="4"/>
      <c r="UR506" s="15"/>
      <c r="US506" s="39"/>
      <c r="UW506" s="7"/>
      <c r="UX506" s="8"/>
      <c r="VB506" s="7"/>
      <c r="VC506" s="8"/>
      <c r="VG506" s="7"/>
      <c r="VH506" s="8"/>
      <c r="VM506" s="8"/>
      <c r="VO506" s="4"/>
      <c r="VP506" s="4"/>
      <c r="VQ506" s="15"/>
      <c r="VR506" s="39"/>
      <c r="VV506" s="7"/>
      <c r="VW506" s="8"/>
      <c r="WA506" s="7"/>
      <c r="WB506" s="8"/>
      <c r="WF506" s="7"/>
      <c r="WG506" s="8"/>
      <c r="WK506" s="7"/>
      <c r="WL506" s="8"/>
      <c r="WQ506" s="8"/>
      <c r="WS506" s="4"/>
      <c r="WT506" s="4"/>
      <c r="WU506" s="15"/>
      <c r="WV506" s="39"/>
      <c r="WZ506" s="7"/>
      <c r="XA506" s="8"/>
      <c r="XE506" s="7"/>
      <c r="XF506" s="8"/>
      <c r="XJ506" s="7"/>
      <c r="XK506" s="8"/>
      <c r="XO506" s="7"/>
      <c r="XP506" s="8"/>
      <c r="XT506" s="7"/>
      <c r="XU506" s="8"/>
      <c r="XY506" s="7"/>
      <c r="XZ506" s="8"/>
      <c r="YD506" s="7"/>
      <c r="YE506" s="8"/>
      <c r="YI506" s="7"/>
      <c r="YJ506" s="8"/>
    </row>
    <row r="507" spans="2:660" x14ac:dyDescent="0.2">
      <c r="B507" s="242"/>
      <c r="C507" s="163"/>
      <c r="D507"/>
      <c r="J507"/>
      <c r="K507"/>
      <c r="L507"/>
      <c r="M507"/>
      <c r="AI507" s="8"/>
      <c r="AK507" s="4"/>
      <c r="AL507" s="9"/>
      <c r="AN507" s="8"/>
      <c r="AP507" s="4"/>
      <c r="AQ507" s="9"/>
      <c r="AS507" s="8"/>
      <c r="AU507" s="4"/>
      <c r="AV507" s="9"/>
      <c r="AX507" s="17"/>
      <c r="AZ507" s="13"/>
      <c r="BA507" s="16"/>
      <c r="BM507" s="39"/>
      <c r="BO507" s="14"/>
      <c r="BP507" s="18"/>
      <c r="BR507" s="39"/>
      <c r="BT507" s="14"/>
      <c r="BU507" s="18"/>
      <c r="BW507" s="39"/>
      <c r="BY507" s="14"/>
      <c r="BZ507" s="18"/>
      <c r="CA507" s="22"/>
      <c r="CB507" s="40"/>
      <c r="CG507" s="40"/>
      <c r="CI507" s="21"/>
      <c r="CJ507" s="21"/>
      <c r="CL507" s="40"/>
      <c r="CN507" s="21"/>
      <c r="CO507" s="21"/>
      <c r="CQ507" s="40"/>
      <c r="CS507" s="21"/>
      <c r="CT507" s="21"/>
      <c r="CV507" s="40"/>
      <c r="CX507" s="21"/>
      <c r="CY507" s="21"/>
      <c r="CZ507" s="26"/>
      <c r="DA507" s="41"/>
      <c r="DF507" s="41"/>
      <c r="DH507" s="25"/>
      <c r="DI507" s="25"/>
      <c r="DK507" s="41"/>
      <c r="DM507" s="25"/>
      <c r="DN507" s="25"/>
      <c r="DP507" s="41"/>
      <c r="DR507" s="25"/>
      <c r="DS507" s="25"/>
      <c r="DT507" s="30"/>
      <c r="DU507" s="42"/>
      <c r="DZ507" s="42"/>
      <c r="EB507" s="29"/>
      <c r="EC507" s="29"/>
      <c r="EE507" s="42"/>
      <c r="EG507" s="29"/>
      <c r="EH507" s="29"/>
      <c r="EI507" s="34"/>
      <c r="EJ507" s="43"/>
      <c r="EO507" s="43"/>
      <c r="EQ507" s="33"/>
      <c r="ER507" s="33"/>
      <c r="ES507" s="38"/>
      <c r="ET507" s="44"/>
      <c r="EX507" s="7"/>
      <c r="EY507" s="8"/>
      <c r="FD507" s="8"/>
      <c r="FF507" s="4"/>
      <c r="FG507" s="4"/>
      <c r="FI507" s="8"/>
      <c r="FK507" s="4"/>
      <c r="FL507" s="4"/>
      <c r="FN507" s="8"/>
      <c r="FP507" s="4"/>
      <c r="FQ507" s="4"/>
      <c r="FS507" s="8"/>
      <c r="FU507" s="4"/>
      <c r="FV507" s="4"/>
      <c r="FW507" s="15"/>
      <c r="FX507" s="39"/>
      <c r="GC507" s="39"/>
      <c r="GE507" s="14"/>
      <c r="GF507" s="14"/>
      <c r="GH507" s="39"/>
      <c r="GJ507" s="14"/>
      <c r="GK507" s="14"/>
      <c r="GM507" s="39"/>
      <c r="GO507" s="14"/>
      <c r="GP507" s="14"/>
      <c r="GQ507" s="22"/>
      <c r="GR507" s="40"/>
      <c r="GW507" s="40"/>
      <c r="GY507" s="21"/>
      <c r="GZ507" s="21"/>
      <c r="HB507" s="40"/>
      <c r="HD507" s="21"/>
      <c r="HE507" s="21"/>
      <c r="HF507" s="26"/>
      <c r="HG507" s="41"/>
      <c r="HL507" s="41"/>
      <c r="HN507" s="25"/>
      <c r="HO507" s="25"/>
      <c r="HP507" s="30"/>
      <c r="HQ507" s="42"/>
      <c r="HU507" s="7"/>
      <c r="HV507" s="8"/>
      <c r="IA507" s="8"/>
      <c r="IC507" s="4"/>
      <c r="ID507" s="4"/>
      <c r="IF507" s="8"/>
      <c r="IH507" s="4"/>
      <c r="II507" s="4"/>
      <c r="IK507" s="8"/>
      <c r="IM507" s="4"/>
      <c r="IN507" s="4"/>
      <c r="IO507" s="15"/>
      <c r="IP507" s="39"/>
      <c r="IU507" s="39"/>
      <c r="IW507" s="14"/>
      <c r="IX507" s="14"/>
      <c r="IZ507" s="39"/>
      <c r="JB507" s="14"/>
      <c r="JC507" s="14"/>
      <c r="JD507" s="22"/>
      <c r="JE507" s="40"/>
      <c r="JJ507" s="40"/>
      <c r="JL507" s="21"/>
      <c r="JM507" s="21"/>
      <c r="JN507" s="26"/>
      <c r="JO507" s="41"/>
      <c r="JS507" s="7"/>
      <c r="JT507" s="8"/>
      <c r="JY507" s="8"/>
      <c r="KA507" s="4"/>
      <c r="KB507" s="4"/>
      <c r="KD507" s="8"/>
      <c r="KF507" s="4"/>
      <c r="KG507" s="4"/>
      <c r="KH507" s="15"/>
      <c r="KI507" s="39"/>
      <c r="KN507" s="39"/>
      <c r="KP507" s="14"/>
      <c r="KQ507" s="14"/>
      <c r="KR507" s="22"/>
      <c r="KS507" s="40"/>
      <c r="KX507" s="6"/>
      <c r="KZ507" s="5"/>
      <c r="LA507" s="5"/>
      <c r="LG507" s="15"/>
      <c r="LH507" s="39"/>
      <c r="LM507" s="6"/>
      <c r="LO507" s="5"/>
      <c r="LP507" s="5"/>
      <c r="LQ507" s="7"/>
      <c r="LR507" s="8"/>
      <c r="LW507" s="8"/>
      <c r="LY507" s="4"/>
      <c r="LZ507" s="4"/>
      <c r="MB507" s="8"/>
      <c r="MD507" s="4"/>
      <c r="ME507" s="4"/>
      <c r="MG507" s="8"/>
      <c r="MI507" s="4"/>
      <c r="MJ507" s="4"/>
      <c r="MK507" s="15"/>
      <c r="ML507" s="39"/>
      <c r="MQ507" s="39"/>
      <c r="MS507" s="14"/>
      <c r="MT507" s="14"/>
      <c r="MV507" s="39"/>
      <c r="MX507" s="14"/>
      <c r="MY507" s="14"/>
      <c r="MZ507" s="22"/>
      <c r="NA507" s="40"/>
      <c r="NF507" s="40"/>
      <c r="NH507" s="21"/>
      <c r="NI507" s="21"/>
      <c r="NJ507" s="26"/>
      <c r="NK507" s="41"/>
      <c r="NO507" s="7"/>
      <c r="NP507" s="8"/>
      <c r="NU507" s="8"/>
      <c r="NW507" s="4"/>
      <c r="NX507" s="4"/>
      <c r="NZ507" s="8"/>
      <c r="OB507" s="4"/>
      <c r="OC507" s="4"/>
      <c r="OD507" s="15"/>
      <c r="OE507" s="39"/>
      <c r="OJ507" s="39"/>
      <c r="OL507" s="14"/>
      <c r="OM507" s="14"/>
      <c r="ON507" s="22"/>
      <c r="OO507" s="40"/>
      <c r="OS507" s="7"/>
      <c r="OT507" s="8"/>
      <c r="OY507" s="8"/>
      <c r="PA507" s="4"/>
      <c r="PB507" s="4"/>
      <c r="PC507" s="15"/>
      <c r="PD507" s="39"/>
      <c r="PH507" s="7"/>
      <c r="PI507" s="8"/>
      <c r="PM507" s="7"/>
      <c r="PN507" s="8"/>
      <c r="PS507" s="8"/>
      <c r="PU507" s="4"/>
      <c r="PV507" s="4"/>
      <c r="PX507" s="8"/>
      <c r="PZ507" s="4"/>
      <c r="QA507" s="4"/>
      <c r="QB507" s="15"/>
      <c r="QC507" s="39"/>
      <c r="QH507" s="39"/>
      <c r="QJ507" s="14"/>
      <c r="QK507" s="14"/>
      <c r="QL507" s="22"/>
      <c r="QM507" s="40"/>
      <c r="QQ507" s="7"/>
      <c r="QR507" s="8"/>
      <c r="QW507" s="8"/>
      <c r="QY507" s="4"/>
      <c r="QZ507" s="4"/>
      <c r="RA507" s="15"/>
      <c r="RB507" s="39"/>
      <c r="RF507" s="7"/>
      <c r="RG507" s="8"/>
      <c r="RK507" s="7"/>
      <c r="RL507" s="8"/>
      <c r="RQ507" s="8"/>
      <c r="RS507" s="4"/>
      <c r="RT507" s="4"/>
      <c r="RU507" s="15"/>
      <c r="RV507" s="39"/>
      <c r="RZ507" s="7"/>
      <c r="SA507" s="8"/>
      <c r="SE507" s="7"/>
      <c r="SF507" s="8"/>
      <c r="SJ507" s="7"/>
      <c r="SK507" s="8"/>
      <c r="SP507" s="8"/>
      <c r="SR507" s="4"/>
      <c r="SS507" s="4"/>
      <c r="SU507" s="8"/>
      <c r="SW507" s="4"/>
      <c r="SX507" s="4"/>
      <c r="SY507" s="15"/>
      <c r="SZ507" s="39"/>
      <c r="TE507" s="39"/>
      <c r="TG507" s="14"/>
      <c r="TH507" s="14"/>
      <c r="TI507" s="22"/>
      <c r="TJ507" s="40"/>
      <c r="TN507" s="7"/>
      <c r="TO507" s="8"/>
      <c r="TT507" s="8"/>
      <c r="TV507" s="4"/>
      <c r="TW507" s="4"/>
      <c r="TX507" s="15"/>
      <c r="TY507" s="39"/>
      <c r="UC507" s="7"/>
      <c r="UD507" s="8"/>
      <c r="UH507" s="7"/>
      <c r="UI507" s="8"/>
      <c r="UN507" s="8"/>
      <c r="UP507" s="4"/>
      <c r="UQ507" s="4"/>
      <c r="UR507" s="15"/>
      <c r="US507" s="39"/>
      <c r="UW507" s="7"/>
      <c r="UX507" s="8"/>
      <c r="VB507" s="7"/>
      <c r="VC507" s="8"/>
      <c r="VG507" s="7"/>
      <c r="VH507" s="8"/>
      <c r="VM507" s="8"/>
      <c r="VO507" s="4"/>
      <c r="VP507" s="4"/>
      <c r="VQ507" s="15"/>
      <c r="VR507" s="39"/>
      <c r="VV507" s="7"/>
      <c r="VW507" s="8"/>
      <c r="WA507" s="7"/>
      <c r="WB507" s="8"/>
      <c r="WF507" s="7"/>
      <c r="WG507" s="8"/>
      <c r="WK507" s="7"/>
      <c r="WL507" s="8"/>
      <c r="WQ507" s="8"/>
      <c r="WS507" s="4"/>
      <c r="WT507" s="4"/>
      <c r="WU507" s="15"/>
      <c r="WV507" s="39"/>
      <c r="WZ507" s="7"/>
      <c r="XA507" s="8"/>
      <c r="XE507" s="7"/>
      <c r="XF507" s="8"/>
      <c r="XJ507" s="7"/>
      <c r="XK507" s="8"/>
      <c r="XO507" s="7"/>
      <c r="XP507" s="8"/>
      <c r="XT507" s="7"/>
      <c r="XU507" s="8"/>
      <c r="XY507" s="7"/>
      <c r="XZ507" s="8"/>
      <c r="YD507" s="7"/>
      <c r="YE507" s="8"/>
      <c r="YI507" s="7"/>
      <c r="YJ507" s="8"/>
    </row>
    <row r="508" spans="2:660" x14ac:dyDescent="0.2">
      <c r="B508" s="242"/>
      <c r="C508" s="163"/>
      <c r="D508"/>
      <c r="J508"/>
      <c r="K508"/>
      <c r="L508"/>
      <c r="M508"/>
      <c r="AI508" s="8"/>
      <c r="AK508" s="4"/>
      <c r="AL508" s="9"/>
      <c r="AN508" s="8"/>
      <c r="AP508" s="4"/>
      <c r="AQ508" s="9"/>
      <c r="AS508" s="8"/>
      <c r="AU508" s="4"/>
      <c r="AV508" s="9"/>
      <c r="AX508" s="17"/>
      <c r="AZ508" s="13"/>
      <c r="BA508" s="16"/>
      <c r="BM508" s="39"/>
      <c r="BO508" s="14"/>
      <c r="BP508" s="18"/>
      <c r="BR508" s="39"/>
      <c r="BT508" s="14"/>
      <c r="BU508" s="18"/>
      <c r="BW508" s="39"/>
      <c r="BY508" s="14"/>
      <c r="BZ508" s="18"/>
      <c r="CA508" s="22"/>
      <c r="CB508" s="40"/>
      <c r="CG508" s="40"/>
      <c r="CI508" s="21"/>
      <c r="CJ508" s="21"/>
      <c r="CL508" s="40"/>
      <c r="CN508" s="21"/>
      <c r="CO508" s="21"/>
      <c r="CQ508" s="40"/>
      <c r="CS508" s="21"/>
      <c r="CT508" s="21"/>
      <c r="CV508" s="40"/>
      <c r="CX508" s="21"/>
      <c r="CY508" s="21"/>
      <c r="CZ508" s="26"/>
      <c r="DA508" s="41"/>
      <c r="DF508" s="41"/>
      <c r="DH508" s="25"/>
      <c r="DI508" s="25"/>
      <c r="DK508" s="41"/>
      <c r="DM508" s="25"/>
      <c r="DN508" s="25"/>
      <c r="DP508" s="41"/>
      <c r="DR508" s="25"/>
      <c r="DS508" s="25"/>
      <c r="DT508" s="30"/>
      <c r="DU508" s="42"/>
      <c r="DZ508" s="42"/>
      <c r="EB508" s="29"/>
      <c r="EC508" s="29"/>
      <c r="EE508" s="42"/>
      <c r="EG508" s="29"/>
      <c r="EH508" s="29"/>
      <c r="EI508" s="34"/>
      <c r="EJ508" s="43"/>
      <c r="EO508" s="43"/>
      <c r="EQ508" s="33"/>
      <c r="ER508" s="33"/>
      <c r="ES508" s="38"/>
      <c r="ET508" s="44"/>
      <c r="EX508" s="7"/>
      <c r="EY508" s="8"/>
      <c r="FD508" s="8"/>
      <c r="FF508" s="4"/>
      <c r="FG508" s="4"/>
      <c r="FI508" s="8"/>
      <c r="FK508" s="4"/>
      <c r="FL508" s="4"/>
      <c r="FN508" s="8"/>
      <c r="FP508" s="4"/>
      <c r="FQ508" s="4"/>
      <c r="FS508" s="8"/>
      <c r="FU508" s="4"/>
      <c r="FV508" s="4"/>
      <c r="FW508" s="15"/>
      <c r="FX508" s="39"/>
      <c r="GC508" s="39"/>
      <c r="GE508" s="14"/>
      <c r="GF508" s="14"/>
      <c r="GH508" s="39"/>
      <c r="GJ508" s="14"/>
      <c r="GK508" s="14"/>
      <c r="GM508" s="39"/>
      <c r="GO508" s="14"/>
      <c r="GP508" s="14"/>
      <c r="GQ508" s="22"/>
      <c r="GR508" s="40"/>
      <c r="GW508" s="40"/>
      <c r="GY508" s="21"/>
      <c r="GZ508" s="21"/>
      <c r="HB508" s="40"/>
      <c r="HD508" s="21"/>
      <c r="HE508" s="21"/>
      <c r="HF508" s="26"/>
      <c r="HG508" s="41"/>
      <c r="HL508" s="41"/>
      <c r="HN508" s="25"/>
      <c r="HO508" s="25"/>
      <c r="HP508" s="30"/>
      <c r="HQ508" s="42"/>
      <c r="HU508" s="7"/>
      <c r="HV508" s="8"/>
      <c r="IA508" s="8"/>
      <c r="IC508" s="4"/>
      <c r="ID508" s="4"/>
      <c r="IF508" s="8"/>
      <c r="IH508" s="4"/>
      <c r="II508" s="4"/>
      <c r="IK508" s="8"/>
      <c r="IM508" s="4"/>
      <c r="IN508" s="4"/>
      <c r="IO508" s="15"/>
      <c r="IP508" s="39"/>
      <c r="IU508" s="39"/>
      <c r="IW508" s="14"/>
      <c r="IX508" s="14"/>
      <c r="IZ508" s="39"/>
      <c r="JB508" s="14"/>
      <c r="JC508" s="14"/>
      <c r="JD508" s="22"/>
      <c r="JE508" s="40"/>
      <c r="JJ508" s="40"/>
      <c r="JL508" s="21"/>
      <c r="JM508" s="21"/>
      <c r="JN508" s="26"/>
      <c r="JO508" s="41"/>
      <c r="JS508" s="7"/>
      <c r="JT508" s="8"/>
      <c r="JY508" s="8"/>
      <c r="KA508" s="4"/>
      <c r="KB508" s="4"/>
      <c r="KD508" s="8"/>
      <c r="KF508" s="4"/>
      <c r="KG508" s="4"/>
      <c r="KH508" s="15"/>
      <c r="KI508" s="39"/>
      <c r="KN508" s="39"/>
      <c r="KP508" s="14"/>
      <c r="KQ508" s="14"/>
      <c r="KR508" s="22"/>
      <c r="KS508" s="40"/>
      <c r="KX508" s="6"/>
      <c r="KZ508" s="5"/>
      <c r="LA508" s="5"/>
      <c r="LG508" s="15"/>
      <c r="LH508" s="39"/>
      <c r="LM508" s="6"/>
      <c r="LO508" s="5"/>
      <c r="LP508" s="5"/>
      <c r="LQ508" s="7"/>
      <c r="LR508" s="8"/>
      <c r="LW508" s="8"/>
      <c r="LY508" s="4"/>
      <c r="LZ508" s="4"/>
      <c r="MB508" s="8"/>
      <c r="MD508" s="4"/>
      <c r="ME508" s="4"/>
      <c r="MG508" s="8"/>
      <c r="MI508" s="4"/>
      <c r="MJ508" s="4"/>
      <c r="MK508" s="15"/>
      <c r="ML508" s="39"/>
      <c r="MQ508" s="39"/>
      <c r="MS508" s="14"/>
      <c r="MT508" s="14"/>
      <c r="MV508" s="39"/>
      <c r="MX508" s="14"/>
      <c r="MY508" s="14"/>
      <c r="MZ508" s="22"/>
      <c r="NA508" s="40"/>
      <c r="NF508" s="40"/>
      <c r="NH508" s="21"/>
      <c r="NI508" s="21"/>
      <c r="NJ508" s="26"/>
      <c r="NK508" s="41"/>
      <c r="NO508" s="7"/>
      <c r="NP508" s="8"/>
      <c r="NU508" s="8"/>
      <c r="NW508" s="4"/>
      <c r="NX508" s="4"/>
      <c r="NZ508" s="8"/>
      <c r="OB508" s="4"/>
      <c r="OC508" s="4"/>
      <c r="OD508" s="15"/>
      <c r="OE508" s="39"/>
      <c r="OJ508" s="39"/>
      <c r="OL508" s="14"/>
      <c r="OM508" s="14"/>
      <c r="ON508" s="22"/>
      <c r="OO508" s="40"/>
      <c r="OS508" s="7"/>
      <c r="OT508" s="8"/>
      <c r="OY508" s="8"/>
      <c r="PA508" s="4"/>
      <c r="PB508" s="4"/>
      <c r="PC508" s="15"/>
      <c r="PD508" s="39"/>
      <c r="PH508" s="7"/>
      <c r="PI508" s="8"/>
      <c r="PM508" s="7"/>
      <c r="PN508" s="8"/>
      <c r="PS508" s="8"/>
      <c r="PU508" s="4"/>
      <c r="PV508" s="4"/>
      <c r="PX508" s="8"/>
      <c r="PZ508" s="4"/>
      <c r="QA508" s="4"/>
      <c r="QB508" s="15"/>
      <c r="QC508" s="39"/>
      <c r="QH508" s="39"/>
      <c r="QJ508" s="14"/>
      <c r="QK508" s="14"/>
      <c r="QL508" s="22"/>
      <c r="QM508" s="40"/>
      <c r="QQ508" s="7"/>
      <c r="QR508" s="8"/>
      <c r="QW508" s="8"/>
      <c r="QY508" s="4"/>
      <c r="QZ508" s="4"/>
      <c r="RA508" s="15"/>
      <c r="RB508" s="39"/>
      <c r="RF508" s="7"/>
      <c r="RG508" s="8"/>
      <c r="RK508" s="7"/>
      <c r="RL508" s="8"/>
      <c r="RQ508" s="8"/>
      <c r="RS508" s="4"/>
      <c r="RT508" s="4"/>
      <c r="RU508" s="15"/>
      <c r="RV508" s="39"/>
      <c r="RZ508" s="7"/>
      <c r="SA508" s="8"/>
      <c r="SE508" s="7"/>
      <c r="SF508" s="8"/>
      <c r="SJ508" s="7"/>
      <c r="SK508" s="8"/>
      <c r="SP508" s="8"/>
      <c r="SR508" s="4"/>
      <c r="SS508" s="4"/>
      <c r="SU508" s="8"/>
      <c r="SW508" s="4"/>
      <c r="SX508" s="4"/>
      <c r="SY508" s="15"/>
      <c r="SZ508" s="39"/>
      <c r="TE508" s="39"/>
      <c r="TG508" s="14"/>
      <c r="TH508" s="14"/>
      <c r="TI508" s="22"/>
      <c r="TJ508" s="40"/>
      <c r="TN508" s="7"/>
      <c r="TO508" s="8"/>
      <c r="TT508" s="8"/>
      <c r="TV508" s="4"/>
      <c r="TW508" s="4"/>
      <c r="TX508" s="15"/>
      <c r="TY508" s="39"/>
      <c r="UC508" s="7"/>
      <c r="UD508" s="8"/>
      <c r="UH508" s="7"/>
      <c r="UI508" s="8"/>
      <c r="UN508" s="8"/>
      <c r="UP508" s="4"/>
      <c r="UQ508" s="4"/>
      <c r="UR508" s="15"/>
      <c r="US508" s="39"/>
      <c r="UW508" s="7"/>
      <c r="UX508" s="8"/>
      <c r="VB508" s="7"/>
      <c r="VC508" s="8"/>
      <c r="VG508" s="7"/>
      <c r="VH508" s="8"/>
      <c r="VM508" s="8"/>
      <c r="VO508" s="4"/>
      <c r="VP508" s="4"/>
      <c r="VQ508" s="15"/>
      <c r="VR508" s="39"/>
      <c r="VV508" s="7"/>
      <c r="VW508" s="8"/>
      <c r="WA508" s="7"/>
      <c r="WB508" s="8"/>
      <c r="WF508" s="7"/>
      <c r="WG508" s="8"/>
      <c r="WK508" s="7"/>
      <c r="WL508" s="8"/>
      <c r="WQ508" s="8"/>
      <c r="WS508" s="4"/>
      <c r="WT508" s="4"/>
      <c r="WU508" s="15"/>
      <c r="WV508" s="39"/>
      <c r="WZ508" s="7"/>
      <c r="XA508" s="8"/>
      <c r="XE508" s="7"/>
      <c r="XF508" s="8"/>
      <c r="XJ508" s="7"/>
      <c r="XK508" s="8"/>
      <c r="XO508" s="7"/>
      <c r="XP508" s="8"/>
      <c r="XT508" s="7"/>
      <c r="XU508" s="8"/>
      <c r="XY508" s="7"/>
      <c r="XZ508" s="8"/>
      <c r="YD508" s="7"/>
      <c r="YE508" s="8"/>
      <c r="YI508" s="7"/>
      <c r="YJ508" s="8"/>
    </row>
    <row r="509" spans="2:660" x14ac:dyDescent="0.2">
      <c r="B509" s="242"/>
      <c r="C509" s="163"/>
      <c r="D509"/>
      <c r="J509"/>
      <c r="K509"/>
      <c r="L509"/>
      <c r="M509"/>
      <c r="AI509" s="8"/>
      <c r="AK509" s="4"/>
      <c r="AL509" s="9"/>
      <c r="AN509" s="8"/>
      <c r="AP509" s="4"/>
      <c r="AQ509" s="9"/>
      <c r="AS509" s="8"/>
      <c r="AU509" s="4"/>
      <c r="AV509" s="9"/>
      <c r="AX509" s="17"/>
      <c r="AZ509" s="13"/>
      <c r="BA509" s="16"/>
      <c r="BM509" s="39"/>
      <c r="BO509" s="14"/>
      <c r="BP509" s="18"/>
      <c r="BR509" s="39"/>
      <c r="BT509" s="14"/>
      <c r="BU509" s="18"/>
      <c r="BW509" s="39"/>
      <c r="BY509" s="14"/>
      <c r="BZ509" s="18"/>
      <c r="CA509" s="22"/>
      <c r="CB509" s="40"/>
      <c r="CG509" s="40"/>
      <c r="CI509" s="21"/>
      <c r="CJ509" s="21"/>
      <c r="CL509" s="40"/>
      <c r="CN509" s="21"/>
      <c r="CO509" s="21"/>
      <c r="CQ509" s="40"/>
      <c r="CS509" s="21"/>
      <c r="CT509" s="21"/>
      <c r="CV509" s="40"/>
      <c r="CX509" s="21"/>
      <c r="CY509" s="21"/>
      <c r="CZ509" s="26"/>
      <c r="DA509" s="41"/>
      <c r="DF509" s="41"/>
      <c r="DH509" s="25"/>
      <c r="DI509" s="25"/>
      <c r="DK509" s="41"/>
      <c r="DM509" s="25"/>
      <c r="DN509" s="25"/>
      <c r="DP509" s="41"/>
      <c r="DR509" s="25"/>
      <c r="DS509" s="25"/>
      <c r="DT509" s="30"/>
      <c r="DU509" s="42"/>
      <c r="DZ509" s="42"/>
      <c r="EB509" s="29"/>
      <c r="EC509" s="29"/>
      <c r="EE509" s="42"/>
      <c r="EG509" s="29"/>
      <c r="EH509" s="29"/>
      <c r="EI509" s="34"/>
      <c r="EJ509" s="43"/>
      <c r="EO509" s="43"/>
      <c r="EQ509" s="33"/>
      <c r="ER509" s="33"/>
      <c r="ES509" s="38"/>
      <c r="ET509" s="44"/>
      <c r="EX509" s="7"/>
      <c r="EY509" s="8"/>
      <c r="FD509" s="8"/>
      <c r="FF509" s="4"/>
      <c r="FG509" s="4"/>
      <c r="FI509" s="8"/>
      <c r="FK509" s="4"/>
      <c r="FL509" s="4"/>
      <c r="FN509" s="8"/>
      <c r="FP509" s="4"/>
      <c r="FQ509" s="4"/>
      <c r="FS509" s="8"/>
      <c r="FU509" s="4"/>
      <c r="FV509" s="4"/>
      <c r="FW509" s="15"/>
      <c r="FX509" s="39"/>
      <c r="GC509" s="39"/>
      <c r="GE509" s="14"/>
      <c r="GF509" s="14"/>
      <c r="GH509" s="39"/>
      <c r="GJ509" s="14"/>
      <c r="GK509" s="14"/>
      <c r="GM509" s="39"/>
      <c r="GO509" s="14"/>
      <c r="GP509" s="14"/>
      <c r="GQ509" s="22"/>
      <c r="GR509" s="40"/>
      <c r="GW509" s="40"/>
      <c r="GY509" s="21"/>
      <c r="GZ509" s="21"/>
      <c r="HB509" s="40"/>
      <c r="HD509" s="21"/>
      <c r="HE509" s="21"/>
      <c r="HF509" s="26"/>
      <c r="HG509" s="41"/>
      <c r="HL509" s="41"/>
      <c r="HN509" s="25"/>
      <c r="HO509" s="25"/>
      <c r="HP509" s="30"/>
      <c r="HQ509" s="42"/>
      <c r="HU509" s="7"/>
      <c r="HV509" s="8"/>
      <c r="IA509" s="8"/>
      <c r="IC509" s="4"/>
      <c r="ID509" s="4"/>
      <c r="IF509" s="8"/>
      <c r="IH509" s="4"/>
      <c r="II509" s="4"/>
      <c r="IK509" s="8"/>
      <c r="IM509" s="4"/>
      <c r="IN509" s="4"/>
      <c r="IO509" s="15"/>
      <c r="IP509" s="39"/>
      <c r="IU509" s="39"/>
      <c r="IW509" s="14"/>
      <c r="IX509" s="14"/>
      <c r="IZ509" s="39"/>
      <c r="JB509" s="14"/>
      <c r="JC509" s="14"/>
      <c r="JD509" s="22"/>
      <c r="JE509" s="40"/>
      <c r="JJ509" s="40"/>
      <c r="JL509" s="21"/>
      <c r="JM509" s="21"/>
      <c r="JN509" s="26"/>
      <c r="JO509" s="41"/>
      <c r="JS509" s="7"/>
      <c r="JT509" s="8"/>
      <c r="JY509" s="8"/>
      <c r="KA509" s="4"/>
      <c r="KB509" s="4"/>
      <c r="KD509" s="8"/>
      <c r="KF509" s="4"/>
      <c r="KG509" s="4"/>
      <c r="KH509" s="15"/>
      <c r="KI509" s="39"/>
      <c r="KN509" s="39"/>
      <c r="KP509" s="14"/>
      <c r="KQ509" s="14"/>
      <c r="KR509" s="22"/>
      <c r="KS509" s="40"/>
      <c r="KX509" s="6"/>
      <c r="KZ509" s="5"/>
      <c r="LA509" s="5"/>
      <c r="LG509" s="15"/>
      <c r="LH509" s="39"/>
      <c r="LM509" s="6"/>
      <c r="LO509" s="5"/>
      <c r="LP509" s="5"/>
      <c r="LQ509" s="7"/>
      <c r="LR509" s="8"/>
      <c r="LW509" s="8"/>
      <c r="LY509" s="4"/>
      <c r="LZ509" s="4"/>
      <c r="MB509" s="8"/>
      <c r="MD509" s="4"/>
      <c r="ME509" s="4"/>
      <c r="MG509" s="8"/>
      <c r="MI509" s="4"/>
      <c r="MJ509" s="4"/>
      <c r="MK509" s="15"/>
      <c r="ML509" s="39"/>
      <c r="MQ509" s="39"/>
      <c r="MS509" s="14"/>
      <c r="MT509" s="14"/>
      <c r="MV509" s="39"/>
      <c r="MX509" s="14"/>
      <c r="MY509" s="14"/>
      <c r="MZ509" s="22"/>
      <c r="NA509" s="40"/>
      <c r="NF509" s="40"/>
      <c r="NH509" s="21"/>
      <c r="NI509" s="21"/>
      <c r="NJ509" s="26"/>
      <c r="NK509" s="41"/>
      <c r="NO509" s="7"/>
      <c r="NP509" s="8"/>
      <c r="NU509" s="8"/>
      <c r="NW509" s="4"/>
      <c r="NX509" s="4"/>
      <c r="NZ509" s="8"/>
      <c r="OB509" s="4"/>
      <c r="OC509" s="4"/>
      <c r="OD509" s="15"/>
      <c r="OE509" s="39"/>
      <c r="OJ509" s="39"/>
      <c r="OL509" s="14"/>
      <c r="OM509" s="14"/>
      <c r="ON509" s="22"/>
      <c r="OO509" s="40"/>
      <c r="OS509" s="7"/>
      <c r="OT509" s="8"/>
      <c r="OY509" s="8"/>
      <c r="PA509" s="4"/>
      <c r="PB509" s="4"/>
      <c r="PC509" s="15"/>
      <c r="PD509" s="39"/>
      <c r="PH509" s="7"/>
      <c r="PI509" s="8"/>
      <c r="PM509" s="7"/>
      <c r="PN509" s="8"/>
      <c r="PS509" s="8"/>
      <c r="PU509" s="4"/>
      <c r="PV509" s="4"/>
      <c r="PX509" s="8"/>
      <c r="PZ509" s="4"/>
      <c r="QA509" s="4"/>
      <c r="QB509" s="15"/>
      <c r="QC509" s="39"/>
      <c r="QH509" s="39"/>
      <c r="QJ509" s="14"/>
      <c r="QK509" s="14"/>
      <c r="QL509" s="22"/>
      <c r="QM509" s="40"/>
      <c r="QQ509" s="7"/>
      <c r="QR509" s="8"/>
      <c r="QW509" s="8"/>
      <c r="QY509" s="4"/>
      <c r="QZ509" s="4"/>
      <c r="RA509" s="15"/>
      <c r="RB509" s="39"/>
      <c r="RF509" s="7"/>
      <c r="RG509" s="8"/>
      <c r="RK509" s="7"/>
      <c r="RL509" s="8"/>
      <c r="RQ509" s="8"/>
      <c r="RS509" s="4"/>
      <c r="RT509" s="4"/>
      <c r="RU509" s="15"/>
      <c r="RV509" s="39"/>
      <c r="RZ509" s="7"/>
      <c r="SA509" s="8"/>
      <c r="SE509" s="7"/>
      <c r="SF509" s="8"/>
      <c r="SJ509" s="7"/>
      <c r="SK509" s="8"/>
      <c r="SP509" s="8"/>
      <c r="SR509" s="4"/>
      <c r="SS509" s="4"/>
      <c r="SU509" s="8"/>
      <c r="SW509" s="4"/>
      <c r="SX509" s="4"/>
      <c r="SY509" s="15"/>
      <c r="SZ509" s="39"/>
      <c r="TE509" s="39"/>
      <c r="TG509" s="14"/>
      <c r="TH509" s="14"/>
      <c r="TI509" s="22"/>
      <c r="TJ509" s="40"/>
      <c r="TN509" s="7"/>
      <c r="TO509" s="8"/>
      <c r="TT509" s="8"/>
      <c r="TV509" s="4"/>
      <c r="TW509" s="4"/>
      <c r="TX509" s="15"/>
      <c r="TY509" s="39"/>
      <c r="UC509" s="7"/>
      <c r="UD509" s="8"/>
      <c r="UH509" s="7"/>
      <c r="UI509" s="8"/>
      <c r="UN509" s="8"/>
      <c r="UP509" s="4"/>
      <c r="UQ509" s="4"/>
      <c r="UR509" s="15"/>
      <c r="US509" s="39"/>
      <c r="UW509" s="7"/>
      <c r="UX509" s="8"/>
      <c r="VB509" s="7"/>
      <c r="VC509" s="8"/>
      <c r="VG509" s="7"/>
      <c r="VH509" s="8"/>
      <c r="VM509" s="8"/>
      <c r="VO509" s="4"/>
      <c r="VP509" s="4"/>
      <c r="VQ509" s="15"/>
      <c r="VR509" s="39"/>
      <c r="VV509" s="7"/>
      <c r="VW509" s="8"/>
      <c r="WA509" s="7"/>
      <c r="WB509" s="8"/>
      <c r="WF509" s="7"/>
      <c r="WG509" s="8"/>
      <c r="WK509" s="7"/>
      <c r="WL509" s="8"/>
      <c r="WQ509" s="8"/>
      <c r="WS509" s="4"/>
      <c r="WT509" s="4"/>
      <c r="WU509" s="15"/>
      <c r="WV509" s="39"/>
      <c r="WZ509" s="7"/>
      <c r="XA509" s="8"/>
      <c r="XE509" s="7"/>
      <c r="XF509" s="8"/>
      <c r="XJ509" s="7"/>
      <c r="XK509" s="8"/>
      <c r="XO509" s="7"/>
      <c r="XP509" s="8"/>
      <c r="XT509" s="7"/>
      <c r="XU509" s="8"/>
      <c r="XY509" s="7"/>
      <c r="XZ509" s="8"/>
      <c r="YD509" s="7"/>
      <c r="YE509" s="8"/>
      <c r="YI509" s="7"/>
      <c r="YJ509" s="8"/>
    </row>
    <row r="510" spans="2:660" x14ac:dyDescent="0.2">
      <c r="B510" s="242"/>
      <c r="C510" s="163"/>
      <c r="D510"/>
      <c r="J510"/>
      <c r="K510"/>
      <c r="L510"/>
      <c r="M510"/>
      <c r="AI510" s="8"/>
      <c r="AK510" s="4"/>
      <c r="AL510" s="9"/>
      <c r="AN510" s="8"/>
      <c r="AP510" s="4"/>
      <c r="AQ510" s="9"/>
      <c r="AS510" s="8"/>
      <c r="AU510" s="4"/>
      <c r="AV510" s="9"/>
      <c r="AX510" s="17"/>
      <c r="AZ510" s="13"/>
      <c r="BA510" s="16"/>
      <c r="BM510" s="39"/>
      <c r="BO510" s="14"/>
      <c r="BP510" s="18"/>
      <c r="BR510" s="39"/>
      <c r="BT510" s="14"/>
      <c r="BU510" s="18"/>
      <c r="BW510" s="39"/>
      <c r="BY510" s="14"/>
      <c r="BZ510" s="18"/>
      <c r="CA510" s="22"/>
      <c r="CB510" s="40"/>
      <c r="CG510" s="40"/>
      <c r="CI510" s="21"/>
      <c r="CJ510" s="21"/>
      <c r="CL510" s="40"/>
      <c r="CN510" s="21"/>
      <c r="CO510" s="21"/>
      <c r="CQ510" s="40"/>
      <c r="CS510" s="21"/>
      <c r="CT510" s="21"/>
      <c r="CV510" s="40"/>
      <c r="CX510" s="21"/>
      <c r="CY510" s="21"/>
      <c r="CZ510" s="26"/>
      <c r="DA510" s="41"/>
      <c r="DF510" s="41"/>
      <c r="DH510" s="25"/>
      <c r="DI510" s="25"/>
      <c r="DK510" s="41"/>
      <c r="DM510" s="25"/>
      <c r="DN510" s="25"/>
      <c r="DP510" s="41"/>
      <c r="DR510" s="25"/>
      <c r="DS510" s="25"/>
      <c r="DT510" s="30"/>
      <c r="DU510" s="42"/>
      <c r="DZ510" s="42"/>
      <c r="EB510" s="29"/>
      <c r="EC510" s="29"/>
      <c r="EE510" s="42"/>
      <c r="EG510" s="29"/>
      <c r="EH510" s="29"/>
      <c r="EI510" s="34"/>
      <c r="EJ510" s="43"/>
      <c r="EO510" s="43"/>
      <c r="EQ510" s="33"/>
      <c r="ER510" s="33"/>
      <c r="ES510" s="38"/>
      <c r="ET510" s="44"/>
      <c r="EX510" s="7"/>
      <c r="EY510" s="8"/>
      <c r="FD510" s="8"/>
      <c r="FF510" s="4"/>
      <c r="FG510" s="4"/>
      <c r="FI510" s="8"/>
      <c r="FK510" s="4"/>
      <c r="FL510" s="4"/>
      <c r="FN510" s="8"/>
      <c r="FP510" s="4"/>
      <c r="FQ510" s="4"/>
      <c r="FS510" s="8"/>
      <c r="FU510" s="4"/>
      <c r="FV510" s="4"/>
      <c r="FW510" s="15"/>
      <c r="FX510" s="39"/>
      <c r="GC510" s="39"/>
      <c r="GE510" s="14"/>
      <c r="GF510" s="14"/>
      <c r="GH510" s="39"/>
      <c r="GJ510" s="14"/>
      <c r="GK510" s="14"/>
      <c r="GM510" s="39"/>
      <c r="GO510" s="14"/>
      <c r="GP510" s="14"/>
      <c r="GQ510" s="22"/>
      <c r="GR510" s="40"/>
      <c r="GW510" s="40"/>
      <c r="GY510" s="21"/>
      <c r="GZ510" s="21"/>
      <c r="HB510" s="40"/>
      <c r="HD510" s="21"/>
      <c r="HE510" s="21"/>
      <c r="HF510" s="26"/>
      <c r="HG510" s="41"/>
      <c r="HL510" s="41"/>
      <c r="HN510" s="25"/>
      <c r="HO510" s="25"/>
      <c r="HP510" s="30"/>
      <c r="HQ510" s="42"/>
      <c r="HU510" s="7"/>
      <c r="HV510" s="8"/>
      <c r="IA510" s="8"/>
      <c r="IC510" s="4"/>
      <c r="ID510" s="4"/>
      <c r="IF510" s="8"/>
      <c r="IH510" s="4"/>
      <c r="II510" s="4"/>
      <c r="IK510" s="8"/>
      <c r="IM510" s="4"/>
      <c r="IN510" s="4"/>
      <c r="IO510" s="15"/>
      <c r="IP510" s="39"/>
      <c r="IU510" s="39"/>
      <c r="IW510" s="14"/>
      <c r="IX510" s="14"/>
      <c r="IZ510" s="39"/>
      <c r="JB510" s="14"/>
      <c r="JC510" s="14"/>
      <c r="JD510" s="22"/>
      <c r="JE510" s="40"/>
      <c r="JJ510" s="40"/>
      <c r="JL510" s="21"/>
      <c r="JM510" s="21"/>
      <c r="JN510" s="26"/>
      <c r="JO510" s="41"/>
      <c r="JS510" s="7"/>
      <c r="JT510" s="8"/>
      <c r="JY510" s="8"/>
      <c r="KA510" s="4"/>
      <c r="KB510" s="4"/>
      <c r="KD510" s="8"/>
      <c r="KF510" s="4"/>
      <c r="KG510" s="4"/>
      <c r="KH510" s="15"/>
      <c r="KI510" s="39"/>
      <c r="KN510" s="39"/>
      <c r="KP510" s="14"/>
      <c r="KQ510" s="14"/>
      <c r="KR510" s="22"/>
      <c r="KS510" s="40"/>
      <c r="KX510" s="6"/>
      <c r="KZ510" s="5"/>
      <c r="LA510" s="5"/>
      <c r="LG510" s="15"/>
      <c r="LH510" s="39"/>
      <c r="LM510" s="6"/>
      <c r="LO510" s="5"/>
      <c r="LP510" s="5"/>
      <c r="LQ510" s="7"/>
      <c r="LR510" s="8"/>
      <c r="LW510" s="8"/>
      <c r="LY510" s="4"/>
      <c r="LZ510" s="4"/>
      <c r="MB510" s="8"/>
      <c r="MD510" s="4"/>
      <c r="ME510" s="4"/>
      <c r="MG510" s="8"/>
      <c r="MI510" s="4"/>
      <c r="MJ510" s="4"/>
      <c r="MK510" s="15"/>
      <c r="ML510" s="39"/>
      <c r="MQ510" s="39"/>
      <c r="MS510" s="14"/>
      <c r="MT510" s="14"/>
      <c r="MV510" s="39"/>
      <c r="MX510" s="14"/>
      <c r="MY510" s="14"/>
      <c r="MZ510" s="22"/>
      <c r="NA510" s="40"/>
      <c r="NF510" s="40"/>
      <c r="NH510" s="21"/>
      <c r="NI510" s="21"/>
      <c r="NJ510" s="26"/>
      <c r="NK510" s="41"/>
      <c r="NO510" s="7"/>
      <c r="NP510" s="8"/>
      <c r="NU510" s="8"/>
      <c r="NW510" s="4"/>
      <c r="NX510" s="4"/>
      <c r="NZ510" s="8"/>
      <c r="OB510" s="4"/>
      <c r="OC510" s="4"/>
      <c r="OD510" s="15"/>
      <c r="OE510" s="39"/>
      <c r="OJ510" s="39"/>
      <c r="OL510" s="14"/>
      <c r="OM510" s="14"/>
      <c r="ON510" s="22"/>
      <c r="OO510" s="40"/>
      <c r="OS510" s="7"/>
      <c r="OT510" s="8"/>
      <c r="OY510" s="8"/>
      <c r="PA510" s="4"/>
      <c r="PB510" s="4"/>
      <c r="PC510" s="15"/>
      <c r="PD510" s="39"/>
      <c r="PH510" s="7"/>
      <c r="PI510" s="8"/>
      <c r="PM510" s="7"/>
      <c r="PN510" s="8"/>
      <c r="PS510" s="8"/>
      <c r="PU510" s="4"/>
      <c r="PV510" s="4"/>
      <c r="PX510" s="8"/>
      <c r="PZ510" s="4"/>
      <c r="QA510" s="4"/>
      <c r="QB510" s="15"/>
      <c r="QC510" s="39"/>
      <c r="QH510" s="39"/>
      <c r="QJ510" s="14"/>
      <c r="QK510" s="14"/>
      <c r="QL510" s="22"/>
      <c r="QM510" s="40"/>
      <c r="QQ510" s="7"/>
      <c r="QR510" s="8"/>
      <c r="QW510" s="8"/>
      <c r="QY510" s="4"/>
      <c r="QZ510" s="4"/>
      <c r="RA510" s="15"/>
      <c r="RB510" s="39"/>
      <c r="RF510" s="7"/>
      <c r="RG510" s="8"/>
      <c r="RK510" s="7"/>
      <c r="RL510" s="8"/>
      <c r="RQ510" s="8"/>
      <c r="RS510" s="4"/>
      <c r="RT510" s="4"/>
      <c r="RU510" s="15"/>
      <c r="RV510" s="39"/>
      <c r="RZ510" s="7"/>
      <c r="SA510" s="8"/>
      <c r="SE510" s="7"/>
      <c r="SF510" s="8"/>
      <c r="SJ510" s="7"/>
      <c r="SK510" s="8"/>
      <c r="SP510" s="8"/>
      <c r="SR510" s="4"/>
      <c r="SS510" s="4"/>
      <c r="SU510" s="8"/>
      <c r="SW510" s="4"/>
      <c r="SX510" s="4"/>
      <c r="SY510" s="15"/>
      <c r="SZ510" s="39"/>
      <c r="TE510" s="39"/>
      <c r="TG510" s="14"/>
      <c r="TH510" s="14"/>
      <c r="TI510" s="22"/>
      <c r="TJ510" s="40"/>
      <c r="TN510" s="7"/>
      <c r="TO510" s="8"/>
      <c r="TT510" s="8"/>
      <c r="TV510" s="4"/>
      <c r="TW510" s="4"/>
      <c r="TX510" s="15"/>
      <c r="TY510" s="39"/>
      <c r="UC510" s="7"/>
      <c r="UD510" s="8"/>
      <c r="UH510" s="7"/>
      <c r="UI510" s="8"/>
      <c r="UN510" s="8"/>
      <c r="UP510" s="4"/>
      <c r="UQ510" s="4"/>
      <c r="UR510" s="15"/>
      <c r="US510" s="39"/>
      <c r="UW510" s="7"/>
      <c r="UX510" s="8"/>
      <c r="VB510" s="7"/>
      <c r="VC510" s="8"/>
      <c r="VG510" s="7"/>
      <c r="VH510" s="8"/>
      <c r="VM510" s="8"/>
      <c r="VO510" s="4"/>
      <c r="VP510" s="4"/>
      <c r="VQ510" s="15"/>
      <c r="VR510" s="39"/>
      <c r="VV510" s="7"/>
      <c r="VW510" s="8"/>
      <c r="WA510" s="7"/>
      <c r="WB510" s="8"/>
      <c r="WF510" s="7"/>
      <c r="WG510" s="8"/>
      <c r="WK510" s="7"/>
      <c r="WL510" s="8"/>
      <c r="WQ510" s="8"/>
      <c r="WS510" s="4"/>
      <c r="WT510" s="4"/>
      <c r="WU510" s="15"/>
      <c r="WV510" s="39"/>
      <c r="WZ510" s="7"/>
      <c r="XA510" s="8"/>
      <c r="XE510" s="7"/>
      <c r="XF510" s="8"/>
      <c r="XJ510" s="7"/>
      <c r="XK510" s="8"/>
      <c r="XO510" s="7"/>
      <c r="XP510" s="8"/>
      <c r="XT510" s="7"/>
      <c r="XU510" s="8"/>
      <c r="XY510" s="7"/>
      <c r="XZ510" s="8"/>
      <c r="YD510" s="7"/>
      <c r="YE510" s="8"/>
      <c r="YI510" s="7"/>
      <c r="YJ510" s="8"/>
    </row>
    <row r="511" spans="2:660" x14ac:dyDescent="0.2">
      <c r="B511" s="242"/>
      <c r="C511" s="163"/>
      <c r="D511"/>
      <c r="J511"/>
      <c r="K511"/>
      <c r="L511"/>
      <c r="M511"/>
      <c r="AI511" s="8"/>
      <c r="AK511" s="4"/>
      <c r="AL511" s="9"/>
      <c r="AN511" s="8"/>
      <c r="AP511" s="4"/>
      <c r="AQ511" s="9"/>
      <c r="AS511" s="8"/>
      <c r="AU511" s="4"/>
      <c r="AV511" s="9"/>
      <c r="AX511" s="17"/>
      <c r="AZ511" s="13"/>
      <c r="BA511" s="16"/>
      <c r="BM511" s="39"/>
      <c r="BO511" s="14"/>
      <c r="BP511" s="18"/>
      <c r="BR511" s="39"/>
      <c r="BT511" s="14"/>
      <c r="BU511" s="18"/>
      <c r="BW511" s="39"/>
      <c r="BY511" s="14"/>
      <c r="BZ511" s="18"/>
      <c r="CA511" s="22"/>
      <c r="CB511" s="40"/>
      <c r="CG511" s="40"/>
      <c r="CI511" s="21"/>
      <c r="CJ511" s="21"/>
      <c r="CL511" s="40"/>
      <c r="CN511" s="21"/>
      <c r="CO511" s="21"/>
      <c r="CQ511" s="40"/>
      <c r="CS511" s="21"/>
      <c r="CT511" s="21"/>
      <c r="CV511" s="40"/>
      <c r="CX511" s="21"/>
      <c r="CY511" s="21"/>
      <c r="CZ511" s="26"/>
      <c r="DA511" s="41"/>
      <c r="DF511" s="41"/>
      <c r="DH511" s="25"/>
      <c r="DI511" s="25"/>
      <c r="DK511" s="41"/>
      <c r="DM511" s="25"/>
      <c r="DN511" s="25"/>
      <c r="DP511" s="41"/>
      <c r="DR511" s="25"/>
      <c r="DS511" s="25"/>
      <c r="DT511" s="30"/>
      <c r="DU511" s="42"/>
      <c r="DZ511" s="42"/>
      <c r="EB511" s="29"/>
      <c r="EC511" s="29"/>
      <c r="EE511" s="42"/>
      <c r="EG511" s="29"/>
      <c r="EH511" s="29"/>
      <c r="EI511" s="34"/>
      <c r="EJ511" s="43"/>
      <c r="EO511" s="43"/>
      <c r="EQ511" s="33"/>
      <c r="ER511" s="33"/>
      <c r="ES511" s="38"/>
      <c r="ET511" s="44"/>
      <c r="EX511" s="7"/>
      <c r="EY511" s="8"/>
      <c r="FD511" s="8"/>
      <c r="FF511" s="4"/>
      <c r="FG511" s="4"/>
      <c r="FI511" s="8"/>
      <c r="FK511" s="4"/>
      <c r="FL511" s="4"/>
      <c r="FN511" s="8"/>
      <c r="FP511" s="4"/>
      <c r="FQ511" s="4"/>
      <c r="FS511" s="8"/>
      <c r="FU511" s="4"/>
      <c r="FV511" s="4"/>
      <c r="FW511" s="15"/>
      <c r="FX511" s="39"/>
      <c r="GC511" s="39"/>
      <c r="GE511" s="14"/>
      <c r="GF511" s="14"/>
      <c r="GH511" s="39"/>
      <c r="GJ511" s="14"/>
      <c r="GK511" s="14"/>
      <c r="GM511" s="39"/>
      <c r="GO511" s="14"/>
      <c r="GP511" s="14"/>
      <c r="GQ511" s="22"/>
      <c r="GR511" s="40"/>
      <c r="GW511" s="40"/>
      <c r="GY511" s="21"/>
      <c r="GZ511" s="21"/>
      <c r="HB511" s="40"/>
      <c r="HD511" s="21"/>
      <c r="HE511" s="21"/>
      <c r="HF511" s="26"/>
      <c r="HG511" s="41"/>
      <c r="HL511" s="41"/>
      <c r="HN511" s="25"/>
      <c r="HO511" s="25"/>
      <c r="HP511" s="30"/>
      <c r="HQ511" s="42"/>
      <c r="HU511" s="7"/>
      <c r="HV511" s="8"/>
      <c r="IA511" s="8"/>
      <c r="IC511" s="4"/>
      <c r="ID511" s="4"/>
      <c r="IF511" s="8"/>
      <c r="IH511" s="4"/>
      <c r="II511" s="4"/>
      <c r="IK511" s="8"/>
      <c r="IM511" s="4"/>
      <c r="IN511" s="4"/>
      <c r="IO511" s="15"/>
      <c r="IP511" s="39"/>
      <c r="IU511" s="39"/>
      <c r="IW511" s="14"/>
      <c r="IX511" s="14"/>
      <c r="IZ511" s="39"/>
      <c r="JB511" s="14"/>
      <c r="JC511" s="14"/>
      <c r="JD511" s="22"/>
      <c r="JE511" s="40"/>
      <c r="JJ511" s="40"/>
      <c r="JL511" s="21"/>
      <c r="JM511" s="21"/>
      <c r="JN511" s="26"/>
      <c r="JO511" s="41"/>
      <c r="JS511" s="7"/>
      <c r="JT511" s="8"/>
      <c r="JY511" s="8"/>
      <c r="KA511" s="4"/>
      <c r="KB511" s="4"/>
      <c r="KD511" s="8"/>
      <c r="KF511" s="4"/>
      <c r="KG511" s="4"/>
      <c r="KH511" s="15"/>
      <c r="KI511" s="39"/>
      <c r="KN511" s="39"/>
      <c r="KP511" s="14"/>
      <c r="KQ511" s="14"/>
      <c r="KR511" s="22"/>
      <c r="KS511" s="40"/>
      <c r="KX511" s="6"/>
      <c r="KZ511" s="5"/>
      <c r="LA511" s="5"/>
      <c r="LG511" s="15"/>
      <c r="LH511" s="39"/>
      <c r="LM511" s="6"/>
      <c r="LO511" s="5"/>
      <c r="LP511" s="5"/>
      <c r="LQ511" s="7"/>
      <c r="LR511" s="8"/>
      <c r="LW511" s="8"/>
      <c r="LY511" s="4"/>
      <c r="LZ511" s="4"/>
      <c r="MB511" s="8"/>
      <c r="MD511" s="4"/>
      <c r="ME511" s="4"/>
      <c r="MG511" s="8"/>
      <c r="MI511" s="4"/>
      <c r="MJ511" s="4"/>
      <c r="MK511" s="15"/>
      <c r="ML511" s="39"/>
      <c r="MQ511" s="39"/>
      <c r="MS511" s="14"/>
      <c r="MT511" s="14"/>
      <c r="MV511" s="39"/>
      <c r="MX511" s="14"/>
      <c r="MY511" s="14"/>
      <c r="MZ511" s="22"/>
      <c r="NA511" s="40"/>
      <c r="NF511" s="40"/>
      <c r="NH511" s="21"/>
      <c r="NI511" s="21"/>
      <c r="NJ511" s="26"/>
      <c r="NK511" s="41"/>
      <c r="NO511" s="7"/>
      <c r="NP511" s="8"/>
      <c r="NU511" s="8"/>
      <c r="NW511" s="4"/>
      <c r="NX511" s="4"/>
      <c r="NZ511" s="8"/>
      <c r="OB511" s="4"/>
      <c r="OC511" s="4"/>
      <c r="OD511" s="15"/>
      <c r="OE511" s="39"/>
      <c r="OJ511" s="39"/>
      <c r="OL511" s="14"/>
      <c r="OM511" s="14"/>
      <c r="ON511" s="22"/>
      <c r="OO511" s="40"/>
      <c r="OS511" s="7"/>
      <c r="OT511" s="8"/>
      <c r="OY511" s="8"/>
      <c r="PA511" s="4"/>
      <c r="PB511" s="4"/>
      <c r="PC511" s="15"/>
      <c r="PD511" s="39"/>
      <c r="PH511" s="7"/>
      <c r="PI511" s="8"/>
      <c r="PM511" s="7"/>
      <c r="PN511" s="8"/>
      <c r="PS511" s="8"/>
      <c r="PU511" s="4"/>
      <c r="PV511" s="4"/>
      <c r="PX511" s="8"/>
      <c r="PZ511" s="4"/>
      <c r="QA511" s="4"/>
      <c r="QB511" s="15"/>
      <c r="QC511" s="39"/>
      <c r="QH511" s="39"/>
      <c r="QJ511" s="14"/>
      <c r="QK511" s="14"/>
      <c r="QL511" s="22"/>
      <c r="QM511" s="40"/>
      <c r="QQ511" s="7"/>
      <c r="QR511" s="8"/>
      <c r="QW511" s="8"/>
      <c r="QY511" s="4"/>
      <c r="QZ511" s="4"/>
      <c r="RA511" s="15"/>
      <c r="RB511" s="39"/>
      <c r="RF511" s="7"/>
      <c r="RG511" s="8"/>
      <c r="RK511" s="7"/>
      <c r="RL511" s="8"/>
      <c r="RQ511" s="8"/>
      <c r="RS511" s="4"/>
      <c r="RT511" s="4"/>
      <c r="RU511" s="15"/>
      <c r="RV511" s="39"/>
      <c r="RZ511" s="7"/>
      <c r="SA511" s="8"/>
      <c r="SE511" s="7"/>
      <c r="SF511" s="8"/>
      <c r="SJ511" s="7"/>
      <c r="SK511" s="8"/>
      <c r="SP511" s="8"/>
      <c r="SR511" s="4"/>
      <c r="SS511" s="4"/>
      <c r="SU511" s="8"/>
      <c r="SW511" s="4"/>
      <c r="SX511" s="4"/>
      <c r="SY511" s="15"/>
      <c r="SZ511" s="39"/>
      <c r="TE511" s="39"/>
      <c r="TG511" s="14"/>
      <c r="TH511" s="14"/>
      <c r="TI511" s="22"/>
      <c r="TJ511" s="40"/>
      <c r="TN511" s="7"/>
      <c r="TO511" s="8"/>
      <c r="TT511" s="8"/>
      <c r="TV511" s="4"/>
      <c r="TW511" s="4"/>
      <c r="TX511" s="15"/>
      <c r="TY511" s="39"/>
      <c r="UC511" s="7"/>
      <c r="UD511" s="8"/>
      <c r="UH511" s="7"/>
      <c r="UI511" s="8"/>
      <c r="UN511" s="8"/>
      <c r="UP511" s="4"/>
      <c r="UQ511" s="4"/>
      <c r="UR511" s="15"/>
      <c r="US511" s="39"/>
      <c r="UW511" s="7"/>
      <c r="UX511" s="8"/>
      <c r="VB511" s="7"/>
      <c r="VC511" s="8"/>
      <c r="VG511" s="7"/>
      <c r="VH511" s="8"/>
      <c r="VM511" s="8"/>
      <c r="VO511" s="4"/>
      <c r="VP511" s="4"/>
      <c r="VQ511" s="15"/>
      <c r="VR511" s="39"/>
      <c r="VV511" s="7"/>
      <c r="VW511" s="8"/>
      <c r="WA511" s="7"/>
      <c r="WB511" s="8"/>
      <c r="WF511" s="7"/>
      <c r="WG511" s="8"/>
      <c r="WK511" s="7"/>
      <c r="WL511" s="8"/>
      <c r="WQ511" s="8"/>
      <c r="WS511" s="4"/>
      <c r="WT511" s="4"/>
      <c r="WU511" s="15"/>
      <c r="WV511" s="39"/>
      <c r="WZ511" s="7"/>
      <c r="XA511" s="8"/>
      <c r="XE511" s="7"/>
      <c r="XF511" s="8"/>
      <c r="XJ511" s="7"/>
      <c r="XK511" s="8"/>
      <c r="XO511" s="7"/>
      <c r="XP511" s="8"/>
      <c r="XT511" s="7"/>
      <c r="XU511" s="8"/>
      <c r="XY511" s="7"/>
      <c r="XZ511" s="8"/>
      <c r="YD511" s="7"/>
      <c r="YE511" s="8"/>
      <c r="YI511" s="7"/>
      <c r="YJ511" s="8"/>
    </row>
    <row r="512" spans="2:660" x14ac:dyDescent="0.2">
      <c r="B512" s="242"/>
      <c r="C512" s="163"/>
      <c r="D512"/>
      <c r="J512"/>
      <c r="K512"/>
      <c r="L512"/>
      <c r="M512"/>
      <c r="AI512" s="8"/>
      <c r="AK512" s="4"/>
      <c r="AL512" s="9"/>
      <c r="AN512" s="8"/>
      <c r="AP512" s="4"/>
      <c r="AQ512" s="9"/>
      <c r="AS512" s="8"/>
      <c r="AU512" s="4"/>
      <c r="AV512" s="9"/>
      <c r="AX512" s="17"/>
      <c r="AZ512" s="13"/>
      <c r="BA512" s="16"/>
      <c r="BM512" s="39"/>
      <c r="BO512" s="14"/>
      <c r="BP512" s="18"/>
      <c r="BR512" s="39"/>
      <c r="BT512" s="14"/>
      <c r="BU512" s="18"/>
      <c r="BW512" s="39"/>
      <c r="BY512" s="14"/>
      <c r="BZ512" s="18"/>
      <c r="CA512" s="22"/>
      <c r="CB512" s="40"/>
      <c r="CG512" s="40"/>
      <c r="CI512" s="21"/>
      <c r="CJ512" s="21"/>
      <c r="CL512" s="40"/>
      <c r="CN512" s="21"/>
      <c r="CO512" s="21"/>
      <c r="CQ512" s="40"/>
      <c r="CS512" s="21"/>
      <c r="CT512" s="21"/>
      <c r="CV512" s="40"/>
      <c r="CX512" s="21"/>
      <c r="CY512" s="21"/>
      <c r="CZ512" s="26"/>
      <c r="DA512" s="41"/>
      <c r="DF512" s="41"/>
      <c r="DH512" s="25"/>
      <c r="DI512" s="25"/>
      <c r="DK512" s="41"/>
      <c r="DM512" s="25"/>
      <c r="DN512" s="25"/>
      <c r="DP512" s="41"/>
      <c r="DR512" s="25"/>
      <c r="DS512" s="25"/>
      <c r="DT512" s="30"/>
      <c r="DU512" s="42"/>
      <c r="DZ512" s="42"/>
      <c r="EB512" s="29"/>
      <c r="EC512" s="29"/>
      <c r="EE512" s="42"/>
      <c r="EG512" s="29"/>
      <c r="EH512" s="29"/>
      <c r="EI512" s="34"/>
      <c r="EJ512" s="43"/>
      <c r="EO512" s="43"/>
      <c r="EQ512" s="33"/>
      <c r="ER512" s="33"/>
      <c r="ES512" s="38"/>
      <c r="ET512" s="44"/>
      <c r="EX512" s="7"/>
      <c r="EY512" s="8"/>
      <c r="FD512" s="8"/>
      <c r="FF512" s="4"/>
      <c r="FG512" s="4"/>
      <c r="FI512" s="8"/>
      <c r="FK512" s="4"/>
      <c r="FL512" s="4"/>
      <c r="FN512" s="8"/>
      <c r="FP512" s="4"/>
      <c r="FQ512" s="4"/>
      <c r="FS512" s="8"/>
      <c r="FU512" s="4"/>
      <c r="FV512" s="4"/>
      <c r="FW512" s="15"/>
      <c r="FX512" s="39"/>
      <c r="GC512" s="39"/>
      <c r="GE512" s="14"/>
      <c r="GF512" s="14"/>
      <c r="GH512" s="39"/>
      <c r="GJ512" s="14"/>
      <c r="GK512" s="14"/>
      <c r="GM512" s="39"/>
      <c r="GO512" s="14"/>
      <c r="GP512" s="14"/>
      <c r="GQ512" s="22"/>
      <c r="GR512" s="40"/>
      <c r="GW512" s="40"/>
      <c r="GY512" s="21"/>
      <c r="GZ512" s="21"/>
      <c r="HB512" s="40"/>
      <c r="HD512" s="21"/>
      <c r="HE512" s="21"/>
      <c r="HF512" s="26"/>
      <c r="HG512" s="41"/>
      <c r="HL512" s="41"/>
      <c r="HN512" s="25"/>
      <c r="HO512" s="25"/>
      <c r="HP512" s="30"/>
      <c r="HQ512" s="42"/>
      <c r="HU512" s="7"/>
      <c r="HV512" s="8"/>
      <c r="IA512" s="8"/>
      <c r="IC512" s="4"/>
      <c r="ID512" s="4"/>
      <c r="IF512" s="8"/>
      <c r="IH512" s="4"/>
      <c r="II512" s="4"/>
      <c r="IK512" s="8"/>
      <c r="IM512" s="4"/>
      <c r="IN512" s="4"/>
      <c r="IO512" s="15"/>
      <c r="IP512" s="39"/>
      <c r="IU512" s="39"/>
      <c r="IW512" s="14"/>
      <c r="IX512" s="14"/>
      <c r="IZ512" s="39"/>
      <c r="JB512" s="14"/>
      <c r="JC512" s="14"/>
      <c r="JD512" s="22"/>
      <c r="JE512" s="40"/>
      <c r="JJ512" s="40"/>
      <c r="JL512" s="21"/>
      <c r="JM512" s="21"/>
      <c r="JN512" s="26"/>
      <c r="JO512" s="41"/>
      <c r="JS512" s="7"/>
      <c r="JT512" s="8"/>
      <c r="JY512" s="8"/>
      <c r="KA512" s="4"/>
      <c r="KB512" s="4"/>
      <c r="KD512" s="8"/>
      <c r="KF512" s="4"/>
      <c r="KG512" s="4"/>
      <c r="KH512" s="15"/>
      <c r="KI512" s="39"/>
      <c r="KN512" s="39"/>
      <c r="KP512" s="14"/>
      <c r="KQ512" s="14"/>
      <c r="KR512" s="22"/>
      <c r="KS512" s="40"/>
      <c r="KX512" s="6"/>
      <c r="KZ512" s="5"/>
      <c r="LA512" s="5"/>
      <c r="LG512" s="15"/>
      <c r="LH512" s="39"/>
      <c r="LM512" s="6"/>
      <c r="LO512" s="5"/>
      <c r="LP512" s="5"/>
      <c r="LQ512" s="7"/>
      <c r="LR512" s="8"/>
      <c r="LW512" s="8"/>
      <c r="LY512" s="4"/>
      <c r="LZ512" s="4"/>
      <c r="MB512" s="8"/>
      <c r="MD512" s="4"/>
      <c r="ME512" s="4"/>
      <c r="MG512" s="8"/>
      <c r="MI512" s="4"/>
      <c r="MJ512" s="4"/>
      <c r="MK512" s="15"/>
      <c r="ML512" s="39"/>
      <c r="MQ512" s="39"/>
      <c r="MS512" s="14"/>
      <c r="MT512" s="14"/>
      <c r="MV512" s="39"/>
      <c r="MX512" s="14"/>
      <c r="MY512" s="14"/>
      <c r="MZ512" s="22"/>
      <c r="NA512" s="40"/>
      <c r="NF512" s="40"/>
      <c r="NH512" s="21"/>
      <c r="NI512" s="21"/>
      <c r="NJ512" s="26"/>
      <c r="NK512" s="41"/>
      <c r="NO512" s="7"/>
      <c r="NP512" s="8"/>
      <c r="NU512" s="8"/>
      <c r="NW512" s="4"/>
      <c r="NX512" s="4"/>
      <c r="NZ512" s="8"/>
      <c r="OB512" s="4"/>
      <c r="OC512" s="4"/>
      <c r="OD512" s="15"/>
      <c r="OE512" s="39"/>
      <c r="OJ512" s="39"/>
      <c r="OL512" s="14"/>
      <c r="OM512" s="14"/>
      <c r="ON512" s="22"/>
      <c r="OO512" s="40"/>
      <c r="OS512" s="7"/>
      <c r="OT512" s="8"/>
      <c r="OY512" s="8"/>
      <c r="PA512" s="4"/>
      <c r="PB512" s="4"/>
      <c r="PC512" s="15"/>
      <c r="PD512" s="39"/>
      <c r="PH512" s="7"/>
      <c r="PI512" s="8"/>
      <c r="PM512" s="7"/>
      <c r="PN512" s="8"/>
      <c r="PS512" s="8"/>
      <c r="PU512" s="4"/>
      <c r="PV512" s="4"/>
      <c r="PX512" s="8"/>
      <c r="PZ512" s="4"/>
      <c r="QA512" s="4"/>
      <c r="QB512" s="15"/>
      <c r="QC512" s="39"/>
      <c r="QH512" s="39"/>
      <c r="QJ512" s="14"/>
      <c r="QK512" s="14"/>
      <c r="QL512" s="22"/>
      <c r="QM512" s="40"/>
      <c r="QQ512" s="7"/>
      <c r="QR512" s="8"/>
      <c r="QW512" s="8"/>
      <c r="QY512" s="4"/>
      <c r="QZ512" s="4"/>
      <c r="RA512" s="15"/>
      <c r="RB512" s="39"/>
      <c r="RF512" s="7"/>
      <c r="RG512" s="8"/>
      <c r="RK512" s="7"/>
      <c r="RL512" s="8"/>
      <c r="RQ512" s="8"/>
      <c r="RS512" s="4"/>
      <c r="RT512" s="4"/>
      <c r="RU512" s="15"/>
      <c r="RV512" s="39"/>
      <c r="RZ512" s="7"/>
      <c r="SA512" s="8"/>
      <c r="SE512" s="7"/>
      <c r="SF512" s="8"/>
      <c r="SJ512" s="7"/>
      <c r="SK512" s="8"/>
      <c r="SP512" s="8"/>
      <c r="SR512" s="4"/>
      <c r="SS512" s="4"/>
      <c r="SU512" s="8"/>
      <c r="SW512" s="4"/>
      <c r="SX512" s="4"/>
      <c r="SY512" s="15"/>
      <c r="SZ512" s="39"/>
      <c r="TE512" s="39"/>
      <c r="TG512" s="14"/>
      <c r="TH512" s="14"/>
      <c r="TI512" s="22"/>
      <c r="TJ512" s="40"/>
      <c r="TN512" s="7"/>
      <c r="TO512" s="8"/>
      <c r="TT512" s="8"/>
      <c r="TV512" s="4"/>
      <c r="TW512" s="4"/>
      <c r="TX512" s="15"/>
      <c r="TY512" s="39"/>
      <c r="UC512" s="7"/>
      <c r="UD512" s="8"/>
      <c r="UH512" s="7"/>
      <c r="UI512" s="8"/>
      <c r="UN512" s="8"/>
      <c r="UP512" s="4"/>
      <c r="UQ512" s="4"/>
      <c r="UR512" s="15"/>
      <c r="US512" s="39"/>
      <c r="UW512" s="7"/>
      <c r="UX512" s="8"/>
      <c r="VB512" s="7"/>
      <c r="VC512" s="8"/>
      <c r="VG512" s="7"/>
      <c r="VH512" s="8"/>
      <c r="VM512" s="8"/>
      <c r="VO512" s="4"/>
      <c r="VP512" s="4"/>
      <c r="VQ512" s="15"/>
      <c r="VR512" s="39"/>
      <c r="VV512" s="7"/>
      <c r="VW512" s="8"/>
      <c r="WA512" s="7"/>
      <c r="WB512" s="8"/>
      <c r="WF512" s="7"/>
      <c r="WG512" s="8"/>
      <c r="WK512" s="7"/>
      <c r="WL512" s="8"/>
      <c r="WQ512" s="8"/>
      <c r="WS512" s="4"/>
      <c r="WT512" s="4"/>
      <c r="WU512" s="15"/>
      <c r="WV512" s="39"/>
      <c r="WZ512" s="7"/>
      <c r="XA512" s="8"/>
      <c r="XE512" s="7"/>
      <c r="XF512" s="8"/>
      <c r="XJ512" s="7"/>
      <c r="XK512" s="8"/>
      <c r="XO512" s="7"/>
      <c r="XP512" s="8"/>
      <c r="XT512" s="7"/>
      <c r="XU512" s="8"/>
      <c r="XY512" s="7"/>
      <c r="XZ512" s="8"/>
      <c r="YD512" s="7"/>
      <c r="YE512" s="8"/>
      <c r="YI512" s="7"/>
      <c r="YJ512" s="8"/>
    </row>
    <row r="513" spans="2:660" x14ac:dyDescent="0.2">
      <c r="B513" s="242"/>
      <c r="C513" s="163"/>
      <c r="D513"/>
      <c r="J513"/>
      <c r="K513"/>
      <c r="L513"/>
      <c r="M513"/>
      <c r="AI513" s="8"/>
      <c r="AK513" s="4"/>
      <c r="AL513" s="9"/>
      <c r="AN513" s="8"/>
      <c r="AP513" s="4"/>
      <c r="AQ513" s="9"/>
      <c r="AS513" s="8"/>
      <c r="AU513" s="4"/>
      <c r="AV513" s="9"/>
      <c r="AX513" s="17"/>
      <c r="AZ513" s="13"/>
      <c r="BA513" s="16"/>
      <c r="BM513" s="39"/>
      <c r="BO513" s="14"/>
      <c r="BP513" s="18"/>
      <c r="BR513" s="39"/>
      <c r="BT513" s="14"/>
      <c r="BU513" s="18"/>
      <c r="BW513" s="39"/>
      <c r="BY513" s="14"/>
      <c r="BZ513" s="18"/>
      <c r="CA513" s="22"/>
      <c r="CB513" s="40"/>
      <c r="CG513" s="40"/>
      <c r="CI513" s="21"/>
      <c r="CJ513" s="21"/>
      <c r="CL513" s="40"/>
      <c r="CN513" s="21"/>
      <c r="CO513" s="21"/>
      <c r="CQ513" s="40"/>
      <c r="CS513" s="21"/>
      <c r="CT513" s="21"/>
      <c r="CV513" s="40"/>
      <c r="CX513" s="21"/>
      <c r="CY513" s="21"/>
      <c r="CZ513" s="26"/>
      <c r="DA513" s="41"/>
      <c r="DF513" s="41"/>
      <c r="DH513" s="25"/>
      <c r="DI513" s="25"/>
      <c r="DK513" s="41"/>
      <c r="DM513" s="25"/>
      <c r="DN513" s="25"/>
      <c r="DP513" s="41"/>
      <c r="DR513" s="25"/>
      <c r="DS513" s="25"/>
      <c r="DT513" s="30"/>
      <c r="DU513" s="42"/>
      <c r="DZ513" s="42"/>
      <c r="EB513" s="29"/>
      <c r="EC513" s="29"/>
      <c r="EE513" s="42"/>
      <c r="EG513" s="29"/>
      <c r="EH513" s="29"/>
      <c r="EI513" s="34"/>
      <c r="EJ513" s="43"/>
      <c r="EO513" s="43"/>
      <c r="EQ513" s="33"/>
      <c r="ER513" s="33"/>
      <c r="ES513" s="38"/>
      <c r="ET513" s="44"/>
      <c r="EX513" s="7"/>
      <c r="EY513" s="8"/>
      <c r="FD513" s="8"/>
      <c r="FF513" s="4"/>
      <c r="FG513" s="4"/>
      <c r="FI513" s="8"/>
      <c r="FK513" s="4"/>
      <c r="FL513" s="4"/>
      <c r="FN513" s="8"/>
      <c r="FP513" s="4"/>
      <c r="FQ513" s="4"/>
      <c r="FS513" s="8"/>
      <c r="FU513" s="4"/>
      <c r="FV513" s="4"/>
      <c r="FW513" s="15"/>
      <c r="FX513" s="39"/>
      <c r="GC513" s="39"/>
      <c r="GE513" s="14"/>
      <c r="GF513" s="14"/>
      <c r="GH513" s="39"/>
      <c r="GJ513" s="14"/>
      <c r="GK513" s="14"/>
      <c r="GM513" s="39"/>
      <c r="GO513" s="14"/>
      <c r="GP513" s="14"/>
      <c r="GQ513" s="22"/>
      <c r="GR513" s="40"/>
      <c r="GW513" s="40"/>
      <c r="GY513" s="21"/>
      <c r="GZ513" s="21"/>
      <c r="HB513" s="40"/>
      <c r="HD513" s="21"/>
      <c r="HE513" s="21"/>
      <c r="HF513" s="26"/>
      <c r="HG513" s="41"/>
      <c r="HL513" s="41"/>
      <c r="HN513" s="25"/>
      <c r="HO513" s="25"/>
      <c r="HP513" s="30"/>
      <c r="HQ513" s="42"/>
      <c r="HU513" s="7"/>
      <c r="HV513" s="8"/>
      <c r="IA513" s="8"/>
      <c r="IC513" s="4"/>
      <c r="ID513" s="4"/>
      <c r="IF513" s="8"/>
      <c r="IH513" s="4"/>
      <c r="II513" s="4"/>
      <c r="IK513" s="8"/>
      <c r="IM513" s="4"/>
      <c r="IN513" s="4"/>
      <c r="IO513" s="15"/>
      <c r="IP513" s="39"/>
      <c r="IU513" s="39"/>
      <c r="IW513" s="14"/>
      <c r="IX513" s="14"/>
      <c r="IZ513" s="39"/>
      <c r="JB513" s="14"/>
      <c r="JC513" s="14"/>
      <c r="JD513" s="22"/>
      <c r="JE513" s="40"/>
      <c r="JJ513" s="40"/>
      <c r="JL513" s="21"/>
      <c r="JM513" s="21"/>
      <c r="JN513" s="26"/>
      <c r="JO513" s="41"/>
      <c r="JS513" s="7"/>
      <c r="JT513" s="8"/>
      <c r="JY513" s="8"/>
      <c r="KA513" s="4"/>
      <c r="KB513" s="4"/>
      <c r="KD513" s="8"/>
      <c r="KF513" s="4"/>
      <c r="KG513" s="4"/>
      <c r="KH513" s="15"/>
      <c r="KI513" s="39"/>
      <c r="KN513" s="39"/>
      <c r="KP513" s="14"/>
      <c r="KQ513" s="14"/>
      <c r="KR513" s="22"/>
      <c r="KS513" s="40"/>
      <c r="KX513" s="6"/>
      <c r="KZ513" s="5"/>
      <c r="LA513" s="5"/>
      <c r="LG513" s="15"/>
      <c r="LH513" s="39"/>
      <c r="LM513" s="6"/>
      <c r="LO513" s="5"/>
      <c r="LP513" s="5"/>
      <c r="LQ513" s="7"/>
      <c r="LR513" s="8"/>
      <c r="LW513" s="8"/>
      <c r="LY513" s="4"/>
      <c r="LZ513" s="4"/>
      <c r="MB513" s="8"/>
      <c r="MD513" s="4"/>
      <c r="ME513" s="4"/>
      <c r="MG513" s="8"/>
      <c r="MI513" s="4"/>
      <c r="MJ513" s="4"/>
      <c r="MK513" s="15"/>
      <c r="ML513" s="39"/>
      <c r="MQ513" s="39"/>
      <c r="MS513" s="14"/>
      <c r="MT513" s="14"/>
      <c r="MV513" s="39"/>
      <c r="MX513" s="14"/>
      <c r="MY513" s="14"/>
      <c r="MZ513" s="22"/>
      <c r="NA513" s="40"/>
      <c r="NF513" s="40"/>
      <c r="NH513" s="21"/>
      <c r="NI513" s="21"/>
      <c r="NJ513" s="26"/>
      <c r="NK513" s="41"/>
      <c r="NO513" s="7"/>
      <c r="NP513" s="8"/>
      <c r="NU513" s="8"/>
      <c r="NW513" s="4"/>
      <c r="NX513" s="4"/>
      <c r="NZ513" s="8"/>
      <c r="OB513" s="4"/>
      <c r="OC513" s="4"/>
      <c r="OD513" s="15"/>
      <c r="OE513" s="39"/>
      <c r="OJ513" s="39"/>
      <c r="OL513" s="14"/>
      <c r="OM513" s="14"/>
      <c r="ON513" s="22"/>
      <c r="OO513" s="40"/>
      <c r="OS513" s="7"/>
      <c r="OT513" s="8"/>
      <c r="OY513" s="8"/>
      <c r="PA513" s="4"/>
      <c r="PB513" s="4"/>
      <c r="PC513" s="15"/>
      <c r="PD513" s="39"/>
      <c r="PH513" s="7"/>
      <c r="PI513" s="8"/>
      <c r="PM513" s="7"/>
      <c r="PN513" s="8"/>
      <c r="PS513" s="8"/>
      <c r="PU513" s="4"/>
      <c r="PV513" s="4"/>
      <c r="PX513" s="8"/>
      <c r="PZ513" s="4"/>
      <c r="QA513" s="4"/>
      <c r="QB513" s="15"/>
      <c r="QC513" s="39"/>
      <c r="QH513" s="39"/>
      <c r="QJ513" s="14"/>
      <c r="QK513" s="14"/>
      <c r="QL513" s="22"/>
      <c r="QM513" s="40"/>
      <c r="QQ513" s="7"/>
      <c r="QR513" s="8"/>
      <c r="QW513" s="8"/>
      <c r="QY513" s="4"/>
      <c r="QZ513" s="4"/>
      <c r="RA513" s="15"/>
      <c r="RB513" s="39"/>
      <c r="RF513" s="7"/>
      <c r="RG513" s="8"/>
      <c r="RK513" s="7"/>
      <c r="RL513" s="8"/>
      <c r="RQ513" s="8"/>
      <c r="RS513" s="4"/>
      <c r="RT513" s="4"/>
      <c r="RU513" s="15"/>
      <c r="RV513" s="39"/>
      <c r="RZ513" s="7"/>
      <c r="SA513" s="8"/>
      <c r="SE513" s="7"/>
      <c r="SF513" s="8"/>
      <c r="SJ513" s="7"/>
      <c r="SK513" s="8"/>
      <c r="SP513" s="8"/>
      <c r="SR513" s="4"/>
      <c r="SS513" s="4"/>
      <c r="SU513" s="8"/>
      <c r="SW513" s="4"/>
      <c r="SX513" s="4"/>
      <c r="SY513" s="15"/>
      <c r="SZ513" s="39"/>
      <c r="TE513" s="39"/>
      <c r="TG513" s="14"/>
      <c r="TH513" s="14"/>
      <c r="TI513" s="22"/>
      <c r="TJ513" s="40"/>
      <c r="TN513" s="7"/>
      <c r="TO513" s="8"/>
      <c r="TT513" s="8"/>
      <c r="TV513" s="4"/>
      <c r="TW513" s="4"/>
      <c r="TX513" s="15"/>
      <c r="TY513" s="39"/>
      <c r="UC513" s="7"/>
      <c r="UD513" s="8"/>
      <c r="UH513" s="7"/>
      <c r="UI513" s="8"/>
      <c r="UN513" s="8"/>
      <c r="UP513" s="4"/>
      <c r="UQ513" s="4"/>
      <c r="UR513" s="15"/>
      <c r="US513" s="39"/>
      <c r="UW513" s="7"/>
      <c r="UX513" s="8"/>
      <c r="VB513" s="7"/>
      <c r="VC513" s="8"/>
      <c r="VG513" s="7"/>
      <c r="VH513" s="8"/>
      <c r="VM513" s="8"/>
      <c r="VO513" s="4"/>
      <c r="VP513" s="4"/>
      <c r="VQ513" s="15"/>
      <c r="VR513" s="39"/>
      <c r="VV513" s="7"/>
      <c r="VW513" s="8"/>
      <c r="WA513" s="7"/>
      <c r="WB513" s="8"/>
      <c r="WF513" s="7"/>
      <c r="WG513" s="8"/>
      <c r="WK513" s="7"/>
      <c r="WL513" s="8"/>
      <c r="WQ513" s="8"/>
      <c r="WS513" s="4"/>
      <c r="WT513" s="4"/>
      <c r="WU513" s="15"/>
      <c r="WV513" s="39"/>
      <c r="WZ513" s="7"/>
      <c r="XA513" s="8"/>
      <c r="XE513" s="7"/>
      <c r="XF513" s="8"/>
      <c r="XJ513" s="7"/>
      <c r="XK513" s="8"/>
      <c r="XO513" s="7"/>
      <c r="XP513" s="8"/>
      <c r="XT513" s="7"/>
      <c r="XU513" s="8"/>
      <c r="XY513" s="7"/>
      <c r="XZ513" s="8"/>
      <c r="YD513" s="7"/>
      <c r="YE513" s="8"/>
      <c r="YI513" s="7"/>
      <c r="YJ513" s="8"/>
    </row>
    <row r="514" spans="2:660" x14ac:dyDescent="0.2">
      <c r="B514" s="242"/>
      <c r="C514" s="163"/>
      <c r="D514"/>
      <c r="J514"/>
      <c r="K514"/>
      <c r="L514"/>
      <c r="M514"/>
      <c r="AI514" s="8"/>
      <c r="AK514" s="4"/>
      <c r="AL514" s="9"/>
      <c r="AN514" s="8"/>
      <c r="AP514" s="4"/>
      <c r="AQ514" s="9"/>
      <c r="AS514" s="8"/>
      <c r="AU514" s="4"/>
      <c r="AV514" s="9"/>
      <c r="AX514" s="17"/>
      <c r="AZ514" s="13"/>
      <c r="BA514" s="16"/>
      <c r="BM514" s="39"/>
      <c r="BO514" s="14"/>
      <c r="BP514" s="18"/>
      <c r="BR514" s="39"/>
      <c r="BT514" s="14"/>
      <c r="BU514" s="18"/>
      <c r="BW514" s="39"/>
      <c r="BY514" s="14"/>
      <c r="BZ514" s="18"/>
      <c r="CA514" s="22"/>
      <c r="CB514" s="40"/>
      <c r="CG514" s="40"/>
      <c r="CI514" s="21"/>
      <c r="CJ514" s="21"/>
      <c r="CL514" s="40"/>
      <c r="CN514" s="21"/>
      <c r="CO514" s="21"/>
      <c r="CQ514" s="40"/>
      <c r="CS514" s="21"/>
      <c r="CT514" s="21"/>
      <c r="CV514" s="40"/>
      <c r="CX514" s="21"/>
      <c r="CY514" s="21"/>
      <c r="CZ514" s="26"/>
      <c r="DA514" s="41"/>
      <c r="DF514" s="41"/>
      <c r="DH514" s="25"/>
      <c r="DI514" s="25"/>
      <c r="DK514" s="41"/>
      <c r="DM514" s="25"/>
      <c r="DN514" s="25"/>
      <c r="DP514" s="41"/>
      <c r="DR514" s="25"/>
      <c r="DS514" s="25"/>
      <c r="DT514" s="30"/>
      <c r="DU514" s="42"/>
      <c r="DZ514" s="42"/>
      <c r="EB514" s="29"/>
      <c r="EC514" s="29"/>
      <c r="EE514" s="42"/>
      <c r="EG514" s="29"/>
      <c r="EH514" s="29"/>
      <c r="EI514" s="34"/>
      <c r="EJ514" s="43"/>
      <c r="EO514" s="43"/>
      <c r="EQ514" s="33"/>
      <c r="ER514" s="33"/>
      <c r="ES514" s="38"/>
      <c r="ET514" s="44"/>
      <c r="EX514" s="7"/>
      <c r="EY514" s="8"/>
      <c r="FD514" s="8"/>
      <c r="FF514" s="4"/>
      <c r="FG514" s="4"/>
      <c r="FI514" s="8"/>
      <c r="FK514" s="4"/>
      <c r="FL514" s="4"/>
      <c r="FN514" s="8"/>
      <c r="FP514" s="4"/>
      <c r="FQ514" s="4"/>
      <c r="FS514" s="8"/>
      <c r="FU514" s="4"/>
      <c r="FV514" s="4"/>
      <c r="FW514" s="15"/>
      <c r="FX514" s="39"/>
      <c r="GC514" s="39"/>
      <c r="GE514" s="14"/>
      <c r="GF514" s="14"/>
      <c r="GH514" s="39"/>
      <c r="GJ514" s="14"/>
      <c r="GK514" s="14"/>
      <c r="GM514" s="39"/>
      <c r="GO514" s="14"/>
      <c r="GP514" s="14"/>
      <c r="GQ514" s="22"/>
      <c r="GR514" s="40"/>
      <c r="GW514" s="40"/>
      <c r="GY514" s="21"/>
      <c r="GZ514" s="21"/>
      <c r="HB514" s="40"/>
      <c r="HD514" s="21"/>
      <c r="HE514" s="21"/>
      <c r="HF514" s="26"/>
      <c r="HG514" s="41"/>
      <c r="HL514" s="41"/>
      <c r="HN514" s="25"/>
      <c r="HO514" s="25"/>
      <c r="HP514" s="30"/>
      <c r="HQ514" s="42"/>
      <c r="HU514" s="7"/>
      <c r="HV514" s="8"/>
      <c r="IA514" s="8"/>
      <c r="IC514" s="4"/>
      <c r="ID514" s="4"/>
      <c r="IF514" s="8"/>
      <c r="IH514" s="4"/>
      <c r="II514" s="4"/>
      <c r="IK514" s="8"/>
      <c r="IM514" s="4"/>
      <c r="IN514" s="4"/>
      <c r="IO514" s="15"/>
      <c r="IP514" s="39"/>
      <c r="IU514" s="39"/>
      <c r="IW514" s="14"/>
      <c r="IX514" s="14"/>
      <c r="IZ514" s="39"/>
      <c r="JB514" s="14"/>
      <c r="JC514" s="14"/>
      <c r="JD514" s="22"/>
      <c r="JE514" s="40"/>
      <c r="JJ514" s="40"/>
      <c r="JL514" s="21"/>
      <c r="JM514" s="21"/>
      <c r="JN514" s="26"/>
      <c r="JO514" s="41"/>
      <c r="JS514" s="7"/>
      <c r="JT514" s="8"/>
      <c r="JY514" s="8"/>
      <c r="KA514" s="4"/>
      <c r="KB514" s="4"/>
      <c r="KD514" s="8"/>
      <c r="KF514" s="4"/>
      <c r="KG514" s="4"/>
      <c r="KH514" s="15"/>
      <c r="KI514" s="39"/>
      <c r="KN514" s="39"/>
      <c r="KP514" s="14"/>
      <c r="KQ514" s="14"/>
      <c r="KR514" s="22"/>
      <c r="KS514" s="40"/>
      <c r="KX514" s="6"/>
      <c r="KZ514" s="5"/>
      <c r="LA514" s="5"/>
      <c r="LG514" s="15"/>
      <c r="LH514" s="39"/>
      <c r="LM514" s="6"/>
      <c r="LO514" s="5"/>
      <c r="LP514" s="5"/>
      <c r="LQ514" s="7"/>
      <c r="LR514" s="8"/>
      <c r="LW514" s="8"/>
      <c r="LY514" s="4"/>
      <c r="LZ514" s="4"/>
      <c r="MB514" s="8"/>
      <c r="MD514" s="4"/>
      <c r="ME514" s="4"/>
      <c r="MG514" s="8"/>
      <c r="MI514" s="4"/>
      <c r="MJ514" s="4"/>
      <c r="MK514" s="15"/>
      <c r="ML514" s="39"/>
      <c r="MQ514" s="39"/>
      <c r="MS514" s="14"/>
      <c r="MT514" s="14"/>
      <c r="MV514" s="39"/>
      <c r="MX514" s="14"/>
      <c r="MY514" s="14"/>
      <c r="MZ514" s="22"/>
      <c r="NA514" s="40"/>
      <c r="NF514" s="40"/>
      <c r="NH514" s="21"/>
      <c r="NI514" s="21"/>
      <c r="NJ514" s="26"/>
      <c r="NK514" s="41"/>
      <c r="NO514" s="7"/>
      <c r="NP514" s="8"/>
      <c r="NU514" s="8"/>
      <c r="NW514" s="4"/>
      <c r="NX514" s="4"/>
      <c r="NZ514" s="8"/>
      <c r="OB514" s="4"/>
      <c r="OC514" s="4"/>
      <c r="OD514" s="15"/>
      <c r="OE514" s="39"/>
      <c r="OJ514" s="39"/>
      <c r="OL514" s="14"/>
      <c r="OM514" s="14"/>
      <c r="ON514" s="22"/>
      <c r="OO514" s="40"/>
      <c r="OS514" s="7"/>
      <c r="OT514" s="8"/>
      <c r="OY514" s="8"/>
      <c r="PA514" s="4"/>
      <c r="PB514" s="4"/>
      <c r="PC514" s="15"/>
      <c r="PD514" s="39"/>
      <c r="PH514" s="7"/>
      <c r="PI514" s="8"/>
      <c r="PM514" s="7"/>
      <c r="PN514" s="8"/>
      <c r="PS514" s="8"/>
      <c r="PU514" s="4"/>
      <c r="PV514" s="4"/>
      <c r="PX514" s="8"/>
      <c r="PZ514" s="4"/>
      <c r="QA514" s="4"/>
      <c r="QB514" s="15"/>
      <c r="QC514" s="39"/>
      <c r="QH514" s="39"/>
      <c r="QJ514" s="14"/>
      <c r="QK514" s="14"/>
      <c r="QL514" s="22"/>
      <c r="QM514" s="40"/>
      <c r="QQ514" s="7"/>
      <c r="QR514" s="8"/>
      <c r="QW514" s="8"/>
      <c r="QY514" s="4"/>
      <c r="QZ514" s="4"/>
      <c r="RA514" s="15"/>
      <c r="RB514" s="39"/>
      <c r="RF514" s="7"/>
      <c r="RG514" s="8"/>
      <c r="RK514" s="7"/>
      <c r="RL514" s="8"/>
      <c r="RQ514" s="8"/>
      <c r="RS514" s="4"/>
      <c r="RT514" s="4"/>
      <c r="RU514" s="15"/>
      <c r="RV514" s="39"/>
      <c r="RZ514" s="7"/>
      <c r="SA514" s="8"/>
      <c r="SE514" s="7"/>
      <c r="SF514" s="8"/>
      <c r="SJ514" s="7"/>
      <c r="SK514" s="8"/>
      <c r="SP514" s="8"/>
      <c r="SR514" s="4"/>
      <c r="SS514" s="4"/>
      <c r="SU514" s="8"/>
      <c r="SW514" s="4"/>
      <c r="SX514" s="4"/>
      <c r="SY514" s="15"/>
      <c r="SZ514" s="39"/>
      <c r="TE514" s="39"/>
      <c r="TG514" s="14"/>
      <c r="TH514" s="14"/>
      <c r="TI514" s="22"/>
      <c r="TJ514" s="40"/>
      <c r="TN514" s="7"/>
      <c r="TO514" s="8"/>
      <c r="TT514" s="8"/>
      <c r="TV514" s="4"/>
      <c r="TW514" s="4"/>
      <c r="TX514" s="15"/>
      <c r="TY514" s="39"/>
      <c r="UC514" s="7"/>
      <c r="UD514" s="8"/>
      <c r="UH514" s="7"/>
      <c r="UI514" s="8"/>
      <c r="UN514" s="8"/>
      <c r="UP514" s="4"/>
      <c r="UQ514" s="4"/>
      <c r="UR514" s="15"/>
      <c r="US514" s="39"/>
      <c r="UW514" s="7"/>
      <c r="UX514" s="8"/>
      <c r="VB514" s="7"/>
      <c r="VC514" s="8"/>
      <c r="VG514" s="7"/>
      <c r="VH514" s="8"/>
      <c r="VM514" s="8"/>
      <c r="VO514" s="4"/>
      <c r="VP514" s="4"/>
      <c r="VQ514" s="15"/>
      <c r="VR514" s="39"/>
      <c r="VV514" s="7"/>
      <c r="VW514" s="8"/>
      <c r="WA514" s="7"/>
      <c r="WB514" s="8"/>
      <c r="WF514" s="7"/>
      <c r="WG514" s="8"/>
      <c r="WK514" s="7"/>
      <c r="WL514" s="8"/>
      <c r="WQ514" s="8"/>
      <c r="WS514" s="4"/>
      <c r="WT514" s="4"/>
      <c r="WU514" s="15"/>
      <c r="WV514" s="39"/>
      <c r="WZ514" s="7"/>
      <c r="XA514" s="8"/>
      <c r="XE514" s="7"/>
      <c r="XF514" s="8"/>
      <c r="XJ514" s="7"/>
      <c r="XK514" s="8"/>
      <c r="XO514" s="7"/>
      <c r="XP514" s="8"/>
      <c r="XT514" s="7"/>
      <c r="XU514" s="8"/>
      <c r="XY514" s="7"/>
      <c r="XZ514" s="8"/>
      <c r="YD514" s="7"/>
      <c r="YE514" s="8"/>
      <c r="YI514" s="7"/>
      <c r="YJ514" s="8"/>
    </row>
    <row r="515" spans="2:660" x14ac:dyDescent="0.2">
      <c r="B515" s="242"/>
      <c r="C515" s="163"/>
      <c r="D515"/>
      <c r="J515"/>
      <c r="K515"/>
      <c r="L515"/>
      <c r="M515"/>
      <c r="AI515" s="8"/>
      <c r="AK515" s="4"/>
      <c r="AL515" s="9"/>
      <c r="AN515" s="8"/>
      <c r="AP515" s="4"/>
      <c r="AQ515" s="9"/>
      <c r="AS515" s="8"/>
      <c r="AU515" s="4"/>
      <c r="AV515" s="9"/>
      <c r="AX515" s="17"/>
      <c r="AZ515" s="13"/>
      <c r="BA515" s="16"/>
      <c r="BM515" s="39"/>
      <c r="BO515" s="14"/>
      <c r="BP515" s="18"/>
      <c r="BR515" s="39"/>
      <c r="BT515" s="14"/>
      <c r="BU515" s="18"/>
      <c r="BW515" s="39"/>
      <c r="BY515" s="14"/>
      <c r="BZ515" s="18"/>
      <c r="CA515" s="22"/>
      <c r="CB515" s="40"/>
      <c r="CG515" s="40"/>
      <c r="CI515" s="21"/>
      <c r="CJ515" s="21"/>
      <c r="CL515" s="40"/>
      <c r="CN515" s="21"/>
      <c r="CO515" s="21"/>
      <c r="CQ515" s="40"/>
      <c r="CS515" s="21"/>
      <c r="CT515" s="21"/>
      <c r="CV515" s="40"/>
      <c r="CX515" s="21"/>
      <c r="CY515" s="21"/>
      <c r="CZ515" s="26"/>
      <c r="DA515" s="41"/>
      <c r="DF515" s="41"/>
      <c r="DH515" s="25"/>
      <c r="DI515" s="25"/>
      <c r="DK515" s="41"/>
      <c r="DM515" s="25"/>
      <c r="DN515" s="25"/>
      <c r="DP515" s="41"/>
      <c r="DR515" s="25"/>
      <c r="DS515" s="25"/>
      <c r="DT515" s="30"/>
      <c r="DU515" s="42"/>
      <c r="DZ515" s="42"/>
      <c r="EB515" s="29"/>
      <c r="EC515" s="29"/>
      <c r="EE515" s="42"/>
      <c r="EG515" s="29"/>
      <c r="EH515" s="29"/>
      <c r="EI515" s="34"/>
      <c r="EJ515" s="43"/>
      <c r="EO515" s="43"/>
      <c r="EQ515" s="33"/>
      <c r="ER515" s="33"/>
      <c r="ES515" s="38"/>
      <c r="ET515" s="44"/>
      <c r="EX515" s="7"/>
      <c r="EY515" s="8"/>
      <c r="FD515" s="8"/>
      <c r="FF515" s="4"/>
      <c r="FG515" s="4"/>
      <c r="FI515" s="8"/>
      <c r="FK515" s="4"/>
      <c r="FL515" s="4"/>
      <c r="FN515" s="8"/>
      <c r="FP515" s="4"/>
      <c r="FQ515" s="4"/>
      <c r="FS515" s="8"/>
      <c r="FU515" s="4"/>
      <c r="FV515" s="4"/>
      <c r="FW515" s="15"/>
      <c r="FX515" s="39"/>
      <c r="GC515" s="39"/>
      <c r="GE515" s="14"/>
      <c r="GF515" s="14"/>
      <c r="GH515" s="39"/>
      <c r="GJ515" s="14"/>
      <c r="GK515" s="14"/>
      <c r="GM515" s="39"/>
      <c r="GO515" s="14"/>
      <c r="GP515" s="14"/>
      <c r="GQ515" s="22"/>
      <c r="GR515" s="40"/>
      <c r="GW515" s="40"/>
      <c r="GY515" s="21"/>
      <c r="GZ515" s="21"/>
      <c r="HB515" s="40"/>
      <c r="HD515" s="21"/>
      <c r="HE515" s="21"/>
      <c r="HF515" s="26"/>
      <c r="HG515" s="41"/>
      <c r="HL515" s="41"/>
      <c r="HN515" s="25"/>
      <c r="HO515" s="25"/>
      <c r="HP515" s="30"/>
      <c r="HQ515" s="42"/>
      <c r="HU515" s="7"/>
      <c r="HV515" s="8"/>
      <c r="IA515" s="8"/>
      <c r="IC515" s="4"/>
      <c r="ID515" s="4"/>
      <c r="IF515" s="8"/>
      <c r="IH515" s="4"/>
      <c r="II515" s="4"/>
      <c r="IK515" s="8"/>
      <c r="IM515" s="4"/>
      <c r="IN515" s="4"/>
      <c r="IO515" s="15"/>
      <c r="IP515" s="39"/>
      <c r="IU515" s="39"/>
      <c r="IW515" s="14"/>
      <c r="IX515" s="14"/>
      <c r="IZ515" s="39"/>
      <c r="JB515" s="14"/>
      <c r="JC515" s="14"/>
      <c r="JD515" s="22"/>
      <c r="JE515" s="40"/>
      <c r="JJ515" s="40"/>
      <c r="JL515" s="21"/>
      <c r="JM515" s="21"/>
      <c r="JN515" s="26"/>
      <c r="JO515" s="41"/>
      <c r="JS515" s="7"/>
      <c r="JT515" s="8"/>
      <c r="JY515" s="8"/>
      <c r="KA515" s="4"/>
      <c r="KB515" s="4"/>
      <c r="KD515" s="8"/>
      <c r="KF515" s="4"/>
      <c r="KG515" s="4"/>
      <c r="KH515" s="15"/>
      <c r="KI515" s="39"/>
      <c r="KN515" s="39"/>
      <c r="KP515" s="14"/>
      <c r="KQ515" s="14"/>
      <c r="KR515" s="22"/>
      <c r="KS515" s="40"/>
      <c r="KX515" s="6"/>
      <c r="KZ515" s="5"/>
      <c r="LA515" s="5"/>
      <c r="LG515" s="15"/>
      <c r="LH515" s="39"/>
      <c r="LM515" s="6"/>
      <c r="LO515" s="5"/>
      <c r="LP515" s="5"/>
      <c r="LQ515" s="7"/>
      <c r="LR515" s="8"/>
      <c r="LW515" s="8"/>
      <c r="LY515" s="4"/>
      <c r="LZ515" s="4"/>
      <c r="MB515" s="8"/>
      <c r="MD515" s="4"/>
      <c r="ME515" s="4"/>
      <c r="MG515" s="8"/>
      <c r="MI515" s="4"/>
      <c r="MJ515" s="4"/>
      <c r="MK515" s="15"/>
      <c r="ML515" s="39"/>
      <c r="MQ515" s="39"/>
      <c r="MS515" s="14"/>
      <c r="MT515" s="14"/>
      <c r="MV515" s="39"/>
      <c r="MX515" s="14"/>
      <c r="MY515" s="14"/>
      <c r="MZ515" s="22"/>
      <c r="NA515" s="40"/>
      <c r="NF515" s="40"/>
      <c r="NH515" s="21"/>
      <c r="NI515" s="21"/>
      <c r="NJ515" s="26"/>
      <c r="NK515" s="41"/>
      <c r="NO515" s="7"/>
      <c r="NP515" s="8"/>
      <c r="NU515" s="8"/>
      <c r="NW515" s="4"/>
      <c r="NX515" s="4"/>
      <c r="NZ515" s="8"/>
      <c r="OB515" s="4"/>
      <c r="OC515" s="4"/>
      <c r="OD515" s="15"/>
      <c r="OE515" s="39"/>
      <c r="OJ515" s="39"/>
      <c r="OL515" s="14"/>
      <c r="OM515" s="14"/>
      <c r="ON515" s="22"/>
      <c r="OO515" s="40"/>
      <c r="OS515" s="7"/>
      <c r="OT515" s="8"/>
      <c r="OY515" s="8"/>
      <c r="PA515" s="4"/>
      <c r="PB515" s="4"/>
      <c r="PC515" s="15"/>
      <c r="PD515" s="39"/>
      <c r="PH515" s="7"/>
      <c r="PI515" s="8"/>
      <c r="PM515" s="7"/>
      <c r="PN515" s="8"/>
      <c r="PS515" s="8"/>
      <c r="PU515" s="4"/>
      <c r="PV515" s="4"/>
      <c r="PX515" s="8"/>
      <c r="PZ515" s="4"/>
      <c r="QA515" s="4"/>
      <c r="QB515" s="15"/>
      <c r="QC515" s="39"/>
      <c r="QH515" s="39"/>
      <c r="QJ515" s="14"/>
      <c r="QK515" s="14"/>
      <c r="QL515" s="22"/>
      <c r="QM515" s="40"/>
      <c r="QQ515" s="7"/>
      <c r="QR515" s="8"/>
      <c r="QW515" s="8"/>
      <c r="QY515" s="4"/>
      <c r="QZ515" s="4"/>
      <c r="RA515" s="15"/>
      <c r="RB515" s="39"/>
      <c r="RF515" s="7"/>
      <c r="RG515" s="8"/>
      <c r="RK515" s="7"/>
      <c r="RL515" s="8"/>
      <c r="RQ515" s="8"/>
      <c r="RS515" s="4"/>
      <c r="RT515" s="4"/>
      <c r="RU515" s="15"/>
      <c r="RV515" s="39"/>
      <c r="RZ515" s="7"/>
      <c r="SA515" s="8"/>
      <c r="SE515" s="7"/>
      <c r="SF515" s="8"/>
      <c r="SJ515" s="7"/>
      <c r="SK515" s="8"/>
      <c r="SP515" s="8"/>
      <c r="SR515" s="4"/>
      <c r="SS515" s="4"/>
      <c r="SU515" s="8"/>
      <c r="SW515" s="4"/>
      <c r="SX515" s="4"/>
      <c r="SY515" s="15"/>
      <c r="SZ515" s="39"/>
      <c r="TE515" s="39"/>
      <c r="TG515" s="14"/>
      <c r="TH515" s="14"/>
      <c r="TI515" s="22"/>
      <c r="TJ515" s="40"/>
      <c r="TN515" s="7"/>
      <c r="TO515" s="8"/>
      <c r="TT515" s="8"/>
      <c r="TV515" s="4"/>
      <c r="TW515" s="4"/>
      <c r="TX515" s="15"/>
      <c r="TY515" s="39"/>
      <c r="UC515" s="7"/>
      <c r="UD515" s="8"/>
      <c r="UH515" s="7"/>
      <c r="UI515" s="8"/>
      <c r="UN515" s="8"/>
      <c r="UP515" s="4"/>
      <c r="UQ515" s="4"/>
      <c r="UR515" s="15"/>
      <c r="US515" s="39"/>
      <c r="UW515" s="7"/>
      <c r="UX515" s="8"/>
      <c r="VB515" s="7"/>
      <c r="VC515" s="8"/>
      <c r="VG515" s="7"/>
      <c r="VH515" s="8"/>
      <c r="VM515" s="8"/>
      <c r="VO515" s="4"/>
      <c r="VP515" s="4"/>
      <c r="VQ515" s="15"/>
      <c r="VR515" s="39"/>
      <c r="VV515" s="7"/>
      <c r="VW515" s="8"/>
      <c r="WA515" s="7"/>
      <c r="WB515" s="8"/>
      <c r="WF515" s="7"/>
      <c r="WG515" s="8"/>
      <c r="WK515" s="7"/>
      <c r="WL515" s="8"/>
      <c r="WQ515" s="8"/>
      <c r="WS515" s="4"/>
      <c r="WT515" s="4"/>
      <c r="WU515" s="15"/>
      <c r="WV515" s="39"/>
      <c r="WZ515" s="7"/>
      <c r="XA515" s="8"/>
      <c r="XE515" s="7"/>
      <c r="XF515" s="8"/>
      <c r="XJ515" s="7"/>
      <c r="XK515" s="8"/>
      <c r="XO515" s="7"/>
      <c r="XP515" s="8"/>
      <c r="XT515" s="7"/>
      <c r="XU515" s="8"/>
      <c r="XY515" s="7"/>
      <c r="XZ515" s="8"/>
      <c r="YD515" s="7"/>
      <c r="YE515" s="8"/>
      <c r="YI515" s="7"/>
      <c r="YJ515" s="8"/>
    </row>
    <row r="516" spans="2:660" x14ac:dyDescent="0.2">
      <c r="B516" s="242"/>
      <c r="C516" s="163"/>
      <c r="D516"/>
      <c r="J516"/>
      <c r="K516"/>
      <c r="L516"/>
      <c r="M516"/>
      <c r="AI516" s="8"/>
      <c r="AK516" s="4"/>
      <c r="AL516" s="9"/>
      <c r="AN516" s="8"/>
      <c r="AP516" s="4"/>
      <c r="AQ516" s="9"/>
      <c r="AS516" s="8"/>
      <c r="AU516" s="4"/>
      <c r="AV516" s="9"/>
      <c r="AX516" s="17"/>
      <c r="AZ516" s="13"/>
      <c r="BA516" s="16"/>
      <c r="BM516" s="39"/>
      <c r="BO516" s="14"/>
      <c r="BP516" s="18"/>
      <c r="BR516" s="39"/>
      <c r="BT516" s="14"/>
      <c r="BU516" s="18"/>
      <c r="BW516" s="39"/>
      <c r="BY516" s="14"/>
      <c r="BZ516" s="18"/>
      <c r="CA516" s="22"/>
      <c r="CB516" s="40"/>
      <c r="CG516" s="40"/>
      <c r="CI516" s="21"/>
      <c r="CJ516" s="21"/>
      <c r="CL516" s="40"/>
      <c r="CN516" s="21"/>
      <c r="CO516" s="21"/>
      <c r="CQ516" s="40"/>
      <c r="CS516" s="21"/>
      <c r="CT516" s="21"/>
      <c r="CV516" s="40"/>
      <c r="CX516" s="21"/>
      <c r="CY516" s="21"/>
      <c r="CZ516" s="26"/>
      <c r="DA516" s="41"/>
      <c r="DF516" s="41"/>
      <c r="DH516" s="25"/>
      <c r="DI516" s="25"/>
      <c r="DK516" s="41"/>
      <c r="DM516" s="25"/>
      <c r="DN516" s="25"/>
      <c r="DP516" s="41"/>
      <c r="DR516" s="25"/>
      <c r="DS516" s="25"/>
      <c r="DT516" s="30"/>
      <c r="DU516" s="42"/>
      <c r="DZ516" s="42"/>
      <c r="EB516" s="29"/>
      <c r="EC516" s="29"/>
      <c r="EE516" s="42"/>
      <c r="EG516" s="29"/>
      <c r="EH516" s="29"/>
      <c r="EI516" s="34"/>
      <c r="EJ516" s="43"/>
      <c r="EO516" s="43"/>
      <c r="EQ516" s="33"/>
      <c r="ER516" s="33"/>
      <c r="ES516" s="38"/>
      <c r="ET516" s="44"/>
      <c r="EX516" s="7"/>
      <c r="EY516" s="8"/>
      <c r="FD516" s="8"/>
      <c r="FF516" s="4"/>
      <c r="FG516" s="4"/>
      <c r="FI516" s="8"/>
      <c r="FK516" s="4"/>
      <c r="FL516" s="4"/>
      <c r="FN516" s="8"/>
      <c r="FP516" s="4"/>
      <c r="FQ516" s="4"/>
      <c r="FS516" s="8"/>
      <c r="FU516" s="4"/>
      <c r="FV516" s="4"/>
      <c r="FW516" s="15"/>
      <c r="FX516" s="39"/>
      <c r="GC516" s="39"/>
      <c r="GE516" s="14"/>
      <c r="GF516" s="14"/>
      <c r="GH516" s="39"/>
      <c r="GJ516" s="14"/>
      <c r="GK516" s="14"/>
      <c r="GM516" s="39"/>
      <c r="GO516" s="14"/>
      <c r="GP516" s="14"/>
      <c r="GQ516" s="22"/>
      <c r="GR516" s="40"/>
      <c r="GW516" s="40"/>
      <c r="GY516" s="21"/>
      <c r="GZ516" s="21"/>
      <c r="HB516" s="40"/>
      <c r="HD516" s="21"/>
      <c r="HE516" s="21"/>
      <c r="HF516" s="26"/>
      <c r="HG516" s="41"/>
      <c r="HL516" s="41"/>
      <c r="HN516" s="25"/>
      <c r="HO516" s="25"/>
      <c r="HP516" s="30"/>
      <c r="HQ516" s="42"/>
      <c r="HU516" s="7"/>
      <c r="HV516" s="8"/>
      <c r="IA516" s="8"/>
      <c r="IC516" s="4"/>
      <c r="ID516" s="4"/>
      <c r="IF516" s="8"/>
      <c r="IH516" s="4"/>
      <c r="II516" s="4"/>
      <c r="IK516" s="8"/>
      <c r="IM516" s="4"/>
      <c r="IN516" s="4"/>
      <c r="IO516" s="15"/>
      <c r="IP516" s="39"/>
      <c r="IU516" s="39"/>
      <c r="IW516" s="14"/>
      <c r="IX516" s="14"/>
      <c r="IZ516" s="39"/>
      <c r="JB516" s="14"/>
      <c r="JC516" s="14"/>
      <c r="JD516" s="22"/>
      <c r="JE516" s="40"/>
      <c r="JJ516" s="40"/>
      <c r="JL516" s="21"/>
      <c r="JM516" s="21"/>
      <c r="JN516" s="26"/>
      <c r="JO516" s="41"/>
      <c r="JS516" s="7"/>
      <c r="JT516" s="8"/>
      <c r="JY516" s="8"/>
      <c r="KA516" s="4"/>
      <c r="KB516" s="4"/>
      <c r="KD516" s="8"/>
      <c r="KF516" s="4"/>
      <c r="KG516" s="4"/>
      <c r="KH516" s="15"/>
      <c r="KI516" s="39"/>
      <c r="KN516" s="39"/>
      <c r="KP516" s="14"/>
      <c r="KQ516" s="14"/>
      <c r="KR516" s="22"/>
      <c r="KS516" s="40"/>
      <c r="KX516" s="6"/>
      <c r="KZ516" s="5"/>
      <c r="LA516" s="5"/>
      <c r="LG516" s="15"/>
      <c r="LH516" s="39"/>
      <c r="LM516" s="6"/>
      <c r="LO516" s="5"/>
      <c r="LP516" s="5"/>
      <c r="LQ516" s="7"/>
      <c r="LR516" s="8"/>
      <c r="LW516" s="8"/>
      <c r="LY516" s="4"/>
      <c r="LZ516" s="4"/>
      <c r="MB516" s="8"/>
      <c r="MD516" s="4"/>
      <c r="ME516" s="4"/>
      <c r="MG516" s="8"/>
      <c r="MI516" s="4"/>
      <c r="MJ516" s="4"/>
      <c r="MK516" s="15"/>
      <c r="ML516" s="39"/>
      <c r="MQ516" s="39"/>
      <c r="MS516" s="14"/>
      <c r="MT516" s="14"/>
      <c r="MV516" s="39"/>
      <c r="MX516" s="14"/>
      <c r="MY516" s="14"/>
      <c r="MZ516" s="22"/>
      <c r="NA516" s="40"/>
      <c r="NF516" s="40"/>
      <c r="NH516" s="21"/>
      <c r="NI516" s="21"/>
      <c r="NJ516" s="26"/>
      <c r="NK516" s="41"/>
      <c r="NO516" s="7"/>
      <c r="NP516" s="8"/>
      <c r="NU516" s="8"/>
      <c r="NW516" s="4"/>
      <c r="NX516" s="4"/>
      <c r="NZ516" s="8"/>
      <c r="OB516" s="4"/>
      <c r="OC516" s="4"/>
      <c r="OD516" s="15"/>
      <c r="OE516" s="39"/>
      <c r="OJ516" s="39"/>
      <c r="OL516" s="14"/>
      <c r="OM516" s="14"/>
      <c r="ON516" s="22"/>
      <c r="OO516" s="40"/>
      <c r="OS516" s="7"/>
      <c r="OT516" s="8"/>
      <c r="OY516" s="8"/>
      <c r="PA516" s="4"/>
      <c r="PB516" s="4"/>
      <c r="PC516" s="15"/>
      <c r="PD516" s="39"/>
      <c r="PH516" s="7"/>
      <c r="PI516" s="8"/>
      <c r="PM516" s="7"/>
      <c r="PN516" s="8"/>
      <c r="PS516" s="8"/>
      <c r="PU516" s="4"/>
      <c r="PV516" s="4"/>
      <c r="PX516" s="8"/>
      <c r="PZ516" s="4"/>
      <c r="QA516" s="4"/>
      <c r="QB516" s="15"/>
      <c r="QC516" s="39"/>
      <c r="QH516" s="39"/>
      <c r="QJ516" s="14"/>
      <c r="QK516" s="14"/>
      <c r="QL516" s="22"/>
      <c r="QM516" s="40"/>
      <c r="QQ516" s="7"/>
      <c r="QR516" s="8"/>
      <c r="QW516" s="8"/>
      <c r="QY516" s="4"/>
      <c r="QZ516" s="4"/>
      <c r="RA516" s="15"/>
      <c r="RB516" s="39"/>
      <c r="RF516" s="7"/>
      <c r="RG516" s="8"/>
      <c r="RK516" s="7"/>
      <c r="RL516" s="8"/>
      <c r="RQ516" s="8"/>
      <c r="RS516" s="4"/>
      <c r="RT516" s="4"/>
      <c r="RU516" s="15"/>
      <c r="RV516" s="39"/>
      <c r="RZ516" s="7"/>
      <c r="SA516" s="8"/>
      <c r="SE516" s="7"/>
      <c r="SF516" s="8"/>
      <c r="SJ516" s="7"/>
      <c r="SK516" s="8"/>
      <c r="SP516" s="8"/>
      <c r="SR516" s="4"/>
      <c r="SS516" s="4"/>
      <c r="SU516" s="8"/>
      <c r="SW516" s="4"/>
      <c r="SX516" s="4"/>
      <c r="SY516" s="15"/>
      <c r="SZ516" s="39"/>
      <c r="TE516" s="39"/>
      <c r="TG516" s="14"/>
      <c r="TH516" s="14"/>
      <c r="TI516" s="22"/>
      <c r="TJ516" s="40"/>
      <c r="TN516" s="7"/>
      <c r="TO516" s="8"/>
      <c r="TT516" s="8"/>
      <c r="TV516" s="4"/>
      <c r="TW516" s="4"/>
      <c r="TX516" s="15"/>
      <c r="TY516" s="39"/>
      <c r="UC516" s="7"/>
      <c r="UD516" s="8"/>
      <c r="UH516" s="7"/>
      <c r="UI516" s="8"/>
      <c r="UN516" s="8"/>
      <c r="UP516" s="4"/>
      <c r="UQ516" s="4"/>
      <c r="UR516" s="15"/>
      <c r="US516" s="39"/>
      <c r="UW516" s="7"/>
      <c r="UX516" s="8"/>
      <c r="VB516" s="7"/>
      <c r="VC516" s="8"/>
      <c r="VG516" s="7"/>
      <c r="VH516" s="8"/>
      <c r="VM516" s="8"/>
      <c r="VO516" s="4"/>
      <c r="VP516" s="4"/>
      <c r="VQ516" s="15"/>
      <c r="VR516" s="39"/>
      <c r="VV516" s="7"/>
      <c r="VW516" s="8"/>
      <c r="WA516" s="7"/>
      <c r="WB516" s="8"/>
      <c r="WF516" s="7"/>
      <c r="WG516" s="8"/>
      <c r="WK516" s="7"/>
      <c r="WL516" s="8"/>
      <c r="WQ516" s="8"/>
      <c r="WS516" s="4"/>
      <c r="WT516" s="4"/>
      <c r="WU516" s="15"/>
      <c r="WV516" s="39"/>
      <c r="WZ516" s="7"/>
      <c r="XA516" s="8"/>
      <c r="XE516" s="7"/>
      <c r="XF516" s="8"/>
      <c r="XJ516" s="7"/>
      <c r="XK516" s="8"/>
      <c r="XO516" s="7"/>
      <c r="XP516" s="8"/>
      <c r="XT516" s="7"/>
      <c r="XU516" s="8"/>
      <c r="XY516" s="7"/>
      <c r="XZ516" s="8"/>
      <c r="YD516" s="7"/>
      <c r="YE516" s="8"/>
      <c r="YI516" s="7"/>
      <c r="YJ516" s="8"/>
    </row>
    <row r="517" spans="2:660" x14ac:dyDescent="0.2">
      <c r="B517" s="242"/>
      <c r="C517" s="163"/>
      <c r="D517"/>
      <c r="J517"/>
      <c r="K517"/>
      <c r="L517"/>
      <c r="M517"/>
      <c r="AI517" s="8"/>
      <c r="AK517" s="4"/>
      <c r="AL517" s="9"/>
      <c r="AN517" s="8"/>
      <c r="AP517" s="4"/>
      <c r="AQ517" s="9"/>
      <c r="AS517" s="8"/>
      <c r="AU517" s="4"/>
      <c r="AV517" s="9"/>
      <c r="AX517" s="17"/>
      <c r="AZ517" s="13"/>
      <c r="BA517" s="16"/>
      <c r="BM517" s="39"/>
      <c r="BO517" s="14"/>
      <c r="BP517" s="18"/>
      <c r="BR517" s="39"/>
      <c r="BT517" s="14"/>
      <c r="BU517" s="18"/>
      <c r="BW517" s="39"/>
      <c r="BY517" s="14"/>
      <c r="BZ517" s="18"/>
      <c r="CA517" s="22"/>
      <c r="CB517" s="40"/>
      <c r="CG517" s="40"/>
      <c r="CI517" s="21"/>
      <c r="CJ517" s="21"/>
      <c r="CL517" s="40"/>
      <c r="CN517" s="21"/>
      <c r="CO517" s="21"/>
      <c r="CQ517" s="40"/>
      <c r="CS517" s="21"/>
      <c r="CT517" s="21"/>
      <c r="CV517" s="40"/>
      <c r="CX517" s="21"/>
      <c r="CY517" s="21"/>
      <c r="CZ517" s="26"/>
      <c r="DA517" s="41"/>
      <c r="DF517" s="41"/>
      <c r="DH517" s="25"/>
      <c r="DI517" s="25"/>
      <c r="DK517" s="41"/>
      <c r="DM517" s="25"/>
      <c r="DN517" s="25"/>
      <c r="DP517" s="41"/>
      <c r="DR517" s="25"/>
      <c r="DS517" s="25"/>
      <c r="DT517" s="30"/>
      <c r="DU517" s="42"/>
      <c r="DZ517" s="42"/>
      <c r="EB517" s="29"/>
      <c r="EC517" s="29"/>
      <c r="EE517" s="42"/>
      <c r="EG517" s="29"/>
      <c r="EH517" s="29"/>
      <c r="EI517" s="34"/>
      <c r="EJ517" s="43"/>
      <c r="EO517" s="43"/>
      <c r="EQ517" s="33"/>
      <c r="ER517" s="33"/>
      <c r="ES517" s="38"/>
      <c r="ET517" s="44"/>
      <c r="EX517" s="7"/>
      <c r="EY517" s="8"/>
      <c r="FD517" s="8"/>
      <c r="FF517" s="4"/>
      <c r="FG517" s="4"/>
      <c r="FI517" s="8"/>
      <c r="FK517" s="4"/>
      <c r="FL517" s="4"/>
      <c r="FN517" s="8"/>
      <c r="FP517" s="4"/>
      <c r="FQ517" s="4"/>
      <c r="FS517" s="8"/>
      <c r="FU517" s="4"/>
      <c r="FV517" s="4"/>
      <c r="FW517" s="15"/>
      <c r="FX517" s="39"/>
      <c r="GC517" s="39"/>
      <c r="GE517" s="14"/>
      <c r="GF517" s="14"/>
      <c r="GH517" s="39"/>
      <c r="GJ517" s="14"/>
      <c r="GK517" s="14"/>
      <c r="GM517" s="39"/>
      <c r="GO517" s="14"/>
      <c r="GP517" s="14"/>
      <c r="GQ517" s="22"/>
      <c r="GR517" s="40"/>
      <c r="GW517" s="40"/>
      <c r="GY517" s="21"/>
      <c r="GZ517" s="21"/>
      <c r="HB517" s="40"/>
      <c r="HD517" s="21"/>
      <c r="HE517" s="21"/>
      <c r="HF517" s="26"/>
      <c r="HG517" s="41"/>
      <c r="HL517" s="41"/>
      <c r="HN517" s="25"/>
      <c r="HO517" s="25"/>
      <c r="HP517" s="30"/>
      <c r="HQ517" s="42"/>
      <c r="HU517" s="7"/>
      <c r="HV517" s="8"/>
      <c r="IA517" s="8"/>
      <c r="IC517" s="4"/>
      <c r="ID517" s="4"/>
      <c r="IF517" s="8"/>
      <c r="IH517" s="4"/>
      <c r="II517" s="4"/>
      <c r="IK517" s="8"/>
      <c r="IM517" s="4"/>
      <c r="IN517" s="4"/>
      <c r="IO517" s="15"/>
      <c r="IP517" s="39"/>
      <c r="IU517" s="39"/>
      <c r="IW517" s="14"/>
      <c r="IX517" s="14"/>
      <c r="IZ517" s="39"/>
      <c r="JB517" s="14"/>
      <c r="JC517" s="14"/>
      <c r="JD517" s="22"/>
      <c r="JE517" s="40"/>
      <c r="JJ517" s="40"/>
      <c r="JL517" s="21"/>
      <c r="JM517" s="21"/>
      <c r="JN517" s="26"/>
      <c r="JO517" s="41"/>
      <c r="JS517" s="7"/>
      <c r="JT517" s="8"/>
      <c r="JY517" s="8"/>
      <c r="KA517" s="4"/>
      <c r="KB517" s="4"/>
      <c r="KD517" s="8"/>
      <c r="KF517" s="4"/>
      <c r="KG517" s="4"/>
      <c r="KH517" s="15"/>
      <c r="KI517" s="39"/>
      <c r="KN517" s="39"/>
      <c r="KP517" s="14"/>
      <c r="KQ517" s="14"/>
      <c r="KR517" s="22"/>
      <c r="KS517" s="40"/>
      <c r="KX517" s="6"/>
      <c r="KZ517" s="5"/>
      <c r="LA517" s="5"/>
      <c r="LG517" s="15"/>
      <c r="LH517" s="39"/>
      <c r="LM517" s="6"/>
      <c r="LO517" s="5"/>
      <c r="LP517" s="5"/>
      <c r="LQ517" s="7"/>
      <c r="LR517" s="8"/>
      <c r="LW517" s="8"/>
      <c r="LY517" s="4"/>
      <c r="LZ517" s="4"/>
      <c r="MB517" s="8"/>
      <c r="MD517" s="4"/>
      <c r="ME517" s="4"/>
      <c r="MG517" s="8"/>
      <c r="MI517" s="4"/>
      <c r="MJ517" s="4"/>
      <c r="MK517" s="15"/>
      <c r="ML517" s="39"/>
      <c r="MQ517" s="39"/>
      <c r="MS517" s="14"/>
      <c r="MT517" s="14"/>
      <c r="MV517" s="39"/>
      <c r="MX517" s="14"/>
      <c r="MY517" s="14"/>
      <c r="MZ517" s="22"/>
      <c r="NA517" s="40"/>
      <c r="NF517" s="40"/>
      <c r="NH517" s="21"/>
      <c r="NI517" s="21"/>
      <c r="NJ517" s="26"/>
      <c r="NK517" s="41"/>
      <c r="NO517" s="7"/>
      <c r="NP517" s="8"/>
      <c r="NU517" s="8"/>
      <c r="NW517" s="4"/>
      <c r="NX517" s="4"/>
      <c r="NZ517" s="8"/>
      <c r="OB517" s="4"/>
      <c r="OC517" s="4"/>
      <c r="OD517" s="15"/>
      <c r="OE517" s="39"/>
      <c r="OJ517" s="39"/>
      <c r="OL517" s="14"/>
      <c r="OM517" s="14"/>
      <c r="ON517" s="22"/>
      <c r="OO517" s="40"/>
      <c r="OS517" s="7"/>
      <c r="OT517" s="8"/>
      <c r="OY517" s="8"/>
      <c r="PA517" s="4"/>
      <c r="PB517" s="4"/>
      <c r="PC517" s="15"/>
      <c r="PD517" s="39"/>
      <c r="PH517" s="7"/>
      <c r="PI517" s="8"/>
      <c r="PM517" s="7"/>
      <c r="PN517" s="8"/>
      <c r="PS517" s="8"/>
      <c r="PU517" s="4"/>
      <c r="PV517" s="4"/>
      <c r="PX517" s="8"/>
      <c r="PZ517" s="4"/>
      <c r="QA517" s="4"/>
      <c r="QB517" s="15"/>
      <c r="QC517" s="39"/>
      <c r="QH517" s="39"/>
      <c r="QJ517" s="14"/>
      <c r="QK517" s="14"/>
      <c r="QL517" s="22"/>
      <c r="QM517" s="40"/>
      <c r="QQ517" s="7"/>
      <c r="QR517" s="8"/>
      <c r="QW517" s="8"/>
      <c r="QY517" s="4"/>
      <c r="QZ517" s="4"/>
      <c r="RA517" s="15"/>
      <c r="RB517" s="39"/>
      <c r="RF517" s="7"/>
      <c r="RG517" s="8"/>
      <c r="RK517" s="7"/>
      <c r="RL517" s="8"/>
      <c r="RQ517" s="8"/>
      <c r="RS517" s="4"/>
      <c r="RT517" s="4"/>
      <c r="RU517" s="15"/>
      <c r="RV517" s="39"/>
      <c r="RZ517" s="7"/>
      <c r="SA517" s="8"/>
      <c r="SE517" s="7"/>
      <c r="SF517" s="8"/>
      <c r="SJ517" s="7"/>
      <c r="SK517" s="8"/>
      <c r="SP517" s="8"/>
      <c r="SR517" s="4"/>
      <c r="SS517" s="4"/>
      <c r="SU517" s="8"/>
      <c r="SW517" s="4"/>
      <c r="SX517" s="4"/>
      <c r="SY517" s="15"/>
      <c r="SZ517" s="39"/>
      <c r="TE517" s="39"/>
      <c r="TG517" s="14"/>
      <c r="TH517" s="14"/>
      <c r="TI517" s="22"/>
      <c r="TJ517" s="40"/>
      <c r="TN517" s="7"/>
      <c r="TO517" s="8"/>
      <c r="TT517" s="8"/>
      <c r="TV517" s="4"/>
      <c r="TW517" s="4"/>
      <c r="TX517" s="15"/>
      <c r="TY517" s="39"/>
      <c r="UC517" s="7"/>
      <c r="UD517" s="8"/>
      <c r="UH517" s="7"/>
      <c r="UI517" s="8"/>
      <c r="UN517" s="8"/>
      <c r="UP517" s="4"/>
      <c r="UQ517" s="4"/>
      <c r="UR517" s="15"/>
      <c r="US517" s="39"/>
      <c r="UW517" s="7"/>
      <c r="UX517" s="8"/>
      <c r="VB517" s="7"/>
      <c r="VC517" s="8"/>
      <c r="VG517" s="7"/>
      <c r="VH517" s="8"/>
      <c r="VM517" s="8"/>
      <c r="VO517" s="4"/>
      <c r="VP517" s="4"/>
      <c r="VQ517" s="15"/>
      <c r="VR517" s="39"/>
      <c r="VV517" s="7"/>
      <c r="VW517" s="8"/>
      <c r="WA517" s="7"/>
      <c r="WB517" s="8"/>
      <c r="WF517" s="7"/>
      <c r="WG517" s="8"/>
      <c r="WK517" s="7"/>
      <c r="WL517" s="8"/>
      <c r="WQ517" s="8"/>
      <c r="WS517" s="4"/>
      <c r="WT517" s="4"/>
      <c r="WU517" s="15"/>
      <c r="WV517" s="39"/>
      <c r="WZ517" s="7"/>
      <c r="XA517" s="8"/>
      <c r="XE517" s="7"/>
      <c r="XF517" s="8"/>
      <c r="XJ517" s="7"/>
      <c r="XK517" s="8"/>
      <c r="XO517" s="7"/>
      <c r="XP517" s="8"/>
      <c r="XT517" s="7"/>
      <c r="XU517" s="8"/>
      <c r="XY517" s="7"/>
      <c r="XZ517" s="8"/>
      <c r="YD517" s="7"/>
      <c r="YE517" s="8"/>
      <c r="YI517" s="7"/>
      <c r="YJ517" s="8"/>
    </row>
    <row r="518" spans="2:660" x14ac:dyDescent="0.2">
      <c r="B518" s="242"/>
      <c r="C518" s="163"/>
      <c r="D518"/>
      <c r="J518"/>
      <c r="K518"/>
      <c r="L518"/>
      <c r="M518"/>
      <c r="AI518" s="8"/>
      <c r="AK518" s="4"/>
      <c r="AL518" s="9"/>
      <c r="AN518" s="8"/>
      <c r="AP518" s="4"/>
      <c r="AQ518" s="9"/>
      <c r="AS518" s="8"/>
      <c r="AU518" s="4"/>
      <c r="AV518" s="9"/>
      <c r="AX518" s="17"/>
      <c r="AZ518" s="13"/>
      <c r="BA518" s="16"/>
      <c r="BM518" s="39"/>
      <c r="BO518" s="14"/>
      <c r="BP518" s="18"/>
      <c r="BR518" s="39"/>
      <c r="BT518" s="14"/>
      <c r="BU518" s="18"/>
      <c r="BW518" s="39"/>
      <c r="BY518" s="14"/>
      <c r="BZ518" s="18"/>
      <c r="CA518" s="22"/>
      <c r="CB518" s="40"/>
      <c r="CG518" s="40"/>
      <c r="CI518" s="21"/>
      <c r="CJ518" s="21"/>
      <c r="CL518" s="40"/>
      <c r="CN518" s="21"/>
      <c r="CO518" s="21"/>
      <c r="CQ518" s="40"/>
      <c r="CS518" s="21"/>
      <c r="CT518" s="21"/>
      <c r="CV518" s="40"/>
      <c r="CX518" s="21"/>
      <c r="CY518" s="21"/>
      <c r="CZ518" s="26"/>
      <c r="DA518" s="41"/>
      <c r="DF518" s="41"/>
      <c r="DH518" s="25"/>
      <c r="DI518" s="25"/>
      <c r="DK518" s="41"/>
      <c r="DM518" s="25"/>
      <c r="DN518" s="25"/>
      <c r="DP518" s="41"/>
      <c r="DR518" s="25"/>
      <c r="DS518" s="25"/>
      <c r="DT518" s="30"/>
      <c r="DU518" s="42"/>
      <c r="DZ518" s="42"/>
      <c r="EB518" s="29"/>
      <c r="EC518" s="29"/>
      <c r="EE518" s="42"/>
      <c r="EG518" s="29"/>
      <c r="EH518" s="29"/>
      <c r="EI518" s="34"/>
      <c r="EJ518" s="43"/>
      <c r="EO518" s="43"/>
      <c r="EQ518" s="33"/>
      <c r="ER518" s="33"/>
      <c r="ES518" s="38"/>
      <c r="ET518" s="44"/>
      <c r="EX518" s="7"/>
      <c r="EY518" s="8"/>
      <c r="FD518" s="8"/>
      <c r="FF518" s="4"/>
      <c r="FG518" s="4"/>
      <c r="FI518" s="8"/>
      <c r="FK518" s="4"/>
      <c r="FL518" s="4"/>
      <c r="FN518" s="8"/>
      <c r="FP518" s="4"/>
      <c r="FQ518" s="4"/>
      <c r="FS518" s="8"/>
      <c r="FU518" s="4"/>
      <c r="FV518" s="4"/>
      <c r="FW518" s="15"/>
      <c r="FX518" s="39"/>
      <c r="GC518" s="39"/>
      <c r="GE518" s="14"/>
      <c r="GF518" s="14"/>
      <c r="GH518" s="39"/>
      <c r="GJ518" s="14"/>
      <c r="GK518" s="14"/>
      <c r="GM518" s="39"/>
      <c r="GO518" s="14"/>
      <c r="GP518" s="14"/>
      <c r="GQ518" s="22"/>
      <c r="GR518" s="40"/>
      <c r="GW518" s="40"/>
      <c r="GY518" s="21"/>
      <c r="GZ518" s="21"/>
      <c r="HB518" s="40"/>
      <c r="HD518" s="21"/>
      <c r="HE518" s="21"/>
      <c r="HF518" s="26"/>
      <c r="HG518" s="41"/>
      <c r="HL518" s="41"/>
      <c r="HN518" s="25"/>
      <c r="HO518" s="25"/>
      <c r="HP518" s="30"/>
      <c r="HQ518" s="42"/>
      <c r="HU518" s="7"/>
      <c r="HV518" s="8"/>
      <c r="IA518" s="8"/>
      <c r="IC518" s="4"/>
      <c r="ID518" s="4"/>
      <c r="IF518" s="8"/>
      <c r="IH518" s="4"/>
      <c r="II518" s="4"/>
      <c r="IK518" s="8"/>
      <c r="IM518" s="4"/>
      <c r="IN518" s="4"/>
      <c r="IO518" s="15"/>
      <c r="IP518" s="39"/>
      <c r="IU518" s="39"/>
      <c r="IW518" s="14"/>
      <c r="IX518" s="14"/>
      <c r="IZ518" s="39"/>
      <c r="JB518" s="14"/>
      <c r="JC518" s="14"/>
      <c r="JD518" s="22"/>
      <c r="JE518" s="40"/>
      <c r="JJ518" s="40"/>
      <c r="JL518" s="21"/>
      <c r="JM518" s="21"/>
      <c r="JN518" s="26"/>
      <c r="JO518" s="41"/>
      <c r="JS518" s="7"/>
      <c r="JT518" s="8"/>
      <c r="JY518" s="8"/>
      <c r="KA518" s="4"/>
      <c r="KB518" s="4"/>
      <c r="KD518" s="8"/>
      <c r="KF518" s="4"/>
      <c r="KG518" s="4"/>
      <c r="KH518" s="15"/>
      <c r="KI518" s="39"/>
      <c r="KN518" s="39"/>
      <c r="KP518" s="14"/>
      <c r="KQ518" s="14"/>
      <c r="KR518" s="22"/>
      <c r="KS518" s="40"/>
      <c r="KX518" s="6"/>
      <c r="KZ518" s="5"/>
      <c r="LA518" s="5"/>
      <c r="LG518" s="15"/>
      <c r="LH518" s="39"/>
      <c r="LM518" s="6"/>
      <c r="LO518" s="5"/>
      <c r="LP518" s="5"/>
      <c r="LQ518" s="7"/>
      <c r="LR518" s="8"/>
      <c r="LW518" s="8"/>
      <c r="LY518" s="4"/>
      <c r="LZ518" s="4"/>
      <c r="MB518" s="8"/>
      <c r="MD518" s="4"/>
      <c r="ME518" s="4"/>
      <c r="MG518" s="8"/>
      <c r="MI518" s="4"/>
      <c r="MJ518" s="4"/>
      <c r="MK518" s="15"/>
      <c r="ML518" s="39"/>
      <c r="MQ518" s="39"/>
      <c r="MS518" s="14"/>
      <c r="MT518" s="14"/>
      <c r="MV518" s="39"/>
      <c r="MX518" s="14"/>
      <c r="MY518" s="14"/>
      <c r="MZ518" s="22"/>
      <c r="NA518" s="40"/>
      <c r="NF518" s="40"/>
      <c r="NH518" s="21"/>
      <c r="NI518" s="21"/>
      <c r="NJ518" s="26"/>
      <c r="NK518" s="41"/>
      <c r="NO518" s="7"/>
      <c r="NP518" s="8"/>
      <c r="NU518" s="8"/>
      <c r="NW518" s="4"/>
      <c r="NX518" s="4"/>
      <c r="NZ518" s="8"/>
      <c r="OB518" s="4"/>
      <c r="OC518" s="4"/>
      <c r="OD518" s="15"/>
      <c r="OE518" s="39"/>
      <c r="OJ518" s="39"/>
      <c r="OL518" s="14"/>
      <c r="OM518" s="14"/>
      <c r="ON518" s="22"/>
      <c r="OO518" s="40"/>
      <c r="OS518" s="7"/>
      <c r="OT518" s="8"/>
      <c r="OY518" s="8"/>
      <c r="PA518" s="4"/>
      <c r="PB518" s="4"/>
      <c r="PC518" s="15"/>
      <c r="PD518" s="39"/>
      <c r="PH518" s="7"/>
      <c r="PI518" s="8"/>
      <c r="PM518" s="7"/>
      <c r="PN518" s="8"/>
      <c r="PS518" s="8"/>
      <c r="PU518" s="4"/>
      <c r="PV518" s="4"/>
      <c r="PX518" s="8"/>
      <c r="PZ518" s="4"/>
      <c r="QA518" s="4"/>
      <c r="QB518" s="15"/>
      <c r="QC518" s="39"/>
      <c r="QH518" s="39"/>
      <c r="QJ518" s="14"/>
      <c r="QK518" s="14"/>
      <c r="QL518" s="22"/>
      <c r="QM518" s="40"/>
      <c r="QQ518" s="7"/>
      <c r="QR518" s="8"/>
      <c r="QW518" s="8"/>
      <c r="QY518" s="4"/>
      <c r="QZ518" s="4"/>
      <c r="RA518" s="15"/>
      <c r="RB518" s="39"/>
      <c r="RF518" s="7"/>
      <c r="RG518" s="8"/>
      <c r="RK518" s="7"/>
      <c r="RL518" s="8"/>
      <c r="RQ518" s="8"/>
      <c r="RS518" s="4"/>
      <c r="RT518" s="4"/>
      <c r="RU518" s="15"/>
      <c r="RV518" s="39"/>
      <c r="RZ518" s="7"/>
      <c r="SA518" s="8"/>
      <c r="SE518" s="7"/>
      <c r="SF518" s="8"/>
      <c r="SJ518" s="7"/>
      <c r="SK518" s="8"/>
      <c r="SP518" s="8"/>
      <c r="SR518" s="4"/>
      <c r="SS518" s="4"/>
      <c r="SU518" s="8"/>
      <c r="SW518" s="4"/>
      <c r="SX518" s="4"/>
      <c r="SY518" s="15"/>
      <c r="SZ518" s="39"/>
      <c r="TE518" s="39"/>
      <c r="TG518" s="14"/>
      <c r="TH518" s="14"/>
      <c r="TI518" s="22"/>
      <c r="TJ518" s="40"/>
      <c r="TN518" s="7"/>
      <c r="TO518" s="8"/>
      <c r="TT518" s="8"/>
      <c r="TV518" s="4"/>
      <c r="TW518" s="4"/>
      <c r="TX518" s="15"/>
      <c r="TY518" s="39"/>
      <c r="UC518" s="7"/>
      <c r="UD518" s="8"/>
      <c r="UH518" s="7"/>
      <c r="UI518" s="8"/>
      <c r="UN518" s="8"/>
      <c r="UP518" s="4"/>
      <c r="UQ518" s="4"/>
      <c r="UR518" s="15"/>
      <c r="US518" s="39"/>
      <c r="UW518" s="7"/>
      <c r="UX518" s="8"/>
      <c r="VB518" s="7"/>
      <c r="VC518" s="8"/>
      <c r="VG518" s="7"/>
      <c r="VH518" s="8"/>
      <c r="VM518" s="8"/>
      <c r="VO518" s="4"/>
      <c r="VP518" s="4"/>
      <c r="VQ518" s="15"/>
      <c r="VR518" s="39"/>
      <c r="VV518" s="7"/>
      <c r="VW518" s="8"/>
      <c r="WA518" s="7"/>
      <c r="WB518" s="8"/>
      <c r="WF518" s="7"/>
      <c r="WG518" s="8"/>
      <c r="WK518" s="7"/>
      <c r="WL518" s="8"/>
      <c r="WQ518" s="8"/>
      <c r="WS518" s="4"/>
      <c r="WT518" s="4"/>
      <c r="WU518" s="15"/>
      <c r="WV518" s="39"/>
      <c r="WZ518" s="7"/>
      <c r="XA518" s="8"/>
      <c r="XE518" s="7"/>
      <c r="XF518" s="8"/>
      <c r="XJ518" s="7"/>
      <c r="XK518" s="8"/>
      <c r="XO518" s="7"/>
      <c r="XP518" s="8"/>
      <c r="XT518" s="7"/>
      <c r="XU518" s="8"/>
      <c r="XY518" s="7"/>
      <c r="XZ518" s="8"/>
      <c r="YD518" s="7"/>
      <c r="YE518" s="8"/>
      <c r="YI518" s="7"/>
      <c r="YJ518" s="8"/>
    </row>
    <row r="519" spans="2:660" x14ac:dyDescent="0.2">
      <c r="B519" s="242"/>
      <c r="C519" s="163"/>
      <c r="D519"/>
      <c r="J519"/>
      <c r="K519"/>
      <c r="L519"/>
      <c r="M519"/>
      <c r="AI519" s="8"/>
      <c r="AK519" s="4"/>
      <c r="AL519" s="9"/>
      <c r="AN519" s="8"/>
      <c r="AP519" s="4"/>
      <c r="AQ519" s="9"/>
      <c r="AS519" s="8"/>
      <c r="AU519" s="4"/>
      <c r="AV519" s="9"/>
      <c r="AX519" s="17"/>
      <c r="AZ519" s="13"/>
      <c r="BA519" s="16"/>
      <c r="BM519" s="39"/>
      <c r="BO519" s="14"/>
      <c r="BP519" s="18"/>
      <c r="BR519" s="39"/>
      <c r="BT519" s="14"/>
      <c r="BU519" s="18"/>
      <c r="BW519" s="39"/>
      <c r="BY519" s="14"/>
      <c r="BZ519" s="18"/>
      <c r="CA519" s="22"/>
      <c r="CB519" s="40"/>
      <c r="CG519" s="40"/>
      <c r="CI519" s="21"/>
      <c r="CJ519" s="21"/>
      <c r="CL519" s="40"/>
      <c r="CN519" s="21"/>
      <c r="CO519" s="21"/>
      <c r="CQ519" s="40"/>
      <c r="CS519" s="21"/>
      <c r="CT519" s="21"/>
      <c r="CV519" s="40"/>
      <c r="CX519" s="21"/>
      <c r="CY519" s="21"/>
      <c r="CZ519" s="26"/>
      <c r="DA519" s="41"/>
      <c r="DF519" s="41"/>
      <c r="DH519" s="25"/>
      <c r="DI519" s="25"/>
      <c r="DK519" s="41"/>
      <c r="DM519" s="25"/>
      <c r="DN519" s="25"/>
      <c r="DP519" s="41"/>
      <c r="DR519" s="25"/>
      <c r="DS519" s="25"/>
      <c r="DT519" s="30"/>
      <c r="DU519" s="42"/>
      <c r="DZ519" s="42"/>
      <c r="EB519" s="29"/>
      <c r="EC519" s="29"/>
      <c r="EE519" s="42"/>
      <c r="EG519" s="29"/>
      <c r="EH519" s="29"/>
      <c r="EI519" s="34"/>
      <c r="EJ519" s="43"/>
      <c r="EO519" s="43"/>
      <c r="EQ519" s="33"/>
      <c r="ER519" s="33"/>
      <c r="ES519" s="38"/>
      <c r="ET519" s="44"/>
      <c r="EX519" s="7"/>
      <c r="EY519" s="8"/>
      <c r="FD519" s="8"/>
      <c r="FF519" s="4"/>
      <c r="FG519" s="4"/>
      <c r="FI519" s="8"/>
      <c r="FK519" s="4"/>
      <c r="FL519" s="4"/>
      <c r="FN519" s="8"/>
      <c r="FP519" s="4"/>
      <c r="FQ519" s="4"/>
      <c r="FS519" s="8"/>
      <c r="FU519" s="4"/>
      <c r="FV519" s="4"/>
      <c r="FW519" s="15"/>
      <c r="FX519" s="39"/>
      <c r="GC519" s="39"/>
      <c r="GE519" s="14"/>
      <c r="GF519" s="14"/>
      <c r="GH519" s="39"/>
      <c r="GJ519" s="14"/>
      <c r="GK519" s="14"/>
      <c r="GM519" s="39"/>
      <c r="GO519" s="14"/>
      <c r="GP519" s="14"/>
      <c r="GQ519" s="22"/>
      <c r="GR519" s="40"/>
      <c r="GW519" s="40"/>
      <c r="GY519" s="21"/>
      <c r="GZ519" s="21"/>
      <c r="HB519" s="40"/>
      <c r="HD519" s="21"/>
      <c r="HE519" s="21"/>
      <c r="HF519" s="26"/>
      <c r="HG519" s="41"/>
      <c r="HL519" s="41"/>
      <c r="HN519" s="25"/>
      <c r="HO519" s="25"/>
      <c r="HP519" s="30"/>
      <c r="HQ519" s="42"/>
      <c r="HU519" s="7"/>
      <c r="HV519" s="8"/>
      <c r="IA519" s="8"/>
      <c r="IC519" s="4"/>
      <c r="ID519" s="4"/>
      <c r="IF519" s="8"/>
      <c r="IH519" s="4"/>
      <c r="II519" s="4"/>
      <c r="IK519" s="8"/>
      <c r="IM519" s="4"/>
      <c r="IN519" s="4"/>
      <c r="IO519" s="15"/>
      <c r="IP519" s="39"/>
      <c r="IU519" s="39"/>
      <c r="IW519" s="14"/>
      <c r="IX519" s="14"/>
      <c r="IZ519" s="39"/>
      <c r="JB519" s="14"/>
      <c r="JC519" s="14"/>
      <c r="JD519" s="22"/>
      <c r="JE519" s="40"/>
      <c r="JJ519" s="40"/>
      <c r="JL519" s="21"/>
      <c r="JM519" s="21"/>
      <c r="JN519" s="26"/>
      <c r="JO519" s="41"/>
      <c r="JS519" s="7"/>
      <c r="JT519" s="8"/>
      <c r="JY519" s="8"/>
      <c r="KA519" s="4"/>
      <c r="KB519" s="4"/>
      <c r="KD519" s="8"/>
      <c r="KF519" s="4"/>
      <c r="KG519" s="4"/>
      <c r="KH519" s="15"/>
      <c r="KI519" s="39"/>
      <c r="KN519" s="39"/>
      <c r="KP519" s="14"/>
      <c r="KQ519" s="14"/>
      <c r="KR519" s="22"/>
      <c r="KS519" s="40"/>
      <c r="KX519" s="6"/>
      <c r="KZ519" s="5"/>
      <c r="LA519" s="5"/>
      <c r="LG519" s="15"/>
      <c r="LH519" s="39"/>
      <c r="LM519" s="6"/>
      <c r="LO519" s="5"/>
      <c r="LP519" s="5"/>
      <c r="LQ519" s="7"/>
      <c r="LR519" s="8"/>
      <c r="LW519" s="8"/>
      <c r="LY519" s="4"/>
      <c r="LZ519" s="4"/>
      <c r="MB519" s="8"/>
      <c r="MD519" s="4"/>
      <c r="ME519" s="4"/>
      <c r="MG519" s="8"/>
      <c r="MI519" s="4"/>
      <c r="MJ519" s="4"/>
      <c r="MK519" s="15"/>
      <c r="ML519" s="39"/>
      <c r="MQ519" s="39"/>
      <c r="MS519" s="14"/>
      <c r="MT519" s="14"/>
      <c r="MV519" s="39"/>
      <c r="MX519" s="14"/>
      <c r="MY519" s="14"/>
      <c r="MZ519" s="22"/>
      <c r="NA519" s="40"/>
      <c r="NF519" s="40"/>
      <c r="NH519" s="21"/>
      <c r="NI519" s="21"/>
      <c r="NJ519" s="26"/>
      <c r="NK519" s="41"/>
      <c r="NO519" s="7"/>
      <c r="NP519" s="8"/>
      <c r="NU519" s="8"/>
      <c r="NW519" s="4"/>
      <c r="NX519" s="4"/>
      <c r="NZ519" s="8"/>
      <c r="OB519" s="4"/>
      <c r="OC519" s="4"/>
      <c r="OD519" s="15"/>
      <c r="OE519" s="39"/>
      <c r="OJ519" s="39"/>
      <c r="OL519" s="14"/>
      <c r="OM519" s="14"/>
      <c r="ON519" s="22"/>
      <c r="OO519" s="40"/>
      <c r="OS519" s="7"/>
      <c r="OT519" s="8"/>
      <c r="OY519" s="8"/>
      <c r="PA519" s="4"/>
      <c r="PB519" s="4"/>
      <c r="PC519" s="15"/>
      <c r="PD519" s="39"/>
      <c r="PH519" s="7"/>
      <c r="PI519" s="8"/>
      <c r="PM519" s="7"/>
      <c r="PN519" s="8"/>
      <c r="PS519" s="8"/>
      <c r="PU519" s="4"/>
      <c r="PV519" s="4"/>
      <c r="PX519" s="8"/>
      <c r="PZ519" s="4"/>
      <c r="QA519" s="4"/>
      <c r="QB519" s="15"/>
      <c r="QC519" s="39"/>
      <c r="QH519" s="39"/>
      <c r="QJ519" s="14"/>
      <c r="QK519" s="14"/>
      <c r="QL519" s="22"/>
      <c r="QM519" s="40"/>
      <c r="QQ519" s="7"/>
      <c r="QR519" s="8"/>
      <c r="QW519" s="8"/>
      <c r="QY519" s="4"/>
      <c r="QZ519" s="4"/>
      <c r="RA519" s="15"/>
      <c r="RB519" s="39"/>
      <c r="RF519" s="7"/>
      <c r="RG519" s="8"/>
      <c r="RK519" s="7"/>
      <c r="RL519" s="8"/>
      <c r="RQ519" s="8"/>
      <c r="RS519" s="4"/>
      <c r="RT519" s="4"/>
      <c r="RU519" s="15"/>
      <c r="RV519" s="39"/>
      <c r="RZ519" s="7"/>
      <c r="SA519" s="8"/>
      <c r="SE519" s="7"/>
      <c r="SF519" s="8"/>
      <c r="SJ519" s="7"/>
      <c r="SK519" s="8"/>
      <c r="SP519" s="8"/>
      <c r="SR519" s="4"/>
      <c r="SS519" s="4"/>
      <c r="SU519" s="8"/>
      <c r="SW519" s="4"/>
      <c r="SX519" s="4"/>
      <c r="SY519" s="15"/>
      <c r="SZ519" s="39"/>
      <c r="TE519" s="39"/>
      <c r="TG519" s="14"/>
      <c r="TH519" s="14"/>
      <c r="TI519" s="22"/>
      <c r="TJ519" s="40"/>
      <c r="TN519" s="7"/>
      <c r="TO519" s="8"/>
      <c r="TT519" s="8"/>
      <c r="TV519" s="4"/>
      <c r="TW519" s="4"/>
      <c r="TX519" s="15"/>
      <c r="TY519" s="39"/>
      <c r="UC519" s="7"/>
      <c r="UD519" s="8"/>
      <c r="UH519" s="7"/>
      <c r="UI519" s="8"/>
      <c r="UN519" s="8"/>
      <c r="UP519" s="4"/>
      <c r="UQ519" s="4"/>
      <c r="UR519" s="15"/>
      <c r="US519" s="39"/>
      <c r="UW519" s="7"/>
      <c r="UX519" s="8"/>
      <c r="VB519" s="7"/>
      <c r="VC519" s="8"/>
      <c r="VG519" s="7"/>
      <c r="VH519" s="8"/>
      <c r="VM519" s="8"/>
      <c r="VO519" s="4"/>
      <c r="VP519" s="4"/>
      <c r="VQ519" s="15"/>
      <c r="VR519" s="39"/>
      <c r="VV519" s="7"/>
      <c r="VW519" s="8"/>
      <c r="WA519" s="7"/>
      <c r="WB519" s="8"/>
      <c r="WF519" s="7"/>
      <c r="WG519" s="8"/>
      <c r="WK519" s="7"/>
      <c r="WL519" s="8"/>
      <c r="WQ519" s="8"/>
      <c r="WS519" s="4"/>
      <c r="WT519" s="4"/>
      <c r="WU519" s="15"/>
      <c r="WV519" s="39"/>
      <c r="WZ519" s="7"/>
      <c r="XA519" s="8"/>
      <c r="XE519" s="7"/>
      <c r="XF519" s="8"/>
      <c r="XJ519" s="7"/>
      <c r="XK519" s="8"/>
      <c r="XO519" s="7"/>
      <c r="XP519" s="8"/>
      <c r="XT519" s="7"/>
      <c r="XU519" s="8"/>
      <c r="XY519" s="7"/>
      <c r="XZ519" s="8"/>
      <c r="YD519" s="7"/>
      <c r="YE519" s="8"/>
      <c r="YI519" s="7"/>
      <c r="YJ519" s="8"/>
    </row>
    <row r="520" spans="2:660" x14ac:dyDescent="0.2">
      <c r="B520" s="242"/>
      <c r="C520" s="163"/>
      <c r="D520"/>
      <c r="J520"/>
      <c r="K520"/>
      <c r="L520"/>
      <c r="M520"/>
      <c r="AI520" s="8"/>
      <c r="AK520" s="4"/>
      <c r="AL520" s="9"/>
      <c r="AN520" s="8"/>
      <c r="AP520" s="4"/>
      <c r="AQ520" s="9"/>
      <c r="AS520" s="8"/>
      <c r="AU520" s="4"/>
      <c r="AV520" s="9"/>
      <c r="AX520" s="17"/>
      <c r="AZ520" s="13"/>
      <c r="BA520" s="16"/>
      <c r="BM520" s="39"/>
      <c r="BO520" s="14"/>
      <c r="BP520" s="18"/>
      <c r="BR520" s="39"/>
      <c r="BT520" s="14"/>
      <c r="BU520" s="18"/>
      <c r="BW520" s="39"/>
      <c r="BY520" s="14"/>
      <c r="BZ520" s="18"/>
      <c r="CA520" s="22"/>
      <c r="CB520" s="40"/>
      <c r="CG520" s="40"/>
      <c r="CI520" s="21"/>
      <c r="CJ520" s="21"/>
      <c r="CL520" s="40"/>
      <c r="CN520" s="21"/>
      <c r="CO520" s="21"/>
      <c r="CQ520" s="40"/>
      <c r="CS520" s="21"/>
      <c r="CT520" s="21"/>
      <c r="CV520" s="40"/>
      <c r="CX520" s="21"/>
      <c r="CY520" s="21"/>
      <c r="CZ520" s="26"/>
      <c r="DA520" s="41"/>
      <c r="DF520" s="41"/>
      <c r="DH520" s="25"/>
      <c r="DI520" s="25"/>
      <c r="DK520" s="41"/>
      <c r="DM520" s="25"/>
      <c r="DN520" s="25"/>
      <c r="DP520" s="41"/>
      <c r="DR520" s="25"/>
      <c r="DS520" s="25"/>
      <c r="DT520" s="30"/>
      <c r="DU520" s="42"/>
      <c r="DZ520" s="42"/>
      <c r="EB520" s="29"/>
      <c r="EC520" s="29"/>
      <c r="EE520" s="42"/>
      <c r="EG520" s="29"/>
      <c r="EH520" s="29"/>
      <c r="EI520" s="34"/>
      <c r="EJ520" s="43"/>
      <c r="EO520" s="43"/>
      <c r="EQ520" s="33"/>
      <c r="ER520" s="33"/>
      <c r="ES520" s="38"/>
      <c r="ET520" s="44"/>
      <c r="EX520" s="7"/>
      <c r="EY520" s="8"/>
      <c r="FD520" s="8"/>
      <c r="FF520" s="4"/>
      <c r="FG520" s="4"/>
      <c r="FI520" s="8"/>
      <c r="FK520" s="4"/>
      <c r="FL520" s="4"/>
      <c r="FN520" s="8"/>
      <c r="FP520" s="4"/>
      <c r="FQ520" s="4"/>
      <c r="FS520" s="8"/>
      <c r="FU520" s="4"/>
      <c r="FV520" s="4"/>
      <c r="FW520" s="15"/>
      <c r="FX520" s="39"/>
      <c r="GC520" s="39"/>
      <c r="GE520" s="14"/>
      <c r="GF520" s="14"/>
      <c r="GH520" s="39"/>
      <c r="GJ520" s="14"/>
      <c r="GK520" s="14"/>
      <c r="GM520" s="39"/>
      <c r="GO520" s="14"/>
      <c r="GP520" s="14"/>
      <c r="GQ520" s="22"/>
      <c r="GR520" s="40"/>
      <c r="GW520" s="40"/>
      <c r="GY520" s="21"/>
      <c r="GZ520" s="21"/>
      <c r="HB520" s="40"/>
      <c r="HD520" s="21"/>
      <c r="HE520" s="21"/>
      <c r="HF520" s="26"/>
      <c r="HG520" s="41"/>
      <c r="HL520" s="41"/>
      <c r="HN520" s="25"/>
      <c r="HO520" s="25"/>
      <c r="HP520" s="30"/>
      <c r="HQ520" s="42"/>
      <c r="HU520" s="7"/>
      <c r="HV520" s="8"/>
      <c r="IA520" s="8"/>
      <c r="IC520" s="4"/>
      <c r="ID520" s="4"/>
      <c r="IF520" s="8"/>
      <c r="IH520" s="4"/>
      <c r="II520" s="4"/>
      <c r="IK520" s="8"/>
      <c r="IM520" s="4"/>
      <c r="IN520" s="4"/>
      <c r="IO520" s="15"/>
      <c r="IP520" s="39"/>
      <c r="IU520" s="39"/>
      <c r="IW520" s="14"/>
      <c r="IX520" s="14"/>
      <c r="IZ520" s="39"/>
      <c r="JB520" s="14"/>
      <c r="JC520" s="14"/>
      <c r="JD520" s="22"/>
      <c r="JE520" s="40"/>
      <c r="JJ520" s="40"/>
      <c r="JL520" s="21"/>
      <c r="JM520" s="21"/>
      <c r="JN520" s="26"/>
      <c r="JO520" s="41"/>
      <c r="JS520" s="7"/>
      <c r="JT520" s="8"/>
      <c r="JY520" s="8"/>
      <c r="KA520" s="4"/>
      <c r="KB520" s="4"/>
      <c r="KD520" s="8"/>
      <c r="KF520" s="4"/>
      <c r="KG520" s="4"/>
      <c r="KH520" s="15"/>
      <c r="KI520" s="39"/>
      <c r="KN520" s="39"/>
      <c r="KP520" s="14"/>
      <c r="KQ520" s="14"/>
      <c r="KR520" s="22"/>
      <c r="KS520" s="40"/>
      <c r="KX520" s="6"/>
      <c r="KZ520" s="5"/>
      <c r="LA520" s="5"/>
      <c r="LG520" s="15"/>
      <c r="LH520" s="39"/>
      <c r="LM520" s="6"/>
      <c r="LO520" s="5"/>
      <c r="LP520" s="5"/>
      <c r="LQ520" s="7"/>
      <c r="LR520" s="8"/>
      <c r="LW520" s="8"/>
      <c r="LY520" s="4"/>
      <c r="LZ520" s="4"/>
      <c r="MB520" s="8"/>
      <c r="MD520" s="4"/>
      <c r="ME520" s="4"/>
      <c r="MG520" s="8"/>
      <c r="MI520" s="4"/>
      <c r="MJ520" s="4"/>
      <c r="MK520" s="15"/>
      <c r="ML520" s="39"/>
      <c r="MQ520" s="39"/>
      <c r="MS520" s="14"/>
      <c r="MT520" s="14"/>
      <c r="MV520" s="39"/>
      <c r="MX520" s="14"/>
      <c r="MY520" s="14"/>
      <c r="MZ520" s="22"/>
      <c r="NA520" s="40"/>
      <c r="NF520" s="40"/>
      <c r="NH520" s="21"/>
      <c r="NI520" s="21"/>
      <c r="NJ520" s="26"/>
      <c r="NK520" s="41"/>
      <c r="NO520" s="7"/>
      <c r="NP520" s="8"/>
      <c r="NU520" s="8"/>
      <c r="NW520" s="4"/>
      <c r="NX520" s="4"/>
      <c r="NZ520" s="8"/>
      <c r="OB520" s="4"/>
      <c r="OC520" s="4"/>
      <c r="OD520" s="15"/>
      <c r="OE520" s="39"/>
      <c r="OJ520" s="39"/>
      <c r="OL520" s="14"/>
      <c r="OM520" s="14"/>
      <c r="ON520" s="22"/>
      <c r="OO520" s="40"/>
      <c r="OS520" s="7"/>
      <c r="OT520" s="8"/>
      <c r="OY520" s="8"/>
      <c r="PA520" s="4"/>
      <c r="PB520" s="4"/>
      <c r="PC520" s="15"/>
      <c r="PD520" s="39"/>
      <c r="PH520" s="7"/>
      <c r="PI520" s="8"/>
      <c r="PM520" s="7"/>
      <c r="PN520" s="8"/>
      <c r="PS520" s="8"/>
      <c r="PU520" s="4"/>
      <c r="PV520" s="4"/>
      <c r="PX520" s="8"/>
      <c r="PZ520" s="4"/>
      <c r="QA520" s="4"/>
      <c r="QB520" s="15"/>
      <c r="QC520" s="39"/>
      <c r="QH520" s="39"/>
      <c r="QJ520" s="14"/>
      <c r="QK520" s="14"/>
      <c r="QL520" s="22"/>
      <c r="QM520" s="40"/>
      <c r="QQ520" s="7"/>
      <c r="QR520" s="8"/>
      <c r="QW520" s="8"/>
      <c r="QY520" s="4"/>
      <c r="QZ520" s="4"/>
      <c r="RA520" s="15"/>
      <c r="RB520" s="39"/>
      <c r="RF520" s="7"/>
      <c r="RG520" s="8"/>
      <c r="RK520" s="7"/>
      <c r="RL520" s="8"/>
      <c r="RQ520" s="8"/>
      <c r="RS520" s="4"/>
      <c r="RT520" s="4"/>
      <c r="RU520" s="15"/>
      <c r="RV520" s="39"/>
      <c r="RZ520" s="7"/>
      <c r="SA520" s="8"/>
      <c r="SE520" s="7"/>
      <c r="SF520" s="8"/>
      <c r="SJ520" s="7"/>
      <c r="SK520" s="8"/>
      <c r="SP520" s="8"/>
      <c r="SR520" s="4"/>
      <c r="SS520" s="4"/>
      <c r="SU520" s="8"/>
      <c r="SW520" s="4"/>
      <c r="SX520" s="4"/>
      <c r="SY520" s="15"/>
      <c r="SZ520" s="39"/>
      <c r="TE520" s="39"/>
      <c r="TG520" s="14"/>
      <c r="TH520" s="14"/>
      <c r="TI520" s="22"/>
      <c r="TJ520" s="40"/>
      <c r="TN520" s="7"/>
      <c r="TO520" s="8"/>
      <c r="TT520" s="8"/>
      <c r="TV520" s="4"/>
      <c r="TW520" s="4"/>
      <c r="TX520" s="15"/>
      <c r="TY520" s="39"/>
      <c r="UC520" s="7"/>
      <c r="UD520" s="8"/>
      <c r="UH520" s="7"/>
      <c r="UI520" s="8"/>
      <c r="UN520" s="8"/>
      <c r="UP520" s="4"/>
      <c r="UQ520" s="4"/>
      <c r="UR520" s="15"/>
      <c r="US520" s="39"/>
      <c r="UW520" s="7"/>
      <c r="UX520" s="8"/>
      <c r="VB520" s="7"/>
      <c r="VC520" s="8"/>
      <c r="VG520" s="7"/>
      <c r="VH520" s="8"/>
      <c r="VM520" s="8"/>
      <c r="VO520" s="4"/>
      <c r="VP520" s="4"/>
      <c r="VQ520" s="15"/>
      <c r="VR520" s="39"/>
      <c r="VV520" s="7"/>
      <c r="VW520" s="8"/>
      <c r="WA520" s="7"/>
      <c r="WB520" s="8"/>
      <c r="WF520" s="7"/>
      <c r="WG520" s="8"/>
      <c r="WK520" s="7"/>
      <c r="WL520" s="8"/>
      <c r="WQ520" s="8"/>
      <c r="WS520" s="4"/>
      <c r="WT520" s="4"/>
      <c r="WU520" s="15"/>
      <c r="WV520" s="39"/>
      <c r="WZ520" s="7"/>
      <c r="XA520" s="8"/>
      <c r="XE520" s="7"/>
      <c r="XF520" s="8"/>
      <c r="XJ520" s="7"/>
      <c r="XK520" s="8"/>
      <c r="XO520" s="7"/>
      <c r="XP520" s="8"/>
      <c r="XT520" s="7"/>
      <c r="XU520" s="8"/>
      <c r="XY520" s="7"/>
      <c r="XZ520" s="8"/>
      <c r="YD520" s="7"/>
      <c r="YE520" s="8"/>
      <c r="YI520" s="7"/>
      <c r="YJ520" s="8"/>
    </row>
    <row r="521" spans="2:660" x14ac:dyDescent="0.2">
      <c r="B521" s="242"/>
      <c r="C521" s="163"/>
      <c r="D521"/>
      <c r="J521"/>
      <c r="K521"/>
      <c r="L521"/>
      <c r="M521"/>
      <c r="AI521" s="8"/>
      <c r="AK521" s="4"/>
      <c r="AL521" s="9"/>
      <c r="AN521" s="8"/>
      <c r="AP521" s="4"/>
      <c r="AQ521" s="9"/>
      <c r="AS521" s="8"/>
      <c r="AU521" s="4"/>
      <c r="AV521" s="9"/>
      <c r="AX521" s="17"/>
      <c r="AZ521" s="13"/>
      <c r="BA521" s="16"/>
      <c r="BM521" s="39"/>
      <c r="BO521" s="14"/>
      <c r="BP521" s="18"/>
      <c r="BR521" s="39"/>
      <c r="BT521" s="14"/>
      <c r="BU521" s="18"/>
      <c r="BW521" s="39"/>
      <c r="BY521" s="14"/>
      <c r="BZ521" s="18"/>
      <c r="CA521" s="22"/>
      <c r="CB521" s="40"/>
      <c r="CG521" s="40"/>
      <c r="CI521" s="21"/>
      <c r="CJ521" s="21"/>
      <c r="CL521" s="40"/>
      <c r="CN521" s="21"/>
      <c r="CO521" s="21"/>
      <c r="CQ521" s="40"/>
      <c r="CS521" s="21"/>
      <c r="CT521" s="21"/>
      <c r="CV521" s="40"/>
      <c r="CX521" s="21"/>
      <c r="CY521" s="21"/>
      <c r="CZ521" s="26"/>
      <c r="DA521" s="41"/>
      <c r="DF521" s="41"/>
      <c r="DH521" s="25"/>
      <c r="DI521" s="25"/>
      <c r="DK521" s="41"/>
      <c r="DM521" s="25"/>
      <c r="DN521" s="25"/>
      <c r="DP521" s="41"/>
      <c r="DR521" s="25"/>
      <c r="DS521" s="25"/>
      <c r="DT521" s="30"/>
      <c r="DU521" s="42"/>
      <c r="DZ521" s="42"/>
      <c r="EB521" s="29"/>
      <c r="EC521" s="29"/>
      <c r="EE521" s="42"/>
      <c r="EG521" s="29"/>
      <c r="EH521" s="29"/>
      <c r="EI521" s="34"/>
      <c r="EJ521" s="43"/>
      <c r="EO521" s="43"/>
      <c r="EQ521" s="33"/>
      <c r="ER521" s="33"/>
      <c r="ES521" s="38"/>
      <c r="ET521" s="44"/>
      <c r="EX521" s="7"/>
      <c r="EY521" s="8"/>
      <c r="FD521" s="8"/>
      <c r="FF521" s="4"/>
      <c r="FG521" s="4"/>
      <c r="FI521" s="8"/>
      <c r="FK521" s="4"/>
      <c r="FL521" s="4"/>
      <c r="FN521" s="8"/>
      <c r="FP521" s="4"/>
      <c r="FQ521" s="4"/>
      <c r="FS521" s="8"/>
      <c r="FU521" s="4"/>
      <c r="FV521" s="4"/>
      <c r="FW521" s="15"/>
      <c r="FX521" s="39"/>
      <c r="GC521" s="39"/>
      <c r="GE521" s="14"/>
      <c r="GF521" s="14"/>
      <c r="GH521" s="39"/>
      <c r="GJ521" s="14"/>
      <c r="GK521" s="14"/>
      <c r="GM521" s="39"/>
      <c r="GO521" s="14"/>
      <c r="GP521" s="14"/>
      <c r="GQ521" s="22"/>
      <c r="GR521" s="40"/>
      <c r="GW521" s="40"/>
      <c r="GY521" s="21"/>
      <c r="GZ521" s="21"/>
      <c r="HB521" s="40"/>
      <c r="HD521" s="21"/>
      <c r="HE521" s="21"/>
      <c r="HF521" s="26"/>
      <c r="HG521" s="41"/>
      <c r="HL521" s="41"/>
      <c r="HN521" s="25"/>
      <c r="HO521" s="25"/>
      <c r="HP521" s="30"/>
      <c r="HQ521" s="42"/>
      <c r="HU521" s="7"/>
      <c r="HV521" s="8"/>
      <c r="IA521" s="8"/>
      <c r="IC521" s="4"/>
      <c r="ID521" s="4"/>
      <c r="IF521" s="8"/>
      <c r="IH521" s="4"/>
      <c r="II521" s="4"/>
      <c r="IK521" s="8"/>
      <c r="IM521" s="4"/>
      <c r="IN521" s="4"/>
      <c r="IO521" s="15"/>
      <c r="IP521" s="39"/>
      <c r="IU521" s="39"/>
      <c r="IW521" s="14"/>
      <c r="IX521" s="14"/>
      <c r="IZ521" s="39"/>
      <c r="JB521" s="14"/>
      <c r="JC521" s="14"/>
      <c r="JD521" s="22"/>
      <c r="JE521" s="40"/>
      <c r="JJ521" s="40"/>
      <c r="JL521" s="21"/>
      <c r="JM521" s="21"/>
      <c r="JN521" s="26"/>
      <c r="JO521" s="41"/>
      <c r="JS521" s="7"/>
      <c r="JT521" s="8"/>
      <c r="JY521" s="8"/>
      <c r="KA521" s="4"/>
      <c r="KB521" s="4"/>
      <c r="KD521" s="8"/>
      <c r="KF521" s="4"/>
      <c r="KG521" s="4"/>
      <c r="KH521" s="15"/>
      <c r="KI521" s="39"/>
      <c r="KN521" s="39"/>
      <c r="KP521" s="14"/>
      <c r="KQ521" s="14"/>
      <c r="KR521" s="22"/>
      <c r="KS521" s="40"/>
      <c r="KX521" s="6"/>
      <c r="KZ521" s="5"/>
      <c r="LA521" s="5"/>
      <c r="LG521" s="15"/>
      <c r="LH521" s="39"/>
      <c r="LM521" s="6"/>
      <c r="LO521" s="5"/>
      <c r="LP521" s="5"/>
      <c r="LQ521" s="7"/>
      <c r="LR521" s="8"/>
      <c r="LW521" s="8"/>
      <c r="LY521" s="4"/>
      <c r="LZ521" s="4"/>
      <c r="MB521" s="8"/>
      <c r="MD521" s="4"/>
      <c r="ME521" s="4"/>
      <c r="MG521" s="8"/>
      <c r="MI521" s="4"/>
      <c r="MJ521" s="4"/>
      <c r="MK521" s="15"/>
      <c r="ML521" s="39"/>
      <c r="MQ521" s="39"/>
      <c r="MS521" s="14"/>
      <c r="MT521" s="14"/>
      <c r="MV521" s="39"/>
      <c r="MX521" s="14"/>
      <c r="MY521" s="14"/>
      <c r="MZ521" s="22"/>
      <c r="NA521" s="40"/>
      <c r="NF521" s="40"/>
      <c r="NH521" s="21"/>
      <c r="NI521" s="21"/>
      <c r="NJ521" s="26"/>
      <c r="NK521" s="41"/>
      <c r="NO521" s="7"/>
      <c r="NP521" s="8"/>
      <c r="NU521" s="8"/>
      <c r="NW521" s="4"/>
      <c r="NX521" s="4"/>
      <c r="NZ521" s="8"/>
      <c r="OB521" s="4"/>
      <c r="OC521" s="4"/>
      <c r="OD521" s="15"/>
      <c r="OE521" s="39"/>
      <c r="OJ521" s="39"/>
      <c r="OL521" s="14"/>
      <c r="OM521" s="14"/>
      <c r="ON521" s="22"/>
      <c r="OO521" s="40"/>
      <c r="OS521" s="7"/>
      <c r="OT521" s="8"/>
      <c r="OY521" s="8"/>
      <c r="PA521" s="4"/>
      <c r="PB521" s="4"/>
      <c r="PC521" s="15"/>
      <c r="PD521" s="39"/>
      <c r="PH521" s="7"/>
      <c r="PI521" s="8"/>
      <c r="PM521" s="7"/>
      <c r="PN521" s="8"/>
      <c r="PS521" s="8"/>
      <c r="PU521" s="4"/>
      <c r="PV521" s="4"/>
      <c r="PX521" s="8"/>
      <c r="PZ521" s="4"/>
      <c r="QA521" s="4"/>
      <c r="QB521" s="15"/>
      <c r="QC521" s="39"/>
      <c r="QH521" s="39"/>
      <c r="QJ521" s="14"/>
      <c r="QK521" s="14"/>
      <c r="QL521" s="22"/>
      <c r="QM521" s="40"/>
      <c r="QQ521" s="7"/>
      <c r="QR521" s="8"/>
      <c r="QW521" s="8"/>
      <c r="QY521" s="4"/>
      <c r="QZ521" s="4"/>
      <c r="RA521" s="15"/>
      <c r="RB521" s="39"/>
      <c r="RF521" s="7"/>
      <c r="RG521" s="8"/>
      <c r="RK521" s="7"/>
      <c r="RL521" s="8"/>
      <c r="RQ521" s="8"/>
      <c r="RS521" s="4"/>
      <c r="RT521" s="4"/>
      <c r="RU521" s="15"/>
      <c r="RV521" s="39"/>
      <c r="RZ521" s="7"/>
      <c r="SA521" s="8"/>
      <c r="SE521" s="7"/>
      <c r="SF521" s="8"/>
      <c r="SJ521" s="7"/>
      <c r="SK521" s="8"/>
      <c r="SP521" s="8"/>
      <c r="SR521" s="4"/>
      <c r="SS521" s="4"/>
      <c r="SU521" s="8"/>
      <c r="SW521" s="4"/>
      <c r="SX521" s="4"/>
      <c r="SY521" s="15"/>
      <c r="SZ521" s="39"/>
      <c r="TE521" s="39"/>
      <c r="TG521" s="14"/>
      <c r="TH521" s="14"/>
      <c r="TI521" s="22"/>
      <c r="TJ521" s="40"/>
      <c r="TN521" s="7"/>
      <c r="TO521" s="8"/>
      <c r="TT521" s="8"/>
      <c r="TV521" s="4"/>
      <c r="TW521" s="4"/>
      <c r="TX521" s="15"/>
      <c r="TY521" s="39"/>
      <c r="UC521" s="7"/>
      <c r="UD521" s="8"/>
      <c r="UH521" s="7"/>
      <c r="UI521" s="8"/>
      <c r="UN521" s="8"/>
      <c r="UP521" s="4"/>
      <c r="UQ521" s="4"/>
      <c r="UR521" s="15"/>
      <c r="US521" s="39"/>
      <c r="UW521" s="7"/>
      <c r="UX521" s="8"/>
      <c r="VB521" s="7"/>
      <c r="VC521" s="8"/>
      <c r="VG521" s="7"/>
      <c r="VH521" s="8"/>
      <c r="VM521" s="8"/>
      <c r="VO521" s="4"/>
      <c r="VP521" s="4"/>
      <c r="VQ521" s="15"/>
      <c r="VR521" s="39"/>
      <c r="VV521" s="7"/>
      <c r="VW521" s="8"/>
      <c r="WA521" s="7"/>
      <c r="WB521" s="8"/>
      <c r="WF521" s="7"/>
      <c r="WG521" s="8"/>
      <c r="WK521" s="7"/>
      <c r="WL521" s="8"/>
      <c r="WQ521" s="8"/>
      <c r="WS521" s="4"/>
      <c r="WT521" s="4"/>
      <c r="WU521" s="15"/>
      <c r="WV521" s="39"/>
      <c r="WZ521" s="7"/>
      <c r="XA521" s="8"/>
      <c r="XE521" s="7"/>
      <c r="XF521" s="8"/>
      <c r="XJ521" s="7"/>
      <c r="XK521" s="8"/>
      <c r="XO521" s="7"/>
      <c r="XP521" s="8"/>
      <c r="XT521" s="7"/>
      <c r="XU521" s="8"/>
      <c r="XY521" s="7"/>
      <c r="XZ521" s="8"/>
      <c r="YD521" s="7"/>
      <c r="YE521" s="8"/>
      <c r="YI521" s="7"/>
      <c r="YJ521" s="8"/>
    </row>
    <row r="522" spans="2:660" x14ac:dyDescent="0.2">
      <c r="B522" s="242"/>
      <c r="C522" s="163"/>
      <c r="D522"/>
      <c r="J522"/>
      <c r="K522"/>
      <c r="L522"/>
      <c r="M522"/>
      <c r="AI522" s="8"/>
      <c r="AK522" s="4"/>
      <c r="AL522" s="9"/>
      <c r="AN522" s="8"/>
      <c r="AP522" s="4"/>
      <c r="AQ522" s="9"/>
      <c r="AS522" s="8"/>
      <c r="AU522" s="4"/>
      <c r="AV522" s="9"/>
      <c r="AX522" s="17"/>
      <c r="AZ522" s="13"/>
      <c r="BA522" s="16"/>
      <c r="BM522" s="39"/>
      <c r="BO522" s="14"/>
      <c r="BP522" s="18"/>
      <c r="BR522" s="39"/>
      <c r="BT522" s="14"/>
      <c r="BU522" s="18"/>
      <c r="BW522" s="39"/>
      <c r="BY522" s="14"/>
      <c r="BZ522" s="18"/>
      <c r="CA522" s="22"/>
      <c r="CB522" s="40"/>
      <c r="CG522" s="40"/>
      <c r="CI522" s="21"/>
      <c r="CJ522" s="21"/>
      <c r="CL522" s="40"/>
      <c r="CN522" s="21"/>
      <c r="CO522" s="21"/>
      <c r="CQ522" s="40"/>
      <c r="CS522" s="21"/>
      <c r="CT522" s="21"/>
      <c r="CV522" s="40"/>
      <c r="CX522" s="21"/>
      <c r="CY522" s="21"/>
      <c r="CZ522" s="26"/>
      <c r="DA522" s="41"/>
      <c r="DF522" s="41"/>
      <c r="DH522" s="25"/>
      <c r="DI522" s="25"/>
      <c r="DK522" s="41"/>
      <c r="DM522" s="25"/>
      <c r="DN522" s="25"/>
      <c r="DP522" s="41"/>
      <c r="DR522" s="25"/>
      <c r="DS522" s="25"/>
      <c r="DT522" s="30"/>
      <c r="DU522" s="42"/>
      <c r="DZ522" s="42"/>
      <c r="EB522" s="29"/>
      <c r="EC522" s="29"/>
      <c r="EE522" s="42"/>
      <c r="EG522" s="29"/>
      <c r="EH522" s="29"/>
      <c r="EI522" s="34"/>
      <c r="EJ522" s="43"/>
      <c r="EO522" s="43"/>
      <c r="EQ522" s="33"/>
      <c r="ER522" s="33"/>
      <c r="ES522" s="38"/>
      <c r="ET522" s="44"/>
      <c r="EX522" s="7"/>
      <c r="EY522" s="8"/>
      <c r="FD522" s="8"/>
      <c r="FF522" s="4"/>
      <c r="FG522" s="4"/>
      <c r="FI522" s="8"/>
      <c r="FK522" s="4"/>
      <c r="FL522" s="4"/>
      <c r="FN522" s="8"/>
      <c r="FP522" s="4"/>
      <c r="FQ522" s="4"/>
      <c r="FS522" s="8"/>
      <c r="FU522" s="4"/>
      <c r="FV522" s="4"/>
      <c r="FW522" s="15"/>
      <c r="FX522" s="39"/>
      <c r="GC522" s="39"/>
      <c r="GE522" s="14"/>
      <c r="GF522" s="14"/>
      <c r="GH522" s="39"/>
      <c r="GJ522" s="14"/>
      <c r="GK522" s="14"/>
      <c r="GM522" s="39"/>
      <c r="GO522" s="14"/>
      <c r="GP522" s="14"/>
      <c r="GQ522" s="22"/>
      <c r="GR522" s="40"/>
      <c r="GW522" s="40"/>
      <c r="GY522" s="21"/>
      <c r="GZ522" s="21"/>
      <c r="HB522" s="40"/>
      <c r="HD522" s="21"/>
      <c r="HE522" s="21"/>
      <c r="HF522" s="26"/>
      <c r="HG522" s="41"/>
      <c r="HL522" s="41"/>
      <c r="HN522" s="25"/>
      <c r="HO522" s="25"/>
      <c r="HP522" s="30"/>
      <c r="HQ522" s="42"/>
      <c r="HU522" s="7"/>
      <c r="HV522" s="8"/>
      <c r="IA522" s="8"/>
      <c r="IC522" s="4"/>
      <c r="ID522" s="4"/>
      <c r="IF522" s="8"/>
      <c r="IH522" s="4"/>
      <c r="II522" s="4"/>
      <c r="IK522" s="8"/>
      <c r="IM522" s="4"/>
      <c r="IN522" s="4"/>
      <c r="IO522" s="15"/>
      <c r="IP522" s="39"/>
      <c r="IU522" s="39"/>
      <c r="IW522" s="14"/>
      <c r="IX522" s="14"/>
      <c r="IZ522" s="39"/>
      <c r="JB522" s="14"/>
      <c r="JC522" s="14"/>
      <c r="JD522" s="22"/>
      <c r="JE522" s="40"/>
      <c r="JJ522" s="40"/>
      <c r="JL522" s="21"/>
      <c r="JM522" s="21"/>
      <c r="JN522" s="26"/>
      <c r="JO522" s="41"/>
      <c r="JS522" s="7"/>
      <c r="JT522" s="8"/>
      <c r="JY522" s="8"/>
      <c r="KA522" s="4"/>
      <c r="KB522" s="4"/>
      <c r="KD522" s="8"/>
      <c r="KF522" s="4"/>
      <c r="KG522" s="4"/>
      <c r="KH522" s="15"/>
      <c r="KI522" s="39"/>
      <c r="KN522" s="39"/>
      <c r="KP522" s="14"/>
      <c r="KQ522" s="14"/>
      <c r="KR522" s="22"/>
      <c r="KS522" s="40"/>
      <c r="KX522" s="6"/>
      <c r="KZ522" s="5"/>
      <c r="LA522" s="5"/>
      <c r="LG522" s="15"/>
      <c r="LH522" s="39"/>
      <c r="LM522" s="6"/>
      <c r="LO522" s="5"/>
      <c r="LP522" s="5"/>
      <c r="LQ522" s="7"/>
      <c r="LR522" s="8"/>
      <c r="LW522" s="8"/>
      <c r="LY522" s="4"/>
      <c r="LZ522" s="4"/>
      <c r="MB522" s="8"/>
      <c r="MD522" s="4"/>
      <c r="ME522" s="4"/>
      <c r="MG522" s="8"/>
      <c r="MI522" s="4"/>
      <c r="MJ522" s="4"/>
      <c r="MK522" s="15"/>
      <c r="ML522" s="39"/>
      <c r="MQ522" s="39"/>
      <c r="MS522" s="14"/>
      <c r="MT522" s="14"/>
      <c r="MV522" s="39"/>
      <c r="MX522" s="14"/>
      <c r="MY522" s="14"/>
      <c r="MZ522" s="22"/>
      <c r="NA522" s="40"/>
      <c r="NF522" s="40"/>
      <c r="NH522" s="21"/>
      <c r="NI522" s="21"/>
      <c r="NJ522" s="26"/>
      <c r="NK522" s="41"/>
      <c r="NO522" s="7"/>
      <c r="NP522" s="8"/>
      <c r="NU522" s="8"/>
      <c r="NW522" s="4"/>
      <c r="NX522" s="4"/>
      <c r="NZ522" s="8"/>
      <c r="OB522" s="4"/>
      <c r="OC522" s="4"/>
      <c r="OD522" s="15"/>
      <c r="OE522" s="39"/>
      <c r="OJ522" s="39"/>
      <c r="OL522" s="14"/>
      <c r="OM522" s="14"/>
      <c r="ON522" s="22"/>
      <c r="OO522" s="40"/>
      <c r="OS522" s="7"/>
      <c r="OT522" s="8"/>
      <c r="OY522" s="8"/>
      <c r="PA522" s="4"/>
      <c r="PB522" s="4"/>
      <c r="PC522" s="15"/>
      <c r="PD522" s="39"/>
      <c r="PH522" s="7"/>
      <c r="PI522" s="8"/>
      <c r="PM522" s="7"/>
      <c r="PN522" s="8"/>
      <c r="PS522" s="8"/>
      <c r="PU522" s="4"/>
      <c r="PV522" s="4"/>
      <c r="PX522" s="8"/>
      <c r="PZ522" s="4"/>
      <c r="QA522" s="4"/>
      <c r="QB522" s="15"/>
      <c r="QC522" s="39"/>
      <c r="QH522" s="39"/>
      <c r="QJ522" s="14"/>
      <c r="QK522" s="14"/>
      <c r="QL522" s="22"/>
      <c r="QM522" s="40"/>
      <c r="QQ522" s="7"/>
      <c r="QR522" s="8"/>
      <c r="QW522" s="8"/>
      <c r="QY522" s="4"/>
      <c r="QZ522" s="4"/>
      <c r="RA522" s="15"/>
      <c r="RB522" s="39"/>
      <c r="RF522" s="7"/>
      <c r="RG522" s="8"/>
      <c r="RK522" s="7"/>
      <c r="RL522" s="8"/>
      <c r="RQ522" s="8"/>
      <c r="RS522" s="4"/>
      <c r="RT522" s="4"/>
      <c r="RU522" s="15"/>
      <c r="RV522" s="39"/>
      <c r="RZ522" s="7"/>
      <c r="SA522" s="8"/>
      <c r="SE522" s="7"/>
      <c r="SF522" s="8"/>
      <c r="SJ522" s="7"/>
      <c r="SK522" s="8"/>
      <c r="SP522" s="8"/>
      <c r="SR522" s="4"/>
      <c r="SS522" s="4"/>
      <c r="SU522" s="8"/>
      <c r="SW522" s="4"/>
      <c r="SX522" s="4"/>
      <c r="SY522" s="15"/>
      <c r="SZ522" s="39"/>
      <c r="TE522" s="39"/>
      <c r="TG522" s="14"/>
      <c r="TH522" s="14"/>
      <c r="TI522" s="22"/>
      <c r="TJ522" s="40"/>
      <c r="TN522" s="7"/>
      <c r="TO522" s="8"/>
      <c r="TT522" s="8"/>
      <c r="TV522" s="4"/>
      <c r="TW522" s="4"/>
      <c r="TX522" s="15"/>
      <c r="TY522" s="39"/>
      <c r="UC522" s="7"/>
      <c r="UD522" s="8"/>
      <c r="UH522" s="7"/>
      <c r="UI522" s="8"/>
      <c r="UN522" s="8"/>
      <c r="UP522" s="4"/>
      <c r="UQ522" s="4"/>
      <c r="UR522" s="15"/>
      <c r="US522" s="39"/>
      <c r="UW522" s="7"/>
      <c r="UX522" s="8"/>
      <c r="VB522" s="7"/>
      <c r="VC522" s="8"/>
      <c r="VG522" s="7"/>
      <c r="VH522" s="8"/>
      <c r="VM522" s="8"/>
      <c r="VO522" s="4"/>
      <c r="VP522" s="4"/>
      <c r="VQ522" s="15"/>
      <c r="VR522" s="39"/>
      <c r="VV522" s="7"/>
      <c r="VW522" s="8"/>
      <c r="WA522" s="7"/>
      <c r="WB522" s="8"/>
      <c r="WF522" s="7"/>
      <c r="WG522" s="8"/>
      <c r="WK522" s="7"/>
      <c r="WL522" s="8"/>
      <c r="WQ522" s="8"/>
      <c r="WS522" s="4"/>
      <c r="WT522" s="4"/>
      <c r="WU522" s="15"/>
      <c r="WV522" s="39"/>
      <c r="WZ522" s="7"/>
      <c r="XA522" s="8"/>
      <c r="XE522" s="7"/>
      <c r="XF522" s="8"/>
      <c r="XJ522" s="7"/>
      <c r="XK522" s="8"/>
      <c r="XO522" s="7"/>
      <c r="XP522" s="8"/>
      <c r="XT522" s="7"/>
      <c r="XU522" s="8"/>
      <c r="XY522" s="7"/>
      <c r="XZ522" s="8"/>
      <c r="YD522" s="7"/>
      <c r="YE522" s="8"/>
      <c r="YI522" s="7"/>
      <c r="YJ522" s="8"/>
    </row>
    <row r="523" spans="2:660" x14ac:dyDescent="0.2">
      <c r="B523" s="242"/>
      <c r="C523" s="163"/>
      <c r="D523"/>
      <c r="J523"/>
      <c r="K523"/>
      <c r="L523"/>
      <c r="M523"/>
      <c r="AI523" s="8"/>
      <c r="AK523" s="4"/>
      <c r="AL523" s="9"/>
      <c r="AN523" s="8"/>
      <c r="AP523" s="4"/>
      <c r="AQ523" s="9"/>
      <c r="AS523" s="8"/>
      <c r="AU523" s="4"/>
      <c r="AV523" s="9"/>
      <c r="AX523" s="17"/>
      <c r="AZ523" s="13"/>
      <c r="BA523" s="16"/>
      <c r="BM523" s="39"/>
      <c r="BO523" s="14"/>
      <c r="BP523" s="18"/>
      <c r="BR523" s="39"/>
      <c r="BT523" s="14"/>
      <c r="BU523" s="18"/>
      <c r="BW523" s="39"/>
      <c r="BY523" s="14"/>
      <c r="BZ523" s="18"/>
      <c r="CA523" s="22"/>
      <c r="CB523" s="40"/>
      <c r="CG523" s="40"/>
      <c r="CI523" s="21"/>
      <c r="CJ523" s="21"/>
      <c r="CL523" s="40"/>
      <c r="CN523" s="21"/>
      <c r="CO523" s="21"/>
      <c r="CQ523" s="40"/>
      <c r="CS523" s="21"/>
      <c r="CT523" s="21"/>
      <c r="CV523" s="40"/>
      <c r="CX523" s="21"/>
      <c r="CY523" s="21"/>
      <c r="CZ523" s="26"/>
      <c r="DA523" s="41"/>
      <c r="DF523" s="41"/>
      <c r="DH523" s="25"/>
      <c r="DI523" s="25"/>
      <c r="DK523" s="41"/>
      <c r="DM523" s="25"/>
      <c r="DN523" s="25"/>
      <c r="DP523" s="41"/>
      <c r="DR523" s="25"/>
      <c r="DS523" s="25"/>
      <c r="DT523" s="30"/>
      <c r="DU523" s="42"/>
      <c r="DZ523" s="42"/>
      <c r="EB523" s="29"/>
      <c r="EC523" s="29"/>
      <c r="EE523" s="42"/>
      <c r="EG523" s="29"/>
      <c r="EH523" s="29"/>
      <c r="EI523" s="34"/>
      <c r="EJ523" s="43"/>
      <c r="EO523" s="43"/>
      <c r="EQ523" s="33"/>
      <c r="ER523" s="33"/>
      <c r="ES523" s="38"/>
      <c r="ET523" s="44"/>
      <c r="EX523" s="7"/>
      <c r="EY523" s="8"/>
      <c r="FD523" s="8"/>
      <c r="FF523" s="4"/>
      <c r="FG523" s="4"/>
      <c r="FI523" s="8"/>
      <c r="FK523" s="4"/>
      <c r="FL523" s="4"/>
      <c r="FN523" s="8"/>
      <c r="FP523" s="4"/>
      <c r="FQ523" s="4"/>
      <c r="FS523" s="8"/>
      <c r="FU523" s="4"/>
      <c r="FV523" s="4"/>
      <c r="FW523" s="15"/>
      <c r="FX523" s="39"/>
      <c r="GC523" s="39"/>
      <c r="GE523" s="14"/>
      <c r="GF523" s="14"/>
      <c r="GH523" s="39"/>
      <c r="GJ523" s="14"/>
      <c r="GK523" s="14"/>
      <c r="GM523" s="39"/>
      <c r="GO523" s="14"/>
      <c r="GP523" s="14"/>
      <c r="GQ523" s="22"/>
      <c r="GR523" s="40"/>
      <c r="GW523" s="40"/>
      <c r="GY523" s="21"/>
      <c r="GZ523" s="21"/>
      <c r="HB523" s="40"/>
      <c r="HD523" s="21"/>
      <c r="HE523" s="21"/>
      <c r="HF523" s="26"/>
      <c r="HG523" s="41"/>
      <c r="HL523" s="41"/>
      <c r="HN523" s="25"/>
      <c r="HO523" s="25"/>
      <c r="HP523" s="30"/>
      <c r="HQ523" s="42"/>
      <c r="HU523" s="7"/>
      <c r="HV523" s="8"/>
      <c r="IA523" s="8"/>
      <c r="IC523" s="4"/>
      <c r="ID523" s="4"/>
      <c r="IF523" s="8"/>
      <c r="IH523" s="4"/>
      <c r="II523" s="4"/>
      <c r="IK523" s="8"/>
      <c r="IM523" s="4"/>
      <c r="IN523" s="4"/>
      <c r="IO523" s="15"/>
      <c r="IP523" s="39"/>
      <c r="IU523" s="39"/>
      <c r="IW523" s="14"/>
      <c r="IX523" s="14"/>
      <c r="IZ523" s="39"/>
      <c r="JB523" s="14"/>
      <c r="JC523" s="14"/>
      <c r="JD523" s="22"/>
      <c r="JE523" s="40"/>
      <c r="JJ523" s="40"/>
      <c r="JL523" s="21"/>
      <c r="JM523" s="21"/>
      <c r="JN523" s="26"/>
      <c r="JO523" s="41"/>
      <c r="JS523" s="7"/>
      <c r="JT523" s="8"/>
      <c r="JY523" s="8"/>
      <c r="KA523" s="4"/>
      <c r="KB523" s="4"/>
      <c r="KD523" s="8"/>
      <c r="KF523" s="4"/>
      <c r="KG523" s="4"/>
      <c r="KH523" s="15"/>
      <c r="KI523" s="39"/>
      <c r="KN523" s="39"/>
      <c r="KP523" s="14"/>
      <c r="KQ523" s="14"/>
      <c r="KR523" s="22"/>
      <c r="KS523" s="40"/>
      <c r="KX523" s="6"/>
      <c r="KZ523" s="5"/>
      <c r="LA523" s="5"/>
      <c r="LG523" s="15"/>
      <c r="LH523" s="39"/>
      <c r="LM523" s="6"/>
      <c r="LO523" s="5"/>
      <c r="LP523" s="5"/>
      <c r="LQ523" s="7"/>
      <c r="LR523" s="8"/>
      <c r="LW523" s="8"/>
      <c r="LY523" s="4"/>
      <c r="LZ523" s="4"/>
      <c r="MB523" s="8"/>
      <c r="MD523" s="4"/>
      <c r="ME523" s="4"/>
      <c r="MG523" s="8"/>
      <c r="MI523" s="4"/>
      <c r="MJ523" s="4"/>
      <c r="MK523" s="15"/>
      <c r="ML523" s="39"/>
      <c r="MQ523" s="39"/>
      <c r="MS523" s="14"/>
      <c r="MT523" s="14"/>
      <c r="MV523" s="39"/>
      <c r="MX523" s="14"/>
      <c r="MY523" s="14"/>
      <c r="MZ523" s="22"/>
      <c r="NA523" s="40"/>
      <c r="NF523" s="40"/>
      <c r="NH523" s="21"/>
      <c r="NI523" s="21"/>
      <c r="NJ523" s="26"/>
      <c r="NK523" s="41"/>
      <c r="NO523" s="7"/>
      <c r="NP523" s="8"/>
      <c r="NU523" s="8"/>
      <c r="NW523" s="4"/>
      <c r="NX523" s="4"/>
      <c r="NZ523" s="8"/>
      <c r="OB523" s="4"/>
      <c r="OC523" s="4"/>
      <c r="OD523" s="15"/>
      <c r="OE523" s="39"/>
      <c r="OJ523" s="39"/>
      <c r="OL523" s="14"/>
      <c r="OM523" s="14"/>
      <c r="ON523" s="22"/>
      <c r="OO523" s="40"/>
      <c r="OS523" s="7"/>
      <c r="OT523" s="8"/>
      <c r="OY523" s="8"/>
      <c r="PA523" s="4"/>
      <c r="PB523" s="4"/>
      <c r="PC523" s="15"/>
      <c r="PD523" s="39"/>
      <c r="PH523" s="7"/>
      <c r="PI523" s="8"/>
      <c r="PM523" s="7"/>
      <c r="PN523" s="8"/>
      <c r="PS523" s="8"/>
      <c r="PU523" s="4"/>
      <c r="PV523" s="4"/>
      <c r="PX523" s="8"/>
      <c r="PZ523" s="4"/>
      <c r="QA523" s="4"/>
      <c r="QB523" s="15"/>
      <c r="QC523" s="39"/>
      <c r="QH523" s="39"/>
      <c r="QJ523" s="14"/>
      <c r="QK523" s="14"/>
      <c r="QL523" s="22"/>
      <c r="QM523" s="40"/>
      <c r="QQ523" s="7"/>
      <c r="QR523" s="8"/>
      <c r="QW523" s="8"/>
      <c r="QY523" s="4"/>
      <c r="QZ523" s="4"/>
      <c r="RA523" s="15"/>
      <c r="RB523" s="39"/>
      <c r="RF523" s="7"/>
      <c r="RG523" s="8"/>
      <c r="RK523" s="7"/>
      <c r="RL523" s="8"/>
      <c r="RQ523" s="8"/>
      <c r="RS523" s="4"/>
      <c r="RT523" s="4"/>
      <c r="RU523" s="15"/>
      <c r="RV523" s="39"/>
      <c r="RZ523" s="7"/>
      <c r="SA523" s="8"/>
      <c r="SE523" s="7"/>
      <c r="SF523" s="8"/>
      <c r="SJ523" s="7"/>
      <c r="SK523" s="8"/>
      <c r="SP523" s="8"/>
      <c r="SR523" s="4"/>
      <c r="SS523" s="4"/>
      <c r="SU523" s="8"/>
      <c r="SW523" s="4"/>
      <c r="SX523" s="4"/>
      <c r="SY523" s="15"/>
      <c r="SZ523" s="39"/>
      <c r="TE523" s="39"/>
      <c r="TG523" s="14"/>
      <c r="TH523" s="14"/>
      <c r="TI523" s="22"/>
      <c r="TJ523" s="40"/>
      <c r="TN523" s="7"/>
      <c r="TO523" s="8"/>
      <c r="TT523" s="8"/>
      <c r="TV523" s="4"/>
      <c r="TW523" s="4"/>
      <c r="TX523" s="15"/>
      <c r="TY523" s="39"/>
      <c r="UC523" s="7"/>
      <c r="UD523" s="8"/>
      <c r="UH523" s="7"/>
      <c r="UI523" s="8"/>
      <c r="UN523" s="8"/>
      <c r="UP523" s="4"/>
      <c r="UQ523" s="4"/>
      <c r="UR523" s="15"/>
      <c r="US523" s="39"/>
      <c r="UW523" s="7"/>
      <c r="UX523" s="8"/>
      <c r="VB523" s="7"/>
      <c r="VC523" s="8"/>
      <c r="VG523" s="7"/>
      <c r="VH523" s="8"/>
      <c r="VM523" s="8"/>
      <c r="VO523" s="4"/>
      <c r="VP523" s="4"/>
      <c r="VQ523" s="15"/>
      <c r="VR523" s="39"/>
      <c r="VV523" s="7"/>
      <c r="VW523" s="8"/>
      <c r="WA523" s="7"/>
      <c r="WB523" s="8"/>
      <c r="WF523" s="7"/>
      <c r="WG523" s="8"/>
      <c r="WK523" s="7"/>
      <c r="WL523" s="8"/>
      <c r="WQ523" s="8"/>
      <c r="WS523" s="4"/>
      <c r="WT523" s="4"/>
      <c r="WU523" s="15"/>
      <c r="WV523" s="39"/>
      <c r="WZ523" s="7"/>
      <c r="XA523" s="8"/>
      <c r="XE523" s="7"/>
      <c r="XF523" s="8"/>
      <c r="XJ523" s="7"/>
      <c r="XK523" s="8"/>
      <c r="XO523" s="7"/>
      <c r="XP523" s="8"/>
      <c r="XT523" s="7"/>
      <c r="XU523" s="8"/>
      <c r="XY523" s="7"/>
      <c r="XZ523" s="8"/>
      <c r="YD523" s="7"/>
      <c r="YE523" s="8"/>
      <c r="YI523" s="7"/>
      <c r="YJ523" s="8"/>
    </row>
    <row r="524" spans="2:660" x14ac:dyDescent="0.2">
      <c r="B524" s="242"/>
      <c r="C524" s="163"/>
      <c r="D524"/>
      <c r="J524"/>
      <c r="K524"/>
      <c r="L524"/>
      <c r="M524"/>
      <c r="AI524" s="8"/>
      <c r="AK524" s="4"/>
      <c r="AL524" s="9"/>
      <c r="AN524" s="8"/>
      <c r="AP524" s="4"/>
      <c r="AQ524" s="9"/>
      <c r="AS524" s="8"/>
      <c r="AU524" s="4"/>
      <c r="AV524" s="9"/>
      <c r="AX524" s="17"/>
      <c r="AZ524" s="13"/>
      <c r="BA524" s="16"/>
      <c r="BM524" s="39"/>
      <c r="BO524" s="14"/>
      <c r="BP524" s="18"/>
      <c r="BR524" s="39"/>
      <c r="BT524" s="14"/>
      <c r="BU524" s="18"/>
      <c r="BW524" s="39"/>
      <c r="BY524" s="14"/>
      <c r="BZ524" s="18"/>
      <c r="CA524" s="22"/>
      <c r="CB524" s="40"/>
      <c r="CG524" s="40"/>
      <c r="CI524" s="21"/>
      <c r="CJ524" s="21"/>
      <c r="CL524" s="40"/>
      <c r="CN524" s="21"/>
      <c r="CO524" s="21"/>
      <c r="CQ524" s="40"/>
      <c r="CS524" s="21"/>
      <c r="CT524" s="21"/>
      <c r="CV524" s="40"/>
      <c r="CX524" s="21"/>
      <c r="CY524" s="21"/>
      <c r="CZ524" s="26"/>
      <c r="DA524" s="41"/>
      <c r="DF524" s="41"/>
      <c r="DH524" s="25"/>
      <c r="DI524" s="25"/>
      <c r="DK524" s="41"/>
      <c r="DM524" s="25"/>
      <c r="DN524" s="25"/>
      <c r="DP524" s="41"/>
      <c r="DR524" s="25"/>
      <c r="DS524" s="25"/>
      <c r="DT524" s="30"/>
      <c r="DU524" s="42"/>
      <c r="DZ524" s="42"/>
      <c r="EB524" s="29"/>
      <c r="EC524" s="29"/>
      <c r="EE524" s="42"/>
      <c r="EG524" s="29"/>
      <c r="EH524" s="29"/>
      <c r="EI524" s="34"/>
      <c r="EJ524" s="43"/>
      <c r="EO524" s="43"/>
      <c r="EQ524" s="33"/>
      <c r="ER524" s="33"/>
      <c r="ES524" s="38"/>
      <c r="ET524" s="44"/>
      <c r="EX524" s="7"/>
      <c r="EY524" s="8"/>
      <c r="FD524" s="8"/>
      <c r="FF524" s="4"/>
      <c r="FG524" s="4"/>
      <c r="FI524" s="8"/>
      <c r="FK524" s="4"/>
      <c r="FL524" s="4"/>
      <c r="FN524" s="8"/>
      <c r="FP524" s="4"/>
      <c r="FQ524" s="4"/>
      <c r="FS524" s="8"/>
      <c r="FU524" s="4"/>
      <c r="FV524" s="4"/>
      <c r="FW524" s="15"/>
      <c r="FX524" s="39"/>
      <c r="GC524" s="39"/>
      <c r="GE524" s="14"/>
      <c r="GF524" s="14"/>
      <c r="GH524" s="39"/>
      <c r="GJ524" s="14"/>
      <c r="GK524" s="14"/>
      <c r="GM524" s="39"/>
      <c r="GO524" s="14"/>
      <c r="GP524" s="14"/>
      <c r="GQ524" s="22"/>
      <c r="GR524" s="40"/>
      <c r="GW524" s="40"/>
      <c r="GY524" s="21"/>
      <c r="GZ524" s="21"/>
      <c r="HB524" s="40"/>
      <c r="HD524" s="21"/>
      <c r="HE524" s="21"/>
      <c r="HF524" s="26"/>
      <c r="HG524" s="41"/>
      <c r="HL524" s="41"/>
      <c r="HN524" s="25"/>
      <c r="HO524" s="25"/>
      <c r="HP524" s="30"/>
      <c r="HQ524" s="42"/>
      <c r="HU524" s="7"/>
      <c r="HV524" s="8"/>
      <c r="IA524" s="8"/>
      <c r="IC524" s="4"/>
      <c r="ID524" s="4"/>
      <c r="IF524" s="8"/>
      <c r="IH524" s="4"/>
      <c r="II524" s="4"/>
      <c r="IK524" s="8"/>
      <c r="IM524" s="4"/>
      <c r="IN524" s="4"/>
      <c r="IO524" s="15"/>
      <c r="IP524" s="39"/>
      <c r="IU524" s="39"/>
      <c r="IW524" s="14"/>
      <c r="IX524" s="14"/>
      <c r="IZ524" s="39"/>
      <c r="JB524" s="14"/>
      <c r="JC524" s="14"/>
      <c r="JD524" s="22"/>
      <c r="JE524" s="40"/>
      <c r="JJ524" s="40"/>
      <c r="JL524" s="21"/>
      <c r="JM524" s="21"/>
      <c r="JN524" s="26"/>
      <c r="JO524" s="41"/>
      <c r="JS524" s="7"/>
      <c r="JT524" s="8"/>
      <c r="JY524" s="8"/>
      <c r="KA524" s="4"/>
      <c r="KB524" s="4"/>
      <c r="KD524" s="8"/>
      <c r="KF524" s="4"/>
      <c r="KG524" s="4"/>
      <c r="KH524" s="15"/>
      <c r="KI524" s="39"/>
      <c r="KN524" s="39"/>
      <c r="KP524" s="14"/>
      <c r="KQ524" s="14"/>
      <c r="KR524" s="22"/>
      <c r="KS524" s="40"/>
      <c r="KX524" s="6"/>
      <c r="KZ524" s="5"/>
      <c r="LA524" s="5"/>
      <c r="LG524" s="15"/>
      <c r="LH524" s="39"/>
      <c r="LM524" s="6"/>
      <c r="LO524" s="5"/>
      <c r="LP524" s="5"/>
      <c r="LQ524" s="7"/>
      <c r="LR524" s="8"/>
      <c r="LW524" s="8"/>
      <c r="LY524" s="4"/>
      <c r="LZ524" s="4"/>
      <c r="MB524" s="8"/>
      <c r="MD524" s="4"/>
      <c r="ME524" s="4"/>
      <c r="MG524" s="8"/>
      <c r="MI524" s="4"/>
      <c r="MJ524" s="4"/>
      <c r="MK524" s="15"/>
      <c r="ML524" s="39"/>
      <c r="MQ524" s="39"/>
      <c r="MS524" s="14"/>
      <c r="MT524" s="14"/>
      <c r="MV524" s="39"/>
      <c r="MX524" s="14"/>
      <c r="MY524" s="14"/>
      <c r="MZ524" s="22"/>
      <c r="NA524" s="40"/>
      <c r="NF524" s="40"/>
      <c r="NH524" s="21"/>
      <c r="NI524" s="21"/>
      <c r="NJ524" s="26"/>
      <c r="NK524" s="41"/>
      <c r="NO524" s="7"/>
      <c r="NP524" s="8"/>
      <c r="NU524" s="8"/>
      <c r="NW524" s="4"/>
      <c r="NX524" s="4"/>
      <c r="NZ524" s="8"/>
      <c r="OB524" s="4"/>
      <c r="OC524" s="4"/>
      <c r="OD524" s="15"/>
      <c r="OE524" s="39"/>
      <c r="OJ524" s="39"/>
      <c r="OL524" s="14"/>
      <c r="OM524" s="14"/>
      <c r="ON524" s="22"/>
      <c r="OO524" s="40"/>
      <c r="OS524" s="7"/>
      <c r="OT524" s="8"/>
      <c r="OY524" s="8"/>
      <c r="PA524" s="4"/>
      <c r="PB524" s="4"/>
      <c r="PC524" s="15"/>
      <c r="PD524" s="39"/>
      <c r="PH524" s="7"/>
      <c r="PI524" s="8"/>
      <c r="PM524" s="7"/>
      <c r="PN524" s="8"/>
      <c r="PS524" s="8"/>
      <c r="PU524" s="4"/>
      <c r="PV524" s="4"/>
      <c r="PX524" s="8"/>
      <c r="PZ524" s="4"/>
      <c r="QA524" s="4"/>
      <c r="QB524" s="15"/>
      <c r="QC524" s="39"/>
      <c r="QH524" s="39"/>
      <c r="QJ524" s="14"/>
      <c r="QK524" s="14"/>
      <c r="QL524" s="22"/>
      <c r="QM524" s="40"/>
      <c r="QQ524" s="7"/>
      <c r="QR524" s="8"/>
      <c r="QW524" s="8"/>
      <c r="QY524" s="4"/>
      <c r="QZ524" s="4"/>
      <c r="RA524" s="15"/>
      <c r="RB524" s="39"/>
      <c r="RF524" s="7"/>
      <c r="RG524" s="8"/>
      <c r="RK524" s="7"/>
      <c r="RL524" s="8"/>
      <c r="RQ524" s="8"/>
      <c r="RS524" s="4"/>
      <c r="RT524" s="4"/>
      <c r="RU524" s="15"/>
      <c r="RV524" s="39"/>
      <c r="RZ524" s="7"/>
      <c r="SA524" s="8"/>
      <c r="SE524" s="7"/>
      <c r="SF524" s="8"/>
      <c r="SJ524" s="7"/>
      <c r="SK524" s="8"/>
      <c r="SP524" s="8"/>
      <c r="SR524" s="4"/>
      <c r="SS524" s="4"/>
      <c r="SU524" s="8"/>
      <c r="SW524" s="4"/>
      <c r="SX524" s="4"/>
      <c r="SY524" s="15"/>
      <c r="SZ524" s="39"/>
      <c r="TE524" s="39"/>
      <c r="TG524" s="14"/>
      <c r="TH524" s="14"/>
      <c r="TI524" s="22"/>
      <c r="TJ524" s="40"/>
      <c r="TN524" s="7"/>
      <c r="TO524" s="8"/>
      <c r="TT524" s="8"/>
      <c r="TV524" s="4"/>
      <c r="TW524" s="4"/>
      <c r="TX524" s="15"/>
      <c r="TY524" s="39"/>
      <c r="UC524" s="7"/>
      <c r="UD524" s="8"/>
      <c r="UH524" s="7"/>
      <c r="UI524" s="8"/>
      <c r="UN524" s="8"/>
      <c r="UP524" s="4"/>
      <c r="UQ524" s="4"/>
      <c r="UR524" s="15"/>
      <c r="US524" s="39"/>
      <c r="UW524" s="7"/>
      <c r="UX524" s="8"/>
      <c r="VB524" s="7"/>
      <c r="VC524" s="8"/>
      <c r="VG524" s="7"/>
      <c r="VH524" s="8"/>
      <c r="VM524" s="8"/>
      <c r="VO524" s="4"/>
      <c r="VP524" s="4"/>
      <c r="VQ524" s="15"/>
      <c r="VR524" s="39"/>
      <c r="VV524" s="7"/>
      <c r="VW524" s="8"/>
      <c r="WA524" s="7"/>
      <c r="WB524" s="8"/>
      <c r="WF524" s="7"/>
      <c r="WG524" s="8"/>
      <c r="WK524" s="7"/>
      <c r="WL524" s="8"/>
      <c r="WQ524" s="8"/>
      <c r="WS524" s="4"/>
      <c r="WT524" s="4"/>
      <c r="WU524" s="15"/>
      <c r="WV524" s="39"/>
      <c r="WZ524" s="7"/>
      <c r="XA524" s="8"/>
      <c r="XE524" s="7"/>
      <c r="XF524" s="8"/>
      <c r="XJ524" s="7"/>
      <c r="XK524" s="8"/>
      <c r="XO524" s="7"/>
      <c r="XP524" s="8"/>
      <c r="XT524" s="7"/>
      <c r="XU524" s="8"/>
      <c r="XY524" s="7"/>
      <c r="XZ524" s="8"/>
      <c r="YD524" s="7"/>
      <c r="YE524" s="8"/>
      <c r="YI524" s="7"/>
      <c r="YJ524" s="8"/>
    </row>
    <row r="525" spans="2:660" x14ac:dyDescent="0.2">
      <c r="B525" s="242"/>
      <c r="C525" s="163"/>
      <c r="D525"/>
      <c r="J525"/>
      <c r="K525"/>
      <c r="L525"/>
      <c r="M525"/>
      <c r="AI525" s="8"/>
      <c r="AK525" s="4"/>
      <c r="AL525" s="9"/>
      <c r="AN525" s="8"/>
      <c r="AP525" s="4"/>
      <c r="AQ525" s="9"/>
      <c r="AS525" s="8"/>
      <c r="AU525" s="4"/>
      <c r="AV525" s="9"/>
      <c r="AX525" s="17"/>
      <c r="AZ525" s="13"/>
      <c r="BA525" s="16"/>
      <c r="BM525" s="39"/>
      <c r="BO525" s="14"/>
      <c r="BP525" s="18"/>
      <c r="BR525" s="39"/>
      <c r="BT525" s="14"/>
      <c r="BU525" s="18"/>
      <c r="BW525" s="39"/>
      <c r="BY525" s="14"/>
      <c r="BZ525" s="18"/>
      <c r="CA525" s="22"/>
      <c r="CB525" s="40"/>
      <c r="CG525" s="40"/>
      <c r="CI525" s="21"/>
      <c r="CJ525" s="21"/>
      <c r="CL525" s="40"/>
      <c r="CN525" s="21"/>
      <c r="CO525" s="21"/>
      <c r="CQ525" s="40"/>
      <c r="CS525" s="21"/>
      <c r="CT525" s="21"/>
      <c r="CV525" s="40"/>
      <c r="CX525" s="21"/>
      <c r="CY525" s="21"/>
      <c r="CZ525" s="26"/>
      <c r="DA525" s="41"/>
      <c r="DF525" s="41"/>
      <c r="DH525" s="25"/>
      <c r="DI525" s="25"/>
      <c r="DK525" s="41"/>
      <c r="DM525" s="25"/>
      <c r="DN525" s="25"/>
      <c r="DP525" s="41"/>
      <c r="DR525" s="25"/>
      <c r="DS525" s="25"/>
      <c r="DT525" s="30"/>
      <c r="DU525" s="42"/>
      <c r="DZ525" s="42"/>
      <c r="EB525" s="29"/>
      <c r="EC525" s="29"/>
      <c r="EE525" s="42"/>
      <c r="EG525" s="29"/>
      <c r="EH525" s="29"/>
      <c r="EI525" s="34"/>
      <c r="EJ525" s="43"/>
      <c r="EO525" s="43"/>
      <c r="EQ525" s="33"/>
      <c r="ER525" s="33"/>
      <c r="ES525" s="38"/>
      <c r="ET525" s="44"/>
      <c r="EX525" s="7"/>
      <c r="EY525" s="8"/>
      <c r="FD525" s="8"/>
      <c r="FF525" s="4"/>
      <c r="FG525" s="4"/>
      <c r="FI525" s="8"/>
      <c r="FK525" s="4"/>
      <c r="FL525" s="4"/>
      <c r="FN525" s="8"/>
      <c r="FP525" s="4"/>
      <c r="FQ525" s="4"/>
      <c r="FS525" s="8"/>
      <c r="FU525" s="4"/>
      <c r="FV525" s="4"/>
      <c r="FW525" s="15"/>
      <c r="FX525" s="39"/>
      <c r="GC525" s="39"/>
      <c r="GE525" s="14"/>
      <c r="GF525" s="14"/>
      <c r="GH525" s="39"/>
      <c r="GJ525" s="14"/>
      <c r="GK525" s="14"/>
      <c r="GM525" s="39"/>
      <c r="GO525" s="14"/>
      <c r="GP525" s="14"/>
      <c r="GQ525" s="22"/>
      <c r="GR525" s="40"/>
      <c r="GW525" s="40"/>
      <c r="GY525" s="21"/>
      <c r="GZ525" s="21"/>
      <c r="HB525" s="40"/>
      <c r="HD525" s="21"/>
      <c r="HE525" s="21"/>
      <c r="HF525" s="26"/>
      <c r="HG525" s="41"/>
      <c r="HL525" s="41"/>
      <c r="HN525" s="25"/>
      <c r="HO525" s="25"/>
      <c r="HP525" s="30"/>
      <c r="HQ525" s="42"/>
      <c r="HU525" s="7"/>
      <c r="HV525" s="8"/>
      <c r="IA525" s="8"/>
      <c r="IC525" s="4"/>
      <c r="ID525" s="4"/>
      <c r="IF525" s="8"/>
      <c r="IH525" s="4"/>
      <c r="II525" s="4"/>
      <c r="IK525" s="8"/>
      <c r="IM525" s="4"/>
      <c r="IN525" s="4"/>
      <c r="IO525" s="15"/>
      <c r="IP525" s="39"/>
      <c r="IU525" s="39"/>
      <c r="IW525" s="14"/>
      <c r="IX525" s="14"/>
      <c r="IZ525" s="39"/>
      <c r="JB525" s="14"/>
      <c r="JC525" s="14"/>
      <c r="JD525" s="22"/>
      <c r="JE525" s="40"/>
      <c r="JJ525" s="40"/>
      <c r="JL525" s="21"/>
      <c r="JM525" s="21"/>
      <c r="JN525" s="26"/>
      <c r="JO525" s="41"/>
      <c r="JS525" s="7"/>
      <c r="JT525" s="8"/>
      <c r="JY525" s="8"/>
      <c r="KA525" s="4"/>
      <c r="KB525" s="4"/>
      <c r="KD525" s="8"/>
      <c r="KF525" s="4"/>
      <c r="KG525" s="4"/>
      <c r="KH525" s="15"/>
      <c r="KI525" s="39"/>
      <c r="KN525" s="39"/>
      <c r="KP525" s="14"/>
      <c r="KQ525" s="14"/>
      <c r="KR525" s="22"/>
      <c r="KS525" s="40"/>
      <c r="KX525" s="6"/>
      <c r="KZ525" s="5"/>
      <c r="LA525" s="5"/>
      <c r="LG525" s="15"/>
      <c r="LH525" s="39"/>
      <c r="LM525" s="6"/>
      <c r="LO525" s="5"/>
      <c r="LP525" s="5"/>
      <c r="LQ525" s="7"/>
      <c r="LR525" s="8"/>
      <c r="LW525" s="8"/>
      <c r="LY525" s="4"/>
      <c r="LZ525" s="4"/>
      <c r="MB525" s="8"/>
      <c r="MD525" s="4"/>
      <c r="ME525" s="4"/>
      <c r="MG525" s="8"/>
      <c r="MI525" s="4"/>
      <c r="MJ525" s="4"/>
      <c r="MK525" s="15"/>
      <c r="ML525" s="39"/>
      <c r="MQ525" s="39"/>
      <c r="MS525" s="14"/>
      <c r="MT525" s="14"/>
      <c r="MV525" s="39"/>
      <c r="MX525" s="14"/>
      <c r="MY525" s="14"/>
      <c r="MZ525" s="22"/>
      <c r="NA525" s="40"/>
      <c r="NF525" s="40"/>
      <c r="NH525" s="21"/>
      <c r="NI525" s="21"/>
      <c r="NJ525" s="26"/>
      <c r="NK525" s="41"/>
      <c r="NO525" s="7"/>
      <c r="NP525" s="8"/>
      <c r="NU525" s="8"/>
      <c r="NW525" s="4"/>
      <c r="NX525" s="4"/>
      <c r="NZ525" s="8"/>
      <c r="OB525" s="4"/>
      <c r="OC525" s="4"/>
      <c r="OD525" s="15"/>
      <c r="OE525" s="39"/>
      <c r="OJ525" s="39"/>
      <c r="OL525" s="14"/>
      <c r="OM525" s="14"/>
      <c r="ON525" s="22"/>
      <c r="OO525" s="40"/>
      <c r="OS525" s="7"/>
      <c r="OT525" s="8"/>
      <c r="OY525" s="8"/>
      <c r="PA525" s="4"/>
      <c r="PB525" s="4"/>
      <c r="PC525" s="15"/>
      <c r="PD525" s="39"/>
      <c r="PH525" s="7"/>
      <c r="PI525" s="8"/>
      <c r="PM525" s="7"/>
      <c r="PN525" s="8"/>
      <c r="PS525" s="8"/>
      <c r="PU525" s="4"/>
      <c r="PV525" s="4"/>
      <c r="PX525" s="8"/>
      <c r="PZ525" s="4"/>
      <c r="QA525" s="4"/>
      <c r="QB525" s="15"/>
      <c r="QC525" s="39"/>
      <c r="QH525" s="39"/>
      <c r="QJ525" s="14"/>
      <c r="QK525" s="14"/>
      <c r="QL525" s="22"/>
      <c r="QM525" s="40"/>
      <c r="QQ525" s="7"/>
      <c r="QR525" s="8"/>
      <c r="QW525" s="8"/>
      <c r="QY525" s="4"/>
      <c r="QZ525" s="4"/>
      <c r="RA525" s="15"/>
      <c r="RB525" s="39"/>
      <c r="RF525" s="7"/>
      <c r="RG525" s="8"/>
      <c r="RK525" s="7"/>
      <c r="RL525" s="8"/>
      <c r="RQ525" s="8"/>
      <c r="RS525" s="4"/>
      <c r="RT525" s="4"/>
      <c r="RU525" s="15"/>
      <c r="RV525" s="39"/>
      <c r="RZ525" s="7"/>
      <c r="SA525" s="8"/>
      <c r="SE525" s="7"/>
      <c r="SF525" s="8"/>
      <c r="SJ525" s="7"/>
      <c r="SK525" s="8"/>
      <c r="SP525" s="8"/>
      <c r="SR525" s="4"/>
      <c r="SS525" s="4"/>
      <c r="SU525" s="8"/>
      <c r="SW525" s="4"/>
      <c r="SX525" s="4"/>
      <c r="SY525" s="15"/>
      <c r="SZ525" s="39"/>
      <c r="TE525" s="39"/>
      <c r="TG525" s="14"/>
      <c r="TH525" s="14"/>
      <c r="TI525" s="22"/>
      <c r="TJ525" s="40"/>
      <c r="TN525" s="7"/>
      <c r="TO525" s="8"/>
      <c r="TT525" s="8"/>
      <c r="TV525" s="4"/>
      <c r="TW525" s="4"/>
      <c r="TX525" s="15"/>
      <c r="TY525" s="39"/>
      <c r="UC525" s="7"/>
      <c r="UD525" s="8"/>
      <c r="UH525" s="7"/>
      <c r="UI525" s="8"/>
      <c r="UN525" s="8"/>
      <c r="UP525" s="4"/>
      <c r="UQ525" s="4"/>
      <c r="UR525" s="15"/>
      <c r="US525" s="39"/>
      <c r="UW525" s="7"/>
      <c r="UX525" s="8"/>
      <c r="VB525" s="7"/>
      <c r="VC525" s="8"/>
      <c r="VG525" s="7"/>
      <c r="VH525" s="8"/>
      <c r="VM525" s="8"/>
      <c r="VO525" s="4"/>
      <c r="VP525" s="4"/>
      <c r="VQ525" s="15"/>
      <c r="VR525" s="39"/>
      <c r="VV525" s="7"/>
      <c r="VW525" s="8"/>
      <c r="WA525" s="7"/>
      <c r="WB525" s="8"/>
      <c r="WF525" s="7"/>
      <c r="WG525" s="8"/>
      <c r="WK525" s="7"/>
      <c r="WL525" s="8"/>
      <c r="WQ525" s="8"/>
      <c r="WS525" s="4"/>
      <c r="WT525" s="4"/>
      <c r="WU525" s="15"/>
      <c r="WV525" s="39"/>
      <c r="WZ525" s="7"/>
      <c r="XA525" s="8"/>
      <c r="XE525" s="7"/>
      <c r="XF525" s="8"/>
      <c r="XJ525" s="7"/>
      <c r="XK525" s="8"/>
      <c r="XO525" s="7"/>
      <c r="XP525" s="8"/>
      <c r="XT525" s="7"/>
      <c r="XU525" s="8"/>
      <c r="XY525" s="7"/>
      <c r="XZ525" s="8"/>
      <c r="YD525" s="7"/>
      <c r="YE525" s="8"/>
      <c r="YI525" s="7"/>
      <c r="YJ525" s="8"/>
    </row>
    <row r="526" spans="2:660" x14ac:dyDescent="0.2">
      <c r="B526" s="242"/>
      <c r="C526" s="163"/>
      <c r="D526"/>
      <c r="J526"/>
      <c r="K526"/>
      <c r="L526"/>
      <c r="M526"/>
      <c r="AI526" s="8"/>
      <c r="AK526" s="4"/>
      <c r="AL526" s="9"/>
      <c r="AN526" s="8"/>
      <c r="AP526" s="4"/>
      <c r="AQ526" s="9"/>
      <c r="AS526" s="8"/>
      <c r="AU526" s="4"/>
      <c r="AV526" s="9"/>
      <c r="AX526" s="17"/>
      <c r="AZ526" s="13"/>
      <c r="BA526" s="16"/>
      <c r="BM526" s="39"/>
      <c r="BO526" s="14"/>
      <c r="BP526" s="18"/>
      <c r="BR526" s="39"/>
      <c r="BT526" s="14"/>
      <c r="BU526" s="18"/>
      <c r="BW526" s="39"/>
      <c r="BY526" s="14"/>
      <c r="BZ526" s="18"/>
      <c r="CA526" s="22"/>
      <c r="CB526" s="40"/>
      <c r="CG526" s="40"/>
      <c r="CI526" s="21"/>
      <c r="CJ526" s="21"/>
      <c r="CL526" s="40"/>
      <c r="CN526" s="21"/>
      <c r="CO526" s="21"/>
      <c r="CQ526" s="40"/>
      <c r="CS526" s="21"/>
      <c r="CT526" s="21"/>
      <c r="CV526" s="40"/>
      <c r="CX526" s="21"/>
      <c r="CY526" s="21"/>
      <c r="CZ526" s="26"/>
      <c r="DA526" s="41"/>
      <c r="DF526" s="41"/>
      <c r="DH526" s="25"/>
      <c r="DI526" s="25"/>
      <c r="DK526" s="41"/>
      <c r="DM526" s="25"/>
      <c r="DN526" s="25"/>
      <c r="DP526" s="41"/>
      <c r="DR526" s="25"/>
      <c r="DS526" s="25"/>
      <c r="DT526" s="30"/>
      <c r="DU526" s="42"/>
      <c r="DZ526" s="42"/>
      <c r="EB526" s="29"/>
      <c r="EC526" s="29"/>
      <c r="EE526" s="42"/>
      <c r="EG526" s="29"/>
      <c r="EH526" s="29"/>
      <c r="EI526" s="34"/>
      <c r="EJ526" s="43"/>
      <c r="EO526" s="43"/>
      <c r="EQ526" s="33"/>
      <c r="ER526" s="33"/>
      <c r="ES526" s="38"/>
      <c r="ET526" s="44"/>
      <c r="EX526" s="7"/>
      <c r="EY526" s="8"/>
      <c r="FD526" s="8"/>
      <c r="FF526" s="4"/>
      <c r="FG526" s="4"/>
      <c r="FI526" s="8"/>
      <c r="FK526" s="4"/>
      <c r="FL526" s="4"/>
      <c r="FN526" s="8"/>
      <c r="FP526" s="4"/>
      <c r="FQ526" s="4"/>
      <c r="FS526" s="8"/>
      <c r="FU526" s="4"/>
      <c r="FV526" s="4"/>
      <c r="FW526" s="15"/>
      <c r="FX526" s="39"/>
      <c r="GC526" s="39"/>
      <c r="GE526" s="14"/>
      <c r="GF526" s="14"/>
      <c r="GH526" s="39"/>
      <c r="GJ526" s="14"/>
      <c r="GK526" s="14"/>
      <c r="GM526" s="39"/>
      <c r="GO526" s="14"/>
      <c r="GP526" s="14"/>
      <c r="GQ526" s="22"/>
      <c r="GR526" s="40"/>
      <c r="GW526" s="40"/>
      <c r="GY526" s="21"/>
      <c r="GZ526" s="21"/>
      <c r="HB526" s="40"/>
      <c r="HD526" s="21"/>
      <c r="HE526" s="21"/>
      <c r="HF526" s="26"/>
      <c r="HG526" s="41"/>
      <c r="HL526" s="41"/>
      <c r="HN526" s="25"/>
      <c r="HO526" s="25"/>
      <c r="HP526" s="30"/>
      <c r="HQ526" s="42"/>
      <c r="HU526" s="7"/>
      <c r="HV526" s="8"/>
      <c r="IA526" s="8"/>
      <c r="IC526" s="4"/>
      <c r="ID526" s="4"/>
      <c r="IF526" s="8"/>
      <c r="IH526" s="4"/>
      <c r="II526" s="4"/>
      <c r="IK526" s="8"/>
      <c r="IM526" s="4"/>
      <c r="IN526" s="4"/>
      <c r="IO526" s="15"/>
      <c r="IP526" s="39"/>
      <c r="IU526" s="39"/>
      <c r="IW526" s="14"/>
      <c r="IX526" s="14"/>
      <c r="IZ526" s="39"/>
      <c r="JB526" s="14"/>
      <c r="JC526" s="14"/>
      <c r="JD526" s="22"/>
      <c r="JE526" s="40"/>
      <c r="JJ526" s="40"/>
      <c r="JL526" s="21"/>
      <c r="JM526" s="21"/>
      <c r="JN526" s="26"/>
      <c r="JO526" s="41"/>
      <c r="JS526" s="7"/>
      <c r="JT526" s="8"/>
      <c r="JY526" s="8"/>
      <c r="KA526" s="4"/>
      <c r="KB526" s="4"/>
      <c r="KD526" s="8"/>
      <c r="KF526" s="4"/>
      <c r="KG526" s="4"/>
      <c r="KH526" s="15"/>
      <c r="KI526" s="39"/>
      <c r="KN526" s="39"/>
      <c r="KP526" s="14"/>
      <c r="KQ526" s="14"/>
      <c r="KR526" s="22"/>
      <c r="KS526" s="40"/>
      <c r="KX526" s="6"/>
      <c r="KZ526" s="5"/>
      <c r="LA526" s="5"/>
      <c r="LG526" s="15"/>
      <c r="LH526" s="39"/>
      <c r="LM526" s="6"/>
      <c r="LO526" s="5"/>
      <c r="LP526" s="5"/>
      <c r="LQ526" s="7"/>
      <c r="LR526" s="8"/>
      <c r="LW526" s="8"/>
      <c r="LY526" s="4"/>
      <c r="LZ526" s="4"/>
      <c r="MB526" s="8"/>
      <c r="MD526" s="4"/>
      <c r="ME526" s="4"/>
      <c r="MG526" s="8"/>
      <c r="MI526" s="4"/>
      <c r="MJ526" s="4"/>
      <c r="MK526" s="15"/>
      <c r="ML526" s="39"/>
      <c r="MQ526" s="39"/>
      <c r="MS526" s="14"/>
      <c r="MT526" s="14"/>
      <c r="MV526" s="39"/>
      <c r="MX526" s="14"/>
      <c r="MY526" s="14"/>
      <c r="MZ526" s="22"/>
      <c r="NA526" s="40"/>
      <c r="NF526" s="40"/>
      <c r="NH526" s="21"/>
      <c r="NI526" s="21"/>
      <c r="NJ526" s="26"/>
      <c r="NK526" s="41"/>
      <c r="NO526" s="7"/>
      <c r="NP526" s="8"/>
      <c r="NU526" s="8"/>
      <c r="NW526" s="4"/>
      <c r="NX526" s="4"/>
      <c r="NZ526" s="8"/>
      <c r="OB526" s="4"/>
      <c r="OC526" s="4"/>
      <c r="OD526" s="15"/>
      <c r="OE526" s="39"/>
      <c r="OJ526" s="39"/>
      <c r="OL526" s="14"/>
      <c r="OM526" s="14"/>
      <c r="ON526" s="22"/>
      <c r="OO526" s="40"/>
      <c r="OS526" s="7"/>
      <c r="OT526" s="8"/>
      <c r="OY526" s="8"/>
      <c r="PA526" s="4"/>
      <c r="PB526" s="4"/>
      <c r="PC526" s="15"/>
      <c r="PD526" s="39"/>
      <c r="PH526" s="7"/>
      <c r="PI526" s="8"/>
      <c r="PM526" s="7"/>
      <c r="PN526" s="8"/>
      <c r="PS526" s="8"/>
      <c r="PU526" s="4"/>
      <c r="PV526" s="4"/>
      <c r="PX526" s="8"/>
      <c r="PZ526" s="4"/>
      <c r="QA526" s="4"/>
      <c r="QB526" s="15"/>
      <c r="QC526" s="39"/>
      <c r="QH526" s="39"/>
      <c r="QJ526" s="14"/>
      <c r="QK526" s="14"/>
      <c r="QL526" s="22"/>
      <c r="QM526" s="40"/>
      <c r="QQ526" s="7"/>
      <c r="QR526" s="8"/>
      <c r="QW526" s="8"/>
      <c r="QY526" s="4"/>
      <c r="QZ526" s="4"/>
      <c r="RA526" s="15"/>
      <c r="RB526" s="39"/>
      <c r="RF526" s="7"/>
      <c r="RG526" s="8"/>
      <c r="RK526" s="7"/>
      <c r="RL526" s="8"/>
      <c r="RQ526" s="8"/>
      <c r="RS526" s="4"/>
      <c r="RT526" s="4"/>
      <c r="RU526" s="15"/>
      <c r="RV526" s="39"/>
      <c r="RZ526" s="7"/>
      <c r="SA526" s="8"/>
      <c r="SE526" s="7"/>
      <c r="SF526" s="8"/>
      <c r="SJ526" s="7"/>
      <c r="SK526" s="8"/>
      <c r="SP526" s="8"/>
      <c r="SR526" s="4"/>
      <c r="SS526" s="4"/>
      <c r="SU526" s="8"/>
      <c r="SW526" s="4"/>
      <c r="SX526" s="4"/>
      <c r="SY526" s="15"/>
      <c r="SZ526" s="39"/>
      <c r="TE526" s="39"/>
      <c r="TG526" s="14"/>
      <c r="TH526" s="14"/>
      <c r="TI526" s="22"/>
      <c r="TJ526" s="40"/>
      <c r="TN526" s="7"/>
      <c r="TO526" s="8"/>
      <c r="TT526" s="8"/>
      <c r="TV526" s="4"/>
      <c r="TW526" s="4"/>
      <c r="TX526" s="15"/>
      <c r="TY526" s="39"/>
      <c r="UC526" s="7"/>
      <c r="UD526" s="8"/>
      <c r="UH526" s="7"/>
      <c r="UI526" s="8"/>
      <c r="UN526" s="8"/>
      <c r="UP526" s="4"/>
      <c r="UQ526" s="4"/>
      <c r="UR526" s="15"/>
      <c r="US526" s="39"/>
      <c r="UW526" s="7"/>
      <c r="UX526" s="8"/>
      <c r="VB526" s="7"/>
      <c r="VC526" s="8"/>
      <c r="VG526" s="7"/>
      <c r="VH526" s="8"/>
      <c r="VM526" s="8"/>
      <c r="VO526" s="4"/>
      <c r="VP526" s="4"/>
      <c r="VQ526" s="15"/>
      <c r="VR526" s="39"/>
      <c r="VV526" s="7"/>
      <c r="VW526" s="8"/>
      <c r="WA526" s="7"/>
      <c r="WB526" s="8"/>
      <c r="WF526" s="7"/>
      <c r="WG526" s="8"/>
      <c r="WK526" s="7"/>
      <c r="WL526" s="8"/>
      <c r="WQ526" s="8"/>
      <c r="WS526" s="4"/>
      <c r="WT526" s="4"/>
      <c r="WU526" s="15"/>
      <c r="WV526" s="39"/>
      <c r="WZ526" s="7"/>
      <c r="XA526" s="8"/>
      <c r="XE526" s="7"/>
      <c r="XF526" s="8"/>
      <c r="XJ526" s="7"/>
      <c r="XK526" s="8"/>
      <c r="XO526" s="7"/>
      <c r="XP526" s="8"/>
      <c r="XT526" s="7"/>
      <c r="XU526" s="8"/>
      <c r="XY526" s="7"/>
      <c r="XZ526" s="8"/>
      <c r="YD526" s="7"/>
      <c r="YE526" s="8"/>
      <c r="YI526" s="7"/>
      <c r="YJ526" s="8"/>
    </row>
    <row r="527" spans="2:660" x14ac:dyDescent="0.2">
      <c r="B527" s="242"/>
      <c r="C527" s="163"/>
      <c r="D527"/>
      <c r="J527"/>
      <c r="K527"/>
      <c r="L527"/>
      <c r="M527"/>
      <c r="AI527" s="8"/>
      <c r="AK527" s="4"/>
      <c r="AL527" s="9"/>
      <c r="AN527" s="8"/>
      <c r="AP527" s="4"/>
      <c r="AQ527" s="9"/>
      <c r="AS527" s="8"/>
      <c r="AU527" s="4"/>
      <c r="AV527" s="9"/>
      <c r="AX527" s="17"/>
      <c r="AZ527" s="13"/>
      <c r="BA527" s="16"/>
      <c r="BM527" s="39"/>
      <c r="BO527" s="14"/>
      <c r="BP527" s="18"/>
      <c r="BR527" s="39"/>
      <c r="BT527" s="14"/>
      <c r="BU527" s="18"/>
      <c r="BW527" s="39"/>
      <c r="BY527" s="14"/>
      <c r="BZ527" s="18"/>
      <c r="CA527" s="22"/>
      <c r="CB527" s="40"/>
      <c r="CG527" s="40"/>
      <c r="CI527" s="21"/>
      <c r="CJ527" s="21"/>
      <c r="CL527" s="40"/>
      <c r="CN527" s="21"/>
      <c r="CO527" s="21"/>
      <c r="CQ527" s="40"/>
      <c r="CS527" s="21"/>
      <c r="CT527" s="21"/>
      <c r="CV527" s="40"/>
      <c r="CX527" s="21"/>
      <c r="CY527" s="21"/>
      <c r="CZ527" s="26"/>
      <c r="DA527" s="41"/>
      <c r="DF527" s="41"/>
      <c r="DH527" s="25"/>
      <c r="DI527" s="25"/>
      <c r="DK527" s="41"/>
      <c r="DM527" s="25"/>
      <c r="DN527" s="25"/>
      <c r="DP527" s="41"/>
      <c r="DR527" s="25"/>
      <c r="DS527" s="25"/>
      <c r="DT527" s="30"/>
      <c r="DU527" s="42"/>
      <c r="DZ527" s="42"/>
      <c r="EB527" s="29"/>
      <c r="EC527" s="29"/>
      <c r="EE527" s="42"/>
      <c r="EG527" s="29"/>
      <c r="EH527" s="29"/>
      <c r="EI527" s="34"/>
      <c r="EJ527" s="43"/>
      <c r="EO527" s="43"/>
      <c r="EQ527" s="33"/>
      <c r="ER527" s="33"/>
      <c r="ES527" s="38"/>
      <c r="ET527" s="44"/>
      <c r="EX527" s="7"/>
      <c r="EY527" s="8"/>
      <c r="FD527" s="8"/>
      <c r="FF527" s="4"/>
      <c r="FG527" s="4"/>
      <c r="FI527" s="8"/>
      <c r="FK527" s="4"/>
      <c r="FL527" s="4"/>
      <c r="FN527" s="8"/>
      <c r="FP527" s="4"/>
      <c r="FQ527" s="4"/>
      <c r="FS527" s="8"/>
      <c r="FU527" s="4"/>
      <c r="FV527" s="4"/>
      <c r="FW527" s="15"/>
      <c r="FX527" s="39"/>
      <c r="GC527" s="39"/>
      <c r="GE527" s="14"/>
      <c r="GF527" s="14"/>
      <c r="GH527" s="39"/>
      <c r="GJ527" s="14"/>
      <c r="GK527" s="14"/>
      <c r="GM527" s="39"/>
      <c r="GO527" s="14"/>
      <c r="GP527" s="14"/>
      <c r="GQ527" s="22"/>
      <c r="GR527" s="40"/>
      <c r="GW527" s="40"/>
      <c r="GY527" s="21"/>
      <c r="GZ527" s="21"/>
      <c r="HB527" s="40"/>
      <c r="HD527" s="21"/>
      <c r="HE527" s="21"/>
      <c r="HF527" s="26"/>
      <c r="HG527" s="41"/>
      <c r="HL527" s="41"/>
      <c r="HN527" s="25"/>
      <c r="HO527" s="25"/>
      <c r="HP527" s="30"/>
      <c r="HQ527" s="42"/>
      <c r="HU527" s="7"/>
      <c r="HV527" s="8"/>
      <c r="IA527" s="8"/>
      <c r="IC527" s="4"/>
      <c r="ID527" s="4"/>
      <c r="IF527" s="8"/>
      <c r="IH527" s="4"/>
      <c r="II527" s="4"/>
      <c r="IK527" s="8"/>
      <c r="IM527" s="4"/>
      <c r="IN527" s="4"/>
      <c r="IO527" s="15"/>
      <c r="IP527" s="39"/>
      <c r="IU527" s="39"/>
      <c r="IW527" s="14"/>
      <c r="IX527" s="14"/>
      <c r="IZ527" s="39"/>
      <c r="JB527" s="14"/>
      <c r="JC527" s="14"/>
      <c r="JD527" s="22"/>
      <c r="JE527" s="40"/>
      <c r="JJ527" s="40"/>
      <c r="JL527" s="21"/>
      <c r="JM527" s="21"/>
      <c r="JN527" s="26"/>
      <c r="JO527" s="41"/>
      <c r="JS527" s="7"/>
      <c r="JT527" s="8"/>
      <c r="JY527" s="8"/>
      <c r="KA527" s="4"/>
      <c r="KB527" s="4"/>
      <c r="KD527" s="8"/>
      <c r="KF527" s="4"/>
      <c r="KG527" s="4"/>
      <c r="KH527" s="15"/>
      <c r="KI527" s="39"/>
      <c r="KN527" s="39"/>
      <c r="KP527" s="14"/>
      <c r="KQ527" s="14"/>
      <c r="KR527" s="22"/>
      <c r="KS527" s="40"/>
      <c r="KX527" s="6"/>
      <c r="KZ527" s="5"/>
      <c r="LA527" s="5"/>
      <c r="LG527" s="15"/>
      <c r="LH527" s="39"/>
      <c r="LM527" s="6"/>
      <c r="LO527" s="5"/>
      <c r="LP527" s="5"/>
      <c r="LQ527" s="7"/>
      <c r="LR527" s="8"/>
      <c r="LW527" s="8"/>
      <c r="LY527" s="4"/>
      <c r="LZ527" s="4"/>
      <c r="MB527" s="8"/>
      <c r="MD527" s="4"/>
      <c r="ME527" s="4"/>
      <c r="MG527" s="8"/>
      <c r="MI527" s="4"/>
      <c r="MJ527" s="4"/>
      <c r="MK527" s="15"/>
      <c r="ML527" s="39"/>
      <c r="MQ527" s="39"/>
      <c r="MS527" s="14"/>
      <c r="MT527" s="14"/>
      <c r="MV527" s="39"/>
      <c r="MX527" s="14"/>
      <c r="MY527" s="14"/>
      <c r="MZ527" s="22"/>
      <c r="NA527" s="40"/>
      <c r="NF527" s="40"/>
      <c r="NH527" s="21"/>
      <c r="NI527" s="21"/>
      <c r="NJ527" s="26"/>
      <c r="NK527" s="41"/>
      <c r="NO527" s="7"/>
      <c r="NP527" s="8"/>
      <c r="NU527" s="8"/>
      <c r="NW527" s="4"/>
      <c r="NX527" s="4"/>
      <c r="NZ527" s="8"/>
      <c r="OB527" s="4"/>
      <c r="OC527" s="4"/>
      <c r="OD527" s="15"/>
      <c r="OE527" s="39"/>
      <c r="OJ527" s="39"/>
      <c r="OL527" s="14"/>
      <c r="OM527" s="14"/>
      <c r="ON527" s="22"/>
      <c r="OO527" s="40"/>
      <c r="OS527" s="7"/>
      <c r="OT527" s="8"/>
      <c r="OY527" s="8"/>
      <c r="PA527" s="4"/>
      <c r="PB527" s="4"/>
      <c r="PC527" s="15"/>
      <c r="PD527" s="39"/>
      <c r="PH527" s="7"/>
      <c r="PI527" s="8"/>
      <c r="PM527" s="7"/>
      <c r="PN527" s="8"/>
      <c r="PS527" s="8"/>
      <c r="PU527" s="4"/>
      <c r="PV527" s="4"/>
      <c r="PX527" s="8"/>
      <c r="PZ527" s="4"/>
      <c r="QA527" s="4"/>
      <c r="QB527" s="15"/>
      <c r="QC527" s="39"/>
      <c r="QH527" s="39"/>
      <c r="QJ527" s="14"/>
      <c r="QK527" s="14"/>
      <c r="QL527" s="22"/>
      <c r="QM527" s="40"/>
      <c r="QQ527" s="7"/>
      <c r="QR527" s="8"/>
      <c r="QW527" s="8"/>
      <c r="QY527" s="4"/>
      <c r="QZ527" s="4"/>
      <c r="RA527" s="15"/>
      <c r="RB527" s="39"/>
      <c r="RF527" s="7"/>
      <c r="RG527" s="8"/>
      <c r="RK527" s="7"/>
      <c r="RL527" s="8"/>
      <c r="RQ527" s="8"/>
      <c r="RS527" s="4"/>
      <c r="RT527" s="4"/>
      <c r="RU527" s="15"/>
      <c r="RV527" s="39"/>
      <c r="RZ527" s="7"/>
      <c r="SA527" s="8"/>
      <c r="SE527" s="7"/>
      <c r="SF527" s="8"/>
      <c r="SJ527" s="7"/>
      <c r="SK527" s="8"/>
      <c r="SP527" s="8"/>
      <c r="SR527" s="4"/>
      <c r="SS527" s="4"/>
      <c r="SU527" s="8"/>
      <c r="SW527" s="4"/>
      <c r="SX527" s="4"/>
      <c r="SY527" s="15"/>
      <c r="SZ527" s="39"/>
      <c r="TE527" s="39"/>
      <c r="TG527" s="14"/>
      <c r="TH527" s="14"/>
      <c r="TI527" s="22"/>
      <c r="TJ527" s="40"/>
      <c r="TN527" s="7"/>
      <c r="TO527" s="8"/>
      <c r="TT527" s="8"/>
      <c r="TV527" s="4"/>
      <c r="TW527" s="4"/>
      <c r="TX527" s="15"/>
      <c r="TY527" s="39"/>
      <c r="UC527" s="7"/>
      <c r="UD527" s="8"/>
      <c r="UH527" s="7"/>
      <c r="UI527" s="8"/>
      <c r="UN527" s="8"/>
      <c r="UP527" s="4"/>
      <c r="UQ527" s="4"/>
      <c r="UR527" s="15"/>
      <c r="US527" s="39"/>
      <c r="UW527" s="7"/>
      <c r="UX527" s="8"/>
      <c r="VB527" s="7"/>
      <c r="VC527" s="8"/>
      <c r="VG527" s="7"/>
      <c r="VH527" s="8"/>
      <c r="VM527" s="8"/>
      <c r="VO527" s="4"/>
      <c r="VP527" s="4"/>
      <c r="VQ527" s="15"/>
      <c r="VR527" s="39"/>
      <c r="VV527" s="7"/>
      <c r="VW527" s="8"/>
      <c r="WA527" s="7"/>
      <c r="WB527" s="8"/>
      <c r="WF527" s="7"/>
      <c r="WG527" s="8"/>
      <c r="WK527" s="7"/>
      <c r="WL527" s="8"/>
      <c r="WQ527" s="8"/>
      <c r="WS527" s="4"/>
      <c r="WT527" s="4"/>
      <c r="WU527" s="15"/>
      <c r="WV527" s="39"/>
      <c r="WZ527" s="7"/>
      <c r="XA527" s="8"/>
      <c r="XE527" s="7"/>
      <c r="XF527" s="8"/>
      <c r="XJ527" s="7"/>
      <c r="XK527" s="8"/>
      <c r="XO527" s="7"/>
      <c r="XP527" s="8"/>
      <c r="XT527" s="7"/>
      <c r="XU527" s="8"/>
      <c r="XY527" s="7"/>
      <c r="XZ527" s="8"/>
      <c r="YD527" s="7"/>
      <c r="YE527" s="8"/>
      <c r="YI527" s="7"/>
      <c r="YJ527" s="8"/>
    </row>
    <row r="528" spans="2:660" x14ac:dyDescent="0.2">
      <c r="B528" s="242"/>
      <c r="C528" s="163"/>
      <c r="D528"/>
      <c r="J528"/>
      <c r="K528"/>
      <c r="L528"/>
      <c r="M528"/>
      <c r="AI528" s="8"/>
      <c r="AK528" s="4"/>
      <c r="AL528" s="9"/>
      <c r="AN528" s="8"/>
      <c r="AP528" s="4"/>
      <c r="AQ528" s="9"/>
      <c r="AS528" s="8"/>
      <c r="AU528" s="4"/>
      <c r="AV528" s="9"/>
      <c r="AX528" s="17"/>
      <c r="AZ528" s="13"/>
      <c r="BA528" s="16"/>
      <c r="BM528" s="39"/>
      <c r="BO528" s="14"/>
      <c r="BP528" s="18"/>
      <c r="BR528" s="39"/>
      <c r="BT528" s="14"/>
      <c r="BU528" s="18"/>
      <c r="BW528" s="39"/>
      <c r="BY528" s="14"/>
      <c r="BZ528" s="18"/>
      <c r="CA528" s="22"/>
      <c r="CB528" s="40"/>
      <c r="CG528" s="40"/>
      <c r="CI528" s="21"/>
      <c r="CJ528" s="21"/>
      <c r="CL528" s="40"/>
      <c r="CN528" s="21"/>
      <c r="CO528" s="21"/>
      <c r="CQ528" s="40"/>
      <c r="CS528" s="21"/>
      <c r="CT528" s="21"/>
      <c r="CV528" s="40"/>
      <c r="CX528" s="21"/>
      <c r="CY528" s="21"/>
      <c r="CZ528" s="26"/>
      <c r="DA528" s="41"/>
      <c r="DF528" s="41"/>
      <c r="DH528" s="25"/>
      <c r="DI528" s="25"/>
      <c r="DK528" s="41"/>
      <c r="DM528" s="25"/>
      <c r="DN528" s="25"/>
      <c r="DP528" s="41"/>
      <c r="DR528" s="25"/>
      <c r="DS528" s="25"/>
      <c r="DT528" s="30"/>
      <c r="DU528" s="42"/>
      <c r="DZ528" s="42"/>
      <c r="EB528" s="29"/>
      <c r="EC528" s="29"/>
      <c r="EE528" s="42"/>
      <c r="EG528" s="29"/>
      <c r="EH528" s="29"/>
      <c r="EI528" s="34"/>
      <c r="EJ528" s="43"/>
      <c r="EO528" s="43"/>
      <c r="EQ528" s="33"/>
      <c r="ER528" s="33"/>
      <c r="ES528" s="38"/>
      <c r="ET528" s="44"/>
      <c r="EX528" s="7"/>
      <c r="EY528" s="8"/>
      <c r="FD528" s="8"/>
      <c r="FF528" s="4"/>
      <c r="FG528" s="4"/>
      <c r="FI528" s="8"/>
      <c r="FK528" s="4"/>
      <c r="FL528" s="4"/>
      <c r="FN528" s="8"/>
      <c r="FP528" s="4"/>
      <c r="FQ528" s="4"/>
      <c r="FS528" s="8"/>
      <c r="FU528" s="4"/>
      <c r="FV528" s="4"/>
      <c r="FW528" s="15"/>
      <c r="FX528" s="39"/>
      <c r="GC528" s="39"/>
      <c r="GE528" s="14"/>
      <c r="GF528" s="14"/>
      <c r="GH528" s="39"/>
      <c r="GJ528" s="14"/>
      <c r="GK528" s="14"/>
      <c r="GM528" s="39"/>
      <c r="GO528" s="14"/>
      <c r="GP528" s="14"/>
      <c r="GQ528" s="22"/>
      <c r="GR528" s="40"/>
      <c r="GW528" s="40"/>
      <c r="GY528" s="21"/>
      <c r="GZ528" s="21"/>
      <c r="HB528" s="40"/>
      <c r="HD528" s="21"/>
      <c r="HE528" s="21"/>
      <c r="HF528" s="26"/>
      <c r="HG528" s="41"/>
      <c r="HL528" s="41"/>
      <c r="HN528" s="25"/>
      <c r="HO528" s="25"/>
      <c r="HP528" s="30"/>
      <c r="HQ528" s="42"/>
      <c r="HU528" s="7"/>
      <c r="HV528" s="8"/>
      <c r="IA528" s="8"/>
      <c r="IC528" s="4"/>
      <c r="ID528" s="4"/>
      <c r="IF528" s="8"/>
      <c r="IH528" s="4"/>
      <c r="II528" s="4"/>
      <c r="IK528" s="8"/>
      <c r="IM528" s="4"/>
      <c r="IN528" s="4"/>
      <c r="IO528" s="15"/>
      <c r="IP528" s="39"/>
      <c r="IU528" s="39"/>
      <c r="IW528" s="14"/>
      <c r="IX528" s="14"/>
      <c r="IZ528" s="39"/>
      <c r="JB528" s="14"/>
      <c r="JC528" s="14"/>
      <c r="JD528" s="22"/>
      <c r="JE528" s="40"/>
      <c r="JJ528" s="40"/>
      <c r="JL528" s="21"/>
      <c r="JM528" s="21"/>
      <c r="JN528" s="26"/>
      <c r="JO528" s="41"/>
      <c r="JS528" s="7"/>
      <c r="JT528" s="8"/>
      <c r="JY528" s="8"/>
      <c r="KA528" s="4"/>
      <c r="KB528" s="4"/>
      <c r="KD528" s="8"/>
      <c r="KF528" s="4"/>
      <c r="KG528" s="4"/>
      <c r="KH528" s="15"/>
      <c r="KI528" s="39"/>
      <c r="KN528" s="39"/>
      <c r="KP528" s="14"/>
      <c r="KQ528" s="14"/>
      <c r="KR528" s="22"/>
      <c r="KS528" s="40"/>
      <c r="KX528" s="6"/>
      <c r="KZ528" s="5"/>
      <c r="LA528" s="5"/>
      <c r="LG528" s="15"/>
      <c r="LH528" s="39"/>
      <c r="LM528" s="6"/>
      <c r="LO528" s="5"/>
      <c r="LP528" s="5"/>
      <c r="LQ528" s="7"/>
      <c r="LR528" s="8"/>
      <c r="LW528" s="8"/>
      <c r="LY528" s="4"/>
      <c r="LZ528" s="4"/>
      <c r="MB528" s="8"/>
      <c r="MD528" s="4"/>
      <c r="ME528" s="4"/>
      <c r="MG528" s="8"/>
      <c r="MI528" s="4"/>
      <c r="MJ528" s="4"/>
      <c r="MK528" s="15"/>
      <c r="ML528" s="39"/>
      <c r="MQ528" s="39"/>
      <c r="MS528" s="14"/>
      <c r="MT528" s="14"/>
      <c r="MV528" s="39"/>
      <c r="MX528" s="14"/>
      <c r="MY528" s="14"/>
      <c r="MZ528" s="22"/>
      <c r="NA528" s="40"/>
      <c r="NF528" s="40"/>
      <c r="NH528" s="21"/>
      <c r="NI528" s="21"/>
      <c r="NJ528" s="26"/>
      <c r="NK528" s="41"/>
      <c r="NO528" s="7"/>
      <c r="NP528" s="8"/>
      <c r="NU528" s="8"/>
      <c r="NW528" s="4"/>
      <c r="NX528" s="4"/>
      <c r="NZ528" s="8"/>
      <c r="OB528" s="4"/>
      <c r="OC528" s="4"/>
      <c r="OD528" s="15"/>
      <c r="OE528" s="39"/>
      <c r="OJ528" s="39"/>
      <c r="OL528" s="14"/>
      <c r="OM528" s="14"/>
      <c r="ON528" s="22"/>
      <c r="OO528" s="40"/>
      <c r="OS528" s="7"/>
      <c r="OT528" s="8"/>
      <c r="OY528" s="8"/>
      <c r="PA528" s="4"/>
      <c r="PB528" s="4"/>
      <c r="PC528" s="15"/>
      <c r="PD528" s="39"/>
      <c r="PH528" s="7"/>
      <c r="PI528" s="8"/>
      <c r="PM528" s="7"/>
      <c r="PN528" s="8"/>
      <c r="PS528" s="8"/>
      <c r="PU528" s="4"/>
      <c r="PV528" s="4"/>
      <c r="PX528" s="8"/>
      <c r="PZ528" s="4"/>
      <c r="QA528" s="4"/>
      <c r="QB528" s="15"/>
      <c r="QC528" s="39"/>
      <c r="QH528" s="39"/>
      <c r="QJ528" s="14"/>
      <c r="QK528" s="14"/>
      <c r="QL528" s="22"/>
      <c r="QM528" s="40"/>
      <c r="QQ528" s="7"/>
      <c r="QR528" s="8"/>
      <c r="QW528" s="8"/>
      <c r="QY528" s="4"/>
      <c r="QZ528" s="4"/>
      <c r="RA528" s="15"/>
      <c r="RB528" s="39"/>
      <c r="RF528" s="7"/>
      <c r="RG528" s="8"/>
      <c r="RK528" s="7"/>
      <c r="RL528" s="8"/>
      <c r="RQ528" s="8"/>
      <c r="RS528" s="4"/>
      <c r="RT528" s="4"/>
      <c r="RU528" s="15"/>
      <c r="RV528" s="39"/>
      <c r="RZ528" s="7"/>
      <c r="SA528" s="8"/>
      <c r="SE528" s="7"/>
      <c r="SF528" s="8"/>
      <c r="SJ528" s="7"/>
      <c r="SK528" s="8"/>
      <c r="SP528" s="8"/>
      <c r="SR528" s="4"/>
      <c r="SS528" s="4"/>
      <c r="SU528" s="8"/>
      <c r="SW528" s="4"/>
      <c r="SX528" s="4"/>
      <c r="SY528" s="15"/>
      <c r="SZ528" s="39"/>
      <c r="TE528" s="39"/>
      <c r="TG528" s="14"/>
      <c r="TH528" s="14"/>
      <c r="TI528" s="22"/>
      <c r="TJ528" s="40"/>
      <c r="TN528" s="7"/>
      <c r="TO528" s="8"/>
      <c r="TT528" s="8"/>
      <c r="TV528" s="4"/>
      <c r="TW528" s="4"/>
      <c r="TX528" s="15"/>
      <c r="TY528" s="39"/>
      <c r="UC528" s="7"/>
      <c r="UD528" s="8"/>
      <c r="UH528" s="7"/>
      <c r="UI528" s="8"/>
      <c r="UN528" s="8"/>
      <c r="UP528" s="4"/>
      <c r="UQ528" s="4"/>
      <c r="UR528" s="15"/>
      <c r="US528" s="39"/>
      <c r="UW528" s="7"/>
      <c r="UX528" s="8"/>
      <c r="VB528" s="7"/>
      <c r="VC528" s="8"/>
      <c r="VG528" s="7"/>
      <c r="VH528" s="8"/>
      <c r="VM528" s="8"/>
      <c r="VO528" s="4"/>
      <c r="VP528" s="4"/>
      <c r="VQ528" s="15"/>
      <c r="VR528" s="39"/>
      <c r="VV528" s="7"/>
      <c r="VW528" s="8"/>
      <c r="WA528" s="7"/>
      <c r="WB528" s="8"/>
      <c r="WF528" s="7"/>
      <c r="WG528" s="8"/>
      <c r="WK528" s="7"/>
      <c r="WL528" s="8"/>
      <c r="WQ528" s="8"/>
      <c r="WS528" s="4"/>
      <c r="WT528" s="4"/>
      <c r="WU528" s="15"/>
      <c r="WV528" s="39"/>
      <c r="WZ528" s="7"/>
      <c r="XA528" s="8"/>
      <c r="XE528" s="7"/>
      <c r="XF528" s="8"/>
      <c r="XJ528" s="7"/>
      <c r="XK528" s="8"/>
      <c r="XO528" s="7"/>
      <c r="XP528" s="8"/>
      <c r="XT528" s="7"/>
      <c r="XU528" s="8"/>
      <c r="XY528" s="7"/>
      <c r="XZ528" s="8"/>
      <c r="YD528" s="7"/>
      <c r="YE528" s="8"/>
      <c r="YI528" s="7"/>
      <c r="YJ528" s="8"/>
    </row>
    <row r="529" spans="2:660" x14ac:dyDescent="0.2">
      <c r="B529" s="242"/>
      <c r="C529" s="163"/>
      <c r="D529"/>
      <c r="J529"/>
      <c r="K529"/>
      <c r="L529"/>
      <c r="M529"/>
      <c r="AI529" s="8"/>
      <c r="AK529" s="4"/>
      <c r="AL529" s="9"/>
      <c r="AN529" s="8"/>
      <c r="AP529" s="4"/>
      <c r="AQ529" s="9"/>
      <c r="AS529" s="8"/>
      <c r="AU529" s="4"/>
      <c r="AV529" s="9"/>
      <c r="AX529" s="17"/>
      <c r="AZ529" s="13"/>
      <c r="BA529" s="16"/>
      <c r="BM529" s="39"/>
      <c r="BO529" s="14"/>
      <c r="BP529" s="18"/>
      <c r="BR529" s="39"/>
      <c r="BT529" s="14"/>
      <c r="BU529" s="18"/>
      <c r="BW529" s="39"/>
      <c r="BY529" s="14"/>
      <c r="BZ529" s="18"/>
      <c r="CA529" s="22"/>
      <c r="CB529" s="40"/>
      <c r="CG529" s="40"/>
      <c r="CI529" s="21"/>
      <c r="CJ529" s="21"/>
      <c r="CL529" s="40"/>
      <c r="CN529" s="21"/>
      <c r="CO529" s="21"/>
      <c r="CQ529" s="40"/>
      <c r="CS529" s="21"/>
      <c r="CT529" s="21"/>
      <c r="CV529" s="40"/>
      <c r="CX529" s="21"/>
      <c r="CY529" s="21"/>
      <c r="CZ529" s="26"/>
      <c r="DA529" s="41"/>
      <c r="DF529" s="41"/>
      <c r="DH529" s="25"/>
      <c r="DI529" s="25"/>
      <c r="DK529" s="41"/>
      <c r="DM529" s="25"/>
      <c r="DN529" s="25"/>
      <c r="DP529" s="41"/>
      <c r="DR529" s="25"/>
      <c r="DS529" s="25"/>
      <c r="DT529" s="30"/>
      <c r="DU529" s="42"/>
      <c r="DZ529" s="42"/>
      <c r="EB529" s="29"/>
      <c r="EC529" s="29"/>
      <c r="EE529" s="42"/>
      <c r="EG529" s="29"/>
      <c r="EH529" s="29"/>
      <c r="EI529" s="34"/>
      <c r="EJ529" s="43"/>
      <c r="EO529" s="43"/>
      <c r="EQ529" s="33"/>
      <c r="ER529" s="33"/>
      <c r="ES529" s="38"/>
      <c r="ET529" s="44"/>
      <c r="EX529" s="7"/>
      <c r="EY529" s="8"/>
      <c r="FD529" s="8"/>
      <c r="FF529" s="4"/>
      <c r="FG529" s="4"/>
      <c r="FI529" s="8"/>
      <c r="FK529" s="4"/>
      <c r="FL529" s="4"/>
      <c r="FN529" s="8"/>
      <c r="FP529" s="4"/>
      <c r="FQ529" s="4"/>
      <c r="FS529" s="8"/>
      <c r="FU529" s="4"/>
      <c r="FV529" s="4"/>
      <c r="FW529" s="15"/>
      <c r="FX529" s="39"/>
      <c r="GC529" s="39"/>
      <c r="GE529" s="14"/>
      <c r="GF529" s="14"/>
      <c r="GH529" s="39"/>
      <c r="GJ529" s="14"/>
      <c r="GK529" s="14"/>
      <c r="GM529" s="39"/>
      <c r="GO529" s="14"/>
      <c r="GP529" s="14"/>
      <c r="GQ529" s="22"/>
      <c r="GR529" s="40"/>
      <c r="GW529" s="40"/>
      <c r="GY529" s="21"/>
      <c r="GZ529" s="21"/>
      <c r="HB529" s="40"/>
      <c r="HD529" s="21"/>
      <c r="HE529" s="21"/>
      <c r="HF529" s="26"/>
      <c r="HG529" s="41"/>
      <c r="HL529" s="41"/>
      <c r="HN529" s="25"/>
      <c r="HO529" s="25"/>
      <c r="HP529" s="30"/>
      <c r="HQ529" s="42"/>
      <c r="HU529" s="7"/>
      <c r="HV529" s="8"/>
      <c r="IA529" s="8"/>
      <c r="IC529" s="4"/>
      <c r="ID529" s="4"/>
      <c r="IF529" s="8"/>
      <c r="IH529" s="4"/>
      <c r="II529" s="4"/>
      <c r="IK529" s="8"/>
      <c r="IM529" s="4"/>
      <c r="IN529" s="4"/>
      <c r="IO529" s="15"/>
      <c r="IP529" s="39"/>
      <c r="IU529" s="39"/>
      <c r="IW529" s="14"/>
      <c r="IX529" s="14"/>
      <c r="IZ529" s="39"/>
      <c r="JB529" s="14"/>
      <c r="JC529" s="14"/>
      <c r="JD529" s="22"/>
      <c r="JE529" s="40"/>
      <c r="JJ529" s="40"/>
      <c r="JL529" s="21"/>
      <c r="JM529" s="21"/>
      <c r="JN529" s="26"/>
      <c r="JO529" s="41"/>
      <c r="JS529" s="7"/>
      <c r="JT529" s="8"/>
      <c r="JY529" s="8"/>
      <c r="KA529" s="4"/>
      <c r="KB529" s="4"/>
      <c r="KD529" s="8"/>
      <c r="KF529" s="4"/>
      <c r="KG529" s="4"/>
      <c r="KH529" s="15"/>
      <c r="KI529" s="39"/>
      <c r="KN529" s="39"/>
      <c r="KP529" s="14"/>
      <c r="KQ529" s="14"/>
      <c r="KR529" s="22"/>
      <c r="KS529" s="40"/>
      <c r="KX529" s="6"/>
      <c r="KZ529" s="5"/>
      <c r="LA529" s="5"/>
      <c r="LG529" s="15"/>
      <c r="LH529" s="39"/>
      <c r="LM529" s="6"/>
      <c r="LO529" s="5"/>
      <c r="LP529" s="5"/>
      <c r="LQ529" s="7"/>
      <c r="LR529" s="8"/>
      <c r="LW529" s="8"/>
      <c r="LY529" s="4"/>
      <c r="LZ529" s="4"/>
      <c r="MB529" s="8"/>
      <c r="MD529" s="4"/>
      <c r="ME529" s="4"/>
      <c r="MG529" s="8"/>
      <c r="MI529" s="4"/>
      <c r="MJ529" s="4"/>
      <c r="MK529" s="15"/>
      <c r="ML529" s="39"/>
      <c r="MQ529" s="39"/>
      <c r="MS529" s="14"/>
      <c r="MT529" s="14"/>
      <c r="MV529" s="39"/>
      <c r="MX529" s="14"/>
      <c r="MY529" s="14"/>
      <c r="MZ529" s="22"/>
      <c r="NA529" s="40"/>
      <c r="NF529" s="40"/>
      <c r="NH529" s="21"/>
      <c r="NI529" s="21"/>
      <c r="NJ529" s="26"/>
      <c r="NK529" s="41"/>
      <c r="NO529" s="7"/>
      <c r="NP529" s="8"/>
      <c r="NU529" s="8"/>
      <c r="NW529" s="4"/>
      <c r="NX529" s="4"/>
      <c r="NZ529" s="8"/>
      <c r="OB529" s="4"/>
      <c r="OC529" s="4"/>
      <c r="OD529" s="15"/>
      <c r="OE529" s="39"/>
      <c r="OJ529" s="39"/>
      <c r="OL529" s="14"/>
      <c r="OM529" s="14"/>
      <c r="ON529" s="22"/>
      <c r="OO529" s="40"/>
      <c r="OS529" s="7"/>
      <c r="OT529" s="8"/>
      <c r="OY529" s="8"/>
      <c r="PA529" s="4"/>
      <c r="PB529" s="4"/>
      <c r="PC529" s="15"/>
      <c r="PD529" s="39"/>
      <c r="PH529" s="7"/>
      <c r="PI529" s="8"/>
      <c r="PM529" s="7"/>
      <c r="PN529" s="8"/>
      <c r="PS529" s="8"/>
      <c r="PU529" s="4"/>
      <c r="PV529" s="4"/>
      <c r="PX529" s="8"/>
      <c r="PZ529" s="4"/>
      <c r="QA529" s="4"/>
      <c r="QB529" s="15"/>
      <c r="QC529" s="39"/>
      <c r="QH529" s="39"/>
      <c r="QJ529" s="14"/>
      <c r="QK529" s="14"/>
      <c r="QL529" s="22"/>
      <c r="QM529" s="40"/>
      <c r="QQ529" s="7"/>
      <c r="QR529" s="8"/>
      <c r="QW529" s="8"/>
      <c r="QY529" s="4"/>
      <c r="QZ529" s="4"/>
      <c r="RA529" s="15"/>
      <c r="RB529" s="39"/>
      <c r="RF529" s="7"/>
      <c r="RG529" s="8"/>
      <c r="RK529" s="7"/>
      <c r="RL529" s="8"/>
      <c r="RQ529" s="8"/>
      <c r="RS529" s="4"/>
      <c r="RT529" s="4"/>
      <c r="RU529" s="15"/>
      <c r="RV529" s="39"/>
      <c r="RZ529" s="7"/>
      <c r="SA529" s="8"/>
      <c r="SE529" s="7"/>
      <c r="SF529" s="8"/>
      <c r="SJ529" s="7"/>
      <c r="SK529" s="8"/>
      <c r="SP529" s="8"/>
      <c r="SR529" s="4"/>
      <c r="SS529" s="4"/>
      <c r="SU529" s="8"/>
      <c r="SW529" s="4"/>
      <c r="SX529" s="4"/>
      <c r="SY529" s="15"/>
      <c r="SZ529" s="39"/>
      <c r="TE529" s="39"/>
      <c r="TG529" s="14"/>
      <c r="TH529" s="14"/>
      <c r="TI529" s="22"/>
      <c r="TJ529" s="40"/>
      <c r="TN529" s="7"/>
      <c r="TO529" s="8"/>
      <c r="TT529" s="8"/>
      <c r="TV529" s="4"/>
      <c r="TW529" s="4"/>
      <c r="TX529" s="15"/>
      <c r="TY529" s="39"/>
      <c r="UC529" s="7"/>
      <c r="UD529" s="8"/>
      <c r="UH529" s="7"/>
      <c r="UI529" s="8"/>
      <c r="UN529" s="8"/>
      <c r="UP529" s="4"/>
      <c r="UQ529" s="4"/>
      <c r="UR529" s="15"/>
      <c r="US529" s="39"/>
      <c r="UW529" s="7"/>
      <c r="UX529" s="8"/>
      <c r="VB529" s="7"/>
      <c r="VC529" s="8"/>
      <c r="VG529" s="7"/>
      <c r="VH529" s="8"/>
      <c r="VM529" s="8"/>
      <c r="VO529" s="4"/>
      <c r="VP529" s="4"/>
      <c r="VQ529" s="15"/>
      <c r="VR529" s="39"/>
      <c r="VV529" s="7"/>
      <c r="VW529" s="8"/>
      <c r="WA529" s="7"/>
      <c r="WB529" s="8"/>
      <c r="WF529" s="7"/>
      <c r="WG529" s="8"/>
      <c r="WK529" s="7"/>
      <c r="WL529" s="8"/>
      <c r="WQ529" s="8"/>
      <c r="WS529" s="4"/>
      <c r="WT529" s="4"/>
      <c r="WU529" s="15"/>
      <c r="WV529" s="39"/>
      <c r="WZ529" s="7"/>
      <c r="XA529" s="8"/>
      <c r="XE529" s="7"/>
      <c r="XF529" s="8"/>
      <c r="XJ529" s="7"/>
      <c r="XK529" s="8"/>
      <c r="XO529" s="7"/>
      <c r="XP529" s="8"/>
      <c r="XT529" s="7"/>
      <c r="XU529" s="8"/>
      <c r="XY529" s="7"/>
      <c r="XZ529" s="8"/>
      <c r="YD529" s="7"/>
      <c r="YE529" s="8"/>
      <c r="YI529" s="7"/>
      <c r="YJ529" s="8"/>
    </row>
    <row r="530" spans="2:660" x14ac:dyDescent="0.2">
      <c r="B530" s="242"/>
      <c r="C530" s="163"/>
      <c r="D530"/>
      <c r="J530"/>
      <c r="K530"/>
      <c r="L530"/>
      <c r="M530"/>
      <c r="AI530" s="8"/>
      <c r="AK530" s="4"/>
      <c r="AL530" s="9"/>
      <c r="AN530" s="8"/>
      <c r="AP530" s="4"/>
      <c r="AQ530" s="9"/>
      <c r="AS530" s="8"/>
      <c r="AU530" s="4"/>
      <c r="AV530" s="9"/>
      <c r="AX530" s="17"/>
      <c r="AZ530" s="13"/>
      <c r="BA530" s="16"/>
      <c r="BM530" s="39"/>
      <c r="BO530" s="14"/>
      <c r="BP530" s="18"/>
      <c r="BR530" s="39"/>
      <c r="BT530" s="14"/>
      <c r="BU530" s="18"/>
      <c r="BW530" s="39"/>
      <c r="BY530" s="14"/>
      <c r="BZ530" s="18"/>
      <c r="CA530" s="22"/>
      <c r="CB530" s="40"/>
      <c r="CG530" s="40"/>
      <c r="CI530" s="21"/>
      <c r="CJ530" s="21"/>
      <c r="CL530" s="40"/>
      <c r="CN530" s="21"/>
      <c r="CO530" s="21"/>
      <c r="CQ530" s="40"/>
      <c r="CS530" s="21"/>
      <c r="CT530" s="21"/>
      <c r="CV530" s="40"/>
      <c r="CX530" s="21"/>
      <c r="CY530" s="21"/>
      <c r="CZ530" s="26"/>
      <c r="DA530" s="41"/>
      <c r="DF530" s="41"/>
      <c r="DH530" s="25"/>
      <c r="DI530" s="25"/>
      <c r="DK530" s="41"/>
      <c r="DM530" s="25"/>
      <c r="DN530" s="25"/>
      <c r="DP530" s="41"/>
      <c r="DR530" s="25"/>
      <c r="DS530" s="25"/>
      <c r="DT530" s="30"/>
      <c r="DU530" s="42"/>
      <c r="DZ530" s="42"/>
      <c r="EB530" s="29"/>
      <c r="EC530" s="29"/>
      <c r="EE530" s="42"/>
      <c r="EG530" s="29"/>
      <c r="EH530" s="29"/>
      <c r="EI530" s="34"/>
      <c r="EJ530" s="43"/>
      <c r="EO530" s="43"/>
      <c r="EQ530" s="33"/>
      <c r="ER530" s="33"/>
      <c r="ES530" s="38"/>
      <c r="ET530" s="44"/>
      <c r="EX530" s="7"/>
      <c r="EY530" s="8"/>
      <c r="FD530" s="8"/>
      <c r="FF530" s="4"/>
      <c r="FG530" s="4"/>
      <c r="FI530" s="8"/>
      <c r="FK530" s="4"/>
      <c r="FL530" s="4"/>
      <c r="FN530" s="8"/>
      <c r="FP530" s="4"/>
      <c r="FQ530" s="4"/>
      <c r="FS530" s="8"/>
      <c r="FU530" s="4"/>
      <c r="FV530" s="4"/>
      <c r="FW530" s="15"/>
      <c r="FX530" s="39"/>
      <c r="GC530" s="39"/>
      <c r="GE530" s="14"/>
      <c r="GF530" s="14"/>
      <c r="GH530" s="39"/>
      <c r="GJ530" s="14"/>
      <c r="GK530" s="14"/>
      <c r="GM530" s="39"/>
      <c r="GO530" s="14"/>
      <c r="GP530" s="14"/>
      <c r="GQ530" s="22"/>
      <c r="GR530" s="40"/>
      <c r="GW530" s="40"/>
      <c r="GY530" s="21"/>
      <c r="GZ530" s="21"/>
      <c r="HB530" s="40"/>
      <c r="HD530" s="21"/>
      <c r="HE530" s="21"/>
      <c r="HF530" s="26"/>
      <c r="HG530" s="41"/>
      <c r="HL530" s="41"/>
      <c r="HN530" s="25"/>
      <c r="HO530" s="25"/>
      <c r="HP530" s="30"/>
      <c r="HQ530" s="42"/>
      <c r="HU530" s="7"/>
      <c r="HV530" s="8"/>
      <c r="IA530" s="8"/>
      <c r="IC530" s="4"/>
      <c r="ID530" s="4"/>
      <c r="IF530" s="8"/>
      <c r="IH530" s="4"/>
      <c r="II530" s="4"/>
      <c r="IK530" s="8"/>
      <c r="IM530" s="4"/>
      <c r="IN530" s="4"/>
      <c r="IO530" s="15"/>
      <c r="IP530" s="39"/>
      <c r="IU530" s="39"/>
      <c r="IW530" s="14"/>
      <c r="IX530" s="14"/>
      <c r="IZ530" s="39"/>
      <c r="JB530" s="14"/>
      <c r="JC530" s="14"/>
      <c r="JD530" s="22"/>
      <c r="JE530" s="40"/>
      <c r="JJ530" s="40"/>
      <c r="JL530" s="21"/>
      <c r="JM530" s="21"/>
      <c r="JN530" s="26"/>
      <c r="JO530" s="41"/>
      <c r="JS530" s="7"/>
      <c r="JT530" s="8"/>
      <c r="JY530" s="8"/>
      <c r="KA530" s="4"/>
      <c r="KB530" s="4"/>
      <c r="KD530" s="8"/>
      <c r="KF530" s="4"/>
      <c r="KG530" s="4"/>
      <c r="KH530" s="15"/>
      <c r="KI530" s="39"/>
      <c r="KN530" s="39"/>
      <c r="KP530" s="14"/>
      <c r="KQ530" s="14"/>
      <c r="KR530" s="22"/>
      <c r="KS530" s="40"/>
      <c r="KX530" s="6"/>
      <c r="KZ530" s="5"/>
      <c r="LA530" s="5"/>
      <c r="LG530" s="15"/>
      <c r="LH530" s="39"/>
      <c r="LM530" s="6"/>
      <c r="LO530" s="5"/>
      <c r="LP530" s="5"/>
      <c r="LQ530" s="7"/>
      <c r="LR530" s="8"/>
      <c r="LW530" s="8"/>
      <c r="LY530" s="4"/>
      <c r="LZ530" s="4"/>
      <c r="MB530" s="8"/>
      <c r="MD530" s="4"/>
      <c r="ME530" s="4"/>
      <c r="MG530" s="8"/>
      <c r="MI530" s="4"/>
      <c r="MJ530" s="4"/>
      <c r="MK530" s="15"/>
      <c r="ML530" s="39"/>
      <c r="MQ530" s="39"/>
      <c r="MS530" s="14"/>
      <c r="MT530" s="14"/>
      <c r="MV530" s="39"/>
      <c r="MX530" s="14"/>
      <c r="MY530" s="14"/>
      <c r="MZ530" s="22"/>
      <c r="NA530" s="40"/>
      <c r="NF530" s="40"/>
      <c r="NH530" s="21"/>
      <c r="NI530" s="21"/>
      <c r="NJ530" s="26"/>
      <c r="NK530" s="41"/>
      <c r="NO530" s="7"/>
      <c r="NP530" s="8"/>
      <c r="NU530" s="8"/>
      <c r="NW530" s="4"/>
      <c r="NX530" s="4"/>
      <c r="NZ530" s="8"/>
      <c r="OB530" s="4"/>
      <c r="OC530" s="4"/>
      <c r="OD530" s="15"/>
      <c r="OE530" s="39"/>
      <c r="OJ530" s="39"/>
      <c r="OL530" s="14"/>
      <c r="OM530" s="14"/>
      <c r="ON530" s="22"/>
      <c r="OO530" s="40"/>
      <c r="OS530" s="7"/>
      <c r="OT530" s="8"/>
      <c r="OY530" s="8"/>
      <c r="PA530" s="4"/>
      <c r="PB530" s="4"/>
      <c r="PC530" s="15"/>
      <c r="PD530" s="39"/>
      <c r="PH530" s="7"/>
      <c r="PI530" s="8"/>
      <c r="PM530" s="7"/>
      <c r="PN530" s="8"/>
      <c r="PS530" s="8"/>
      <c r="PU530" s="4"/>
      <c r="PV530" s="4"/>
      <c r="PX530" s="8"/>
      <c r="PZ530" s="4"/>
      <c r="QA530" s="4"/>
      <c r="QB530" s="15"/>
      <c r="QC530" s="39"/>
      <c r="QH530" s="39"/>
      <c r="QJ530" s="14"/>
      <c r="QK530" s="14"/>
      <c r="QL530" s="22"/>
      <c r="QM530" s="40"/>
      <c r="QQ530" s="7"/>
      <c r="QR530" s="8"/>
      <c r="QW530" s="8"/>
      <c r="QY530" s="4"/>
      <c r="QZ530" s="4"/>
      <c r="RA530" s="15"/>
      <c r="RB530" s="39"/>
      <c r="RF530" s="7"/>
      <c r="RG530" s="8"/>
      <c r="RK530" s="7"/>
      <c r="RL530" s="8"/>
      <c r="RQ530" s="8"/>
      <c r="RS530" s="4"/>
      <c r="RT530" s="4"/>
      <c r="RU530" s="15"/>
      <c r="RV530" s="39"/>
      <c r="RZ530" s="7"/>
      <c r="SA530" s="8"/>
      <c r="SE530" s="7"/>
      <c r="SF530" s="8"/>
      <c r="SJ530" s="7"/>
      <c r="SK530" s="8"/>
      <c r="SP530" s="8"/>
      <c r="SR530" s="4"/>
      <c r="SS530" s="4"/>
      <c r="SU530" s="8"/>
      <c r="SW530" s="4"/>
      <c r="SX530" s="4"/>
      <c r="SY530" s="15"/>
      <c r="SZ530" s="39"/>
      <c r="TE530" s="39"/>
      <c r="TG530" s="14"/>
      <c r="TH530" s="14"/>
      <c r="TI530" s="22"/>
      <c r="TJ530" s="40"/>
      <c r="TN530" s="7"/>
      <c r="TO530" s="8"/>
      <c r="TT530" s="8"/>
      <c r="TV530" s="4"/>
      <c r="TW530" s="4"/>
      <c r="TX530" s="15"/>
      <c r="TY530" s="39"/>
      <c r="UC530" s="7"/>
      <c r="UD530" s="8"/>
      <c r="UH530" s="7"/>
      <c r="UI530" s="8"/>
      <c r="UN530" s="8"/>
      <c r="UP530" s="4"/>
      <c r="UQ530" s="4"/>
      <c r="UR530" s="15"/>
      <c r="US530" s="39"/>
      <c r="UW530" s="7"/>
      <c r="UX530" s="8"/>
      <c r="VB530" s="7"/>
      <c r="VC530" s="8"/>
      <c r="VG530" s="7"/>
      <c r="VH530" s="8"/>
      <c r="VM530" s="8"/>
      <c r="VO530" s="4"/>
      <c r="VP530" s="4"/>
      <c r="VQ530" s="15"/>
      <c r="VR530" s="39"/>
      <c r="VV530" s="7"/>
      <c r="VW530" s="8"/>
      <c r="WA530" s="7"/>
      <c r="WB530" s="8"/>
      <c r="WF530" s="7"/>
      <c r="WG530" s="8"/>
      <c r="WK530" s="7"/>
      <c r="WL530" s="8"/>
      <c r="WQ530" s="8"/>
      <c r="WS530" s="4"/>
      <c r="WT530" s="4"/>
      <c r="WU530" s="15"/>
      <c r="WV530" s="39"/>
      <c r="WZ530" s="7"/>
      <c r="XA530" s="8"/>
      <c r="XE530" s="7"/>
      <c r="XF530" s="8"/>
      <c r="XJ530" s="7"/>
      <c r="XK530" s="8"/>
      <c r="XO530" s="7"/>
      <c r="XP530" s="8"/>
      <c r="XT530" s="7"/>
      <c r="XU530" s="8"/>
      <c r="XY530" s="7"/>
      <c r="XZ530" s="8"/>
      <c r="YD530" s="7"/>
      <c r="YE530" s="8"/>
      <c r="YI530" s="7"/>
      <c r="YJ530" s="8"/>
    </row>
    <row r="531" spans="2:660" x14ac:dyDescent="0.2">
      <c r="B531" s="242"/>
      <c r="C531" s="163"/>
      <c r="D531"/>
      <c r="J531"/>
      <c r="K531"/>
      <c r="L531"/>
      <c r="M531"/>
      <c r="AI531" s="8"/>
      <c r="AK531" s="4"/>
      <c r="AL531" s="9"/>
      <c r="AN531" s="8"/>
      <c r="AP531" s="4"/>
      <c r="AQ531" s="9"/>
      <c r="AS531" s="8"/>
      <c r="AU531" s="4"/>
      <c r="AV531" s="9"/>
      <c r="AX531" s="17"/>
      <c r="AZ531" s="13"/>
      <c r="BA531" s="16"/>
      <c r="BM531" s="39"/>
      <c r="BO531" s="14"/>
      <c r="BP531" s="18"/>
      <c r="BR531" s="39"/>
      <c r="BT531" s="14"/>
      <c r="BU531" s="18"/>
      <c r="BW531" s="39"/>
      <c r="BY531" s="14"/>
      <c r="BZ531" s="18"/>
      <c r="CA531" s="22"/>
      <c r="CB531" s="40"/>
      <c r="CG531" s="40"/>
      <c r="CI531" s="21"/>
      <c r="CJ531" s="21"/>
      <c r="CL531" s="40"/>
      <c r="CN531" s="21"/>
      <c r="CO531" s="21"/>
      <c r="CQ531" s="40"/>
      <c r="CS531" s="21"/>
      <c r="CT531" s="21"/>
      <c r="CV531" s="40"/>
      <c r="CX531" s="21"/>
      <c r="CY531" s="21"/>
      <c r="CZ531" s="26"/>
      <c r="DA531" s="41"/>
      <c r="DF531" s="41"/>
      <c r="DH531" s="25"/>
      <c r="DI531" s="25"/>
      <c r="DK531" s="41"/>
      <c r="DM531" s="25"/>
      <c r="DN531" s="25"/>
      <c r="DP531" s="41"/>
      <c r="DR531" s="25"/>
      <c r="DS531" s="25"/>
      <c r="DT531" s="30"/>
      <c r="DU531" s="42"/>
      <c r="DZ531" s="42"/>
      <c r="EB531" s="29"/>
      <c r="EC531" s="29"/>
      <c r="EE531" s="42"/>
      <c r="EG531" s="29"/>
      <c r="EH531" s="29"/>
      <c r="EI531" s="34"/>
      <c r="EJ531" s="43"/>
      <c r="EO531" s="43"/>
      <c r="EQ531" s="33"/>
      <c r="ER531" s="33"/>
      <c r="ES531" s="38"/>
      <c r="ET531" s="44"/>
      <c r="EX531" s="7"/>
      <c r="EY531" s="8"/>
      <c r="FD531" s="8"/>
      <c r="FF531" s="4"/>
      <c r="FG531" s="4"/>
      <c r="FI531" s="8"/>
      <c r="FK531" s="4"/>
      <c r="FL531" s="4"/>
      <c r="FN531" s="8"/>
      <c r="FP531" s="4"/>
      <c r="FQ531" s="4"/>
      <c r="FS531" s="8"/>
      <c r="FU531" s="4"/>
      <c r="FV531" s="4"/>
      <c r="FW531" s="15"/>
      <c r="FX531" s="39"/>
      <c r="GC531" s="39"/>
      <c r="GE531" s="14"/>
      <c r="GF531" s="14"/>
      <c r="GH531" s="39"/>
      <c r="GJ531" s="14"/>
      <c r="GK531" s="14"/>
      <c r="GM531" s="39"/>
      <c r="GO531" s="14"/>
      <c r="GP531" s="14"/>
      <c r="GQ531" s="22"/>
      <c r="GR531" s="40"/>
      <c r="GW531" s="40"/>
      <c r="GY531" s="21"/>
      <c r="GZ531" s="21"/>
      <c r="HB531" s="40"/>
      <c r="HD531" s="21"/>
      <c r="HE531" s="21"/>
      <c r="HF531" s="26"/>
      <c r="HG531" s="41"/>
      <c r="HL531" s="41"/>
      <c r="HN531" s="25"/>
      <c r="HO531" s="25"/>
      <c r="HP531" s="30"/>
      <c r="HQ531" s="42"/>
      <c r="HU531" s="7"/>
      <c r="HV531" s="8"/>
      <c r="IA531" s="8"/>
      <c r="IC531" s="4"/>
      <c r="ID531" s="4"/>
      <c r="IF531" s="8"/>
      <c r="IH531" s="4"/>
      <c r="II531" s="4"/>
      <c r="IK531" s="8"/>
      <c r="IM531" s="4"/>
      <c r="IN531" s="4"/>
      <c r="IO531" s="15"/>
      <c r="IP531" s="39"/>
      <c r="IU531" s="39"/>
      <c r="IW531" s="14"/>
      <c r="IX531" s="14"/>
      <c r="IZ531" s="39"/>
      <c r="JB531" s="14"/>
      <c r="JC531" s="14"/>
      <c r="JD531" s="22"/>
      <c r="JE531" s="40"/>
      <c r="JJ531" s="40"/>
      <c r="JL531" s="21"/>
      <c r="JM531" s="21"/>
      <c r="JN531" s="26"/>
      <c r="JO531" s="41"/>
      <c r="JS531" s="7"/>
      <c r="JT531" s="8"/>
      <c r="JY531" s="8"/>
      <c r="KA531" s="4"/>
      <c r="KB531" s="4"/>
      <c r="KD531" s="8"/>
      <c r="KF531" s="4"/>
      <c r="KG531" s="4"/>
      <c r="KH531" s="15"/>
      <c r="KI531" s="39"/>
      <c r="KN531" s="39"/>
      <c r="KP531" s="14"/>
      <c r="KQ531" s="14"/>
      <c r="KR531" s="22"/>
      <c r="KS531" s="40"/>
      <c r="KX531" s="6"/>
      <c r="KZ531" s="5"/>
      <c r="LA531" s="5"/>
      <c r="LG531" s="15"/>
      <c r="LH531" s="39"/>
      <c r="LM531" s="6"/>
      <c r="LO531" s="5"/>
      <c r="LP531" s="5"/>
      <c r="LQ531" s="7"/>
      <c r="LR531" s="8"/>
      <c r="LW531" s="8"/>
      <c r="LY531" s="4"/>
      <c r="LZ531" s="4"/>
      <c r="MB531" s="8"/>
      <c r="MD531" s="4"/>
      <c r="ME531" s="4"/>
      <c r="MG531" s="8"/>
      <c r="MI531" s="4"/>
      <c r="MJ531" s="4"/>
      <c r="MK531" s="15"/>
      <c r="ML531" s="39"/>
      <c r="MQ531" s="39"/>
      <c r="MS531" s="14"/>
      <c r="MT531" s="14"/>
      <c r="MV531" s="39"/>
      <c r="MX531" s="14"/>
      <c r="MY531" s="14"/>
      <c r="MZ531" s="22"/>
      <c r="NA531" s="40"/>
      <c r="NF531" s="40"/>
      <c r="NH531" s="21"/>
      <c r="NI531" s="21"/>
      <c r="NJ531" s="26"/>
      <c r="NK531" s="41"/>
      <c r="NO531" s="7"/>
      <c r="NP531" s="8"/>
      <c r="NU531" s="8"/>
      <c r="NW531" s="4"/>
      <c r="NX531" s="4"/>
      <c r="NZ531" s="8"/>
      <c r="OB531" s="4"/>
      <c r="OC531" s="4"/>
      <c r="OD531" s="15"/>
      <c r="OE531" s="39"/>
      <c r="OJ531" s="39"/>
      <c r="OL531" s="14"/>
      <c r="OM531" s="14"/>
      <c r="ON531" s="22"/>
      <c r="OO531" s="40"/>
      <c r="OS531" s="7"/>
      <c r="OT531" s="8"/>
      <c r="OY531" s="8"/>
      <c r="PA531" s="4"/>
      <c r="PB531" s="4"/>
      <c r="PC531" s="15"/>
      <c r="PD531" s="39"/>
      <c r="PH531" s="7"/>
      <c r="PI531" s="8"/>
      <c r="PM531" s="7"/>
      <c r="PN531" s="8"/>
      <c r="PS531" s="8"/>
      <c r="PU531" s="4"/>
      <c r="PV531" s="4"/>
      <c r="PX531" s="8"/>
      <c r="PZ531" s="4"/>
      <c r="QA531" s="4"/>
      <c r="QB531" s="15"/>
      <c r="QC531" s="39"/>
      <c r="QH531" s="39"/>
      <c r="QJ531" s="14"/>
      <c r="QK531" s="14"/>
      <c r="QL531" s="22"/>
      <c r="QM531" s="40"/>
      <c r="QQ531" s="7"/>
      <c r="QR531" s="8"/>
      <c r="QW531" s="8"/>
      <c r="QY531" s="4"/>
      <c r="QZ531" s="4"/>
      <c r="RA531" s="15"/>
      <c r="RB531" s="39"/>
      <c r="RF531" s="7"/>
      <c r="RG531" s="8"/>
      <c r="RK531" s="7"/>
      <c r="RL531" s="8"/>
      <c r="RQ531" s="8"/>
      <c r="RS531" s="4"/>
      <c r="RT531" s="4"/>
      <c r="RU531" s="15"/>
      <c r="RV531" s="39"/>
      <c r="RZ531" s="7"/>
      <c r="SA531" s="8"/>
      <c r="SE531" s="7"/>
      <c r="SF531" s="8"/>
      <c r="SJ531" s="7"/>
      <c r="SK531" s="8"/>
      <c r="SP531" s="8"/>
      <c r="SR531" s="4"/>
      <c r="SS531" s="4"/>
      <c r="SU531" s="8"/>
      <c r="SW531" s="4"/>
      <c r="SX531" s="4"/>
      <c r="SY531" s="15"/>
      <c r="SZ531" s="39"/>
      <c r="TE531" s="39"/>
      <c r="TG531" s="14"/>
      <c r="TH531" s="14"/>
      <c r="TI531" s="22"/>
      <c r="TJ531" s="40"/>
      <c r="TN531" s="7"/>
      <c r="TO531" s="8"/>
      <c r="TT531" s="8"/>
      <c r="TV531" s="4"/>
      <c r="TW531" s="4"/>
      <c r="TX531" s="15"/>
      <c r="TY531" s="39"/>
      <c r="UC531" s="7"/>
      <c r="UD531" s="8"/>
      <c r="UH531" s="7"/>
      <c r="UI531" s="8"/>
      <c r="UN531" s="8"/>
      <c r="UP531" s="4"/>
      <c r="UQ531" s="4"/>
      <c r="UR531" s="15"/>
      <c r="US531" s="39"/>
      <c r="UW531" s="7"/>
      <c r="UX531" s="8"/>
      <c r="VB531" s="7"/>
      <c r="VC531" s="8"/>
      <c r="VG531" s="7"/>
      <c r="VH531" s="8"/>
      <c r="VM531" s="8"/>
      <c r="VO531" s="4"/>
      <c r="VP531" s="4"/>
      <c r="VQ531" s="15"/>
      <c r="VR531" s="39"/>
      <c r="VV531" s="7"/>
      <c r="VW531" s="8"/>
      <c r="WA531" s="7"/>
      <c r="WB531" s="8"/>
      <c r="WF531" s="7"/>
      <c r="WG531" s="8"/>
      <c r="WK531" s="7"/>
      <c r="WL531" s="8"/>
      <c r="WQ531" s="8"/>
      <c r="WS531" s="4"/>
      <c r="WT531" s="4"/>
      <c r="WU531" s="15"/>
      <c r="WV531" s="39"/>
      <c r="WZ531" s="7"/>
      <c r="XA531" s="8"/>
      <c r="XE531" s="7"/>
      <c r="XF531" s="8"/>
      <c r="XJ531" s="7"/>
      <c r="XK531" s="8"/>
      <c r="XO531" s="7"/>
      <c r="XP531" s="8"/>
      <c r="XT531" s="7"/>
      <c r="XU531" s="8"/>
      <c r="XY531" s="7"/>
      <c r="XZ531" s="8"/>
      <c r="YD531" s="7"/>
      <c r="YE531" s="8"/>
      <c r="YI531" s="7"/>
      <c r="YJ531" s="8"/>
    </row>
    <row r="532" spans="2:660" x14ac:dyDescent="0.2">
      <c r="B532" s="242"/>
      <c r="C532" s="163"/>
      <c r="D532"/>
      <c r="J532"/>
      <c r="K532"/>
      <c r="L532"/>
      <c r="M532"/>
      <c r="AI532" s="8"/>
      <c r="AK532" s="4"/>
      <c r="AL532" s="9"/>
      <c r="AN532" s="8"/>
      <c r="AP532" s="4"/>
      <c r="AQ532" s="9"/>
      <c r="AS532" s="8"/>
      <c r="AU532" s="4"/>
      <c r="AV532" s="9"/>
      <c r="AX532" s="17"/>
      <c r="AZ532" s="13"/>
      <c r="BA532" s="16"/>
      <c r="BM532" s="39"/>
      <c r="BO532" s="14"/>
      <c r="BP532" s="18"/>
      <c r="BR532" s="39"/>
      <c r="BT532" s="14"/>
      <c r="BU532" s="18"/>
      <c r="BW532" s="39"/>
      <c r="BY532" s="14"/>
      <c r="BZ532" s="18"/>
      <c r="CA532" s="22"/>
      <c r="CB532" s="40"/>
      <c r="CG532" s="40"/>
      <c r="CI532" s="21"/>
      <c r="CJ532" s="21"/>
      <c r="CL532" s="40"/>
      <c r="CN532" s="21"/>
      <c r="CO532" s="21"/>
      <c r="CQ532" s="40"/>
      <c r="CS532" s="21"/>
      <c r="CT532" s="21"/>
      <c r="CV532" s="40"/>
      <c r="CX532" s="21"/>
      <c r="CY532" s="21"/>
      <c r="CZ532" s="26"/>
      <c r="DA532" s="41"/>
      <c r="DF532" s="41"/>
      <c r="DH532" s="25"/>
      <c r="DI532" s="25"/>
      <c r="DK532" s="41"/>
      <c r="DM532" s="25"/>
      <c r="DN532" s="25"/>
      <c r="DP532" s="41"/>
      <c r="DR532" s="25"/>
      <c r="DS532" s="25"/>
      <c r="DT532" s="30"/>
      <c r="DU532" s="42"/>
      <c r="DZ532" s="42"/>
      <c r="EB532" s="29"/>
      <c r="EC532" s="29"/>
      <c r="EE532" s="42"/>
      <c r="EG532" s="29"/>
      <c r="EH532" s="29"/>
      <c r="EI532" s="34"/>
      <c r="EJ532" s="43"/>
      <c r="EO532" s="43"/>
      <c r="EQ532" s="33"/>
      <c r="ER532" s="33"/>
      <c r="ES532" s="38"/>
      <c r="ET532" s="44"/>
      <c r="EX532" s="7"/>
      <c r="EY532" s="8"/>
      <c r="FD532" s="8"/>
      <c r="FF532" s="4"/>
      <c r="FG532" s="4"/>
      <c r="FI532" s="8"/>
      <c r="FK532" s="4"/>
      <c r="FL532" s="4"/>
      <c r="FN532" s="8"/>
      <c r="FP532" s="4"/>
      <c r="FQ532" s="4"/>
      <c r="FS532" s="8"/>
      <c r="FU532" s="4"/>
      <c r="FV532" s="4"/>
      <c r="FW532" s="15"/>
      <c r="FX532" s="39"/>
      <c r="GC532" s="39"/>
      <c r="GE532" s="14"/>
      <c r="GF532" s="14"/>
      <c r="GH532" s="39"/>
      <c r="GJ532" s="14"/>
      <c r="GK532" s="14"/>
      <c r="GM532" s="39"/>
      <c r="GO532" s="14"/>
      <c r="GP532" s="14"/>
      <c r="GQ532" s="22"/>
      <c r="GR532" s="40"/>
      <c r="GW532" s="40"/>
      <c r="GY532" s="21"/>
      <c r="GZ532" s="21"/>
      <c r="HB532" s="40"/>
      <c r="HD532" s="21"/>
      <c r="HE532" s="21"/>
      <c r="HF532" s="26"/>
      <c r="HG532" s="41"/>
      <c r="HL532" s="41"/>
      <c r="HN532" s="25"/>
      <c r="HO532" s="25"/>
      <c r="HP532" s="30"/>
      <c r="HQ532" s="42"/>
      <c r="HU532" s="7"/>
      <c r="HV532" s="8"/>
      <c r="IA532" s="8"/>
      <c r="IC532" s="4"/>
      <c r="ID532" s="4"/>
      <c r="IF532" s="8"/>
      <c r="IH532" s="4"/>
      <c r="II532" s="4"/>
      <c r="IK532" s="8"/>
      <c r="IM532" s="4"/>
      <c r="IN532" s="4"/>
      <c r="IO532" s="15"/>
      <c r="IP532" s="39"/>
      <c r="IU532" s="39"/>
      <c r="IW532" s="14"/>
      <c r="IX532" s="14"/>
      <c r="IZ532" s="39"/>
      <c r="JB532" s="14"/>
      <c r="JC532" s="14"/>
      <c r="JD532" s="22"/>
      <c r="JE532" s="40"/>
      <c r="JJ532" s="40"/>
      <c r="JL532" s="21"/>
      <c r="JM532" s="21"/>
      <c r="JN532" s="26"/>
      <c r="JO532" s="41"/>
      <c r="JS532" s="7"/>
      <c r="JT532" s="8"/>
      <c r="JY532" s="8"/>
      <c r="KA532" s="4"/>
      <c r="KB532" s="4"/>
      <c r="KD532" s="8"/>
      <c r="KF532" s="4"/>
      <c r="KG532" s="4"/>
      <c r="KH532" s="15"/>
      <c r="KI532" s="39"/>
      <c r="KN532" s="39"/>
      <c r="KP532" s="14"/>
      <c r="KQ532" s="14"/>
      <c r="KR532" s="22"/>
      <c r="KS532" s="40"/>
      <c r="KX532" s="6"/>
      <c r="KZ532" s="5"/>
      <c r="LA532" s="5"/>
      <c r="LG532" s="15"/>
      <c r="LH532" s="39"/>
      <c r="LM532" s="6"/>
      <c r="LO532" s="5"/>
      <c r="LP532" s="5"/>
      <c r="LQ532" s="7"/>
      <c r="LR532" s="8"/>
      <c r="LW532" s="8"/>
      <c r="LY532" s="4"/>
      <c r="LZ532" s="4"/>
      <c r="MB532" s="8"/>
      <c r="MD532" s="4"/>
      <c r="ME532" s="4"/>
      <c r="MG532" s="8"/>
      <c r="MI532" s="4"/>
      <c r="MJ532" s="4"/>
      <c r="MK532" s="15"/>
      <c r="ML532" s="39"/>
      <c r="MQ532" s="39"/>
      <c r="MS532" s="14"/>
      <c r="MT532" s="14"/>
      <c r="MV532" s="39"/>
      <c r="MX532" s="14"/>
      <c r="MY532" s="14"/>
      <c r="MZ532" s="22"/>
      <c r="NA532" s="40"/>
      <c r="NF532" s="40"/>
      <c r="NH532" s="21"/>
      <c r="NI532" s="21"/>
      <c r="NJ532" s="26"/>
      <c r="NK532" s="41"/>
      <c r="NO532" s="7"/>
      <c r="NP532" s="8"/>
      <c r="NU532" s="8"/>
      <c r="NW532" s="4"/>
      <c r="NX532" s="4"/>
      <c r="NZ532" s="8"/>
      <c r="OB532" s="4"/>
      <c r="OC532" s="4"/>
      <c r="OD532" s="15"/>
      <c r="OE532" s="39"/>
      <c r="OJ532" s="39"/>
      <c r="OL532" s="14"/>
      <c r="OM532" s="14"/>
      <c r="ON532" s="22"/>
      <c r="OO532" s="40"/>
      <c r="OS532" s="7"/>
      <c r="OT532" s="8"/>
      <c r="OY532" s="8"/>
      <c r="PA532" s="4"/>
      <c r="PB532" s="4"/>
      <c r="PC532" s="15"/>
      <c r="PD532" s="39"/>
      <c r="PH532" s="7"/>
      <c r="PI532" s="8"/>
      <c r="PM532" s="7"/>
      <c r="PN532" s="8"/>
      <c r="PS532" s="8"/>
      <c r="PU532" s="4"/>
      <c r="PV532" s="4"/>
      <c r="PX532" s="8"/>
      <c r="PZ532" s="4"/>
      <c r="QA532" s="4"/>
      <c r="QB532" s="15"/>
      <c r="QC532" s="39"/>
      <c r="QH532" s="39"/>
      <c r="QJ532" s="14"/>
      <c r="QK532" s="14"/>
      <c r="QL532" s="22"/>
      <c r="QM532" s="40"/>
      <c r="QQ532" s="7"/>
      <c r="QR532" s="8"/>
      <c r="QW532" s="8"/>
      <c r="QY532" s="4"/>
      <c r="QZ532" s="4"/>
      <c r="RA532" s="15"/>
      <c r="RB532" s="39"/>
      <c r="RF532" s="7"/>
      <c r="RG532" s="8"/>
      <c r="RK532" s="7"/>
      <c r="RL532" s="8"/>
      <c r="RQ532" s="8"/>
      <c r="RS532" s="4"/>
      <c r="RT532" s="4"/>
      <c r="RU532" s="15"/>
      <c r="RV532" s="39"/>
      <c r="RZ532" s="7"/>
      <c r="SA532" s="8"/>
      <c r="SE532" s="7"/>
      <c r="SF532" s="8"/>
      <c r="SJ532" s="7"/>
      <c r="SK532" s="8"/>
      <c r="SP532" s="8"/>
      <c r="SR532" s="4"/>
      <c r="SS532" s="4"/>
      <c r="SU532" s="8"/>
      <c r="SW532" s="4"/>
      <c r="SX532" s="4"/>
      <c r="SY532" s="15"/>
      <c r="SZ532" s="39"/>
      <c r="TE532" s="39"/>
      <c r="TG532" s="14"/>
      <c r="TH532" s="14"/>
      <c r="TI532" s="22"/>
      <c r="TJ532" s="40"/>
      <c r="TN532" s="7"/>
      <c r="TO532" s="8"/>
      <c r="TT532" s="8"/>
      <c r="TV532" s="4"/>
      <c r="TW532" s="4"/>
      <c r="TX532" s="15"/>
      <c r="TY532" s="39"/>
      <c r="UC532" s="7"/>
      <c r="UD532" s="8"/>
      <c r="UH532" s="7"/>
      <c r="UI532" s="8"/>
      <c r="UN532" s="8"/>
      <c r="UP532" s="4"/>
      <c r="UQ532" s="4"/>
      <c r="UR532" s="15"/>
      <c r="US532" s="39"/>
      <c r="UW532" s="7"/>
      <c r="UX532" s="8"/>
      <c r="VB532" s="7"/>
      <c r="VC532" s="8"/>
      <c r="VG532" s="7"/>
      <c r="VH532" s="8"/>
      <c r="VM532" s="8"/>
      <c r="VO532" s="4"/>
      <c r="VP532" s="4"/>
      <c r="VQ532" s="15"/>
      <c r="VR532" s="39"/>
      <c r="VV532" s="7"/>
      <c r="VW532" s="8"/>
      <c r="WA532" s="7"/>
      <c r="WB532" s="8"/>
      <c r="WF532" s="7"/>
      <c r="WG532" s="8"/>
      <c r="WK532" s="7"/>
      <c r="WL532" s="8"/>
      <c r="WQ532" s="8"/>
      <c r="WS532" s="4"/>
      <c r="WT532" s="4"/>
      <c r="WU532" s="15"/>
      <c r="WV532" s="39"/>
      <c r="WZ532" s="7"/>
      <c r="XA532" s="8"/>
      <c r="XE532" s="7"/>
      <c r="XF532" s="8"/>
      <c r="XJ532" s="7"/>
      <c r="XK532" s="8"/>
      <c r="XO532" s="7"/>
      <c r="XP532" s="8"/>
      <c r="XT532" s="7"/>
      <c r="XU532" s="8"/>
      <c r="XY532" s="7"/>
      <c r="XZ532" s="8"/>
      <c r="YD532" s="7"/>
      <c r="YE532" s="8"/>
      <c r="YI532" s="7"/>
      <c r="YJ532" s="8"/>
    </row>
    <row r="533" spans="2:660" x14ac:dyDescent="0.2">
      <c r="B533" s="242"/>
      <c r="C533" s="163"/>
      <c r="D533"/>
      <c r="J533"/>
      <c r="K533"/>
      <c r="L533"/>
      <c r="M533"/>
      <c r="AI533" s="8"/>
      <c r="AK533" s="4"/>
      <c r="AL533" s="9"/>
      <c r="AN533" s="8"/>
      <c r="AP533" s="4"/>
      <c r="AQ533" s="9"/>
      <c r="AS533" s="8"/>
      <c r="AU533" s="4"/>
      <c r="AV533" s="9"/>
      <c r="AX533" s="17"/>
      <c r="AZ533" s="13"/>
      <c r="BA533" s="16"/>
      <c r="BM533" s="39"/>
      <c r="BO533" s="14"/>
      <c r="BP533" s="18"/>
      <c r="BR533" s="39"/>
      <c r="BT533" s="14"/>
      <c r="BU533" s="18"/>
      <c r="BW533" s="39"/>
      <c r="BY533" s="14"/>
      <c r="BZ533" s="18"/>
      <c r="CA533" s="22"/>
      <c r="CB533" s="40"/>
      <c r="CG533" s="40"/>
      <c r="CI533" s="21"/>
      <c r="CJ533" s="21"/>
      <c r="CL533" s="40"/>
      <c r="CN533" s="21"/>
      <c r="CO533" s="21"/>
      <c r="CQ533" s="40"/>
      <c r="CS533" s="21"/>
      <c r="CT533" s="21"/>
      <c r="CV533" s="40"/>
      <c r="CX533" s="21"/>
      <c r="CY533" s="21"/>
      <c r="CZ533" s="26"/>
      <c r="DA533" s="41"/>
      <c r="DF533" s="41"/>
      <c r="DH533" s="25"/>
      <c r="DI533" s="25"/>
      <c r="DK533" s="41"/>
      <c r="DM533" s="25"/>
      <c r="DN533" s="25"/>
      <c r="DP533" s="41"/>
      <c r="DR533" s="25"/>
      <c r="DS533" s="25"/>
      <c r="DT533" s="30"/>
      <c r="DU533" s="42"/>
      <c r="DZ533" s="42"/>
      <c r="EB533" s="29"/>
      <c r="EC533" s="29"/>
      <c r="EE533" s="42"/>
      <c r="EG533" s="29"/>
      <c r="EH533" s="29"/>
      <c r="EI533" s="34"/>
      <c r="EJ533" s="43"/>
      <c r="EO533" s="43"/>
      <c r="EQ533" s="33"/>
      <c r="ER533" s="33"/>
      <c r="ES533" s="38"/>
      <c r="ET533" s="44"/>
      <c r="EX533" s="7"/>
      <c r="EY533" s="8"/>
      <c r="FD533" s="8"/>
      <c r="FF533" s="4"/>
      <c r="FG533" s="4"/>
      <c r="FI533" s="8"/>
      <c r="FK533" s="4"/>
      <c r="FL533" s="4"/>
      <c r="FN533" s="8"/>
      <c r="FP533" s="4"/>
      <c r="FQ533" s="4"/>
      <c r="FS533" s="8"/>
      <c r="FU533" s="4"/>
      <c r="FV533" s="4"/>
      <c r="FW533" s="15"/>
      <c r="FX533" s="39"/>
      <c r="GC533" s="39"/>
      <c r="GE533" s="14"/>
      <c r="GF533" s="14"/>
      <c r="GH533" s="39"/>
      <c r="GJ533" s="14"/>
      <c r="GK533" s="14"/>
      <c r="GM533" s="39"/>
      <c r="GO533" s="14"/>
      <c r="GP533" s="14"/>
      <c r="GQ533" s="22"/>
      <c r="GR533" s="40"/>
      <c r="GW533" s="40"/>
      <c r="GY533" s="21"/>
      <c r="GZ533" s="21"/>
      <c r="HB533" s="40"/>
      <c r="HD533" s="21"/>
      <c r="HE533" s="21"/>
      <c r="HF533" s="26"/>
      <c r="HG533" s="41"/>
      <c r="HL533" s="41"/>
      <c r="HN533" s="25"/>
      <c r="HO533" s="25"/>
      <c r="HP533" s="30"/>
      <c r="HQ533" s="42"/>
      <c r="HU533" s="7"/>
      <c r="HV533" s="8"/>
      <c r="IA533" s="8"/>
      <c r="IC533" s="4"/>
      <c r="ID533" s="4"/>
      <c r="IF533" s="8"/>
      <c r="IH533" s="4"/>
      <c r="II533" s="4"/>
      <c r="IK533" s="8"/>
      <c r="IM533" s="4"/>
      <c r="IN533" s="4"/>
      <c r="IO533" s="15"/>
      <c r="IP533" s="39"/>
      <c r="IU533" s="39"/>
      <c r="IW533" s="14"/>
      <c r="IX533" s="14"/>
      <c r="IZ533" s="39"/>
      <c r="JB533" s="14"/>
      <c r="JC533" s="14"/>
      <c r="JD533" s="22"/>
      <c r="JE533" s="40"/>
      <c r="JJ533" s="40"/>
      <c r="JL533" s="21"/>
      <c r="JM533" s="21"/>
      <c r="JN533" s="26"/>
      <c r="JO533" s="41"/>
      <c r="JS533" s="7"/>
      <c r="JT533" s="8"/>
      <c r="JY533" s="8"/>
      <c r="KA533" s="4"/>
      <c r="KB533" s="4"/>
      <c r="KD533" s="8"/>
      <c r="KF533" s="4"/>
      <c r="KG533" s="4"/>
      <c r="KH533" s="15"/>
      <c r="KI533" s="39"/>
      <c r="KN533" s="39"/>
      <c r="KP533" s="14"/>
      <c r="KQ533" s="14"/>
      <c r="KR533" s="22"/>
      <c r="KS533" s="40"/>
      <c r="KX533" s="6"/>
      <c r="KZ533" s="5"/>
      <c r="LA533" s="5"/>
      <c r="LG533" s="15"/>
      <c r="LH533" s="39"/>
      <c r="LM533" s="6"/>
      <c r="LO533" s="5"/>
      <c r="LP533" s="5"/>
      <c r="LQ533" s="7"/>
      <c r="LR533" s="8"/>
      <c r="LW533" s="8"/>
      <c r="LY533" s="4"/>
      <c r="LZ533" s="4"/>
      <c r="MB533" s="8"/>
      <c r="MD533" s="4"/>
      <c r="ME533" s="4"/>
      <c r="MG533" s="8"/>
      <c r="MI533" s="4"/>
      <c r="MJ533" s="4"/>
      <c r="MK533" s="15"/>
      <c r="ML533" s="39"/>
      <c r="MQ533" s="39"/>
      <c r="MS533" s="14"/>
      <c r="MT533" s="14"/>
      <c r="MV533" s="39"/>
      <c r="MX533" s="14"/>
      <c r="MY533" s="14"/>
      <c r="MZ533" s="22"/>
      <c r="NA533" s="40"/>
      <c r="NF533" s="40"/>
      <c r="NH533" s="21"/>
      <c r="NI533" s="21"/>
      <c r="NJ533" s="26"/>
      <c r="NK533" s="41"/>
      <c r="NO533" s="7"/>
      <c r="NP533" s="8"/>
      <c r="NU533" s="8"/>
      <c r="NW533" s="4"/>
      <c r="NX533" s="4"/>
      <c r="NZ533" s="8"/>
      <c r="OB533" s="4"/>
      <c r="OC533" s="4"/>
      <c r="OD533" s="15"/>
      <c r="OE533" s="39"/>
      <c r="OJ533" s="39"/>
      <c r="OL533" s="14"/>
      <c r="OM533" s="14"/>
      <c r="ON533" s="22"/>
      <c r="OO533" s="40"/>
      <c r="OS533" s="7"/>
      <c r="OT533" s="8"/>
      <c r="OY533" s="8"/>
      <c r="PA533" s="4"/>
      <c r="PB533" s="4"/>
      <c r="PC533" s="15"/>
      <c r="PD533" s="39"/>
      <c r="PH533" s="7"/>
      <c r="PI533" s="8"/>
      <c r="PM533" s="7"/>
      <c r="PN533" s="8"/>
      <c r="PS533" s="8"/>
      <c r="PU533" s="4"/>
      <c r="PV533" s="4"/>
      <c r="PX533" s="8"/>
      <c r="PZ533" s="4"/>
      <c r="QA533" s="4"/>
      <c r="QB533" s="15"/>
      <c r="QC533" s="39"/>
      <c r="QH533" s="39"/>
      <c r="QJ533" s="14"/>
      <c r="QK533" s="14"/>
      <c r="QL533" s="22"/>
      <c r="QM533" s="40"/>
      <c r="QQ533" s="7"/>
      <c r="QR533" s="8"/>
      <c r="QW533" s="8"/>
      <c r="QY533" s="4"/>
      <c r="QZ533" s="4"/>
      <c r="RA533" s="15"/>
      <c r="RB533" s="39"/>
      <c r="RF533" s="7"/>
      <c r="RG533" s="8"/>
      <c r="RK533" s="7"/>
      <c r="RL533" s="8"/>
      <c r="RQ533" s="8"/>
      <c r="RS533" s="4"/>
      <c r="RT533" s="4"/>
      <c r="RU533" s="15"/>
      <c r="RV533" s="39"/>
      <c r="RZ533" s="7"/>
      <c r="SA533" s="8"/>
      <c r="SE533" s="7"/>
      <c r="SF533" s="8"/>
      <c r="SJ533" s="7"/>
      <c r="SK533" s="8"/>
      <c r="SP533" s="8"/>
      <c r="SR533" s="4"/>
      <c r="SS533" s="4"/>
      <c r="SU533" s="8"/>
      <c r="SW533" s="4"/>
      <c r="SX533" s="4"/>
      <c r="SY533" s="15"/>
      <c r="SZ533" s="39"/>
      <c r="TE533" s="39"/>
      <c r="TG533" s="14"/>
      <c r="TH533" s="14"/>
      <c r="TI533" s="22"/>
      <c r="TJ533" s="40"/>
      <c r="TN533" s="7"/>
      <c r="TO533" s="8"/>
      <c r="TT533" s="8"/>
      <c r="TV533" s="4"/>
      <c r="TW533" s="4"/>
      <c r="TX533" s="15"/>
      <c r="TY533" s="39"/>
      <c r="UC533" s="7"/>
      <c r="UD533" s="8"/>
      <c r="UH533" s="7"/>
      <c r="UI533" s="8"/>
      <c r="UN533" s="8"/>
      <c r="UP533" s="4"/>
      <c r="UQ533" s="4"/>
      <c r="UR533" s="15"/>
      <c r="US533" s="39"/>
      <c r="UW533" s="7"/>
      <c r="UX533" s="8"/>
      <c r="VB533" s="7"/>
      <c r="VC533" s="8"/>
      <c r="VG533" s="7"/>
      <c r="VH533" s="8"/>
      <c r="VM533" s="8"/>
      <c r="VO533" s="4"/>
      <c r="VP533" s="4"/>
      <c r="VQ533" s="15"/>
      <c r="VR533" s="39"/>
      <c r="VV533" s="7"/>
      <c r="VW533" s="8"/>
      <c r="WA533" s="7"/>
      <c r="WB533" s="8"/>
      <c r="WF533" s="7"/>
      <c r="WG533" s="8"/>
      <c r="WK533" s="7"/>
      <c r="WL533" s="8"/>
      <c r="WQ533" s="8"/>
      <c r="WS533" s="4"/>
      <c r="WT533" s="4"/>
      <c r="WU533" s="15"/>
      <c r="WV533" s="39"/>
      <c r="WZ533" s="7"/>
      <c r="XA533" s="8"/>
      <c r="XE533" s="7"/>
      <c r="XF533" s="8"/>
      <c r="XJ533" s="7"/>
      <c r="XK533" s="8"/>
      <c r="XO533" s="7"/>
      <c r="XP533" s="8"/>
      <c r="XT533" s="7"/>
      <c r="XU533" s="8"/>
      <c r="XY533" s="7"/>
      <c r="XZ533" s="8"/>
      <c r="YD533" s="7"/>
      <c r="YE533" s="8"/>
      <c r="YI533" s="7"/>
      <c r="YJ533" s="8"/>
    </row>
    <row r="534" spans="2:660" x14ac:dyDescent="0.2">
      <c r="B534" s="242"/>
      <c r="C534" s="163"/>
      <c r="D534"/>
      <c r="J534"/>
      <c r="K534"/>
      <c r="L534"/>
      <c r="M534"/>
      <c r="AI534" s="8"/>
      <c r="AK534" s="4"/>
      <c r="AL534" s="9"/>
      <c r="AN534" s="8"/>
      <c r="AP534" s="4"/>
      <c r="AQ534" s="9"/>
      <c r="AS534" s="8"/>
      <c r="AU534" s="4"/>
      <c r="AV534" s="9"/>
      <c r="AX534" s="17"/>
      <c r="AZ534" s="13"/>
      <c r="BA534" s="16"/>
      <c r="BM534" s="39"/>
      <c r="BO534" s="14"/>
      <c r="BP534" s="18"/>
      <c r="BR534" s="39"/>
      <c r="BT534" s="14"/>
      <c r="BU534" s="18"/>
      <c r="BW534" s="39"/>
      <c r="BY534" s="14"/>
      <c r="BZ534" s="18"/>
      <c r="CA534" s="22"/>
      <c r="CB534" s="40"/>
      <c r="CG534" s="40"/>
      <c r="CI534" s="21"/>
      <c r="CJ534" s="21"/>
      <c r="CL534" s="40"/>
      <c r="CN534" s="21"/>
      <c r="CO534" s="21"/>
      <c r="CQ534" s="40"/>
      <c r="CS534" s="21"/>
      <c r="CT534" s="21"/>
      <c r="CV534" s="40"/>
      <c r="CX534" s="21"/>
      <c r="CY534" s="21"/>
      <c r="CZ534" s="26"/>
      <c r="DA534" s="41"/>
      <c r="DF534" s="41"/>
      <c r="DH534" s="25"/>
      <c r="DI534" s="25"/>
      <c r="DK534" s="41"/>
      <c r="DM534" s="25"/>
      <c r="DN534" s="25"/>
      <c r="DP534" s="41"/>
      <c r="DR534" s="25"/>
      <c r="DS534" s="25"/>
      <c r="DT534" s="30"/>
      <c r="DU534" s="42"/>
      <c r="DZ534" s="42"/>
      <c r="EB534" s="29"/>
      <c r="EC534" s="29"/>
      <c r="EE534" s="42"/>
      <c r="EG534" s="29"/>
      <c r="EH534" s="29"/>
      <c r="EI534" s="34"/>
      <c r="EJ534" s="43"/>
      <c r="EO534" s="43"/>
      <c r="EQ534" s="33"/>
      <c r="ER534" s="33"/>
      <c r="ES534" s="38"/>
      <c r="ET534" s="44"/>
      <c r="EX534" s="7"/>
      <c r="EY534" s="8"/>
      <c r="FD534" s="8"/>
      <c r="FF534" s="4"/>
      <c r="FG534" s="4"/>
      <c r="FI534" s="8"/>
      <c r="FK534" s="4"/>
      <c r="FL534" s="4"/>
      <c r="FN534" s="8"/>
      <c r="FP534" s="4"/>
      <c r="FQ534" s="4"/>
      <c r="FS534" s="8"/>
      <c r="FU534" s="4"/>
      <c r="FV534" s="4"/>
      <c r="FW534" s="15"/>
      <c r="FX534" s="39"/>
      <c r="GC534" s="39"/>
      <c r="GE534" s="14"/>
      <c r="GF534" s="14"/>
      <c r="GH534" s="39"/>
      <c r="GJ534" s="14"/>
      <c r="GK534" s="14"/>
      <c r="GM534" s="39"/>
      <c r="GO534" s="14"/>
      <c r="GP534" s="14"/>
      <c r="GQ534" s="22"/>
      <c r="GR534" s="40"/>
      <c r="GW534" s="40"/>
      <c r="GY534" s="21"/>
      <c r="GZ534" s="21"/>
      <c r="HB534" s="40"/>
      <c r="HD534" s="21"/>
      <c r="HE534" s="21"/>
      <c r="HF534" s="26"/>
      <c r="HG534" s="41"/>
      <c r="HL534" s="41"/>
      <c r="HN534" s="25"/>
      <c r="HO534" s="25"/>
      <c r="HP534" s="30"/>
      <c r="HQ534" s="42"/>
      <c r="HU534" s="7"/>
      <c r="HV534" s="8"/>
      <c r="IA534" s="8"/>
      <c r="IC534" s="4"/>
      <c r="ID534" s="4"/>
      <c r="IF534" s="8"/>
      <c r="IH534" s="4"/>
      <c r="II534" s="4"/>
      <c r="IK534" s="8"/>
      <c r="IM534" s="4"/>
      <c r="IN534" s="4"/>
      <c r="IO534" s="15"/>
      <c r="IP534" s="39"/>
      <c r="IU534" s="39"/>
      <c r="IW534" s="14"/>
      <c r="IX534" s="14"/>
      <c r="IZ534" s="39"/>
      <c r="JB534" s="14"/>
      <c r="JC534" s="14"/>
      <c r="JD534" s="22"/>
      <c r="JE534" s="40"/>
      <c r="JJ534" s="40"/>
      <c r="JL534" s="21"/>
      <c r="JM534" s="21"/>
      <c r="JN534" s="26"/>
      <c r="JO534" s="41"/>
      <c r="JS534" s="7"/>
      <c r="JT534" s="8"/>
      <c r="JY534" s="8"/>
      <c r="KA534" s="4"/>
      <c r="KB534" s="4"/>
      <c r="KD534" s="8"/>
      <c r="KF534" s="4"/>
      <c r="KG534" s="4"/>
      <c r="KH534" s="15"/>
      <c r="KI534" s="39"/>
      <c r="KN534" s="39"/>
      <c r="KP534" s="14"/>
      <c r="KQ534" s="14"/>
      <c r="KR534" s="22"/>
      <c r="KS534" s="40"/>
      <c r="KX534" s="6"/>
      <c r="KZ534" s="5"/>
      <c r="LA534" s="5"/>
      <c r="LG534" s="15"/>
      <c r="LH534" s="39"/>
      <c r="LM534" s="6"/>
      <c r="LO534" s="5"/>
      <c r="LP534" s="5"/>
      <c r="LQ534" s="7"/>
      <c r="LR534" s="8"/>
      <c r="LW534" s="8"/>
      <c r="LY534" s="4"/>
      <c r="LZ534" s="4"/>
      <c r="MB534" s="8"/>
      <c r="MD534" s="4"/>
      <c r="ME534" s="4"/>
      <c r="MG534" s="8"/>
      <c r="MI534" s="4"/>
      <c r="MJ534" s="4"/>
      <c r="MK534" s="15"/>
      <c r="ML534" s="39"/>
      <c r="MQ534" s="39"/>
      <c r="MS534" s="14"/>
      <c r="MT534" s="14"/>
      <c r="MV534" s="39"/>
      <c r="MX534" s="14"/>
      <c r="MY534" s="14"/>
      <c r="MZ534" s="22"/>
      <c r="NA534" s="40"/>
      <c r="NF534" s="40"/>
      <c r="NH534" s="21"/>
      <c r="NI534" s="21"/>
      <c r="NJ534" s="26"/>
      <c r="NK534" s="41"/>
      <c r="NO534" s="7"/>
      <c r="NP534" s="8"/>
      <c r="NU534" s="8"/>
      <c r="NW534" s="4"/>
      <c r="NX534" s="4"/>
      <c r="NZ534" s="8"/>
      <c r="OB534" s="4"/>
      <c r="OC534" s="4"/>
      <c r="OD534" s="15"/>
      <c r="OE534" s="39"/>
      <c r="OJ534" s="39"/>
      <c r="OL534" s="14"/>
      <c r="OM534" s="14"/>
      <c r="ON534" s="22"/>
      <c r="OO534" s="40"/>
      <c r="OS534" s="7"/>
      <c r="OT534" s="8"/>
      <c r="OY534" s="8"/>
      <c r="PA534" s="4"/>
      <c r="PB534" s="4"/>
      <c r="PC534" s="15"/>
      <c r="PD534" s="39"/>
      <c r="PH534" s="7"/>
      <c r="PI534" s="8"/>
      <c r="PM534" s="7"/>
      <c r="PN534" s="8"/>
      <c r="PS534" s="8"/>
      <c r="PU534" s="4"/>
      <c r="PV534" s="4"/>
      <c r="PX534" s="8"/>
      <c r="PZ534" s="4"/>
      <c r="QA534" s="4"/>
      <c r="QB534" s="15"/>
      <c r="QC534" s="39"/>
      <c r="QH534" s="39"/>
      <c r="QJ534" s="14"/>
      <c r="QK534" s="14"/>
      <c r="QL534" s="22"/>
      <c r="QM534" s="40"/>
      <c r="QQ534" s="7"/>
      <c r="QR534" s="8"/>
      <c r="QW534" s="8"/>
      <c r="QY534" s="4"/>
      <c r="QZ534" s="4"/>
      <c r="RA534" s="15"/>
      <c r="RB534" s="39"/>
      <c r="RF534" s="7"/>
      <c r="RG534" s="8"/>
      <c r="RK534" s="7"/>
      <c r="RL534" s="8"/>
      <c r="RQ534" s="8"/>
      <c r="RS534" s="4"/>
      <c r="RT534" s="4"/>
      <c r="RU534" s="15"/>
      <c r="RV534" s="39"/>
      <c r="RZ534" s="7"/>
      <c r="SA534" s="8"/>
      <c r="SE534" s="7"/>
      <c r="SF534" s="8"/>
      <c r="SJ534" s="7"/>
      <c r="SK534" s="8"/>
      <c r="SP534" s="8"/>
      <c r="SR534" s="4"/>
      <c r="SS534" s="4"/>
      <c r="SU534" s="8"/>
      <c r="SW534" s="4"/>
      <c r="SX534" s="4"/>
      <c r="SY534" s="15"/>
      <c r="SZ534" s="39"/>
      <c r="TE534" s="39"/>
      <c r="TG534" s="14"/>
      <c r="TH534" s="14"/>
      <c r="TI534" s="22"/>
      <c r="TJ534" s="40"/>
      <c r="TN534" s="7"/>
      <c r="TO534" s="8"/>
      <c r="TT534" s="8"/>
      <c r="TV534" s="4"/>
      <c r="TW534" s="4"/>
      <c r="TX534" s="15"/>
      <c r="TY534" s="39"/>
      <c r="UC534" s="7"/>
      <c r="UD534" s="8"/>
      <c r="UH534" s="7"/>
      <c r="UI534" s="8"/>
      <c r="UN534" s="8"/>
      <c r="UP534" s="4"/>
      <c r="UQ534" s="4"/>
      <c r="UR534" s="15"/>
      <c r="US534" s="39"/>
      <c r="UW534" s="7"/>
      <c r="UX534" s="8"/>
      <c r="VB534" s="7"/>
      <c r="VC534" s="8"/>
      <c r="VG534" s="7"/>
      <c r="VH534" s="8"/>
      <c r="VM534" s="8"/>
      <c r="VO534" s="4"/>
      <c r="VP534" s="4"/>
      <c r="VQ534" s="15"/>
      <c r="VR534" s="39"/>
      <c r="VV534" s="7"/>
      <c r="VW534" s="8"/>
      <c r="WA534" s="7"/>
      <c r="WB534" s="8"/>
      <c r="WF534" s="7"/>
      <c r="WG534" s="8"/>
      <c r="WK534" s="7"/>
      <c r="WL534" s="8"/>
      <c r="WQ534" s="8"/>
      <c r="WS534" s="4"/>
      <c r="WT534" s="4"/>
      <c r="WU534" s="15"/>
      <c r="WV534" s="39"/>
      <c r="WZ534" s="7"/>
      <c r="XA534" s="8"/>
      <c r="XE534" s="7"/>
      <c r="XF534" s="8"/>
      <c r="XJ534" s="7"/>
      <c r="XK534" s="8"/>
      <c r="XO534" s="7"/>
      <c r="XP534" s="8"/>
      <c r="XT534" s="7"/>
      <c r="XU534" s="8"/>
      <c r="XY534" s="7"/>
      <c r="XZ534" s="8"/>
      <c r="YD534" s="7"/>
      <c r="YE534" s="8"/>
      <c r="YI534" s="7"/>
      <c r="YJ534" s="8"/>
    </row>
    <row r="535" spans="2:660" x14ac:dyDescent="0.2">
      <c r="B535" s="242"/>
      <c r="C535" s="163"/>
      <c r="D535"/>
      <c r="J535"/>
      <c r="K535"/>
      <c r="L535"/>
      <c r="M535"/>
      <c r="AI535" s="8"/>
      <c r="AK535" s="4"/>
      <c r="AL535" s="9"/>
      <c r="AN535" s="8"/>
      <c r="AP535" s="4"/>
      <c r="AQ535" s="9"/>
      <c r="AS535" s="8"/>
      <c r="AU535" s="4"/>
      <c r="AV535" s="9"/>
      <c r="AX535" s="17"/>
      <c r="AZ535" s="13"/>
      <c r="BA535" s="16"/>
      <c r="BM535" s="39"/>
      <c r="BO535" s="14"/>
      <c r="BP535" s="18"/>
      <c r="BR535" s="39"/>
      <c r="BT535" s="14"/>
      <c r="BU535" s="18"/>
      <c r="BW535" s="39"/>
      <c r="BY535" s="14"/>
      <c r="BZ535" s="18"/>
      <c r="CA535" s="22"/>
      <c r="CB535" s="40"/>
      <c r="CG535" s="40"/>
      <c r="CI535" s="21"/>
      <c r="CJ535" s="21"/>
      <c r="CL535" s="40"/>
      <c r="CN535" s="21"/>
      <c r="CO535" s="21"/>
      <c r="CQ535" s="40"/>
      <c r="CS535" s="21"/>
      <c r="CT535" s="21"/>
      <c r="CV535" s="40"/>
      <c r="CX535" s="21"/>
      <c r="CY535" s="21"/>
      <c r="CZ535" s="26"/>
      <c r="DA535" s="41"/>
      <c r="DF535" s="41"/>
      <c r="DH535" s="25"/>
      <c r="DI535" s="25"/>
      <c r="DK535" s="41"/>
      <c r="DM535" s="25"/>
      <c r="DN535" s="25"/>
      <c r="DP535" s="41"/>
      <c r="DR535" s="25"/>
      <c r="DS535" s="25"/>
      <c r="DT535" s="30"/>
      <c r="DU535" s="42"/>
      <c r="DZ535" s="42"/>
      <c r="EB535" s="29"/>
      <c r="EC535" s="29"/>
      <c r="EE535" s="42"/>
      <c r="EG535" s="29"/>
      <c r="EH535" s="29"/>
      <c r="EI535" s="34"/>
      <c r="EJ535" s="43"/>
      <c r="EO535" s="43"/>
      <c r="EQ535" s="33"/>
      <c r="ER535" s="33"/>
      <c r="ES535" s="38"/>
      <c r="ET535" s="44"/>
      <c r="EX535" s="7"/>
      <c r="EY535" s="8"/>
      <c r="FD535" s="8"/>
      <c r="FF535" s="4"/>
      <c r="FG535" s="4"/>
      <c r="FI535" s="8"/>
      <c r="FK535" s="4"/>
      <c r="FL535" s="4"/>
      <c r="FN535" s="8"/>
      <c r="FP535" s="4"/>
      <c r="FQ535" s="4"/>
      <c r="FS535" s="8"/>
      <c r="FU535" s="4"/>
      <c r="FV535" s="4"/>
      <c r="FW535" s="15"/>
      <c r="FX535" s="39"/>
      <c r="GC535" s="39"/>
      <c r="GE535" s="14"/>
      <c r="GF535" s="14"/>
      <c r="GH535" s="39"/>
      <c r="GJ535" s="14"/>
      <c r="GK535" s="14"/>
      <c r="GM535" s="39"/>
      <c r="GO535" s="14"/>
      <c r="GP535" s="14"/>
      <c r="GQ535" s="22"/>
      <c r="GR535" s="40"/>
      <c r="GW535" s="40"/>
      <c r="GY535" s="21"/>
      <c r="GZ535" s="21"/>
      <c r="HB535" s="40"/>
      <c r="HD535" s="21"/>
      <c r="HE535" s="21"/>
      <c r="HF535" s="26"/>
      <c r="HG535" s="41"/>
      <c r="HL535" s="41"/>
      <c r="HN535" s="25"/>
      <c r="HO535" s="25"/>
      <c r="HP535" s="30"/>
      <c r="HQ535" s="42"/>
      <c r="HU535" s="7"/>
      <c r="HV535" s="8"/>
      <c r="IA535" s="8"/>
      <c r="IC535" s="4"/>
      <c r="ID535" s="4"/>
      <c r="IF535" s="8"/>
      <c r="IH535" s="4"/>
      <c r="II535" s="4"/>
      <c r="IK535" s="8"/>
      <c r="IM535" s="4"/>
      <c r="IN535" s="4"/>
      <c r="IO535" s="15"/>
      <c r="IP535" s="39"/>
      <c r="IU535" s="39"/>
      <c r="IW535" s="14"/>
      <c r="IX535" s="14"/>
      <c r="IZ535" s="39"/>
      <c r="JB535" s="14"/>
      <c r="JC535" s="14"/>
      <c r="JD535" s="22"/>
      <c r="JE535" s="40"/>
      <c r="JJ535" s="40"/>
      <c r="JL535" s="21"/>
      <c r="JM535" s="21"/>
      <c r="JN535" s="26"/>
      <c r="JO535" s="41"/>
      <c r="JS535" s="7"/>
      <c r="JT535" s="8"/>
      <c r="JY535" s="8"/>
      <c r="KA535" s="4"/>
      <c r="KB535" s="4"/>
      <c r="KD535" s="8"/>
      <c r="KF535" s="4"/>
      <c r="KG535" s="4"/>
      <c r="KH535" s="15"/>
      <c r="KI535" s="39"/>
      <c r="KN535" s="39"/>
      <c r="KP535" s="14"/>
      <c r="KQ535" s="14"/>
      <c r="KR535" s="22"/>
      <c r="KS535" s="40"/>
      <c r="KX535" s="6"/>
      <c r="KZ535" s="5"/>
      <c r="LA535" s="5"/>
      <c r="LG535" s="15"/>
      <c r="LH535" s="39"/>
      <c r="LM535" s="6"/>
      <c r="LO535" s="5"/>
      <c r="LP535" s="5"/>
      <c r="LQ535" s="7"/>
      <c r="LR535" s="8"/>
      <c r="LW535" s="8"/>
      <c r="LY535" s="4"/>
      <c r="LZ535" s="4"/>
      <c r="MB535" s="8"/>
      <c r="MD535" s="4"/>
      <c r="ME535" s="4"/>
      <c r="MG535" s="8"/>
      <c r="MI535" s="4"/>
      <c r="MJ535" s="4"/>
      <c r="MK535" s="15"/>
      <c r="ML535" s="39"/>
      <c r="MQ535" s="39"/>
      <c r="MS535" s="14"/>
      <c r="MT535" s="14"/>
      <c r="MV535" s="39"/>
      <c r="MX535" s="14"/>
      <c r="MY535" s="14"/>
      <c r="MZ535" s="22"/>
      <c r="NA535" s="40"/>
      <c r="NF535" s="40"/>
      <c r="NH535" s="21"/>
      <c r="NI535" s="21"/>
      <c r="NJ535" s="26"/>
      <c r="NK535" s="41"/>
      <c r="NO535" s="7"/>
      <c r="NP535" s="8"/>
      <c r="NU535" s="8"/>
      <c r="NW535" s="4"/>
      <c r="NX535" s="4"/>
      <c r="NZ535" s="8"/>
      <c r="OB535" s="4"/>
      <c r="OC535" s="4"/>
      <c r="OD535" s="15"/>
      <c r="OE535" s="39"/>
      <c r="OJ535" s="39"/>
      <c r="OL535" s="14"/>
      <c r="OM535" s="14"/>
      <c r="ON535" s="22"/>
      <c r="OO535" s="40"/>
      <c r="OS535" s="7"/>
      <c r="OT535" s="8"/>
      <c r="OY535" s="8"/>
      <c r="PA535" s="4"/>
      <c r="PB535" s="4"/>
      <c r="PC535" s="15"/>
      <c r="PD535" s="39"/>
      <c r="PH535" s="7"/>
      <c r="PI535" s="8"/>
      <c r="PM535" s="7"/>
      <c r="PN535" s="8"/>
      <c r="PS535" s="8"/>
      <c r="PU535" s="4"/>
      <c r="PV535" s="4"/>
      <c r="PX535" s="8"/>
      <c r="PZ535" s="4"/>
      <c r="QA535" s="4"/>
      <c r="QB535" s="15"/>
      <c r="QC535" s="39"/>
      <c r="QH535" s="39"/>
      <c r="QJ535" s="14"/>
      <c r="QK535" s="14"/>
      <c r="QL535" s="22"/>
      <c r="QM535" s="40"/>
      <c r="QQ535" s="7"/>
      <c r="QR535" s="8"/>
      <c r="QW535" s="8"/>
      <c r="QY535" s="4"/>
      <c r="QZ535" s="4"/>
      <c r="RA535" s="15"/>
      <c r="RB535" s="39"/>
      <c r="RF535" s="7"/>
      <c r="RG535" s="8"/>
      <c r="RK535" s="7"/>
      <c r="RL535" s="8"/>
      <c r="RQ535" s="8"/>
      <c r="RS535" s="4"/>
      <c r="RT535" s="4"/>
      <c r="RU535" s="15"/>
      <c r="RV535" s="39"/>
      <c r="RZ535" s="7"/>
      <c r="SA535" s="8"/>
      <c r="SE535" s="7"/>
      <c r="SF535" s="8"/>
      <c r="SJ535" s="7"/>
      <c r="SK535" s="8"/>
      <c r="SP535" s="8"/>
      <c r="SR535" s="4"/>
      <c r="SS535" s="4"/>
      <c r="SU535" s="8"/>
      <c r="SW535" s="4"/>
      <c r="SX535" s="4"/>
      <c r="SY535" s="15"/>
      <c r="SZ535" s="39"/>
      <c r="TE535" s="39"/>
      <c r="TG535" s="14"/>
      <c r="TH535" s="14"/>
      <c r="TI535" s="22"/>
      <c r="TJ535" s="40"/>
      <c r="TN535" s="7"/>
      <c r="TO535" s="8"/>
      <c r="TT535" s="8"/>
      <c r="TV535" s="4"/>
      <c r="TW535" s="4"/>
      <c r="TX535" s="15"/>
      <c r="TY535" s="39"/>
      <c r="UC535" s="7"/>
      <c r="UD535" s="8"/>
      <c r="UH535" s="7"/>
      <c r="UI535" s="8"/>
      <c r="UN535" s="8"/>
      <c r="UP535" s="4"/>
      <c r="UQ535" s="4"/>
      <c r="UR535" s="15"/>
      <c r="US535" s="39"/>
      <c r="UW535" s="7"/>
      <c r="UX535" s="8"/>
      <c r="VB535" s="7"/>
      <c r="VC535" s="8"/>
      <c r="VG535" s="7"/>
      <c r="VH535" s="8"/>
      <c r="VM535" s="8"/>
      <c r="VO535" s="4"/>
      <c r="VP535" s="4"/>
      <c r="VQ535" s="15"/>
      <c r="VR535" s="39"/>
      <c r="VV535" s="7"/>
      <c r="VW535" s="8"/>
      <c r="WA535" s="7"/>
      <c r="WB535" s="8"/>
      <c r="WF535" s="7"/>
      <c r="WG535" s="8"/>
      <c r="WK535" s="7"/>
      <c r="WL535" s="8"/>
      <c r="WQ535" s="8"/>
      <c r="WS535" s="4"/>
      <c r="WT535" s="4"/>
      <c r="WU535" s="15"/>
      <c r="WV535" s="39"/>
      <c r="WZ535" s="7"/>
      <c r="XA535" s="8"/>
      <c r="XE535" s="7"/>
      <c r="XF535" s="8"/>
      <c r="XJ535" s="7"/>
      <c r="XK535" s="8"/>
      <c r="XO535" s="7"/>
      <c r="XP535" s="8"/>
      <c r="XT535" s="7"/>
      <c r="XU535" s="8"/>
      <c r="XY535" s="7"/>
      <c r="XZ535" s="8"/>
      <c r="YD535" s="7"/>
      <c r="YE535" s="8"/>
      <c r="YI535" s="7"/>
      <c r="YJ535" s="8"/>
    </row>
    <row r="536" spans="2:660" x14ac:dyDescent="0.2">
      <c r="B536" s="242"/>
      <c r="C536" s="163"/>
      <c r="D536"/>
      <c r="J536"/>
      <c r="K536"/>
      <c r="L536"/>
      <c r="M536"/>
      <c r="AI536" s="8"/>
      <c r="AK536" s="4"/>
      <c r="AL536" s="9"/>
      <c r="AN536" s="8"/>
      <c r="AP536" s="4"/>
      <c r="AQ536" s="9"/>
      <c r="AS536" s="8"/>
      <c r="AU536" s="4"/>
      <c r="AV536" s="9"/>
      <c r="AX536" s="17"/>
      <c r="AZ536" s="13"/>
      <c r="BA536" s="16"/>
      <c r="BM536" s="39"/>
      <c r="BO536" s="14"/>
      <c r="BP536" s="18"/>
      <c r="BR536" s="39"/>
      <c r="BT536" s="14"/>
      <c r="BU536" s="18"/>
      <c r="BW536" s="39"/>
      <c r="BY536" s="14"/>
      <c r="BZ536" s="18"/>
      <c r="CA536" s="22"/>
      <c r="CB536" s="40"/>
      <c r="CG536" s="40"/>
      <c r="CI536" s="21"/>
      <c r="CJ536" s="21"/>
      <c r="CL536" s="40"/>
      <c r="CN536" s="21"/>
      <c r="CO536" s="21"/>
      <c r="CQ536" s="40"/>
      <c r="CS536" s="21"/>
      <c r="CT536" s="21"/>
      <c r="CV536" s="40"/>
      <c r="CX536" s="21"/>
      <c r="CY536" s="21"/>
      <c r="CZ536" s="26"/>
      <c r="DA536" s="41"/>
      <c r="DF536" s="41"/>
      <c r="DH536" s="25"/>
      <c r="DI536" s="25"/>
      <c r="DK536" s="41"/>
      <c r="DM536" s="25"/>
      <c r="DN536" s="25"/>
      <c r="DP536" s="41"/>
      <c r="DR536" s="25"/>
      <c r="DS536" s="25"/>
      <c r="DT536" s="30"/>
      <c r="DU536" s="42"/>
      <c r="DZ536" s="42"/>
      <c r="EB536" s="29"/>
      <c r="EC536" s="29"/>
      <c r="EE536" s="42"/>
      <c r="EG536" s="29"/>
      <c r="EH536" s="29"/>
      <c r="EI536" s="34"/>
      <c r="EJ536" s="43"/>
      <c r="EO536" s="43"/>
      <c r="EQ536" s="33"/>
      <c r="ER536" s="33"/>
      <c r="ES536" s="38"/>
      <c r="ET536" s="44"/>
      <c r="EX536" s="7"/>
      <c r="EY536" s="8"/>
      <c r="FD536" s="8"/>
      <c r="FF536" s="4"/>
      <c r="FG536" s="4"/>
      <c r="FI536" s="8"/>
      <c r="FK536" s="4"/>
      <c r="FL536" s="4"/>
      <c r="FN536" s="8"/>
      <c r="FP536" s="4"/>
      <c r="FQ536" s="4"/>
      <c r="FS536" s="8"/>
      <c r="FU536" s="4"/>
      <c r="FV536" s="4"/>
      <c r="FW536" s="15"/>
      <c r="FX536" s="39"/>
      <c r="GC536" s="39"/>
      <c r="GE536" s="14"/>
      <c r="GF536" s="14"/>
      <c r="GH536" s="39"/>
      <c r="GJ536" s="14"/>
      <c r="GK536" s="14"/>
      <c r="GM536" s="39"/>
      <c r="GO536" s="14"/>
      <c r="GP536" s="14"/>
      <c r="GQ536" s="22"/>
      <c r="GR536" s="40"/>
      <c r="GW536" s="40"/>
      <c r="GY536" s="21"/>
      <c r="GZ536" s="21"/>
      <c r="HB536" s="40"/>
      <c r="HD536" s="21"/>
      <c r="HE536" s="21"/>
      <c r="HF536" s="26"/>
      <c r="HG536" s="41"/>
      <c r="HL536" s="41"/>
      <c r="HN536" s="25"/>
      <c r="HO536" s="25"/>
      <c r="HP536" s="30"/>
      <c r="HQ536" s="42"/>
      <c r="HU536" s="7"/>
      <c r="HV536" s="8"/>
      <c r="IA536" s="8"/>
      <c r="IC536" s="4"/>
      <c r="ID536" s="4"/>
      <c r="IF536" s="8"/>
      <c r="IH536" s="4"/>
      <c r="II536" s="4"/>
      <c r="IK536" s="8"/>
      <c r="IM536" s="4"/>
      <c r="IN536" s="4"/>
      <c r="IO536" s="15"/>
      <c r="IP536" s="39"/>
      <c r="IU536" s="39"/>
      <c r="IW536" s="14"/>
      <c r="IX536" s="14"/>
      <c r="IZ536" s="39"/>
      <c r="JB536" s="14"/>
      <c r="JC536" s="14"/>
      <c r="JD536" s="22"/>
      <c r="JE536" s="40"/>
      <c r="JJ536" s="40"/>
      <c r="JL536" s="21"/>
      <c r="JM536" s="21"/>
      <c r="JN536" s="26"/>
      <c r="JO536" s="41"/>
      <c r="JS536" s="7"/>
      <c r="JT536" s="8"/>
      <c r="JY536" s="8"/>
      <c r="KA536" s="4"/>
      <c r="KB536" s="4"/>
      <c r="KD536" s="8"/>
      <c r="KF536" s="4"/>
      <c r="KG536" s="4"/>
      <c r="KH536" s="15"/>
      <c r="KI536" s="39"/>
      <c r="KN536" s="39"/>
      <c r="KP536" s="14"/>
      <c r="KQ536" s="14"/>
      <c r="KR536" s="22"/>
      <c r="KS536" s="40"/>
      <c r="KX536" s="6"/>
      <c r="KZ536" s="5"/>
      <c r="LA536" s="5"/>
      <c r="LG536" s="15"/>
      <c r="LH536" s="39"/>
      <c r="LM536" s="6"/>
      <c r="LO536" s="5"/>
      <c r="LP536" s="5"/>
      <c r="LQ536" s="7"/>
      <c r="LR536" s="8"/>
      <c r="LW536" s="8"/>
      <c r="LY536" s="4"/>
      <c r="LZ536" s="4"/>
      <c r="MB536" s="8"/>
      <c r="MD536" s="4"/>
      <c r="ME536" s="4"/>
      <c r="MG536" s="8"/>
      <c r="MI536" s="4"/>
      <c r="MJ536" s="4"/>
      <c r="MK536" s="15"/>
      <c r="ML536" s="39"/>
      <c r="MQ536" s="39"/>
      <c r="MS536" s="14"/>
      <c r="MT536" s="14"/>
      <c r="MV536" s="39"/>
      <c r="MX536" s="14"/>
      <c r="MY536" s="14"/>
      <c r="MZ536" s="22"/>
      <c r="NA536" s="40"/>
      <c r="NF536" s="40"/>
      <c r="NH536" s="21"/>
      <c r="NI536" s="21"/>
      <c r="NJ536" s="26"/>
      <c r="NK536" s="41"/>
      <c r="NO536" s="7"/>
      <c r="NP536" s="8"/>
      <c r="NU536" s="8"/>
      <c r="NW536" s="4"/>
      <c r="NX536" s="4"/>
      <c r="NZ536" s="8"/>
      <c r="OB536" s="4"/>
      <c r="OC536" s="4"/>
      <c r="OD536" s="15"/>
      <c r="OE536" s="39"/>
      <c r="OJ536" s="39"/>
      <c r="OL536" s="14"/>
      <c r="OM536" s="14"/>
      <c r="ON536" s="22"/>
      <c r="OO536" s="40"/>
      <c r="OS536" s="7"/>
      <c r="OT536" s="8"/>
      <c r="OY536" s="8"/>
      <c r="PA536" s="4"/>
      <c r="PB536" s="4"/>
      <c r="PC536" s="15"/>
      <c r="PD536" s="39"/>
      <c r="PH536" s="7"/>
      <c r="PI536" s="8"/>
      <c r="PM536" s="7"/>
      <c r="PN536" s="8"/>
      <c r="PS536" s="8"/>
      <c r="PU536" s="4"/>
      <c r="PV536" s="4"/>
      <c r="PX536" s="8"/>
      <c r="PZ536" s="4"/>
      <c r="QA536" s="4"/>
      <c r="QB536" s="15"/>
      <c r="QC536" s="39"/>
      <c r="QH536" s="39"/>
      <c r="QJ536" s="14"/>
      <c r="QK536" s="14"/>
      <c r="QL536" s="22"/>
      <c r="QM536" s="40"/>
      <c r="QQ536" s="7"/>
      <c r="QR536" s="8"/>
      <c r="QW536" s="8"/>
      <c r="QY536" s="4"/>
      <c r="QZ536" s="4"/>
      <c r="RA536" s="15"/>
      <c r="RB536" s="39"/>
      <c r="RF536" s="7"/>
      <c r="RG536" s="8"/>
      <c r="RK536" s="7"/>
      <c r="RL536" s="8"/>
      <c r="RQ536" s="8"/>
      <c r="RS536" s="4"/>
      <c r="RT536" s="4"/>
      <c r="RU536" s="15"/>
      <c r="RV536" s="39"/>
      <c r="RZ536" s="7"/>
      <c r="SA536" s="8"/>
      <c r="SE536" s="7"/>
      <c r="SF536" s="8"/>
      <c r="SJ536" s="7"/>
      <c r="SK536" s="8"/>
      <c r="SP536" s="8"/>
      <c r="SR536" s="4"/>
      <c r="SS536" s="4"/>
      <c r="SU536" s="8"/>
      <c r="SW536" s="4"/>
      <c r="SX536" s="4"/>
      <c r="SY536" s="15"/>
      <c r="SZ536" s="39"/>
      <c r="TE536" s="39"/>
      <c r="TG536" s="14"/>
      <c r="TH536" s="14"/>
      <c r="TI536" s="22"/>
      <c r="TJ536" s="40"/>
      <c r="TN536" s="7"/>
      <c r="TO536" s="8"/>
      <c r="TT536" s="8"/>
      <c r="TV536" s="4"/>
      <c r="TW536" s="4"/>
      <c r="TX536" s="15"/>
      <c r="TY536" s="39"/>
      <c r="UC536" s="7"/>
      <c r="UD536" s="8"/>
      <c r="UH536" s="7"/>
      <c r="UI536" s="8"/>
      <c r="UN536" s="8"/>
      <c r="UP536" s="4"/>
      <c r="UQ536" s="4"/>
      <c r="UR536" s="15"/>
      <c r="US536" s="39"/>
      <c r="UW536" s="7"/>
      <c r="UX536" s="8"/>
      <c r="VB536" s="7"/>
      <c r="VC536" s="8"/>
      <c r="VG536" s="7"/>
      <c r="VH536" s="8"/>
      <c r="VM536" s="8"/>
      <c r="VO536" s="4"/>
      <c r="VP536" s="4"/>
      <c r="VQ536" s="15"/>
      <c r="VR536" s="39"/>
      <c r="VV536" s="7"/>
      <c r="VW536" s="8"/>
      <c r="WA536" s="7"/>
      <c r="WB536" s="8"/>
      <c r="WF536" s="7"/>
      <c r="WG536" s="8"/>
      <c r="WK536" s="7"/>
      <c r="WL536" s="8"/>
      <c r="WQ536" s="8"/>
      <c r="WS536" s="4"/>
      <c r="WT536" s="4"/>
      <c r="WU536" s="15"/>
      <c r="WV536" s="39"/>
      <c r="WZ536" s="7"/>
      <c r="XA536" s="8"/>
      <c r="XE536" s="7"/>
      <c r="XF536" s="8"/>
      <c r="XJ536" s="7"/>
      <c r="XK536" s="8"/>
      <c r="XO536" s="7"/>
      <c r="XP536" s="8"/>
      <c r="XT536" s="7"/>
      <c r="XU536" s="8"/>
      <c r="XY536" s="7"/>
      <c r="XZ536" s="8"/>
      <c r="YD536" s="7"/>
      <c r="YE536" s="8"/>
      <c r="YI536" s="7"/>
      <c r="YJ536" s="8"/>
    </row>
    <row r="537" spans="2:660" x14ac:dyDescent="0.2">
      <c r="B537" s="242"/>
      <c r="C537" s="163"/>
      <c r="D537"/>
      <c r="J537"/>
      <c r="K537"/>
      <c r="L537"/>
      <c r="M537"/>
      <c r="AI537" s="8"/>
      <c r="AK537" s="4"/>
      <c r="AL537" s="9"/>
      <c r="AN537" s="8"/>
      <c r="AP537" s="4"/>
      <c r="AQ537" s="9"/>
      <c r="AS537" s="8"/>
      <c r="AU537" s="4"/>
      <c r="AV537" s="9"/>
      <c r="AX537" s="17"/>
      <c r="AZ537" s="13"/>
      <c r="BA537" s="16"/>
      <c r="BM537" s="39"/>
      <c r="BO537" s="14"/>
      <c r="BP537" s="18"/>
      <c r="BR537" s="39"/>
      <c r="BT537" s="14"/>
      <c r="BU537" s="18"/>
      <c r="BW537" s="39"/>
      <c r="BY537" s="14"/>
      <c r="BZ537" s="18"/>
      <c r="CA537" s="22"/>
      <c r="CB537" s="40"/>
      <c r="CG537" s="40"/>
      <c r="CI537" s="21"/>
      <c r="CJ537" s="21"/>
      <c r="CL537" s="40"/>
      <c r="CN537" s="21"/>
      <c r="CO537" s="21"/>
      <c r="CQ537" s="40"/>
      <c r="CS537" s="21"/>
      <c r="CT537" s="21"/>
      <c r="CV537" s="40"/>
      <c r="CX537" s="21"/>
      <c r="CY537" s="21"/>
      <c r="CZ537" s="26"/>
      <c r="DA537" s="41"/>
      <c r="DF537" s="41"/>
      <c r="DH537" s="25"/>
      <c r="DI537" s="25"/>
      <c r="DK537" s="41"/>
      <c r="DM537" s="25"/>
      <c r="DN537" s="25"/>
      <c r="DP537" s="41"/>
      <c r="DR537" s="25"/>
      <c r="DS537" s="25"/>
      <c r="DT537" s="30"/>
      <c r="DU537" s="42"/>
      <c r="DZ537" s="42"/>
      <c r="EB537" s="29"/>
      <c r="EC537" s="29"/>
      <c r="EE537" s="42"/>
      <c r="EG537" s="29"/>
      <c r="EH537" s="29"/>
      <c r="EI537" s="34"/>
      <c r="EJ537" s="43"/>
      <c r="EO537" s="43"/>
      <c r="EQ537" s="33"/>
      <c r="ER537" s="33"/>
      <c r="ES537" s="38"/>
      <c r="ET537" s="44"/>
      <c r="EX537" s="7"/>
      <c r="EY537" s="8"/>
      <c r="FD537" s="8"/>
      <c r="FF537" s="4"/>
      <c r="FG537" s="4"/>
      <c r="FI537" s="8"/>
      <c r="FK537" s="4"/>
      <c r="FL537" s="4"/>
      <c r="FN537" s="8"/>
      <c r="FP537" s="4"/>
      <c r="FQ537" s="4"/>
      <c r="FS537" s="8"/>
      <c r="FU537" s="4"/>
      <c r="FV537" s="4"/>
      <c r="FW537" s="15"/>
      <c r="FX537" s="39"/>
      <c r="GC537" s="39"/>
      <c r="GE537" s="14"/>
      <c r="GF537" s="14"/>
      <c r="GH537" s="39"/>
      <c r="GJ537" s="14"/>
      <c r="GK537" s="14"/>
      <c r="GM537" s="39"/>
      <c r="GO537" s="14"/>
      <c r="GP537" s="14"/>
      <c r="GQ537" s="22"/>
      <c r="GR537" s="40"/>
      <c r="GW537" s="40"/>
      <c r="GY537" s="21"/>
      <c r="GZ537" s="21"/>
      <c r="HB537" s="40"/>
      <c r="HD537" s="21"/>
      <c r="HE537" s="21"/>
      <c r="HF537" s="26"/>
      <c r="HG537" s="41"/>
      <c r="HL537" s="41"/>
      <c r="HN537" s="25"/>
      <c r="HO537" s="25"/>
      <c r="HP537" s="30"/>
      <c r="HQ537" s="42"/>
      <c r="HU537" s="7"/>
      <c r="HV537" s="8"/>
      <c r="IA537" s="8"/>
      <c r="IC537" s="4"/>
      <c r="ID537" s="4"/>
      <c r="IF537" s="8"/>
      <c r="IH537" s="4"/>
      <c r="II537" s="4"/>
      <c r="IK537" s="8"/>
      <c r="IM537" s="4"/>
      <c r="IN537" s="4"/>
      <c r="IO537" s="15"/>
      <c r="IP537" s="39"/>
      <c r="IU537" s="39"/>
      <c r="IW537" s="14"/>
      <c r="IX537" s="14"/>
      <c r="IZ537" s="39"/>
      <c r="JB537" s="14"/>
      <c r="JC537" s="14"/>
      <c r="JD537" s="22"/>
      <c r="JE537" s="40"/>
      <c r="JJ537" s="40"/>
      <c r="JL537" s="21"/>
      <c r="JM537" s="21"/>
      <c r="JN537" s="26"/>
      <c r="JO537" s="41"/>
      <c r="JS537" s="7"/>
      <c r="JT537" s="8"/>
      <c r="JY537" s="8"/>
      <c r="KA537" s="4"/>
      <c r="KB537" s="4"/>
      <c r="KD537" s="8"/>
      <c r="KF537" s="4"/>
      <c r="KG537" s="4"/>
      <c r="KH537" s="15"/>
      <c r="KI537" s="39"/>
      <c r="KN537" s="39"/>
      <c r="KP537" s="14"/>
      <c r="KQ537" s="14"/>
      <c r="KR537" s="22"/>
      <c r="KS537" s="40"/>
      <c r="KX537" s="6"/>
      <c r="KZ537" s="5"/>
      <c r="LA537" s="5"/>
      <c r="LG537" s="15"/>
      <c r="LH537" s="39"/>
      <c r="LM537" s="6"/>
      <c r="LO537" s="5"/>
      <c r="LP537" s="5"/>
      <c r="LQ537" s="7"/>
      <c r="LR537" s="8"/>
      <c r="LW537" s="8"/>
      <c r="LY537" s="4"/>
      <c r="LZ537" s="4"/>
      <c r="MB537" s="8"/>
      <c r="MD537" s="4"/>
      <c r="ME537" s="4"/>
      <c r="MG537" s="8"/>
      <c r="MI537" s="4"/>
      <c r="MJ537" s="4"/>
      <c r="MK537" s="15"/>
      <c r="ML537" s="39"/>
      <c r="MQ537" s="39"/>
      <c r="MS537" s="14"/>
      <c r="MT537" s="14"/>
      <c r="MV537" s="39"/>
      <c r="MX537" s="14"/>
      <c r="MY537" s="14"/>
      <c r="MZ537" s="22"/>
      <c r="NA537" s="40"/>
      <c r="NF537" s="40"/>
      <c r="NH537" s="21"/>
      <c r="NI537" s="21"/>
      <c r="NJ537" s="26"/>
      <c r="NK537" s="41"/>
      <c r="NO537" s="7"/>
      <c r="NP537" s="8"/>
      <c r="NU537" s="8"/>
      <c r="NW537" s="4"/>
      <c r="NX537" s="4"/>
      <c r="NZ537" s="8"/>
      <c r="OB537" s="4"/>
      <c r="OC537" s="4"/>
      <c r="OD537" s="15"/>
      <c r="OE537" s="39"/>
      <c r="OJ537" s="39"/>
      <c r="OL537" s="14"/>
      <c r="OM537" s="14"/>
      <c r="ON537" s="22"/>
      <c r="OO537" s="40"/>
      <c r="OS537" s="7"/>
      <c r="OT537" s="8"/>
      <c r="OY537" s="8"/>
      <c r="PA537" s="4"/>
      <c r="PB537" s="4"/>
      <c r="PC537" s="15"/>
      <c r="PD537" s="39"/>
      <c r="PH537" s="7"/>
      <c r="PI537" s="8"/>
      <c r="PM537" s="7"/>
      <c r="PN537" s="8"/>
      <c r="PS537" s="8"/>
      <c r="PU537" s="4"/>
      <c r="PV537" s="4"/>
      <c r="PX537" s="8"/>
      <c r="PZ537" s="4"/>
      <c r="QA537" s="4"/>
      <c r="QB537" s="15"/>
      <c r="QC537" s="39"/>
      <c r="QH537" s="39"/>
      <c r="QJ537" s="14"/>
      <c r="QK537" s="14"/>
      <c r="QL537" s="22"/>
      <c r="QM537" s="40"/>
      <c r="QQ537" s="7"/>
      <c r="QR537" s="8"/>
      <c r="QW537" s="8"/>
      <c r="QY537" s="4"/>
      <c r="QZ537" s="4"/>
      <c r="RA537" s="15"/>
      <c r="RB537" s="39"/>
      <c r="RF537" s="7"/>
      <c r="RG537" s="8"/>
      <c r="RK537" s="7"/>
      <c r="RL537" s="8"/>
      <c r="RQ537" s="8"/>
      <c r="RS537" s="4"/>
      <c r="RT537" s="4"/>
      <c r="RU537" s="15"/>
      <c r="RV537" s="39"/>
      <c r="RZ537" s="7"/>
      <c r="SA537" s="8"/>
      <c r="SE537" s="7"/>
      <c r="SF537" s="8"/>
      <c r="SJ537" s="7"/>
      <c r="SK537" s="8"/>
      <c r="SP537" s="8"/>
      <c r="SR537" s="4"/>
      <c r="SS537" s="4"/>
      <c r="SU537" s="8"/>
      <c r="SW537" s="4"/>
      <c r="SX537" s="4"/>
      <c r="SY537" s="15"/>
      <c r="SZ537" s="39"/>
      <c r="TE537" s="39"/>
      <c r="TG537" s="14"/>
      <c r="TH537" s="14"/>
      <c r="TI537" s="22"/>
      <c r="TJ537" s="40"/>
      <c r="TN537" s="7"/>
      <c r="TO537" s="8"/>
      <c r="TT537" s="8"/>
      <c r="TV537" s="4"/>
      <c r="TW537" s="4"/>
      <c r="TX537" s="15"/>
      <c r="TY537" s="39"/>
      <c r="UC537" s="7"/>
      <c r="UD537" s="8"/>
      <c r="UH537" s="7"/>
      <c r="UI537" s="8"/>
      <c r="UN537" s="8"/>
      <c r="UP537" s="4"/>
      <c r="UQ537" s="4"/>
      <c r="UR537" s="15"/>
      <c r="US537" s="39"/>
      <c r="UW537" s="7"/>
      <c r="UX537" s="8"/>
      <c r="VB537" s="7"/>
      <c r="VC537" s="8"/>
      <c r="VG537" s="7"/>
      <c r="VH537" s="8"/>
      <c r="VM537" s="8"/>
      <c r="VO537" s="4"/>
      <c r="VP537" s="4"/>
      <c r="VQ537" s="15"/>
      <c r="VR537" s="39"/>
      <c r="VV537" s="7"/>
      <c r="VW537" s="8"/>
      <c r="WA537" s="7"/>
      <c r="WB537" s="8"/>
      <c r="WF537" s="7"/>
      <c r="WG537" s="8"/>
      <c r="WK537" s="7"/>
      <c r="WL537" s="8"/>
      <c r="WQ537" s="8"/>
      <c r="WS537" s="4"/>
      <c r="WT537" s="4"/>
      <c r="WU537" s="15"/>
      <c r="WV537" s="39"/>
      <c r="WZ537" s="7"/>
      <c r="XA537" s="8"/>
      <c r="XE537" s="7"/>
      <c r="XF537" s="8"/>
      <c r="XJ537" s="7"/>
      <c r="XK537" s="8"/>
      <c r="XO537" s="7"/>
      <c r="XP537" s="8"/>
      <c r="XT537" s="7"/>
      <c r="XU537" s="8"/>
      <c r="XY537" s="7"/>
      <c r="XZ537" s="8"/>
      <c r="YD537" s="7"/>
      <c r="YE537" s="8"/>
      <c r="YI537" s="7"/>
      <c r="YJ537" s="8"/>
    </row>
    <row r="538" spans="2:660" x14ac:dyDescent="0.2">
      <c r="B538" s="242"/>
      <c r="C538" s="163"/>
      <c r="D538"/>
      <c r="J538"/>
      <c r="K538"/>
      <c r="L538"/>
      <c r="M538"/>
      <c r="AI538" s="8"/>
      <c r="AK538" s="4"/>
      <c r="AL538" s="9"/>
      <c r="AN538" s="8"/>
      <c r="AP538" s="4"/>
      <c r="AQ538" s="9"/>
      <c r="AS538" s="8"/>
      <c r="AU538" s="4"/>
      <c r="AV538" s="9"/>
      <c r="AX538" s="17"/>
      <c r="AZ538" s="13"/>
      <c r="BA538" s="16"/>
      <c r="BM538" s="39"/>
      <c r="BO538" s="14"/>
      <c r="BP538" s="18"/>
      <c r="BR538" s="39"/>
      <c r="BT538" s="14"/>
      <c r="BU538" s="18"/>
      <c r="BW538" s="39"/>
      <c r="BY538" s="14"/>
      <c r="BZ538" s="18"/>
      <c r="CA538" s="22"/>
      <c r="CB538" s="40"/>
      <c r="CG538" s="40"/>
      <c r="CI538" s="21"/>
      <c r="CJ538" s="21"/>
      <c r="CL538" s="40"/>
      <c r="CN538" s="21"/>
      <c r="CO538" s="21"/>
      <c r="CQ538" s="40"/>
      <c r="CS538" s="21"/>
      <c r="CT538" s="21"/>
      <c r="CV538" s="40"/>
      <c r="CX538" s="21"/>
      <c r="CY538" s="21"/>
      <c r="CZ538" s="26"/>
      <c r="DA538" s="41"/>
      <c r="DF538" s="41"/>
      <c r="DH538" s="25"/>
      <c r="DI538" s="25"/>
      <c r="DK538" s="41"/>
      <c r="DM538" s="25"/>
      <c r="DN538" s="25"/>
      <c r="DP538" s="41"/>
      <c r="DR538" s="25"/>
      <c r="DS538" s="25"/>
      <c r="DT538" s="30"/>
      <c r="DU538" s="42"/>
      <c r="DZ538" s="42"/>
      <c r="EB538" s="29"/>
      <c r="EC538" s="29"/>
      <c r="EE538" s="42"/>
      <c r="EG538" s="29"/>
      <c r="EH538" s="29"/>
      <c r="EI538" s="34"/>
      <c r="EJ538" s="43"/>
      <c r="EO538" s="43"/>
      <c r="EQ538" s="33"/>
      <c r="ER538" s="33"/>
      <c r="ES538" s="38"/>
      <c r="ET538" s="44"/>
      <c r="EX538" s="7"/>
      <c r="EY538" s="8"/>
      <c r="FD538" s="8"/>
      <c r="FF538" s="4"/>
      <c r="FG538" s="4"/>
      <c r="FI538" s="8"/>
      <c r="FK538" s="4"/>
      <c r="FL538" s="4"/>
      <c r="FN538" s="8"/>
      <c r="FP538" s="4"/>
      <c r="FQ538" s="4"/>
      <c r="FS538" s="8"/>
      <c r="FU538" s="4"/>
      <c r="FV538" s="4"/>
      <c r="FW538" s="15"/>
      <c r="FX538" s="39"/>
      <c r="GC538" s="39"/>
      <c r="GE538" s="14"/>
      <c r="GF538" s="14"/>
      <c r="GH538" s="39"/>
      <c r="GJ538" s="14"/>
      <c r="GK538" s="14"/>
      <c r="GM538" s="39"/>
      <c r="GO538" s="14"/>
      <c r="GP538" s="14"/>
      <c r="GQ538" s="22"/>
      <c r="GR538" s="40"/>
      <c r="GW538" s="40"/>
      <c r="GY538" s="21"/>
      <c r="GZ538" s="21"/>
      <c r="HB538" s="40"/>
      <c r="HD538" s="21"/>
      <c r="HE538" s="21"/>
      <c r="HF538" s="26"/>
      <c r="HG538" s="41"/>
      <c r="HL538" s="41"/>
      <c r="HN538" s="25"/>
      <c r="HO538" s="25"/>
      <c r="HP538" s="30"/>
      <c r="HQ538" s="42"/>
      <c r="HU538" s="7"/>
      <c r="HV538" s="8"/>
      <c r="IA538" s="8"/>
      <c r="IC538" s="4"/>
      <c r="ID538" s="4"/>
      <c r="IF538" s="8"/>
      <c r="IH538" s="4"/>
      <c r="II538" s="4"/>
      <c r="IK538" s="8"/>
      <c r="IM538" s="4"/>
      <c r="IN538" s="4"/>
      <c r="IO538" s="15"/>
      <c r="IP538" s="39"/>
      <c r="IU538" s="39"/>
      <c r="IW538" s="14"/>
      <c r="IX538" s="14"/>
      <c r="IZ538" s="39"/>
      <c r="JB538" s="14"/>
      <c r="JC538" s="14"/>
      <c r="JD538" s="22"/>
      <c r="JE538" s="40"/>
      <c r="JJ538" s="40"/>
      <c r="JL538" s="21"/>
      <c r="JM538" s="21"/>
      <c r="JN538" s="26"/>
      <c r="JO538" s="41"/>
      <c r="JS538" s="7"/>
      <c r="JT538" s="8"/>
      <c r="JY538" s="8"/>
      <c r="KA538" s="4"/>
      <c r="KB538" s="4"/>
      <c r="KD538" s="8"/>
      <c r="KF538" s="4"/>
      <c r="KG538" s="4"/>
      <c r="KH538" s="15"/>
      <c r="KI538" s="39"/>
      <c r="KN538" s="39"/>
      <c r="KP538" s="14"/>
      <c r="KQ538" s="14"/>
      <c r="KR538" s="22"/>
      <c r="KS538" s="40"/>
      <c r="KX538" s="6"/>
      <c r="KZ538" s="5"/>
      <c r="LA538" s="5"/>
      <c r="LG538" s="15"/>
      <c r="LH538" s="39"/>
      <c r="LM538" s="6"/>
      <c r="LO538" s="5"/>
      <c r="LP538" s="5"/>
      <c r="LQ538" s="7"/>
      <c r="LR538" s="8"/>
      <c r="LW538" s="8"/>
      <c r="LY538" s="4"/>
      <c r="LZ538" s="4"/>
      <c r="MB538" s="8"/>
      <c r="MD538" s="4"/>
      <c r="ME538" s="4"/>
      <c r="MG538" s="8"/>
      <c r="MI538" s="4"/>
      <c r="MJ538" s="4"/>
      <c r="MK538" s="15"/>
      <c r="ML538" s="39"/>
      <c r="MQ538" s="39"/>
      <c r="MS538" s="14"/>
      <c r="MT538" s="14"/>
      <c r="MV538" s="39"/>
      <c r="MX538" s="14"/>
      <c r="MY538" s="14"/>
      <c r="MZ538" s="22"/>
      <c r="NA538" s="40"/>
      <c r="NF538" s="40"/>
      <c r="NH538" s="21"/>
      <c r="NI538" s="21"/>
      <c r="NJ538" s="26"/>
      <c r="NK538" s="41"/>
      <c r="NO538" s="7"/>
      <c r="NP538" s="8"/>
      <c r="NU538" s="8"/>
      <c r="NW538" s="4"/>
      <c r="NX538" s="4"/>
      <c r="NZ538" s="8"/>
      <c r="OB538" s="4"/>
      <c r="OC538" s="4"/>
      <c r="OD538" s="15"/>
      <c r="OE538" s="39"/>
      <c r="OJ538" s="39"/>
      <c r="OL538" s="14"/>
      <c r="OM538" s="14"/>
      <c r="ON538" s="22"/>
      <c r="OO538" s="40"/>
      <c r="OS538" s="7"/>
      <c r="OT538" s="8"/>
      <c r="OY538" s="8"/>
      <c r="PA538" s="4"/>
      <c r="PB538" s="4"/>
      <c r="PC538" s="15"/>
      <c r="PD538" s="39"/>
      <c r="PH538" s="7"/>
      <c r="PI538" s="8"/>
      <c r="PM538" s="7"/>
      <c r="PN538" s="8"/>
      <c r="PS538" s="8"/>
      <c r="PU538" s="4"/>
      <c r="PV538" s="4"/>
      <c r="PX538" s="8"/>
      <c r="PZ538" s="4"/>
      <c r="QA538" s="4"/>
      <c r="QB538" s="15"/>
      <c r="QC538" s="39"/>
      <c r="QH538" s="39"/>
      <c r="QJ538" s="14"/>
      <c r="QK538" s="14"/>
      <c r="QL538" s="22"/>
      <c r="QM538" s="40"/>
      <c r="QQ538" s="7"/>
      <c r="QR538" s="8"/>
      <c r="QW538" s="8"/>
      <c r="QY538" s="4"/>
      <c r="QZ538" s="4"/>
      <c r="RA538" s="15"/>
      <c r="RB538" s="39"/>
      <c r="RF538" s="7"/>
      <c r="RG538" s="8"/>
      <c r="RK538" s="7"/>
      <c r="RL538" s="8"/>
      <c r="RQ538" s="8"/>
      <c r="RS538" s="4"/>
      <c r="RT538" s="4"/>
      <c r="RU538" s="15"/>
      <c r="RV538" s="39"/>
      <c r="RZ538" s="7"/>
      <c r="SA538" s="8"/>
      <c r="SE538" s="7"/>
      <c r="SF538" s="8"/>
      <c r="SJ538" s="7"/>
      <c r="SK538" s="8"/>
      <c r="SP538" s="8"/>
      <c r="SR538" s="4"/>
      <c r="SS538" s="4"/>
      <c r="SU538" s="8"/>
      <c r="SW538" s="4"/>
      <c r="SX538" s="4"/>
      <c r="SY538" s="15"/>
      <c r="SZ538" s="39"/>
      <c r="TE538" s="39"/>
      <c r="TG538" s="14"/>
      <c r="TH538" s="14"/>
      <c r="TI538" s="22"/>
      <c r="TJ538" s="40"/>
      <c r="TN538" s="7"/>
      <c r="TO538" s="8"/>
      <c r="TT538" s="8"/>
      <c r="TV538" s="4"/>
      <c r="TW538" s="4"/>
      <c r="TX538" s="15"/>
      <c r="TY538" s="39"/>
      <c r="UC538" s="7"/>
      <c r="UD538" s="8"/>
      <c r="UH538" s="7"/>
      <c r="UI538" s="8"/>
      <c r="UN538" s="8"/>
      <c r="UP538" s="4"/>
      <c r="UQ538" s="4"/>
      <c r="UR538" s="15"/>
      <c r="US538" s="39"/>
      <c r="UW538" s="7"/>
      <c r="UX538" s="8"/>
      <c r="VB538" s="7"/>
      <c r="VC538" s="8"/>
      <c r="VG538" s="7"/>
      <c r="VH538" s="8"/>
      <c r="VM538" s="8"/>
      <c r="VO538" s="4"/>
      <c r="VP538" s="4"/>
      <c r="VQ538" s="15"/>
      <c r="VR538" s="39"/>
      <c r="VV538" s="7"/>
      <c r="VW538" s="8"/>
      <c r="WA538" s="7"/>
      <c r="WB538" s="8"/>
      <c r="WF538" s="7"/>
      <c r="WG538" s="8"/>
      <c r="WK538" s="7"/>
      <c r="WL538" s="8"/>
      <c r="WQ538" s="8"/>
      <c r="WS538" s="4"/>
      <c r="WT538" s="4"/>
      <c r="WU538" s="15"/>
      <c r="WV538" s="39"/>
      <c r="WZ538" s="7"/>
      <c r="XA538" s="8"/>
      <c r="XE538" s="7"/>
      <c r="XF538" s="8"/>
      <c r="XJ538" s="7"/>
      <c r="XK538" s="8"/>
      <c r="XO538" s="7"/>
      <c r="XP538" s="8"/>
      <c r="XT538" s="7"/>
      <c r="XU538" s="8"/>
      <c r="XY538" s="7"/>
      <c r="XZ538" s="8"/>
      <c r="YD538" s="7"/>
      <c r="YE538" s="8"/>
      <c r="YI538" s="7"/>
      <c r="YJ538" s="8"/>
    </row>
    <row r="539" spans="2:660" x14ac:dyDescent="0.2">
      <c r="B539" s="242"/>
      <c r="C539" s="163"/>
      <c r="D539"/>
      <c r="J539"/>
      <c r="K539"/>
      <c r="L539"/>
      <c r="M539"/>
      <c r="AI539" s="8"/>
      <c r="AK539" s="4"/>
      <c r="AL539" s="9"/>
      <c r="AN539" s="8"/>
      <c r="AP539" s="4"/>
      <c r="AQ539" s="9"/>
      <c r="AS539" s="8"/>
      <c r="AU539" s="4"/>
      <c r="AV539" s="9"/>
      <c r="AX539" s="17"/>
      <c r="AZ539" s="13"/>
      <c r="BA539" s="16"/>
      <c r="BM539" s="39"/>
      <c r="BO539" s="14"/>
      <c r="BP539" s="18"/>
      <c r="BR539" s="39"/>
      <c r="BT539" s="14"/>
      <c r="BU539" s="18"/>
      <c r="BW539" s="39"/>
      <c r="BY539" s="14"/>
      <c r="BZ539" s="18"/>
      <c r="CA539" s="22"/>
      <c r="CB539" s="40"/>
      <c r="CG539" s="40"/>
      <c r="CI539" s="21"/>
      <c r="CJ539" s="21"/>
      <c r="CL539" s="40"/>
      <c r="CN539" s="21"/>
      <c r="CO539" s="21"/>
      <c r="CQ539" s="40"/>
      <c r="CS539" s="21"/>
      <c r="CT539" s="21"/>
      <c r="CV539" s="40"/>
      <c r="CX539" s="21"/>
      <c r="CY539" s="21"/>
      <c r="CZ539" s="26"/>
      <c r="DA539" s="41"/>
      <c r="DF539" s="41"/>
      <c r="DH539" s="25"/>
      <c r="DI539" s="25"/>
      <c r="DK539" s="41"/>
      <c r="DM539" s="25"/>
      <c r="DN539" s="25"/>
      <c r="DP539" s="41"/>
      <c r="DR539" s="25"/>
      <c r="DS539" s="25"/>
      <c r="DT539" s="30"/>
      <c r="DU539" s="42"/>
      <c r="DZ539" s="42"/>
      <c r="EB539" s="29"/>
      <c r="EC539" s="29"/>
      <c r="EE539" s="42"/>
      <c r="EG539" s="29"/>
      <c r="EH539" s="29"/>
      <c r="EI539" s="34"/>
      <c r="EJ539" s="43"/>
      <c r="EO539" s="43"/>
      <c r="EQ539" s="33"/>
      <c r="ER539" s="33"/>
      <c r="ES539" s="38"/>
      <c r="ET539" s="44"/>
      <c r="EX539" s="7"/>
      <c r="EY539" s="8"/>
      <c r="FD539" s="8"/>
      <c r="FF539" s="4"/>
      <c r="FG539" s="4"/>
      <c r="FI539" s="8"/>
      <c r="FK539" s="4"/>
      <c r="FL539" s="4"/>
      <c r="FN539" s="8"/>
      <c r="FP539" s="4"/>
      <c r="FQ539" s="4"/>
      <c r="FS539" s="8"/>
      <c r="FU539" s="4"/>
      <c r="FV539" s="4"/>
      <c r="FW539" s="15"/>
      <c r="FX539" s="39"/>
      <c r="GC539" s="39"/>
      <c r="GE539" s="14"/>
      <c r="GF539" s="14"/>
      <c r="GH539" s="39"/>
      <c r="GJ539" s="14"/>
      <c r="GK539" s="14"/>
      <c r="GM539" s="39"/>
      <c r="GO539" s="14"/>
      <c r="GP539" s="14"/>
      <c r="GQ539" s="22"/>
      <c r="GR539" s="40"/>
      <c r="GW539" s="40"/>
      <c r="GY539" s="21"/>
      <c r="GZ539" s="21"/>
      <c r="HB539" s="40"/>
      <c r="HD539" s="21"/>
      <c r="HE539" s="21"/>
      <c r="HF539" s="26"/>
      <c r="HG539" s="41"/>
      <c r="HL539" s="41"/>
      <c r="HN539" s="25"/>
      <c r="HO539" s="25"/>
      <c r="HP539" s="30"/>
      <c r="HQ539" s="42"/>
      <c r="HU539" s="7"/>
      <c r="HV539" s="8"/>
      <c r="IA539" s="8"/>
      <c r="IC539" s="4"/>
      <c r="ID539" s="4"/>
      <c r="IF539" s="8"/>
      <c r="IH539" s="4"/>
      <c r="II539" s="4"/>
      <c r="IK539" s="8"/>
      <c r="IM539" s="4"/>
      <c r="IN539" s="4"/>
      <c r="IO539" s="15"/>
      <c r="IP539" s="39"/>
      <c r="IU539" s="39"/>
      <c r="IW539" s="14"/>
      <c r="IX539" s="14"/>
      <c r="IZ539" s="39"/>
      <c r="JB539" s="14"/>
      <c r="JC539" s="14"/>
      <c r="JD539" s="22"/>
      <c r="JE539" s="40"/>
      <c r="JJ539" s="40"/>
      <c r="JL539" s="21"/>
      <c r="JM539" s="21"/>
      <c r="JN539" s="26"/>
      <c r="JO539" s="41"/>
      <c r="JS539" s="7"/>
      <c r="JT539" s="8"/>
      <c r="JY539" s="8"/>
      <c r="KA539" s="4"/>
      <c r="KB539" s="4"/>
      <c r="KD539" s="8"/>
      <c r="KF539" s="4"/>
      <c r="KG539" s="4"/>
      <c r="KH539" s="15"/>
      <c r="KI539" s="39"/>
      <c r="KN539" s="39"/>
      <c r="KP539" s="14"/>
      <c r="KQ539" s="14"/>
      <c r="KR539" s="22"/>
      <c r="KS539" s="40"/>
      <c r="KX539" s="6"/>
      <c r="KZ539" s="5"/>
      <c r="LA539" s="5"/>
      <c r="LG539" s="15"/>
      <c r="LH539" s="39"/>
      <c r="LM539" s="6"/>
      <c r="LO539" s="5"/>
      <c r="LP539" s="5"/>
      <c r="LQ539" s="7"/>
      <c r="LR539" s="8"/>
      <c r="LW539" s="8"/>
      <c r="LY539" s="4"/>
      <c r="LZ539" s="4"/>
      <c r="MB539" s="8"/>
      <c r="MD539" s="4"/>
      <c r="ME539" s="4"/>
      <c r="MG539" s="8"/>
      <c r="MI539" s="4"/>
      <c r="MJ539" s="4"/>
      <c r="MK539" s="15"/>
      <c r="ML539" s="39"/>
      <c r="MQ539" s="39"/>
      <c r="MS539" s="14"/>
      <c r="MT539" s="14"/>
      <c r="MV539" s="39"/>
      <c r="MX539" s="14"/>
      <c r="MY539" s="14"/>
      <c r="MZ539" s="22"/>
      <c r="NA539" s="40"/>
      <c r="NF539" s="40"/>
      <c r="NH539" s="21"/>
      <c r="NI539" s="21"/>
      <c r="NJ539" s="26"/>
      <c r="NK539" s="41"/>
      <c r="NO539" s="7"/>
      <c r="NP539" s="8"/>
      <c r="NU539" s="8"/>
      <c r="NW539" s="4"/>
      <c r="NX539" s="4"/>
      <c r="NZ539" s="8"/>
      <c r="OB539" s="4"/>
      <c r="OC539" s="4"/>
      <c r="OD539" s="15"/>
      <c r="OE539" s="39"/>
      <c r="OJ539" s="39"/>
      <c r="OL539" s="14"/>
      <c r="OM539" s="14"/>
      <c r="ON539" s="22"/>
      <c r="OO539" s="40"/>
      <c r="OS539" s="7"/>
      <c r="OT539" s="8"/>
      <c r="OY539" s="8"/>
      <c r="PA539" s="4"/>
      <c r="PB539" s="4"/>
      <c r="PC539" s="15"/>
      <c r="PD539" s="39"/>
      <c r="PH539" s="7"/>
      <c r="PI539" s="8"/>
      <c r="PM539" s="7"/>
      <c r="PN539" s="8"/>
      <c r="PS539" s="8"/>
      <c r="PU539" s="4"/>
      <c r="PV539" s="4"/>
      <c r="PX539" s="8"/>
      <c r="PZ539" s="4"/>
      <c r="QA539" s="4"/>
      <c r="QB539" s="15"/>
      <c r="QC539" s="39"/>
      <c r="QH539" s="39"/>
      <c r="QJ539" s="14"/>
      <c r="QK539" s="14"/>
      <c r="QL539" s="22"/>
      <c r="QM539" s="40"/>
      <c r="QQ539" s="7"/>
      <c r="QR539" s="8"/>
      <c r="QW539" s="8"/>
      <c r="QY539" s="4"/>
      <c r="QZ539" s="4"/>
      <c r="RA539" s="15"/>
      <c r="RB539" s="39"/>
      <c r="RF539" s="7"/>
      <c r="RG539" s="8"/>
      <c r="RK539" s="7"/>
      <c r="RL539" s="8"/>
      <c r="RQ539" s="8"/>
      <c r="RS539" s="4"/>
      <c r="RT539" s="4"/>
      <c r="RU539" s="15"/>
      <c r="RV539" s="39"/>
      <c r="RZ539" s="7"/>
      <c r="SA539" s="8"/>
      <c r="SE539" s="7"/>
      <c r="SF539" s="8"/>
      <c r="SJ539" s="7"/>
      <c r="SK539" s="8"/>
      <c r="SP539" s="8"/>
      <c r="SR539" s="4"/>
      <c r="SS539" s="4"/>
      <c r="SU539" s="8"/>
      <c r="SW539" s="4"/>
      <c r="SX539" s="4"/>
      <c r="SY539" s="15"/>
      <c r="SZ539" s="39"/>
      <c r="TE539" s="39"/>
      <c r="TG539" s="14"/>
      <c r="TH539" s="14"/>
      <c r="TI539" s="22"/>
      <c r="TJ539" s="40"/>
      <c r="TN539" s="7"/>
      <c r="TO539" s="8"/>
      <c r="TT539" s="8"/>
      <c r="TV539" s="4"/>
      <c r="TW539" s="4"/>
      <c r="TX539" s="15"/>
      <c r="TY539" s="39"/>
      <c r="UC539" s="7"/>
      <c r="UD539" s="8"/>
      <c r="UH539" s="7"/>
      <c r="UI539" s="8"/>
      <c r="UN539" s="8"/>
      <c r="UP539" s="4"/>
      <c r="UQ539" s="4"/>
      <c r="UR539" s="15"/>
      <c r="US539" s="39"/>
      <c r="UW539" s="7"/>
      <c r="UX539" s="8"/>
      <c r="VB539" s="7"/>
      <c r="VC539" s="8"/>
      <c r="VG539" s="7"/>
      <c r="VH539" s="8"/>
      <c r="VM539" s="8"/>
      <c r="VO539" s="4"/>
      <c r="VP539" s="4"/>
      <c r="VQ539" s="15"/>
      <c r="VR539" s="39"/>
      <c r="VV539" s="7"/>
      <c r="VW539" s="8"/>
      <c r="WA539" s="7"/>
      <c r="WB539" s="8"/>
      <c r="WF539" s="7"/>
      <c r="WG539" s="8"/>
      <c r="WK539" s="7"/>
      <c r="WL539" s="8"/>
      <c r="WQ539" s="8"/>
      <c r="WS539" s="4"/>
      <c r="WT539" s="4"/>
      <c r="WU539" s="15"/>
      <c r="WV539" s="39"/>
      <c r="WZ539" s="7"/>
      <c r="XA539" s="8"/>
      <c r="XE539" s="7"/>
      <c r="XF539" s="8"/>
      <c r="XJ539" s="7"/>
      <c r="XK539" s="8"/>
      <c r="XO539" s="7"/>
      <c r="XP539" s="8"/>
      <c r="XT539" s="7"/>
      <c r="XU539" s="8"/>
      <c r="XY539" s="7"/>
      <c r="XZ539" s="8"/>
      <c r="YD539" s="7"/>
      <c r="YE539" s="8"/>
      <c r="YI539" s="7"/>
      <c r="YJ539" s="8"/>
    </row>
    <row r="540" spans="2:660" x14ac:dyDescent="0.2">
      <c r="B540" s="242"/>
      <c r="C540" s="163"/>
      <c r="D540"/>
      <c r="J540"/>
      <c r="K540"/>
      <c r="L540"/>
      <c r="M540"/>
      <c r="AI540" s="8"/>
      <c r="AK540" s="4"/>
      <c r="AL540" s="9"/>
      <c r="AN540" s="8"/>
      <c r="AP540" s="4"/>
      <c r="AQ540" s="9"/>
      <c r="AS540" s="8"/>
      <c r="AU540" s="4"/>
      <c r="AV540" s="9"/>
      <c r="AX540" s="17"/>
      <c r="AZ540" s="13"/>
      <c r="BA540" s="16"/>
      <c r="BM540" s="39"/>
      <c r="BO540" s="14"/>
      <c r="BP540" s="18"/>
      <c r="BR540" s="39"/>
      <c r="BT540" s="14"/>
      <c r="BU540" s="18"/>
      <c r="BW540" s="39"/>
      <c r="BY540" s="14"/>
      <c r="BZ540" s="18"/>
      <c r="CA540" s="22"/>
      <c r="CB540" s="40"/>
      <c r="CG540" s="40"/>
      <c r="CI540" s="21"/>
      <c r="CJ540" s="21"/>
      <c r="CL540" s="40"/>
      <c r="CN540" s="21"/>
      <c r="CO540" s="21"/>
      <c r="CQ540" s="40"/>
      <c r="CS540" s="21"/>
      <c r="CT540" s="21"/>
      <c r="CV540" s="40"/>
      <c r="CX540" s="21"/>
      <c r="CY540" s="21"/>
      <c r="CZ540" s="26"/>
      <c r="DA540" s="41"/>
      <c r="DF540" s="41"/>
      <c r="DH540" s="25"/>
      <c r="DI540" s="25"/>
      <c r="DK540" s="41"/>
      <c r="DM540" s="25"/>
      <c r="DN540" s="25"/>
      <c r="DP540" s="41"/>
      <c r="DR540" s="25"/>
      <c r="DS540" s="25"/>
      <c r="DT540" s="30"/>
      <c r="DU540" s="42"/>
      <c r="DZ540" s="42"/>
      <c r="EB540" s="29"/>
      <c r="EC540" s="29"/>
      <c r="EE540" s="42"/>
      <c r="EG540" s="29"/>
      <c r="EH540" s="29"/>
      <c r="EI540" s="34"/>
      <c r="EJ540" s="43"/>
      <c r="EO540" s="43"/>
      <c r="EQ540" s="33"/>
      <c r="ER540" s="33"/>
      <c r="ES540" s="38"/>
      <c r="ET540" s="44"/>
      <c r="EX540" s="7"/>
      <c r="EY540" s="8"/>
      <c r="FD540" s="8"/>
      <c r="FF540" s="4"/>
      <c r="FG540" s="4"/>
      <c r="FI540" s="8"/>
      <c r="FK540" s="4"/>
      <c r="FL540" s="4"/>
      <c r="FN540" s="8"/>
      <c r="FP540" s="4"/>
      <c r="FQ540" s="4"/>
      <c r="FS540" s="8"/>
      <c r="FU540" s="4"/>
      <c r="FV540" s="4"/>
      <c r="FW540" s="15"/>
      <c r="FX540" s="39"/>
      <c r="GC540" s="39"/>
      <c r="GE540" s="14"/>
      <c r="GF540" s="14"/>
      <c r="GH540" s="39"/>
      <c r="GJ540" s="14"/>
      <c r="GK540" s="14"/>
      <c r="GM540" s="39"/>
      <c r="GO540" s="14"/>
      <c r="GP540" s="14"/>
      <c r="GQ540" s="22"/>
      <c r="GR540" s="40"/>
      <c r="GW540" s="40"/>
      <c r="GY540" s="21"/>
      <c r="GZ540" s="21"/>
      <c r="HB540" s="40"/>
      <c r="HD540" s="21"/>
      <c r="HE540" s="21"/>
      <c r="HF540" s="26"/>
      <c r="HG540" s="41"/>
      <c r="HL540" s="41"/>
      <c r="HN540" s="25"/>
      <c r="HO540" s="25"/>
      <c r="HP540" s="30"/>
      <c r="HQ540" s="42"/>
      <c r="HU540" s="7"/>
      <c r="HV540" s="8"/>
      <c r="IA540" s="8"/>
      <c r="IC540" s="4"/>
      <c r="ID540" s="4"/>
      <c r="IF540" s="8"/>
      <c r="IH540" s="4"/>
      <c r="II540" s="4"/>
      <c r="IK540" s="8"/>
      <c r="IM540" s="4"/>
      <c r="IN540" s="4"/>
      <c r="IO540" s="15"/>
      <c r="IP540" s="39"/>
      <c r="IU540" s="39"/>
      <c r="IW540" s="14"/>
      <c r="IX540" s="14"/>
      <c r="IZ540" s="39"/>
      <c r="JB540" s="14"/>
      <c r="JC540" s="14"/>
      <c r="JD540" s="22"/>
      <c r="JE540" s="40"/>
      <c r="JJ540" s="40"/>
      <c r="JL540" s="21"/>
      <c r="JM540" s="21"/>
      <c r="JN540" s="26"/>
      <c r="JO540" s="41"/>
      <c r="JS540" s="7"/>
      <c r="JT540" s="8"/>
      <c r="JY540" s="8"/>
      <c r="KA540" s="4"/>
      <c r="KB540" s="4"/>
      <c r="KD540" s="8"/>
      <c r="KF540" s="4"/>
      <c r="KG540" s="4"/>
      <c r="KH540" s="15"/>
      <c r="KI540" s="39"/>
      <c r="KN540" s="39"/>
      <c r="KP540" s="14"/>
      <c r="KQ540" s="14"/>
      <c r="KR540" s="22"/>
      <c r="KS540" s="40"/>
      <c r="KX540" s="6"/>
      <c r="KZ540" s="5"/>
      <c r="LA540" s="5"/>
      <c r="LG540" s="15"/>
      <c r="LH540" s="39"/>
      <c r="LM540" s="6"/>
      <c r="LO540" s="5"/>
      <c r="LP540" s="5"/>
      <c r="LQ540" s="7"/>
      <c r="LR540" s="8"/>
      <c r="LW540" s="8"/>
      <c r="LY540" s="4"/>
      <c r="LZ540" s="4"/>
      <c r="MB540" s="8"/>
      <c r="MD540" s="4"/>
      <c r="ME540" s="4"/>
      <c r="MG540" s="8"/>
      <c r="MI540" s="4"/>
      <c r="MJ540" s="4"/>
      <c r="MK540" s="15"/>
      <c r="ML540" s="39"/>
      <c r="MQ540" s="39"/>
      <c r="MS540" s="14"/>
      <c r="MT540" s="14"/>
      <c r="MV540" s="39"/>
      <c r="MX540" s="14"/>
      <c r="MY540" s="14"/>
      <c r="MZ540" s="22"/>
      <c r="NA540" s="40"/>
      <c r="NF540" s="40"/>
      <c r="NH540" s="21"/>
      <c r="NI540" s="21"/>
      <c r="NJ540" s="26"/>
      <c r="NK540" s="41"/>
      <c r="NO540" s="7"/>
      <c r="NP540" s="8"/>
      <c r="NU540" s="8"/>
      <c r="NW540" s="4"/>
      <c r="NX540" s="4"/>
      <c r="NZ540" s="8"/>
      <c r="OB540" s="4"/>
      <c r="OC540" s="4"/>
      <c r="OD540" s="15"/>
      <c r="OE540" s="39"/>
      <c r="OJ540" s="39"/>
      <c r="OL540" s="14"/>
      <c r="OM540" s="14"/>
      <c r="ON540" s="22"/>
      <c r="OO540" s="40"/>
      <c r="OS540" s="7"/>
      <c r="OT540" s="8"/>
      <c r="OY540" s="8"/>
      <c r="PA540" s="4"/>
      <c r="PB540" s="4"/>
      <c r="PC540" s="15"/>
      <c r="PD540" s="39"/>
      <c r="PH540" s="7"/>
      <c r="PI540" s="8"/>
      <c r="PM540" s="7"/>
      <c r="PN540" s="8"/>
      <c r="PS540" s="8"/>
      <c r="PU540" s="4"/>
      <c r="PV540" s="4"/>
      <c r="PX540" s="8"/>
      <c r="PZ540" s="4"/>
      <c r="QA540" s="4"/>
      <c r="QB540" s="15"/>
      <c r="QC540" s="39"/>
      <c r="QH540" s="39"/>
      <c r="QJ540" s="14"/>
      <c r="QK540" s="14"/>
      <c r="QL540" s="22"/>
      <c r="QM540" s="40"/>
      <c r="QQ540" s="7"/>
      <c r="QR540" s="8"/>
      <c r="QW540" s="8"/>
      <c r="QY540" s="4"/>
      <c r="QZ540" s="4"/>
      <c r="RA540" s="15"/>
      <c r="RB540" s="39"/>
      <c r="RF540" s="7"/>
      <c r="RG540" s="8"/>
      <c r="RK540" s="7"/>
      <c r="RL540" s="8"/>
      <c r="RQ540" s="8"/>
      <c r="RS540" s="4"/>
      <c r="RT540" s="4"/>
      <c r="RU540" s="15"/>
      <c r="RV540" s="39"/>
      <c r="RZ540" s="7"/>
      <c r="SA540" s="8"/>
      <c r="SE540" s="7"/>
      <c r="SF540" s="8"/>
      <c r="SJ540" s="7"/>
      <c r="SK540" s="8"/>
      <c r="SP540" s="8"/>
      <c r="SR540" s="4"/>
      <c r="SS540" s="4"/>
      <c r="SU540" s="8"/>
      <c r="SW540" s="4"/>
      <c r="SX540" s="4"/>
      <c r="SY540" s="15"/>
      <c r="SZ540" s="39"/>
      <c r="TE540" s="39"/>
      <c r="TG540" s="14"/>
      <c r="TH540" s="14"/>
      <c r="TI540" s="22"/>
      <c r="TJ540" s="40"/>
      <c r="TN540" s="7"/>
      <c r="TO540" s="8"/>
      <c r="TT540" s="8"/>
      <c r="TV540" s="4"/>
      <c r="TW540" s="4"/>
      <c r="TX540" s="15"/>
      <c r="TY540" s="39"/>
      <c r="UC540" s="7"/>
      <c r="UD540" s="8"/>
      <c r="UH540" s="7"/>
      <c r="UI540" s="8"/>
      <c r="UN540" s="8"/>
      <c r="UP540" s="4"/>
      <c r="UQ540" s="4"/>
      <c r="UR540" s="15"/>
      <c r="US540" s="39"/>
      <c r="UW540" s="7"/>
      <c r="UX540" s="8"/>
      <c r="VB540" s="7"/>
      <c r="VC540" s="8"/>
      <c r="VG540" s="7"/>
      <c r="VH540" s="8"/>
      <c r="VM540" s="8"/>
      <c r="VO540" s="4"/>
      <c r="VP540" s="4"/>
      <c r="VQ540" s="15"/>
      <c r="VR540" s="39"/>
      <c r="VV540" s="7"/>
      <c r="VW540" s="8"/>
      <c r="WA540" s="7"/>
      <c r="WB540" s="8"/>
      <c r="WF540" s="7"/>
      <c r="WG540" s="8"/>
      <c r="WK540" s="7"/>
      <c r="WL540" s="8"/>
      <c r="WQ540" s="8"/>
      <c r="WS540" s="4"/>
      <c r="WT540" s="4"/>
      <c r="WU540" s="15"/>
      <c r="WV540" s="39"/>
      <c r="WZ540" s="7"/>
      <c r="XA540" s="8"/>
      <c r="XE540" s="7"/>
      <c r="XF540" s="8"/>
      <c r="XJ540" s="7"/>
      <c r="XK540" s="8"/>
      <c r="XO540" s="7"/>
      <c r="XP540" s="8"/>
      <c r="XT540" s="7"/>
      <c r="XU540" s="8"/>
      <c r="XY540" s="7"/>
      <c r="XZ540" s="8"/>
      <c r="YD540" s="7"/>
      <c r="YE540" s="8"/>
      <c r="YI540" s="7"/>
      <c r="YJ540" s="8"/>
    </row>
    <row r="541" spans="2:660" x14ac:dyDescent="0.2">
      <c r="B541" s="242"/>
      <c r="C541" s="163"/>
      <c r="D541"/>
      <c r="J541"/>
      <c r="K541"/>
      <c r="L541"/>
      <c r="M541"/>
      <c r="AI541" s="8"/>
      <c r="AK541" s="4"/>
      <c r="AL541" s="9"/>
      <c r="AN541" s="8"/>
      <c r="AP541" s="4"/>
      <c r="AQ541" s="9"/>
      <c r="AS541" s="8"/>
      <c r="AU541" s="4"/>
      <c r="AV541" s="9"/>
      <c r="AX541" s="17"/>
      <c r="AZ541" s="13"/>
      <c r="BA541" s="16"/>
      <c r="BM541" s="39"/>
      <c r="BO541" s="14"/>
      <c r="BP541" s="18"/>
      <c r="BR541" s="39"/>
      <c r="BT541" s="14"/>
      <c r="BU541" s="18"/>
      <c r="BW541" s="39"/>
      <c r="BY541" s="14"/>
      <c r="BZ541" s="18"/>
      <c r="CA541" s="22"/>
      <c r="CB541" s="40"/>
      <c r="CG541" s="40"/>
      <c r="CI541" s="21"/>
      <c r="CJ541" s="21"/>
      <c r="CL541" s="40"/>
      <c r="CN541" s="21"/>
      <c r="CO541" s="21"/>
      <c r="CQ541" s="40"/>
      <c r="CS541" s="21"/>
      <c r="CT541" s="21"/>
      <c r="CV541" s="40"/>
      <c r="CX541" s="21"/>
      <c r="CY541" s="21"/>
      <c r="CZ541" s="26"/>
      <c r="DA541" s="41"/>
      <c r="DF541" s="41"/>
      <c r="DH541" s="25"/>
      <c r="DI541" s="25"/>
      <c r="DK541" s="41"/>
      <c r="DM541" s="25"/>
      <c r="DN541" s="25"/>
      <c r="DP541" s="41"/>
      <c r="DR541" s="25"/>
      <c r="DS541" s="25"/>
      <c r="DT541" s="30"/>
      <c r="DU541" s="42"/>
      <c r="DZ541" s="42"/>
      <c r="EB541" s="29"/>
      <c r="EC541" s="29"/>
      <c r="EE541" s="42"/>
      <c r="EG541" s="29"/>
      <c r="EH541" s="29"/>
      <c r="EI541" s="34"/>
      <c r="EJ541" s="43"/>
      <c r="EO541" s="43"/>
      <c r="EQ541" s="33"/>
      <c r="ER541" s="33"/>
      <c r="ES541" s="38"/>
      <c r="ET541" s="44"/>
      <c r="EX541" s="7"/>
      <c r="EY541" s="8"/>
      <c r="FD541" s="8"/>
      <c r="FF541" s="4"/>
      <c r="FG541" s="4"/>
      <c r="FI541" s="8"/>
      <c r="FK541" s="4"/>
      <c r="FL541" s="4"/>
      <c r="FN541" s="8"/>
      <c r="FP541" s="4"/>
      <c r="FQ541" s="4"/>
      <c r="FS541" s="8"/>
      <c r="FU541" s="4"/>
      <c r="FV541" s="4"/>
      <c r="FW541" s="15"/>
      <c r="FX541" s="39"/>
      <c r="GC541" s="39"/>
      <c r="GE541" s="14"/>
      <c r="GF541" s="14"/>
      <c r="GH541" s="39"/>
      <c r="GJ541" s="14"/>
      <c r="GK541" s="14"/>
      <c r="GM541" s="39"/>
      <c r="GO541" s="14"/>
      <c r="GP541" s="14"/>
      <c r="GQ541" s="22"/>
      <c r="GR541" s="40"/>
      <c r="GW541" s="40"/>
      <c r="GY541" s="21"/>
      <c r="GZ541" s="21"/>
      <c r="HB541" s="40"/>
      <c r="HD541" s="21"/>
      <c r="HE541" s="21"/>
      <c r="HF541" s="26"/>
      <c r="HG541" s="41"/>
      <c r="HL541" s="41"/>
      <c r="HN541" s="25"/>
      <c r="HO541" s="25"/>
      <c r="HP541" s="30"/>
      <c r="HQ541" s="42"/>
      <c r="HU541" s="7"/>
      <c r="HV541" s="8"/>
      <c r="IA541" s="8"/>
      <c r="IC541" s="4"/>
      <c r="ID541" s="4"/>
      <c r="IF541" s="8"/>
      <c r="IH541" s="4"/>
      <c r="II541" s="4"/>
      <c r="IK541" s="8"/>
      <c r="IM541" s="4"/>
      <c r="IN541" s="4"/>
      <c r="IO541" s="15"/>
      <c r="IP541" s="39"/>
      <c r="IU541" s="39"/>
      <c r="IW541" s="14"/>
      <c r="IX541" s="14"/>
      <c r="IZ541" s="39"/>
      <c r="JB541" s="14"/>
      <c r="JC541" s="14"/>
      <c r="JD541" s="22"/>
      <c r="JE541" s="40"/>
      <c r="JJ541" s="40"/>
      <c r="JL541" s="21"/>
      <c r="JM541" s="21"/>
      <c r="JN541" s="26"/>
      <c r="JO541" s="41"/>
      <c r="JS541" s="7"/>
      <c r="JT541" s="8"/>
      <c r="JY541" s="8"/>
      <c r="KA541" s="4"/>
      <c r="KB541" s="4"/>
      <c r="KD541" s="8"/>
      <c r="KF541" s="4"/>
      <c r="KG541" s="4"/>
      <c r="KH541" s="15"/>
      <c r="KI541" s="39"/>
      <c r="KN541" s="39"/>
      <c r="KP541" s="14"/>
      <c r="KQ541" s="14"/>
      <c r="KR541" s="22"/>
      <c r="KS541" s="40"/>
      <c r="KX541" s="6"/>
      <c r="KZ541" s="5"/>
      <c r="LA541" s="5"/>
      <c r="LG541" s="15"/>
      <c r="LH541" s="39"/>
      <c r="LM541" s="6"/>
      <c r="LO541" s="5"/>
      <c r="LP541" s="5"/>
      <c r="LQ541" s="7"/>
      <c r="LR541" s="8"/>
      <c r="LW541" s="8"/>
      <c r="LY541" s="4"/>
      <c r="LZ541" s="4"/>
      <c r="MB541" s="8"/>
      <c r="MD541" s="4"/>
      <c r="ME541" s="4"/>
      <c r="MG541" s="8"/>
      <c r="MI541" s="4"/>
      <c r="MJ541" s="4"/>
      <c r="MK541" s="15"/>
      <c r="ML541" s="39"/>
      <c r="MQ541" s="39"/>
      <c r="MS541" s="14"/>
      <c r="MT541" s="14"/>
      <c r="MV541" s="39"/>
      <c r="MX541" s="14"/>
      <c r="MY541" s="14"/>
      <c r="MZ541" s="22"/>
      <c r="NA541" s="40"/>
      <c r="NF541" s="40"/>
      <c r="NH541" s="21"/>
      <c r="NI541" s="21"/>
      <c r="NJ541" s="26"/>
      <c r="NK541" s="41"/>
      <c r="NO541" s="7"/>
      <c r="NP541" s="8"/>
      <c r="NU541" s="8"/>
      <c r="NW541" s="4"/>
      <c r="NX541" s="4"/>
      <c r="NZ541" s="8"/>
      <c r="OB541" s="4"/>
      <c r="OC541" s="4"/>
      <c r="OD541" s="15"/>
      <c r="OE541" s="39"/>
      <c r="OJ541" s="39"/>
      <c r="OL541" s="14"/>
      <c r="OM541" s="14"/>
      <c r="ON541" s="22"/>
      <c r="OO541" s="40"/>
      <c r="OS541" s="7"/>
      <c r="OT541" s="8"/>
      <c r="OY541" s="8"/>
      <c r="PA541" s="4"/>
      <c r="PB541" s="4"/>
      <c r="PC541" s="15"/>
      <c r="PD541" s="39"/>
      <c r="PH541" s="7"/>
      <c r="PI541" s="8"/>
      <c r="PM541" s="7"/>
      <c r="PN541" s="8"/>
      <c r="PS541" s="8"/>
      <c r="PU541" s="4"/>
      <c r="PV541" s="4"/>
      <c r="PX541" s="8"/>
      <c r="PZ541" s="4"/>
      <c r="QA541" s="4"/>
      <c r="QB541" s="15"/>
      <c r="QC541" s="39"/>
      <c r="QH541" s="39"/>
      <c r="QJ541" s="14"/>
      <c r="QK541" s="14"/>
      <c r="QL541" s="22"/>
      <c r="QM541" s="40"/>
      <c r="QQ541" s="7"/>
      <c r="QR541" s="8"/>
      <c r="QW541" s="8"/>
      <c r="QY541" s="4"/>
      <c r="QZ541" s="4"/>
      <c r="RA541" s="15"/>
      <c r="RB541" s="39"/>
      <c r="RF541" s="7"/>
      <c r="RG541" s="8"/>
      <c r="RK541" s="7"/>
      <c r="RL541" s="8"/>
      <c r="RQ541" s="8"/>
      <c r="RS541" s="4"/>
      <c r="RT541" s="4"/>
      <c r="RU541" s="15"/>
      <c r="RV541" s="39"/>
      <c r="RZ541" s="7"/>
      <c r="SA541" s="8"/>
      <c r="SE541" s="7"/>
      <c r="SF541" s="8"/>
      <c r="SJ541" s="7"/>
      <c r="SK541" s="8"/>
      <c r="SP541" s="8"/>
      <c r="SR541" s="4"/>
      <c r="SS541" s="4"/>
      <c r="SU541" s="8"/>
      <c r="SW541" s="4"/>
      <c r="SX541" s="4"/>
      <c r="SY541" s="15"/>
      <c r="SZ541" s="39"/>
      <c r="TE541" s="39"/>
      <c r="TG541" s="14"/>
      <c r="TH541" s="14"/>
      <c r="TI541" s="22"/>
      <c r="TJ541" s="40"/>
      <c r="TN541" s="7"/>
      <c r="TO541" s="8"/>
      <c r="TT541" s="8"/>
      <c r="TV541" s="4"/>
      <c r="TW541" s="4"/>
      <c r="TX541" s="15"/>
      <c r="TY541" s="39"/>
      <c r="UC541" s="7"/>
      <c r="UD541" s="8"/>
      <c r="UH541" s="7"/>
      <c r="UI541" s="8"/>
      <c r="UN541" s="8"/>
      <c r="UP541" s="4"/>
      <c r="UQ541" s="4"/>
      <c r="UR541" s="15"/>
      <c r="US541" s="39"/>
      <c r="UW541" s="7"/>
      <c r="UX541" s="8"/>
      <c r="VB541" s="7"/>
      <c r="VC541" s="8"/>
      <c r="VG541" s="7"/>
      <c r="VH541" s="8"/>
      <c r="VM541" s="8"/>
      <c r="VO541" s="4"/>
      <c r="VP541" s="4"/>
      <c r="VQ541" s="15"/>
      <c r="VR541" s="39"/>
      <c r="VV541" s="7"/>
      <c r="VW541" s="8"/>
      <c r="WA541" s="7"/>
      <c r="WB541" s="8"/>
      <c r="WF541" s="7"/>
      <c r="WG541" s="8"/>
      <c r="WK541" s="7"/>
      <c r="WL541" s="8"/>
      <c r="WQ541" s="8"/>
      <c r="WS541" s="4"/>
      <c r="WT541" s="4"/>
      <c r="WU541" s="15"/>
      <c r="WV541" s="39"/>
      <c r="WZ541" s="7"/>
      <c r="XA541" s="8"/>
      <c r="XE541" s="7"/>
      <c r="XF541" s="8"/>
      <c r="XJ541" s="7"/>
      <c r="XK541" s="8"/>
      <c r="XO541" s="7"/>
      <c r="XP541" s="8"/>
      <c r="XT541" s="7"/>
      <c r="XU541" s="8"/>
      <c r="XY541" s="7"/>
      <c r="XZ541" s="8"/>
      <c r="YD541" s="7"/>
      <c r="YE541" s="8"/>
      <c r="YI541" s="7"/>
      <c r="YJ541" s="8"/>
    </row>
    <row r="542" spans="2:660" x14ac:dyDescent="0.2">
      <c r="B542" s="242"/>
      <c r="C542" s="163"/>
      <c r="D542"/>
      <c r="J542"/>
      <c r="K542"/>
      <c r="L542"/>
      <c r="M542"/>
      <c r="AI542" s="8"/>
      <c r="AK542" s="4"/>
      <c r="AL542" s="9"/>
      <c r="AN542" s="8"/>
      <c r="AP542" s="4"/>
      <c r="AQ542" s="9"/>
      <c r="AS542" s="8"/>
      <c r="AU542" s="4"/>
      <c r="AV542" s="9"/>
      <c r="AX542" s="17"/>
      <c r="AZ542" s="13"/>
      <c r="BA542" s="16"/>
      <c r="BM542" s="39"/>
      <c r="BO542" s="14"/>
      <c r="BP542" s="18"/>
      <c r="BR542" s="39"/>
      <c r="BT542" s="14"/>
      <c r="BU542" s="18"/>
      <c r="BW542" s="39"/>
      <c r="BY542" s="14"/>
      <c r="BZ542" s="18"/>
      <c r="CA542" s="22"/>
      <c r="CB542" s="40"/>
      <c r="CG542" s="40"/>
      <c r="CI542" s="21"/>
      <c r="CJ542" s="21"/>
      <c r="CL542" s="40"/>
      <c r="CN542" s="21"/>
      <c r="CO542" s="21"/>
      <c r="CQ542" s="40"/>
      <c r="CS542" s="21"/>
      <c r="CT542" s="21"/>
      <c r="CV542" s="40"/>
      <c r="CX542" s="21"/>
      <c r="CY542" s="21"/>
      <c r="CZ542" s="26"/>
      <c r="DA542" s="41"/>
      <c r="DF542" s="41"/>
      <c r="DH542" s="25"/>
      <c r="DI542" s="25"/>
      <c r="DK542" s="41"/>
      <c r="DM542" s="25"/>
      <c r="DN542" s="25"/>
      <c r="DP542" s="41"/>
      <c r="DR542" s="25"/>
      <c r="DS542" s="25"/>
      <c r="DT542" s="30"/>
      <c r="DU542" s="42"/>
      <c r="DZ542" s="42"/>
      <c r="EB542" s="29"/>
      <c r="EC542" s="29"/>
      <c r="EE542" s="42"/>
      <c r="EG542" s="29"/>
      <c r="EH542" s="29"/>
      <c r="EI542" s="34"/>
      <c r="EJ542" s="43"/>
      <c r="EO542" s="43"/>
      <c r="EQ542" s="33"/>
      <c r="ER542" s="33"/>
      <c r="ES542" s="38"/>
      <c r="ET542" s="44"/>
      <c r="EX542" s="7"/>
      <c r="EY542" s="8"/>
      <c r="FD542" s="8"/>
      <c r="FF542" s="4"/>
      <c r="FG542" s="4"/>
      <c r="FI542" s="8"/>
      <c r="FK542" s="4"/>
      <c r="FL542" s="4"/>
      <c r="FN542" s="8"/>
      <c r="FP542" s="4"/>
      <c r="FQ542" s="4"/>
      <c r="FS542" s="8"/>
      <c r="FU542" s="4"/>
      <c r="FV542" s="4"/>
      <c r="FW542" s="15"/>
      <c r="FX542" s="39"/>
      <c r="GC542" s="39"/>
      <c r="GE542" s="14"/>
      <c r="GF542" s="14"/>
      <c r="GH542" s="39"/>
      <c r="GJ542" s="14"/>
      <c r="GK542" s="14"/>
      <c r="GM542" s="39"/>
      <c r="GO542" s="14"/>
      <c r="GP542" s="14"/>
      <c r="GQ542" s="22"/>
      <c r="GR542" s="40"/>
      <c r="GW542" s="40"/>
      <c r="GY542" s="21"/>
      <c r="GZ542" s="21"/>
      <c r="HB542" s="40"/>
      <c r="HD542" s="21"/>
      <c r="HE542" s="21"/>
      <c r="HF542" s="26"/>
      <c r="HG542" s="41"/>
      <c r="HL542" s="41"/>
      <c r="HN542" s="25"/>
      <c r="HO542" s="25"/>
      <c r="HP542" s="30"/>
      <c r="HQ542" s="42"/>
      <c r="HU542" s="7"/>
      <c r="HV542" s="8"/>
      <c r="IA542" s="8"/>
      <c r="IC542" s="4"/>
      <c r="ID542" s="4"/>
      <c r="IF542" s="8"/>
      <c r="IH542" s="4"/>
      <c r="II542" s="4"/>
      <c r="IK542" s="8"/>
      <c r="IM542" s="4"/>
      <c r="IN542" s="4"/>
      <c r="IO542" s="15"/>
      <c r="IP542" s="39"/>
      <c r="IU542" s="39"/>
      <c r="IW542" s="14"/>
      <c r="IX542" s="14"/>
      <c r="IZ542" s="39"/>
      <c r="JB542" s="14"/>
      <c r="JC542" s="14"/>
      <c r="JD542" s="22"/>
      <c r="JE542" s="40"/>
      <c r="JJ542" s="40"/>
      <c r="JL542" s="21"/>
      <c r="JM542" s="21"/>
      <c r="JN542" s="26"/>
      <c r="JO542" s="41"/>
      <c r="JS542" s="7"/>
      <c r="JT542" s="8"/>
      <c r="JY542" s="8"/>
      <c r="KA542" s="4"/>
      <c r="KB542" s="4"/>
      <c r="KD542" s="8"/>
      <c r="KF542" s="4"/>
      <c r="KG542" s="4"/>
      <c r="KH542" s="15"/>
      <c r="KI542" s="39"/>
      <c r="KN542" s="39"/>
      <c r="KP542" s="14"/>
      <c r="KQ542" s="14"/>
      <c r="KR542" s="22"/>
      <c r="KS542" s="40"/>
      <c r="KX542" s="6"/>
      <c r="KZ542" s="5"/>
      <c r="LA542" s="5"/>
      <c r="LG542" s="15"/>
      <c r="LH542" s="39"/>
      <c r="LM542" s="6"/>
      <c r="LO542" s="5"/>
      <c r="LP542" s="5"/>
      <c r="LQ542" s="7"/>
      <c r="LR542" s="8"/>
      <c r="LW542" s="8"/>
      <c r="LY542" s="4"/>
      <c r="LZ542" s="4"/>
      <c r="MB542" s="8"/>
      <c r="MD542" s="4"/>
      <c r="ME542" s="4"/>
      <c r="MG542" s="8"/>
      <c r="MI542" s="4"/>
      <c r="MJ542" s="4"/>
      <c r="MK542" s="15"/>
      <c r="ML542" s="39"/>
      <c r="MQ542" s="39"/>
      <c r="MS542" s="14"/>
      <c r="MT542" s="14"/>
      <c r="MV542" s="39"/>
      <c r="MX542" s="14"/>
      <c r="MY542" s="14"/>
      <c r="MZ542" s="22"/>
      <c r="NA542" s="40"/>
      <c r="NF542" s="40"/>
      <c r="NH542" s="21"/>
      <c r="NI542" s="21"/>
      <c r="NJ542" s="26"/>
      <c r="NK542" s="41"/>
      <c r="NO542" s="7"/>
      <c r="NP542" s="8"/>
      <c r="NU542" s="8"/>
      <c r="NW542" s="4"/>
      <c r="NX542" s="4"/>
      <c r="NZ542" s="8"/>
      <c r="OB542" s="4"/>
      <c r="OC542" s="4"/>
      <c r="OD542" s="15"/>
      <c r="OE542" s="39"/>
      <c r="OJ542" s="39"/>
      <c r="OL542" s="14"/>
      <c r="OM542" s="14"/>
      <c r="ON542" s="22"/>
      <c r="OO542" s="40"/>
      <c r="OS542" s="7"/>
      <c r="OT542" s="8"/>
      <c r="OY542" s="8"/>
      <c r="PA542" s="4"/>
      <c r="PB542" s="4"/>
      <c r="PC542" s="15"/>
      <c r="PD542" s="39"/>
      <c r="PH542" s="7"/>
      <c r="PI542" s="8"/>
      <c r="PM542" s="7"/>
      <c r="PN542" s="8"/>
      <c r="PS542" s="8"/>
      <c r="PU542" s="4"/>
      <c r="PV542" s="4"/>
      <c r="PX542" s="8"/>
      <c r="PZ542" s="4"/>
      <c r="QA542" s="4"/>
      <c r="QB542" s="15"/>
      <c r="QC542" s="39"/>
      <c r="QH542" s="39"/>
      <c r="QJ542" s="14"/>
      <c r="QK542" s="14"/>
      <c r="QL542" s="22"/>
      <c r="QM542" s="40"/>
      <c r="QQ542" s="7"/>
      <c r="QR542" s="8"/>
      <c r="QW542" s="8"/>
      <c r="QY542" s="4"/>
      <c r="QZ542" s="4"/>
      <c r="RA542" s="15"/>
      <c r="RB542" s="39"/>
      <c r="RF542" s="7"/>
      <c r="RG542" s="8"/>
      <c r="RK542" s="7"/>
      <c r="RL542" s="8"/>
      <c r="RQ542" s="8"/>
      <c r="RS542" s="4"/>
      <c r="RT542" s="4"/>
      <c r="RU542" s="15"/>
      <c r="RV542" s="39"/>
      <c r="RZ542" s="7"/>
      <c r="SA542" s="8"/>
      <c r="SE542" s="7"/>
      <c r="SF542" s="8"/>
      <c r="SJ542" s="7"/>
      <c r="SK542" s="8"/>
      <c r="SP542" s="8"/>
      <c r="SR542" s="4"/>
      <c r="SS542" s="4"/>
      <c r="SU542" s="8"/>
      <c r="SW542" s="4"/>
      <c r="SX542" s="4"/>
      <c r="SY542" s="15"/>
      <c r="SZ542" s="39"/>
      <c r="TE542" s="39"/>
      <c r="TG542" s="14"/>
      <c r="TH542" s="14"/>
      <c r="TI542" s="22"/>
      <c r="TJ542" s="40"/>
      <c r="TN542" s="7"/>
      <c r="TO542" s="8"/>
      <c r="TT542" s="8"/>
      <c r="TV542" s="4"/>
      <c r="TW542" s="4"/>
      <c r="TX542" s="15"/>
      <c r="TY542" s="39"/>
      <c r="UC542" s="7"/>
      <c r="UD542" s="8"/>
      <c r="UH542" s="7"/>
      <c r="UI542" s="8"/>
      <c r="UN542" s="8"/>
      <c r="UP542" s="4"/>
      <c r="UQ542" s="4"/>
      <c r="UR542" s="15"/>
      <c r="US542" s="39"/>
      <c r="UW542" s="7"/>
      <c r="UX542" s="8"/>
      <c r="VB542" s="7"/>
      <c r="VC542" s="8"/>
      <c r="VG542" s="7"/>
      <c r="VH542" s="8"/>
      <c r="VM542" s="8"/>
      <c r="VO542" s="4"/>
      <c r="VP542" s="4"/>
      <c r="VQ542" s="15"/>
      <c r="VR542" s="39"/>
      <c r="VV542" s="7"/>
      <c r="VW542" s="8"/>
      <c r="WA542" s="7"/>
      <c r="WB542" s="8"/>
      <c r="WF542" s="7"/>
      <c r="WG542" s="8"/>
      <c r="WK542" s="7"/>
      <c r="WL542" s="8"/>
      <c r="WQ542" s="8"/>
      <c r="WS542" s="4"/>
      <c r="WT542" s="4"/>
      <c r="WU542" s="15"/>
      <c r="WV542" s="39"/>
      <c r="WZ542" s="7"/>
      <c r="XA542" s="8"/>
      <c r="XE542" s="7"/>
      <c r="XF542" s="8"/>
      <c r="XJ542" s="7"/>
      <c r="XK542" s="8"/>
      <c r="XO542" s="7"/>
      <c r="XP542" s="8"/>
      <c r="XT542" s="7"/>
      <c r="XU542" s="8"/>
      <c r="XY542" s="7"/>
      <c r="XZ542" s="8"/>
      <c r="YD542" s="7"/>
      <c r="YE542" s="8"/>
      <c r="YI542" s="7"/>
      <c r="YJ542" s="8"/>
    </row>
    <row r="543" spans="2:660" x14ac:dyDescent="0.2">
      <c r="B543" s="242"/>
      <c r="C543" s="163"/>
      <c r="D543"/>
      <c r="J543"/>
      <c r="K543"/>
      <c r="L543"/>
      <c r="M543"/>
      <c r="AI543" s="8"/>
      <c r="AK543" s="4"/>
      <c r="AL543" s="9"/>
      <c r="AN543" s="8"/>
      <c r="AP543" s="4"/>
      <c r="AQ543" s="9"/>
      <c r="AS543" s="8"/>
      <c r="AU543" s="4"/>
      <c r="AV543" s="9"/>
      <c r="AX543" s="17"/>
      <c r="AZ543" s="13"/>
      <c r="BA543" s="16"/>
      <c r="BM543" s="39"/>
      <c r="BO543" s="14"/>
      <c r="BP543" s="18"/>
      <c r="BR543" s="39"/>
      <c r="BT543" s="14"/>
      <c r="BU543" s="18"/>
      <c r="BW543" s="39"/>
      <c r="BY543" s="14"/>
      <c r="BZ543" s="18"/>
      <c r="CA543" s="22"/>
      <c r="CB543" s="40"/>
      <c r="CG543" s="40"/>
      <c r="CI543" s="21"/>
      <c r="CJ543" s="21"/>
      <c r="CL543" s="40"/>
      <c r="CN543" s="21"/>
      <c r="CO543" s="21"/>
      <c r="CQ543" s="40"/>
      <c r="CS543" s="21"/>
      <c r="CT543" s="21"/>
      <c r="CV543" s="40"/>
      <c r="CX543" s="21"/>
      <c r="CY543" s="21"/>
      <c r="CZ543" s="26"/>
      <c r="DA543" s="41"/>
      <c r="DF543" s="41"/>
      <c r="DH543" s="25"/>
      <c r="DI543" s="25"/>
      <c r="DK543" s="41"/>
      <c r="DM543" s="25"/>
      <c r="DN543" s="25"/>
      <c r="DP543" s="41"/>
      <c r="DR543" s="25"/>
      <c r="DS543" s="25"/>
      <c r="DT543" s="30"/>
      <c r="DU543" s="42"/>
      <c r="DZ543" s="42"/>
      <c r="EB543" s="29"/>
      <c r="EC543" s="29"/>
      <c r="EE543" s="42"/>
      <c r="EG543" s="29"/>
      <c r="EH543" s="29"/>
      <c r="EI543" s="34"/>
      <c r="EJ543" s="43"/>
      <c r="EO543" s="43"/>
      <c r="EQ543" s="33"/>
      <c r="ER543" s="33"/>
      <c r="ES543" s="38"/>
      <c r="ET543" s="44"/>
      <c r="EX543" s="7"/>
      <c r="EY543" s="8"/>
      <c r="FD543" s="8"/>
      <c r="FF543" s="4"/>
      <c r="FG543" s="4"/>
      <c r="FI543" s="8"/>
      <c r="FK543" s="4"/>
      <c r="FL543" s="4"/>
      <c r="FN543" s="8"/>
      <c r="FP543" s="4"/>
      <c r="FQ543" s="4"/>
      <c r="FS543" s="8"/>
      <c r="FU543" s="4"/>
      <c r="FV543" s="4"/>
      <c r="FW543" s="15"/>
      <c r="FX543" s="39"/>
      <c r="GC543" s="39"/>
      <c r="GE543" s="14"/>
      <c r="GF543" s="14"/>
      <c r="GH543" s="39"/>
      <c r="GJ543" s="14"/>
      <c r="GK543" s="14"/>
      <c r="GM543" s="39"/>
      <c r="GO543" s="14"/>
      <c r="GP543" s="14"/>
      <c r="GQ543" s="22"/>
      <c r="GR543" s="40"/>
      <c r="GW543" s="40"/>
      <c r="GY543" s="21"/>
      <c r="GZ543" s="21"/>
      <c r="HB543" s="40"/>
      <c r="HD543" s="21"/>
      <c r="HE543" s="21"/>
      <c r="HF543" s="26"/>
      <c r="HG543" s="41"/>
      <c r="HL543" s="41"/>
      <c r="HN543" s="25"/>
      <c r="HO543" s="25"/>
      <c r="HP543" s="30"/>
      <c r="HQ543" s="42"/>
      <c r="HU543" s="7"/>
      <c r="HV543" s="8"/>
      <c r="IA543" s="8"/>
      <c r="IC543" s="4"/>
      <c r="ID543" s="4"/>
      <c r="IF543" s="8"/>
      <c r="IH543" s="4"/>
      <c r="II543" s="4"/>
      <c r="IK543" s="8"/>
      <c r="IM543" s="4"/>
      <c r="IN543" s="4"/>
      <c r="IO543" s="15"/>
      <c r="IP543" s="39"/>
      <c r="IU543" s="39"/>
      <c r="IW543" s="14"/>
      <c r="IX543" s="14"/>
      <c r="IZ543" s="39"/>
      <c r="JB543" s="14"/>
      <c r="JC543" s="14"/>
      <c r="JD543" s="22"/>
      <c r="JE543" s="40"/>
      <c r="JJ543" s="40"/>
      <c r="JL543" s="21"/>
      <c r="JM543" s="21"/>
      <c r="JN543" s="26"/>
      <c r="JO543" s="41"/>
      <c r="JS543" s="7"/>
      <c r="JT543" s="8"/>
      <c r="JY543" s="8"/>
      <c r="KA543" s="4"/>
      <c r="KB543" s="4"/>
      <c r="KD543" s="8"/>
      <c r="KF543" s="4"/>
      <c r="KG543" s="4"/>
      <c r="KH543" s="15"/>
      <c r="KI543" s="39"/>
      <c r="KN543" s="39"/>
      <c r="KP543" s="14"/>
      <c r="KQ543" s="14"/>
      <c r="KR543" s="22"/>
      <c r="KS543" s="40"/>
      <c r="KX543" s="6"/>
      <c r="KZ543" s="5"/>
      <c r="LA543" s="5"/>
      <c r="LG543" s="15"/>
      <c r="LH543" s="39"/>
      <c r="LM543" s="6"/>
      <c r="LO543" s="5"/>
      <c r="LP543" s="5"/>
      <c r="LQ543" s="7"/>
      <c r="LR543" s="8"/>
      <c r="LW543" s="8"/>
      <c r="LY543" s="4"/>
      <c r="LZ543" s="4"/>
      <c r="MB543" s="8"/>
      <c r="MD543" s="4"/>
      <c r="ME543" s="4"/>
      <c r="MG543" s="8"/>
      <c r="MI543" s="4"/>
      <c r="MJ543" s="4"/>
      <c r="MK543" s="15"/>
      <c r="ML543" s="39"/>
      <c r="MQ543" s="39"/>
      <c r="MS543" s="14"/>
      <c r="MT543" s="14"/>
      <c r="MV543" s="39"/>
      <c r="MX543" s="14"/>
      <c r="MY543" s="14"/>
      <c r="MZ543" s="22"/>
      <c r="NA543" s="40"/>
      <c r="NF543" s="40"/>
      <c r="NH543" s="21"/>
      <c r="NI543" s="21"/>
      <c r="NJ543" s="26"/>
      <c r="NK543" s="41"/>
      <c r="NO543" s="7"/>
      <c r="NP543" s="8"/>
      <c r="NU543" s="8"/>
      <c r="NW543" s="4"/>
      <c r="NX543" s="4"/>
      <c r="NZ543" s="8"/>
      <c r="OB543" s="4"/>
      <c r="OC543" s="4"/>
      <c r="OD543" s="15"/>
      <c r="OE543" s="39"/>
      <c r="OJ543" s="39"/>
      <c r="OL543" s="14"/>
      <c r="OM543" s="14"/>
      <c r="ON543" s="22"/>
      <c r="OO543" s="40"/>
      <c r="OS543" s="7"/>
      <c r="OT543" s="8"/>
      <c r="OY543" s="8"/>
      <c r="PA543" s="4"/>
      <c r="PB543" s="4"/>
      <c r="PC543" s="15"/>
      <c r="PD543" s="39"/>
      <c r="PH543" s="7"/>
      <c r="PI543" s="8"/>
      <c r="PM543" s="7"/>
      <c r="PN543" s="8"/>
      <c r="PS543" s="8"/>
      <c r="PU543" s="4"/>
      <c r="PV543" s="4"/>
      <c r="PX543" s="8"/>
      <c r="PZ543" s="4"/>
      <c r="QA543" s="4"/>
      <c r="QB543" s="15"/>
      <c r="QC543" s="39"/>
      <c r="QH543" s="39"/>
      <c r="QJ543" s="14"/>
      <c r="QK543" s="14"/>
      <c r="QL543" s="22"/>
      <c r="QM543" s="40"/>
      <c r="QQ543" s="7"/>
      <c r="QR543" s="8"/>
      <c r="QW543" s="8"/>
      <c r="QY543" s="4"/>
      <c r="QZ543" s="4"/>
      <c r="RA543" s="15"/>
      <c r="RB543" s="39"/>
      <c r="RF543" s="7"/>
      <c r="RG543" s="8"/>
      <c r="RK543" s="7"/>
      <c r="RL543" s="8"/>
      <c r="RQ543" s="8"/>
      <c r="RS543" s="4"/>
      <c r="RT543" s="4"/>
      <c r="RU543" s="15"/>
      <c r="RV543" s="39"/>
      <c r="RZ543" s="7"/>
      <c r="SA543" s="8"/>
      <c r="SE543" s="7"/>
      <c r="SF543" s="8"/>
      <c r="SJ543" s="7"/>
      <c r="SK543" s="8"/>
      <c r="SP543" s="8"/>
      <c r="SR543" s="4"/>
      <c r="SS543" s="4"/>
      <c r="SU543" s="8"/>
      <c r="SW543" s="4"/>
      <c r="SX543" s="4"/>
      <c r="SY543" s="15"/>
      <c r="SZ543" s="39"/>
      <c r="TE543" s="39"/>
      <c r="TG543" s="14"/>
      <c r="TH543" s="14"/>
      <c r="TI543" s="22"/>
      <c r="TJ543" s="40"/>
      <c r="TN543" s="7"/>
      <c r="TO543" s="8"/>
      <c r="TT543" s="8"/>
      <c r="TV543" s="4"/>
      <c r="TW543" s="4"/>
      <c r="TX543" s="15"/>
      <c r="TY543" s="39"/>
      <c r="UC543" s="7"/>
      <c r="UD543" s="8"/>
      <c r="UH543" s="7"/>
      <c r="UI543" s="8"/>
      <c r="UN543" s="8"/>
      <c r="UP543" s="4"/>
      <c r="UQ543" s="4"/>
      <c r="UR543" s="15"/>
      <c r="US543" s="39"/>
      <c r="UW543" s="7"/>
      <c r="UX543" s="8"/>
      <c r="VB543" s="7"/>
      <c r="VC543" s="8"/>
      <c r="VG543" s="7"/>
      <c r="VH543" s="8"/>
      <c r="VM543" s="8"/>
      <c r="VO543" s="4"/>
      <c r="VP543" s="4"/>
      <c r="VQ543" s="15"/>
      <c r="VR543" s="39"/>
      <c r="VV543" s="7"/>
      <c r="VW543" s="8"/>
      <c r="WA543" s="7"/>
      <c r="WB543" s="8"/>
      <c r="WF543" s="7"/>
      <c r="WG543" s="8"/>
      <c r="WK543" s="7"/>
      <c r="WL543" s="8"/>
      <c r="WQ543" s="8"/>
      <c r="WS543" s="4"/>
      <c r="WT543" s="4"/>
      <c r="WU543" s="15"/>
      <c r="WV543" s="39"/>
      <c r="WZ543" s="7"/>
      <c r="XA543" s="8"/>
      <c r="XE543" s="7"/>
      <c r="XF543" s="8"/>
      <c r="XJ543" s="7"/>
      <c r="XK543" s="8"/>
      <c r="XO543" s="7"/>
      <c r="XP543" s="8"/>
      <c r="XT543" s="7"/>
      <c r="XU543" s="8"/>
      <c r="XY543" s="7"/>
      <c r="XZ543" s="8"/>
      <c r="YD543" s="7"/>
      <c r="YE543" s="8"/>
      <c r="YI543" s="7"/>
      <c r="YJ543" s="8"/>
    </row>
    <row r="544" spans="2:660" x14ac:dyDescent="0.2">
      <c r="B544" s="242"/>
      <c r="C544" s="163"/>
      <c r="D544"/>
      <c r="J544"/>
      <c r="K544"/>
      <c r="L544"/>
      <c r="M544"/>
      <c r="AI544" s="8"/>
      <c r="AK544" s="4"/>
      <c r="AL544" s="9"/>
      <c r="AN544" s="8"/>
      <c r="AP544" s="4"/>
      <c r="AQ544" s="9"/>
      <c r="AS544" s="8"/>
      <c r="AU544" s="4"/>
      <c r="AV544" s="9"/>
      <c r="AX544" s="17"/>
      <c r="AZ544" s="13"/>
      <c r="BA544" s="16"/>
      <c r="BM544" s="39"/>
      <c r="BO544" s="14"/>
      <c r="BP544" s="18"/>
      <c r="BR544" s="39"/>
      <c r="BT544" s="14"/>
      <c r="BU544" s="18"/>
      <c r="BW544" s="39"/>
      <c r="BY544" s="14"/>
      <c r="BZ544" s="18"/>
      <c r="CA544" s="22"/>
      <c r="CB544" s="40"/>
      <c r="CG544" s="40"/>
      <c r="CI544" s="21"/>
      <c r="CJ544" s="21"/>
      <c r="CL544" s="40"/>
      <c r="CN544" s="21"/>
      <c r="CO544" s="21"/>
      <c r="CQ544" s="40"/>
      <c r="CS544" s="21"/>
      <c r="CT544" s="21"/>
      <c r="CV544" s="40"/>
      <c r="CX544" s="21"/>
      <c r="CY544" s="21"/>
      <c r="CZ544" s="26"/>
      <c r="DA544" s="41"/>
      <c r="DF544" s="41"/>
      <c r="DH544" s="25"/>
      <c r="DI544" s="25"/>
      <c r="DK544" s="41"/>
      <c r="DM544" s="25"/>
      <c r="DN544" s="25"/>
      <c r="DP544" s="41"/>
      <c r="DR544" s="25"/>
      <c r="DS544" s="25"/>
      <c r="DT544" s="30"/>
      <c r="DU544" s="42"/>
      <c r="DZ544" s="42"/>
      <c r="EB544" s="29"/>
      <c r="EC544" s="29"/>
      <c r="EE544" s="42"/>
      <c r="EG544" s="29"/>
      <c r="EH544" s="29"/>
      <c r="EI544" s="34"/>
      <c r="EJ544" s="43"/>
      <c r="EO544" s="43"/>
      <c r="EQ544" s="33"/>
      <c r="ER544" s="33"/>
      <c r="ES544" s="38"/>
      <c r="ET544" s="44"/>
      <c r="EX544" s="7"/>
      <c r="EY544" s="8"/>
      <c r="FD544" s="8"/>
      <c r="FF544" s="4"/>
      <c r="FG544" s="4"/>
      <c r="FI544" s="8"/>
      <c r="FK544" s="4"/>
      <c r="FL544" s="4"/>
      <c r="FN544" s="8"/>
      <c r="FP544" s="4"/>
      <c r="FQ544" s="4"/>
      <c r="FS544" s="8"/>
      <c r="FU544" s="4"/>
      <c r="FV544" s="4"/>
      <c r="FW544" s="15"/>
      <c r="FX544" s="39"/>
      <c r="GC544" s="39"/>
      <c r="GE544" s="14"/>
      <c r="GF544" s="14"/>
      <c r="GH544" s="39"/>
      <c r="GJ544" s="14"/>
      <c r="GK544" s="14"/>
      <c r="GM544" s="39"/>
      <c r="GO544" s="14"/>
      <c r="GP544" s="14"/>
      <c r="GQ544" s="22"/>
      <c r="GR544" s="40"/>
      <c r="GW544" s="40"/>
      <c r="GY544" s="21"/>
      <c r="GZ544" s="21"/>
      <c r="HB544" s="40"/>
      <c r="HD544" s="21"/>
      <c r="HE544" s="21"/>
      <c r="HF544" s="26"/>
      <c r="HG544" s="41"/>
      <c r="HL544" s="41"/>
      <c r="HN544" s="25"/>
      <c r="HO544" s="25"/>
      <c r="HP544" s="30"/>
      <c r="HQ544" s="42"/>
      <c r="HU544" s="7"/>
      <c r="HV544" s="8"/>
      <c r="IA544" s="8"/>
      <c r="IC544" s="4"/>
      <c r="ID544" s="4"/>
      <c r="IF544" s="8"/>
      <c r="IH544" s="4"/>
      <c r="II544" s="4"/>
      <c r="IK544" s="8"/>
      <c r="IM544" s="4"/>
      <c r="IN544" s="4"/>
      <c r="IO544" s="15"/>
      <c r="IP544" s="39"/>
      <c r="IU544" s="39"/>
      <c r="IW544" s="14"/>
      <c r="IX544" s="14"/>
      <c r="IZ544" s="39"/>
      <c r="JB544" s="14"/>
      <c r="JC544" s="14"/>
      <c r="JD544" s="22"/>
      <c r="JE544" s="40"/>
      <c r="JJ544" s="40"/>
      <c r="JL544" s="21"/>
      <c r="JM544" s="21"/>
      <c r="JN544" s="26"/>
      <c r="JO544" s="41"/>
      <c r="JS544" s="7"/>
      <c r="JT544" s="8"/>
      <c r="JY544" s="8"/>
      <c r="KA544" s="4"/>
      <c r="KB544" s="4"/>
      <c r="KD544" s="8"/>
      <c r="KF544" s="4"/>
      <c r="KG544" s="4"/>
      <c r="KH544" s="15"/>
      <c r="KI544" s="39"/>
      <c r="KN544" s="39"/>
      <c r="KP544" s="14"/>
      <c r="KQ544" s="14"/>
      <c r="KR544" s="22"/>
      <c r="KS544" s="40"/>
      <c r="KX544" s="6"/>
      <c r="KZ544" s="5"/>
      <c r="LA544" s="5"/>
      <c r="LG544" s="15"/>
      <c r="LH544" s="39"/>
      <c r="LM544" s="6"/>
      <c r="LO544" s="5"/>
      <c r="LP544" s="5"/>
      <c r="LQ544" s="7"/>
      <c r="LR544" s="8"/>
      <c r="LW544" s="8"/>
      <c r="LY544" s="4"/>
      <c r="LZ544" s="4"/>
      <c r="MB544" s="8"/>
      <c r="MD544" s="4"/>
      <c r="ME544" s="4"/>
      <c r="MG544" s="8"/>
      <c r="MI544" s="4"/>
      <c r="MJ544" s="4"/>
      <c r="MK544" s="15"/>
      <c r="ML544" s="39"/>
      <c r="MQ544" s="39"/>
      <c r="MS544" s="14"/>
      <c r="MT544" s="14"/>
      <c r="MV544" s="39"/>
      <c r="MX544" s="14"/>
      <c r="MY544" s="14"/>
      <c r="MZ544" s="22"/>
      <c r="NA544" s="40"/>
      <c r="NF544" s="40"/>
      <c r="NH544" s="21"/>
      <c r="NI544" s="21"/>
      <c r="NJ544" s="26"/>
      <c r="NK544" s="41"/>
      <c r="NO544" s="7"/>
      <c r="NP544" s="8"/>
      <c r="NU544" s="8"/>
      <c r="NW544" s="4"/>
      <c r="NX544" s="4"/>
      <c r="NZ544" s="8"/>
      <c r="OB544" s="4"/>
      <c r="OC544" s="4"/>
      <c r="OD544" s="15"/>
      <c r="OE544" s="39"/>
      <c r="OJ544" s="39"/>
      <c r="OL544" s="14"/>
      <c r="OM544" s="14"/>
      <c r="ON544" s="22"/>
      <c r="OO544" s="40"/>
      <c r="OS544" s="7"/>
      <c r="OT544" s="8"/>
      <c r="OY544" s="8"/>
      <c r="PA544" s="4"/>
      <c r="PB544" s="4"/>
      <c r="PC544" s="15"/>
      <c r="PD544" s="39"/>
      <c r="PH544" s="7"/>
      <c r="PI544" s="8"/>
      <c r="PM544" s="7"/>
      <c r="PN544" s="8"/>
      <c r="PS544" s="8"/>
      <c r="PU544" s="4"/>
      <c r="PV544" s="4"/>
      <c r="PX544" s="8"/>
      <c r="PZ544" s="4"/>
      <c r="QA544" s="4"/>
      <c r="QB544" s="15"/>
      <c r="QC544" s="39"/>
      <c r="QH544" s="39"/>
      <c r="QJ544" s="14"/>
      <c r="QK544" s="14"/>
      <c r="QL544" s="22"/>
      <c r="QM544" s="40"/>
      <c r="QQ544" s="7"/>
      <c r="QR544" s="8"/>
      <c r="QW544" s="8"/>
      <c r="QY544" s="4"/>
      <c r="QZ544" s="4"/>
      <c r="RA544" s="15"/>
      <c r="RB544" s="39"/>
      <c r="RF544" s="7"/>
      <c r="RG544" s="8"/>
      <c r="RK544" s="7"/>
      <c r="RL544" s="8"/>
      <c r="RQ544" s="8"/>
      <c r="RS544" s="4"/>
      <c r="RT544" s="4"/>
      <c r="RU544" s="15"/>
      <c r="RV544" s="39"/>
      <c r="RZ544" s="7"/>
      <c r="SA544" s="8"/>
      <c r="SE544" s="7"/>
      <c r="SF544" s="8"/>
      <c r="SJ544" s="7"/>
      <c r="SK544" s="8"/>
      <c r="SP544" s="8"/>
      <c r="SR544" s="4"/>
      <c r="SS544" s="4"/>
      <c r="SU544" s="8"/>
      <c r="SW544" s="4"/>
      <c r="SX544" s="4"/>
      <c r="SY544" s="15"/>
      <c r="SZ544" s="39"/>
      <c r="TE544" s="39"/>
      <c r="TG544" s="14"/>
      <c r="TH544" s="14"/>
      <c r="TI544" s="22"/>
      <c r="TJ544" s="40"/>
      <c r="TN544" s="7"/>
      <c r="TO544" s="8"/>
      <c r="TT544" s="8"/>
      <c r="TV544" s="4"/>
      <c r="TW544" s="4"/>
      <c r="TX544" s="15"/>
      <c r="TY544" s="39"/>
      <c r="UC544" s="7"/>
      <c r="UD544" s="8"/>
      <c r="UH544" s="7"/>
      <c r="UI544" s="8"/>
      <c r="UN544" s="8"/>
      <c r="UP544" s="4"/>
      <c r="UQ544" s="4"/>
      <c r="UR544" s="15"/>
      <c r="US544" s="39"/>
      <c r="UW544" s="7"/>
      <c r="UX544" s="8"/>
      <c r="VB544" s="7"/>
      <c r="VC544" s="8"/>
      <c r="VG544" s="7"/>
      <c r="VH544" s="8"/>
      <c r="VM544" s="8"/>
      <c r="VO544" s="4"/>
      <c r="VP544" s="4"/>
      <c r="VQ544" s="15"/>
      <c r="VR544" s="39"/>
      <c r="VV544" s="7"/>
      <c r="VW544" s="8"/>
      <c r="WA544" s="7"/>
      <c r="WB544" s="8"/>
      <c r="WF544" s="7"/>
      <c r="WG544" s="8"/>
      <c r="WK544" s="7"/>
      <c r="WL544" s="8"/>
      <c r="WQ544" s="8"/>
      <c r="WS544" s="4"/>
      <c r="WT544" s="4"/>
      <c r="WU544" s="15"/>
      <c r="WV544" s="39"/>
      <c r="WZ544" s="7"/>
      <c r="XA544" s="8"/>
      <c r="XE544" s="7"/>
      <c r="XF544" s="8"/>
      <c r="XJ544" s="7"/>
      <c r="XK544" s="8"/>
      <c r="XO544" s="7"/>
      <c r="XP544" s="8"/>
      <c r="XT544" s="7"/>
      <c r="XU544" s="8"/>
      <c r="XY544" s="7"/>
      <c r="XZ544" s="8"/>
      <c r="YD544" s="7"/>
      <c r="YE544" s="8"/>
      <c r="YI544" s="7"/>
      <c r="YJ544" s="8"/>
    </row>
    <row r="545" spans="2:660" x14ac:dyDescent="0.2">
      <c r="B545" s="242"/>
      <c r="C545" s="163"/>
      <c r="D545"/>
      <c r="J545"/>
      <c r="K545"/>
      <c r="L545"/>
      <c r="M545"/>
      <c r="AI545" s="8"/>
      <c r="AK545" s="4"/>
      <c r="AL545" s="9"/>
      <c r="AN545" s="8"/>
      <c r="AP545" s="4"/>
      <c r="AQ545" s="9"/>
      <c r="AS545" s="8"/>
      <c r="AU545" s="4"/>
      <c r="AV545" s="9"/>
      <c r="AX545" s="17"/>
      <c r="AZ545" s="13"/>
      <c r="BA545" s="16"/>
      <c r="BM545" s="39"/>
      <c r="BO545" s="14"/>
      <c r="BP545" s="18"/>
      <c r="BR545" s="39"/>
      <c r="BT545" s="14"/>
      <c r="BU545" s="18"/>
      <c r="BW545" s="39"/>
      <c r="BY545" s="14"/>
      <c r="BZ545" s="18"/>
      <c r="CA545" s="22"/>
      <c r="CB545" s="40"/>
      <c r="CG545" s="40"/>
      <c r="CI545" s="21"/>
      <c r="CJ545" s="21"/>
      <c r="CL545" s="40"/>
      <c r="CN545" s="21"/>
      <c r="CO545" s="21"/>
      <c r="CQ545" s="40"/>
      <c r="CS545" s="21"/>
      <c r="CT545" s="21"/>
      <c r="CV545" s="40"/>
      <c r="CX545" s="21"/>
      <c r="CY545" s="21"/>
      <c r="CZ545" s="26"/>
      <c r="DA545" s="41"/>
      <c r="DF545" s="41"/>
      <c r="DH545" s="25"/>
      <c r="DI545" s="25"/>
      <c r="DK545" s="41"/>
      <c r="DM545" s="25"/>
      <c r="DN545" s="25"/>
      <c r="DP545" s="41"/>
      <c r="DR545" s="25"/>
      <c r="DS545" s="25"/>
      <c r="DT545" s="30"/>
      <c r="DU545" s="42"/>
      <c r="DZ545" s="42"/>
      <c r="EB545" s="29"/>
      <c r="EC545" s="29"/>
      <c r="EE545" s="42"/>
      <c r="EG545" s="29"/>
      <c r="EH545" s="29"/>
      <c r="EI545" s="34"/>
      <c r="EJ545" s="43"/>
      <c r="EO545" s="43"/>
      <c r="EQ545" s="33"/>
      <c r="ER545" s="33"/>
      <c r="ES545" s="38"/>
      <c r="ET545" s="44"/>
      <c r="EX545" s="7"/>
      <c r="EY545" s="8"/>
      <c r="FD545" s="8"/>
      <c r="FF545" s="4"/>
      <c r="FG545" s="4"/>
      <c r="FI545" s="8"/>
      <c r="FK545" s="4"/>
      <c r="FL545" s="4"/>
      <c r="FN545" s="8"/>
      <c r="FP545" s="4"/>
      <c r="FQ545" s="4"/>
      <c r="FS545" s="8"/>
      <c r="FU545" s="4"/>
      <c r="FV545" s="4"/>
      <c r="FW545" s="15"/>
      <c r="FX545" s="39"/>
      <c r="GC545" s="39"/>
      <c r="GE545" s="14"/>
      <c r="GF545" s="14"/>
      <c r="GH545" s="39"/>
      <c r="GJ545" s="14"/>
      <c r="GK545" s="14"/>
      <c r="GM545" s="39"/>
      <c r="GO545" s="14"/>
      <c r="GP545" s="14"/>
      <c r="GQ545" s="22"/>
      <c r="GR545" s="40"/>
      <c r="GW545" s="40"/>
      <c r="GY545" s="21"/>
      <c r="GZ545" s="21"/>
      <c r="HB545" s="40"/>
      <c r="HD545" s="21"/>
      <c r="HE545" s="21"/>
      <c r="HF545" s="26"/>
      <c r="HG545" s="41"/>
      <c r="HL545" s="41"/>
      <c r="HN545" s="25"/>
      <c r="HO545" s="25"/>
      <c r="HP545" s="30"/>
      <c r="HQ545" s="42"/>
      <c r="HU545" s="7"/>
      <c r="HV545" s="8"/>
      <c r="IA545" s="8"/>
      <c r="IC545" s="4"/>
      <c r="ID545" s="4"/>
      <c r="IF545" s="8"/>
      <c r="IH545" s="4"/>
      <c r="II545" s="4"/>
      <c r="IK545" s="8"/>
      <c r="IM545" s="4"/>
      <c r="IN545" s="4"/>
      <c r="IO545" s="15"/>
      <c r="IP545" s="39"/>
      <c r="IU545" s="39"/>
      <c r="IW545" s="14"/>
      <c r="IX545" s="14"/>
      <c r="IZ545" s="39"/>
      <c r="JB545" s="14"/>
      <c r="JC545" s="14"/>
      <c r="JD545" s="22"/>
      <c r="JE545" s="40"/>
      <c r="JJ545" s="40"/>
      <c r="JL545" s="21"/>
      <c r="JM545" s="21"/>
      <c r="JN545" s="26"/>
      <c r="JO545" s="41"/>
      <c r="JS545" s="7"/>
      <c r="JT545" s="8"/>
      <c r="JY545" s="8"/>
      <c r="KA545" s="4"/>
      <c r="KB545" s="4"/>
      <c r="KD545" s="8"/>
      <c r="KF545" s="4"/>
      <c r="KG545" s="4"/>
      <c r="KH545" s="15"/>
      <c r="KI545" s="39"/>
      <c r="KN545" s="39"/>
      <c r="KP545" s="14"/>
      <c r="KQ545" s="14"/>
      <c r="KR545" s="22"/>
      <c r="KS545" s="40"/>
      <c r="KX545" s="6"/>
      <c r="KZ545" s="5"/>
      <c r="LA545" s="5"/>
      <c r="LG545" s="15"/>
      <c r="LH545" s="39"/>
      <c r="LM545" s="6"/>
      <c r="LO545" s="5"/>
      <c r="LP545" s="5"/>
      <c r="LQ545" s="7"/>
      <c r="LR545" s="8"/>
      <c r="LW545" s="8"/>
      <c r="LY545" s="4"/>
      <c r="LZ545" s="4"/>
      <c r="MB545" s="8"/>
      <c r="MD545" s="4"/>
      <c r="ME545" s="4"/>
      <c r="MG545" s="8"/>
      <c r="MI545" s="4"/>
      <c r="MJ545" s="4"/>
      <c r="MK545" s="15"/>
      <c r="ML545" s="39"/>
      <c r="MQ545" s="39"/>
      <c r="MS545" s="14"/>
      <c r="MT545" s="14"/>
      <c r="MV545" s="39"/>
      <c r="MX545" s="14"/>
      <c r="MY545" s="14"/>
      <c r="MZ545" s="22"/>
      <c r="NA545" s="40"/>
      <c r="NF545" s="40"/>
      <c r="NH545" s="21"/>
      <c r="NI545" s="21"/>
      <c r="NJ545" s="26"/>
      <c r="NK545" s="41"/>
      <c r="NO545" s="7"/>
      <c r="NP545" s="8"/>
      <c r="NU545" s="8"/>
      <c r="NW545" s="4"/>
      <c r="NX545" s="4"/>
      <c r="NZ545" s="8"/>
      <c r="OB545" s="4"/>
      <c r="OC545" s="4"/>
      <c r="OD545" s="15"/>
      <c r="OE545" s="39"/>
      <c r="OJ545" s="39"/>
      <c r="OL545" s="14"/>
      <c r="OM545" s="14"/>
      <c r="ON545" s="22"/>
      <c r="OO545" s="40"/>
      <c r="OS545" s="7"/>
      <c r="OT545" s="8"/>
      <c r="OY545" s="8"/>
      <c r="PA545" s="4"/>
      <c r="PB545" s="4"/>
      <c r="PC545" s="15"/>
      <c r="PD545" s="39"/>
      <c r="PH545" s="7"/>
      <c r="PI545" s="8"/>
      <c r="PM545" s="7"/>
      <c r="PN545" s="8"/>
      <c r="PS545" s="8"/>
      <c r="PU545" s="4"/>
      <c r="PV545" s="4"/>
      <c r="PX545" s="8"/>
      <c r="PZ545" s="4"/>
      <c r="QA545" s="4"/>
      <c r="QB545" s="15"/>
      <c r="QC545" s="39"/>
      <c r="QH545" s="39"/>
      <c r="QJ545" s="14"/>
      <c r="QK545" s="14"/>
      <c r="QL545" s="22"/>
      <c r="QM545" s="40"/>
      <c r="QQ545" s="7"/>
      <c r="QR545" s="8"/>
      <c r="QW545" s="8"/>
      <c r="QY545" s="4"/>
      <c r="QZ545" s="4"/>
      <c r="RA545" s="15"/>
      <c r="RB545" s="39"/>
      <c r="RF545" s="7"/>
      <c r="RG545" s="8"/>
      <c r="RK545" s="7"/>
      <c r="RL545" s="8"/>
      <c r="RQ545" s="8"/>
      <c r="RS545" s="4"/>
      <c r="RT545" s="4"/>
      <c r="RU545" s="15"/>
      <c r="RV545" s="39"/>
      <c r="RZ545" s="7"/>
      <c r="SA545" s="8"/>
      <c r="SE545" s="7"/>
      <c r="SF545" s="8"/>
      <c r="SJ545" s="7"/>
      <c r="SK545" s="8"/>
      <c r="SP545" s="8"/>
      <c r="SR545" s="4"/>
      <c r="SS545" s="4"/>
      <c r="SU545" s="8"/>
      <c r="SW545" s="4"/>
      <c r="SX545" s="4"/>
      <c r="SY545" s="15"/>
      <c r="SZ545" s="39"/>
      <c r="TE545" s="39"/>
      <c r="TG545" s="14"/>
      <c r="TH545" s="14"/>
      <c r="TI545" s="22"/>
      <c r="TJ545" s="40"/>
      <c r="TN545" s="7"/>
      <c r="TO545" s="8"/>
      <c r="TT545" s="8"/>
      <c r="TV545" s="4"/>
      <c r="TW545" s="4"/>
      <c r="TX545" s="15"/>
      <c r="TY545" s="39"/>
      <c r="UC545" s="7"/>
      <c r="UD545" s="8"/>
      <c r="UH545" s="7"/>
      <c r="UI545" s="8"/>
      <c r="UN545" s="8"/>
      <c r="UP545" s="4"/>
      <c r="UQ545" s="4"/>
      <c r="UR545" s="15"/>
      <c r="US545" s="39"/>
      <c r="UW545" s="7"/>
      <c r="UX545" s="8"/>
      <c r="VB545" s="7"/>
      <c r="VC545" s="8"/>
      <c r="VG545" s="7"/>
      <c r="VH545" s="8"/>
      <c r="VM545" s="8"/>
      <c r="VO545" s="4"/>
      <c r="VP545" s="4"/>
      <c r="VQ545" s="15"/>
      <c r="VR545" s="39"/>
      <c r="VV545" s="7"/>
      <c r="VW545" s="8"/>
      <c r="WA545" s="7"/>
      <c r="WB545" s="8"/>
      <c r="WF545" s="7"/>
      <c r="WG545" s="8"/>
      <c r="WK545" s="7"/>
      <c r="WL545" s="8"/>
      <c r="WQ545" s="8"/>
      <c r="WS545" s="4"/>
      <c r="WT545" s="4"/>
      <c r="WU545" s="15"/>
      <c r="WV545" s="39"/>
      <c r="WZ545" s="7"/>
      <c r="XA545" s="8"/>
      <c r="XE545" s="7"/>
      <c r="XF545" s="8"/>
      <c r="XJ545" s="7"/>
      <c r="XK545" s="8"/>
      <c r="XO545" s="7"/>
      <c r="XP545" s="8"/>
      <c r="XT545" s="7"/>
      <c r="XU545" s="8"/>
      <c r="XY545" s="7"/>
      <c r="XZ545" s="8"/>
      <c r="YD545" s="7"/>
      <c r="YE545" s="8"/>
      <c r="YI545" s="7"/>
      <c r="YJ545" s="8"/>
    </row>
    <row r="546" spans="2:660" x14ac:dyDescent="0.2">
      <c r="B546" s="242"/>
      <c r="C546" s="163"/>
      <c r="D546"/>
      <c r="J546"/>
      <c r="K546"/>
      <c r="L546"/>
      <c r="M546"/>
      <c r="AI546" s="8"/>
      <c r="AK546" s="4"/>
      <c r="AL546" s="9"/>
      <c r="AN546" s="8"/>
      <c r="AP546" s="4"/>
      <c r="AQ546" s="9"/>
      <c r="AS546" s="8"/>
      <c r="AU546" s="4"/>
      <c r="AV546" s="9"/>
      <c r="AX546" s="17"/>
      <c r="AZ546" s="13"/>
      <c r="BA546" s="16"/>
      <c r="BM546" s="39"/>
      <c r="BO546" s="14"/>
      <c r="BP546" s="18"/>
      <c r="BR546" s="39"/>
      <c r="BT546" s="14"/>
      <c r="BU546" s="18"/>
      <c r="BW546" s="39"/>
      <c r="BY546" s="14"/>
      <c r="BZ546" s="18"/>
      <c r="CA546" s="22"/>
      <c r="CB546" s="40"/>
      <c r="CG546" s="40"/>
      <c r="CI546" s="21"/>
      <c r="CJ546" s="21"/>
      <c r="CL546" s="40"/>
      <c r="CN546" s="21"/>
      <c r="CO546" s="21"/>
      <c r="CQ546" s="40"/>
      <c r="CS546" s="21"/>
      <c r="CT546" s="21"/>
      <c r="CV546" s="40"/>
      <c r="CX546" s="21"/>
      <c r="CY546" s="21"/>
      <c r="CZ546" s="26"/>
      <c r="DA546" s="41"/>
      <c r="DF546" s="41"/>
      <c r="DH546" s="25"/>
      <c r="DI546" s="25"/>
      <c r="DK546" s="41"/>
      <c r="DM546" s="25"/>
      <c r="DN546" s="25"/>
      <c r="DP546" s="41"/>
      <c r="DR546" s="25"/>
      <c r="DS546" s="25"/>
      <c r="DT546" s="30"/>
      <c r="DU546" s="42"/>
      <c r="DZ546" s="42"/>
      <c r="EB546" s="29"/>
      <c r="EC546" s="29"/>
      <c r="EE546" s="42"/>
      <c r="EG546" s="29"/>
      <c r="EH546" s="29"/>
      <c r="EI546" s="34"/>
      <c r="EJ546" s="43"/>
      <c r="EO546" s="43"/>
      <c r="EQ546" s="33"/>
      <c r="ER546" s="33"/>
      <c r="ES546" s="38"/>
      <c r="ET546" s="44"/>
      <c r="EX546" s="7"/>
      <c r="EY546" s="8"/>
      <c r="FD546" s="8"/>
      <c r="FF546" s="4"/>
      <c r="FG546" s="4"/>
      <c r="FI546" s="8"/>
      <c r="FK546" s="4"/>
      <c r="FL546" s="4"/>
      <c r="FN546" s="8"/>
      <c r="FP546" s="4"/>
      <c r="FQ546" s="4"/>
      <c r="FS546" s="8"/>
      <c r="FU546" s="4"/>
      <c r="FV546" s="4"/>
      <c r="FW546" s="15"/>
      <c r="FX546" s="39"/>
      <c r="GC546" s="39"/>
      <c r="GE546" s="14"/>
      <c r="GF546" s="14"/>
      <c r="GH546" s="39"/>
      <c r="GJ546" s="14"/>
      <c r="GK546" s="14"/>
      <c r="GM546" s="39"/>
      <c r="GO546" s="14"/>
      <c r="GP546" s="14"/>
      <c r="GQ546" s="22"/>
      <c r="GR546" s="40"/>
      <c r="GW546" s="40"/>
      <c r="GY546" s="21"/>
      <c r="GZ546" s="21"/>
      <c r="HB546" s="40"/>
      <c r="HD546" s="21"/>
      <c r="HE546" s="21"/>
      <c r="HF546" s="26"/>
      <c r="HG546" s="41"/>
      <c r="HL546" s="41"/>
      <c r="HN546" s="25"/>
      <c r="HO546" s="25"/>
      <c r="HP546" s="30"/>
      <c r="HQ546" s="42"/>
      <c r="HU546" s="7"/>
      <c r="HV546" s="8"/>
      <c r="IA546" s="8"/>
      <c r="IC546" s="4"/>
      <c r="ID546" s="4"/>
      <c r="IF546" s="8"/>
      <c r="IH546" s="4"/>
      <c r="II546" s="4"/>
      <c r="IK546" s="8"/>
      <c r="IM546" s="4"/>
      <c r="IN546" s="4"/>
      <c r="IO546" s="15"/>
      <c r="IP546" s="39"/>
      <c r="IU546" s="39"/>
      <c r="IW546" s="14"/>
      <c r="IX546" s="14"/>
      <c r="IZ546" s="39"/>
      <c r="JB546" s="14"/>
      <c r="JC546" s="14"/>
      <c r="JD546" s="22"/>
      <c r="JE546" s="40"/>
      <c r="JJ546" s="40"/>
      <c r="JL546" s="21"/>
      <c r="JM546" s="21"/>
      <c r="JN546" s="26"/>
      <c r="JO546" s="41"/>
      <c r="JS546" s="7"/>
      <c r="JT546" s="8"/>
      <c r="JY546" s="8"/>
      <c r="KA546" s="4"/>
      <c r="KB546" s="4"/>
      <c r="KD546" s="8"/>
      <c r="KF546" s="4"/>
      <c r="KG546" s="4"/>
      <c r="KH546" s="15"/>
      <c r="KI546" s="39"/>
      <c r="KN546" s="39"/>
      <c r="KP546" s="14"/>
      <c r="KQ546" s="14"/>
      <c r="KR546" s="22"/>
      <c r="KS546" s="40"/>
      <c r="KX546" s="6"/>
      <c r="KZ546" s="5"/>
      <c r="LA546" s="5"/>
      <c r="LG546" s="15"/>
      <c r="LH546" s="39"/>
      <c r="LM546" s="6"/>
      <c r="LO546" s="5"/>
      <c r="LP546" s="5"/>
      <c r="LQ546" s="7"/>
      <c r="LR546" s="8"/>
      <c r="LW546" s="8"/>
      <c r="LY546" s="4"/>
      <c r="LZ546" s="4"/>
      <c r="MB546" s="8"/>
      <c r="MD546" s="4"/>
      <c r="ME546" s="4"/>
      <c r="MG546" s="8"/>
      <c r="MI546" s="4"/>
      <c r="MJ546" s="4"/>
      <c r="MK546" s="15"/>
      <c r="ML546" s="39"/>
      <c r="MQ546" s="39"/>
      <c r="MS546" s="14"/>
      <c r="MT546" s="14"/>
      <c r="MV546" s="39"/>
      <c r="MX546" s="14"/>
      <c r="MY546" s="14"/>
      <c r="MZ546" s="22"/>
      <c r="NA546" s="40"/>
      <c r="NF546" s="40"/>
      <c r="NH546" s="21"/>
      <c r="NI546" s="21"/>
      <c r="NJ546" s="26"/>
      <c r="NK546" s="41"/>
      <c r="NO546" s="7"/>
      <c r="NP546" s="8"/>
      <c r="NU546" s="8"/>
      <c r="NW546" s="4"/>
      <c r="NX546" s="4"/>
      <c r="NZ546" s="8"/>
      <c r="OB546" s="4"/>
      <c r="OC546" s="4"/>
      <c r="OD546" s="15"/>
      <c r="OE546" s="39"/>
      <c r="OJ546" s="39"/>
      <c r="OL546" s="14"/>
      <c r="OM546" s="14"/>
      <c r="ON546" s="22"/>
      <c r="OO546" s="40"/>
      <c r="OS546" s="7"/>
      <c r="OT546" s="8"/>
      <c r="OY546" s="8"/>
      <c r="PA546" s="4"/>
      <c r="PB546" s="4"/>
      <c r="PC546" s="15"/>
      <c r="PD546" s="39"/>
      <c r="PH546" s="7"/>
      <c r="PI546" s="8"/>
      <c r="PM546" s="7"/>
      <c r="PN546" s="8"/>
      <c r="PS546" s="8"/>
      <c r="PU546" s="4"/>
      <c r="PV546" s="4"/>
      <c r="PX546" s="8"/>
      <c r="PZ546" s="4"/>
      <c r="QA546" s="4"/>
      <c r="QB546" s="15"/>
      <c r="QC546" s="39"/>
      <c r="QH546" s="39"/>
      <c r="QJ546" s="14"/>
      <c r="QK546" s="14"/>
      <c r="QL546" s="22"/>
      <c r="QM546" s="40"/>
      <c r="QQ546" s="7"/>
      <c r="QR546" s="8"/>
      <c r="QW546" s="8"/>
      <c r="QY546" s="4"/>
      <c r="QZ546" s="4"/>
      <c r="RA546" s="15"/>
      <c r="RB546" s="39"/>
      <c r="RF546" s="7"/>
      <c r="RG546" s="8"/>
      <c r="RK546" s="7"/>
      <c r="RL546" s="8"/>
      <c r="RQ546" s="8"/>
      <c r="RS546" s="4"/>
      <c r="RT546" s="4"/>
      <c r="RU546" s="15"/>
      <c r="RV546" s="39"/>
      <c r="RZ546" s="7"/>
      <c r="SA546" s="8"/>
      <c r="SE546" s="7"/>
      <c r="SF546" s="8"/>
      <c r="SJ546" s="7"/>
      <c r="SK546" s="8"/>
      <c r="SP546" s="8"/>
      <c r="SR546" s="4"/>
      <c r="SS546" s="4"/>
      <c r="SU546" s="8"/>
      <c r="SW546" s="4"/>
      <c r="SX546" s="4"/>
      <c r="SY546" s="15"/>
      <c r="SZ546" s="39"/>
      <c r="TE546" s="39"/>
      <c r="TG546" s="14"/>
      <c r="TH546" s="14"/>
      <c r="TI546" s="22"/>
      <c r="TJ546" s="40"/>
      <c r="TN546" s="7"/>
      <c r="TO546" s="8"/>
      <c r="TT546" s="8"/>
      <c r="TV546" s="4"/>
      <c r="TW546" s="4"/>
      <c r="TX546" s="15"/>
      <c r="TY546" s="39"/>
      <c r="UC546" s="7"/>
      <c r="UD546" s="8"/>
      <c r="UH546" s="7"/>
      <c r="UI546" s="8"/>
      <c r="UN546" s="8"/>
      <c r="UP546" s="4"/>
      <c r="UQ546" s="4"/>
      <c r="UR546" s="15"/>
      <c r="US546" s="39"/>
      <c r="UW546" s="7"/>
      <c r="UX546" s="8"/>
      <c r="VB546" s="7"/>
      <c r="VC546" s="8"/>
      <c r="VG546" s="7"/>
      <c r="VH546" s="8"/>
      <c r="VM546" s="8"/>
      <c r="VO546" s="4"/>
      <c r="VP546" s="4"/>
      <c r="VQ546" s="15"/>
      <c r="VR546" s="39"/>
      <c r="VV546" s="7"/>
      <c r="VW546" s="8"/>
      <c r="WA546" s="7"/>
      <c r="WB546" s="8"/>
      <c r="WF546" s="7"/>
      <c r="WG546" s="8"/>
      <c r="WK546" s="7"/>
      <c r="WL546" s="8"/>
      <c r="WQ546" s="8"/>
      <c r="WS546" s="4"/>
      <c r="WT546" s="4"/>
      <c r="WU546" s="15"/>
      <c r="WV546" s="39"/>
      <c r="WZ546" s="7"/>
      <c r="XA546" s="8"/>
      <c r="XE546" s="7"/>
      <c r="XF546" s="8"/>
      <c r="XJ546" s="7"/>
      <c r="XK546" s="8"/>
      <c r="XO546" s="7"/>
      <c r="XP546" s="8"/>
      <c r="XT546" s="7"/>
      <c r="XU546" s="8"/>
      <c r="XY546" s="7"/>
      <c r="XZ546" s="8"/>
      <c r="YD546" s="7"/>
      <c r="YE546" s="8"/>
      <c r="YI546" s="7"/>
      <c r="YJ546" s="8"/>
    </row>
    <row r="547" spans="2:660" x14ac:dyDescent="0.2">
      <c r="B547" s="242"/>
      <c r="C547" s="163"/>
      <c r="D547"/>
      <c r="J547"/>
      <c r="K547"/>
      <c r="L547"/>
      <c r="M547"/>
      <c r="AI547" s="8"/>
      <c r="AK547" s="4"/>
      <c r="AL547" s="9"/>
      <c r="AN547" s="8"/>
      <c r="AP547" s="4"/>
      <c r="AQ547" s="9"/>
      <c r="AS547" s="8"/>
      <c r="AU547" s="4"/>
      <c r="AV547" s="9"/>
      <c r="AX547" s="17"/>
      <c r="AZ547" s="13"/>
      <c r="BA547" s="16"/>
      <c r="BM547" s="39"/>
      <c r="BO547" s="14"/>
      <c r="BP547" s="18"/>
      <c r="BR547" s="39"/>
      <c r="BT547" s="14"/>
      <c r="BU547" s="18"/>
      <c r="BW547" s="39"/>
      <c r="BY547" s="14"/>
      <c r="BZ547" s="18"/>
      <c r="CA547" s="22"/>
      <c r="CB547" s="40"/>
      <c r="CG547" s="40"/>
      <c r="CI547" s="21"/>
      <c r="CJ547" s="21"/>
      <c r="CL547" s="40"/>
      <c r="CN547" s="21"/>
      <c r="CO547" s="21"/>
      <c r="CQ547" s="40"/>
      <c r="CS547" s="21"/>
      <c r="CT547" s="21"/>
      <c r="CV547" s="40"/>
      <c r="CX547" s="21"/>
      <c r="CY547" s="21"/>
      <c r="CZ547" s="26"/>
      <c r="DA547" s="41"/>
      <c r="DF547" s="41"/>
      <c r="DH547" s="25"/>
      <c r="DI547" s="25"/>
      <c r="DK547" s="41"/>
      <c r="DM547" s="25"/>
      <c r="DN547" s="25"/>
      <c r="DP547" s="41"/>
      <c r="DR547" s="25"/>
      <c r="DS547" s="25"/>
      <c r="DT547" s="30"/>
      <c r="DU547" s="42"/>
      <c r="DZ547" s="42"/>
      <c r="EB547" s="29"/>
      <c r="EC547" s="29"/>
      <c r="EE547" s="42"/>
      <c r="EG547" s="29"/>
      <c r="EH547" s="29"/>
      <c r="EI547" s="34"/>
      <c r="EJ547" s="43"/>
      <c r="EO547" s="43"/>
      <c r="EQ547" s="33"/>
      <c r="ER547" s="33"/>
      <c r="ES547" s="38"/>
      <c r="ET547" s="44"/>
      <c r="EX547" s="7"/>
      <c r="EY547" s="8"/>
      <c r="FD547" s="8"/>
      <c r="FF547" s="4"/>
      <c r="FG547" s="4"/>
      <c r="FI547" s="8"/>
      <c r="FK547" s="4"/>
      <c r="FL547" s="4"/>
      <c r="FN547" s="8"/>
      <c r="FP547" s="4"/>
      <c r="FQ547" s="4"/>
      <c r="FS547" s="8"/>
      <c r="FU547" s="4"/>
      <c r="FV547" s="4"/>
      <c r="FW547" s="15"/>
      <c r="FX547" s="39"/>
      <c r="GC547" s="39"/>
      <c r="GE547" s="14"/>
      <c r="GF547" s="14"/>
      <c r="GH547" s="39"/>
      <c r="GJ547" s="14"/>
      <c r="GK547" s="14"/>
      <c r="GM547" s="39"/>
      <c r="GO547" s="14"/>
      <c r="GP547" s="14"/>
      <c r="GQ547" s="22"/>
      <c r="GR547" s="40"/>
      <c r="GW547" s="40"/>
      <c r="GY547" s="21"/>
      <c r="GZ547" s="21"/>
      <c r="HB547" s="40"/>
      <c r="HD547" s="21"/>
      <c r="HE547" s="21"/>
      <c r="HF547" s="26"/>
      <c r="HG547" s="41"/>
      <c r="HL547" s="41"/>
      <c r="HN547" s="25"/>
      <c r="HO547" s="25"/>
      <c r="HP547" s="30"/>
      <c r="HQ547" s="42"/>
      <c r="HU547" s="7"/>
      <c r="HV547" s="8"/>
      <c r="IA547" s="8"/>
      <c r="IC547" s="4"/>
      <c r="ID547" s="4"/>
      <c r="IF547" s="8"/>
      <c r="IH547" s="4"/>
      <c r="II547" s="4"/>
      <c r="IK547" s="8"/>
      <c r="IM547" s="4"/>
      <c r="IN547" s="4"/>
      <c r="IO547" s="15"/>
      <c r="IP547" s="39"/>
      <c r="IU547" s="39"/>
      <c r="IW547" s="14"/>
      <c r="IX547" s="14"/>
      <c r="IZ547" s="39"/>
      <c r="JB547" s="14"/>
      <c r="JC547" s="14"/>
      <c r="JD547" s="22"/>
      <c r="JE547" s="40"/>
      <c r="JJ547" s="40"/>
      <c r="JL547" s="21"/>
      <c r="JM547" s="21"/>
      <c r="JN547" s="26"/>
      <c r="JO547" s="41"/>
      <c r="JS547" s="7"/>
      <c r="JT547" s="8"/>
      <c r="JY547" s="8"/>
      <c r="KA547" s="4"/>
      <c r="KB547" s="4"/>
      <c r="KD547" s="8"/>
      <c r="KF547" s="4"/>
      <c r="KG547" s="4"/>
      <c r="KH547" s="15"/>
      <c r="KI547" s="39"/>
      <c r="KN547" s="39"/>
      <c r="KP547" s="14"/>
      <c r="KQ547" s="14"/>
      <c r="KR547" s="22"/>
      <c r="KS547" s="40"/>
      <c r="KX547" s="6"/>
      <c r="KZ547" s="5"/>
      <c r="LA547" s="5"/>
      <c r="LG547" s="15"/>
      <c r="LH547" s="39"/>
      <c r="LM547" s="6"/>
      <c r="LO547" s="5"/>
      <c r="LP547" s="5"/>
      <c r="LQ547" s="7"/>
      <c r="LR547" s="8"/>
      <c r="LW547" s="8"/>
      <c r="LY547" s="4"/>
      <c r="LZ547" s="4"/>
      <c r="MB547" s="8"/>
      <c r="MD547" s="4"/>
      <c r="ME547" s="4"/>
      <c r="MG547" s="8"/>
      <c r="MI547" s="4"/>
      <c r="MJ547" s="4"/>
      <c r="MK547" s="15"/>
      <c r="ML547" s="39"/>
      <c r="MQ547" s="39"/>
      <c r="MS547" s="14"/>
      <c r="MT547" s="14"/>
      <c r="MV547" s="39"/>
      <c r="MX547" s="14"/>
      <c r="MY547" s="14"/>
      <c r="MZ547" s="22"/>
      <c r="NA547" s="40"/>
      <c r="NF547" s="40"/>
      <c r="NH547" s="21"/>
      <c r="NI547" s="21"/>
      <c r="NJ547" s="26"/>
      <c r="NK547" s="41"/>
      <c r="NO547" s="7"/>
      <c r="NP547" s="8"/>
      <c r="NU547" s="8"/>
      <c r="NW547" s="4"/>
      <c r="NX547" s="4"/>
      <c r="NZ547" s="8"/>
      <c r="OB547" s="4"/>
      <c r="OC547" s="4"/>
      <c r="OD547" s="15"/>
      <c r="OE547" s="39"/>
      <c r="OJ547" s="39"/>
      <c r="OL547" s="14"/>
      <c r="OM547" s="14"/>
      <c r="ON547" s="22"/>
      <c r="OO547" s="40"/>
      <c r="OS547" s="7"/>
      <c r="OT547" s="8"/>
      <c r="OY547" s="8"/>
      <c r="PA547" s="4"/>
      <c r="PB547" s="4"/>
      <c r="PC547" s="15"/>
      <c r="PD547" s="39"/>
      <c r="PH547" s="7"/>
      <c r="PI547" s="8"/>
      <c r="PM547" s="7"/>
      <c r="PN547" s="8"/>
      <c r="PS547" s="8"/>
      <c r="PU547" s="4"/>
      <c r="PV547" s="4"/>
      <c r="PX547" s="8"/>
      <c r="PZ547" s="4"/>
      <c r="QA547" s="4"/>
      <c r="QB547" s="15"/>
      <c r="QC547" s="39"/>
      <c r="QH547" s="39"/>
      <c r="QJ547" s="14"/>
      <c r="QK547" s="14"/>
      <c r="QL547" s="22"/>
      <c r="QM547" s="40"/>
      <c r="QQ547" s="7"/>
      <c r="QR547" s="8"/>
      <c r="QW547" s="8"/>
      <c r="QY547" s="4"/>
      <c r="QZ547" s="4"/>
      <c r="RA547" s="15"/>
      <c r="RB547" s="39"/>
      <c r="RF547" s="7"/>
      <c r="RG547" s="8"/>
      <c r="RK547" s="7"/>
      <c r="RL547" s="8"/>
      <c r="RQ547" s="8"/>
      <c r="RS547" s="4"/>
      <c r="RT547" s="4"/>
      <c r="RU547" s="15"/>
      <c r="RV547" s="39"/>
      <c r="RZ547" s="7"/>
      <c r="SA547" s="8"/>
      <c r="SE547" s="7"/>
      <c r="SF547" s="8"/>
      <c r="SJ547" s="7"/>
      <c r="SK547" s="8"/>
      <c r="SP547" s="8"/>
      <c r="SR547" s="4"/>
      <c r="SS547" s="4"/>
      <c r="SU547" s="8"/>
      <c r="SW547" s="4"/>
      <c r="SX547" s="4"/>
      <c r="SY547" s="15"/>
      <c r="SZ547" s="39"/>
      <c r="TE547" s="39"/>
      <c r="TG547" s="14"/>
      <c r="TH547" s="14"/>
      <c r="TI547" s="22"/>
      <c r="TJ547" s="40"/>
      <c r="TN547" s="7"/>
      <c r="TO547" s="8"/>
      <c r="TT547" s="8"/>
      <c r="TV547" s="4"/>
      <c r="TW547" s="4"/>
      <c r="TX547" s="15"/>
      <c r="TY547" s="39"/>
      <c r="UC547" s="7"/>
      <c r="UD547" s="8"/>
      <c r="UH547" s="7"/>
      <c r="UI547" s="8"/>
      <c r="UN547" s="8"/>
      <c r="UP547" s="4"/>
      <c r="UQ547" s="4"/>
      <c r="UR547" s="15"/>
      <c r="US547" s="39"/>
      <c r="UW547" s="7"/>
      <c r="UX547" s="8"/>
      <c r="VB547" s="7"/>
      <c r="VC547" s="8"/>
      <c r="VG547" s="7"/>
      <c r="VH547" s="8"/>
      <c r="VM547" s="8"/>
      <c r="VO547" s="4"/>
      <c r="VP547" s="4"/>
      <c r="VQ547" s="15"/>
      <c r="VR547" s="39"/>
      <c r="VV547" s="7"/>
      <c r="VW547" s="8"/>
      <c r="WA547" s="7"/>
      <c r="WB547" s="8"/>
      <c r="WF547" s="7"/>
      <c r="WG547" s="8"/>
      <c r="WK547" s="7"/>
      <c r="WL547" s="8"/>
      <c r="WQ547" s="8"/>
      <c r="WS547" s="4"/>
      <c r="WT547" s="4"/>
      <c r="WU547" s="15"/>
      <c r="WV547" s="39"/>
      <c r="WZ547" s="7"/>
      <c r="XA547" s="8"/>
      <c r="XE547" s="7"/>
      <c r="XF547" s="8"/>
      <c r="XJ547" s="7"/>
      <c r="XK547" s="8"/>
      <c r="XO547" s="7"/>
      <c r="XP547" s="8"/>
      <c r="XT547" s="7"/>
      <c r="XU547" s="8"/>
      <c r="XY547" s="7"/>
      <c r="XZ547" s="8"/>
      <c r="YD547" s="7"/>
      <c r="YE547" s="8"/>
      <c r="YI547" s="7"/>
      <c r="YJ547" s="8"/>
    </row>
    <row r="548" spans="2:660" x14ac:dyDescent="0.2">
      <c r="B548" s="242"/>
      <c r="C548" s="163"/>
      <c r="D548"/>
      <c r="J548"/>
      <c r="K548"/>
      <c r="L548"/>
      <c r="M548"/>
      <c r="AI548" s="8"/>
      <c r="AK548" s="4"/>
      <c r="AL548" s="9"/>
      <c r="AN548" s="8"/>
      <c r="AP548" s="4"/>
      <c r="AQ548" s="9"/>
      <c r="AS548" s="8"/>
      <c r="AU548" s="4"/>
      <c r="AV548" s="9"/>
      <c r="AX548" s="17"/>
      <c r="AZ548" s="13"/>
      <c r="BA548" s="16"/>
      <c r="BM548" s="39"/>
      <c r="BO548" s="14"/>
      <c r="BP548" s="18"/>
      <c r="BR548" s="39"/>
      <c r="BT548" s="14"/>
      <c r="BU548" s="18"/>
      <c r="BW548" s="39"/>
      <c r="BY548" s="14"/>
      <c r="BZ548" s="18"/>
      <c r="CA548" s="22"/>
      <c r="CB548" s="40"/>
      <c r="CG548" s="40"/>
      <c r="CI548" s="21"/>
      <c r="CJ548" s="21"/>
      <c r="CL548" s="40"/>
      <c r="CN548" s="21"/>
      <c r="CO548" s="21"/>
      <c r="CQ548" s="40"/>
      <c r="CS548" s="21"/>
      <c r="CT548" s="21"/>
      <c r="CV548" s="40"/>
      <c r="CX548" s="21"/>
      <c r="CY548" s="21"/>
      <c r="CZ548" s="26"/>
      <c r="DA548" s="41"/>
      <c r="DF548" s="41"/>
      <c r="DH548" s="25"/>
      <c r="DI548" s="25"/>
      <c r="DK548" s="41"/>
      <c r="DM548" s="25"/>
      <c r="DN548" s="25"/>
      <c r="DP548" s="41"/>
      <c r="DR548" s="25"/>
      <c r="DS548" s="25"/>
      <c r="DT548" s="30"/>
      <c r="DU548" s="42"/>
      <c r="DZ548" s="42"/>
      <c r="EB548" s="29"/>
      <c r="EC548" s="29"/>
      <c r="EE548" s="42"/>
      <c r="EG548" s="29"/>
      <c r="EH548" s="29"/>
      <c r="EI548" s="34"/>
      <c r="EJ548" s="43"/>
      <c r="EO548" s="43"/>
      <c r="EQ548" s="33"/>
      <c r="ER548" s="33"/>
      <c r="ES548" s="38"/>
      <c r="ET548" s="44"/>
      <c r="EX548" s="7"/>
      <c r="EY548" s="8"/>
      <c r="FD548" s="8"/>
      <c r="FF548" s="4"/>
      <c r="FG548" s="4"/>
      <c r="FI548" s="8"/>
      <c r="FK548" s="4"/>
      <c r="FL548" s="4"/>
      <c r="FN548" s="8"/>
      <c r="FP548" s="4"/>
      <c r="FQ548" s="4"/>
      <c r="FS548" s="8"/>
      <c r="FU548" s="4"/>
      <c r="FV548" s="4"/>
      <c r="FW548" s="15"/>
      <c r="FX548" s="39"/>
      <c r="GC548" s="39"/>
      <c r="GE548" s="14"/>
      <c r="GF548" s="14"/>
      <c r="GH548" s="39"/>
      <c r="GJ548" s="14"/>
      <c r="GK548" s="14"/>
      <c r="GM548" s="39"/>
      <c r="GO548" s="14"/>
      <c r="GP548" s="14"/>
      <c r="GQ548" s="22"/>
      <c r="GR548" s="40"/>
      <c r="GW548" s="40"/>
      <c r="GY548" s="21"/>
      <c r="GZ548" s="21"/>
      <c r="HB548" s="40"/>
      <c r="HD548" s="21"/>
      <c r="HE548" s="21"/>
      <c r="HF548" s="26"/>
      <c r="HG548" s="41"/>
      <c r="HL548" s="41"/>
      <c r="HN548" s="25"/>
      <c r="HO548" s="25"/>
      <c r="HP548" s="30"/>
      <c r="HQ548" s="42"/>
      <c r="HU548" s="7"/>
      <c r="HV548" s="8"/>
      <c r="IA548" s="8"/>
      <c r="IC548" s="4"/>
      <c r="ID548" s="4"/>
      <c r="IF548" s="8"/>
      <c r="IH548" s="4"/>
      <c r="II548" s="4"/>
      <c r="IK548" s="8"/>
      <c r="IM548" s="4"/>
      <c r="IN548" s="4"/>
      <c r="IO548" s="15"/>
      <c r="IP548" s="39"/>
      <c r="IU548" s="39"/>
      <c r="IW548" s="14"/>
      <c r="IX548" s="14"/>
      <c r="IZ548" s="39"/>
      <c r="JB548" s="14"/>
      <c r="JC548" s="14"/>
      <c r="JD548" s="22"/>
      <c r="JE548" s="40"/>
      <c r="JJ548" s="40"/>
      <c r="JL548" s="21"/>
      <c r="JM548" s="21"/>
      <c r="JN548" s="26"/>
      <c r="JO548" s="41"/>
      <c r="JS548" s="7"/>
      <c r="JT548" s="8"/>
      <c r="JY548" s="8"/>
      <c r="KA548" s="4"/>
      <c r="KB548" s="4"/>
      <c r="KD548" s="8"/>
      <c r="KF548" s="4"/>
      <c r="KG548" s="4"/>
      <c r="KH548" s="15"/>
      <c r="KI548" s="39"/>
      <c r="KN548" s="39"/>
      <c r="KP548" s="14"/>
      <c r="KQ548" s="14"/>
      <c r="KR548" s="22"/>
      <c r="KS548" s="40"/>
      <c r="KX548" s="6"/>
      <c r="KZ548" s="5"/>
      <c r="LA548" s="5"/>
      <c r="LG548" s="15"/>
      <c r="LH548" s="39"/>
      <c r="LM548" s="6"/>
      <c r="LO548" s="5"/>
      <c r="LP548" s="5"/>
      <c r="LQ548" s="7"/>
      <c r="LR548" s="8"/>
      <c r="LW548" s="8"/>
      <c r="LY548" s="4"/>
      <c r="LZ548" s="4"/>
      <c r="MB548" s="8"/>
      <c r="MD548" s="4"/>
      <c r="ME548" s="4"/>
      <c r="MG548" s="8"/>
      <c r="MI548" s="4"/>
      <c r="MJ548" s="4"/>
      <c r="MK548" s="15"/>
      <c r="ML548" s="39"/>
      <c r="MQ548" s="39"/>
      <c r="MS548" s="14"/>
      <c r="MT548" s="14"/>
      <c r="MV548" s="39"/>
      <c r="MX548" s="14"/>
      <c r="MY548" s="14"/>
      <c r="MZ548" s="22"/>
      <c r="NA548" s="40"/>
      <c r="NF548" s="40"/>
      <c r="NH548" s="21"/>
      <c r="NI548" s="21"/>
      <c r="NJ548" s="26"/>
      <c r="NK548" s="41"/>
      <c r="NO548" s="7"/>
      <c r="NP548" s="8"/>
      <c r="NU548" s="8"/>
      <c r="NW548" s="4"/>
      <c r="NX548" s="4"/>
      <c r="NZ548" s="8"/>
      <c r="OB548" s="4"/>
      <c r="OC548" s="4"/>
      <c r="OD548" s="15"/>
      <c r="OE548" s="39"/>
      <c r="OJ548" s="39"/>
      <c r="OL548" s="14"/>
      <c r="OM548" s="14"/>
      <c r="ON548" s="22"/>
      <c r="OO548" s="40"/>
      <c r="OS548" s="7"/>
      <c r="OT548" s="8"/>
      <c r="OY548" s="8"/>
      <c r="PA548" s="4"/>
      <c r="PB548" s="4"/>
      <c r="PC548" s="15"/>
      <c r="PD548" s="39"/>
      <c r="PH548" s="7"/>
      <c r="PI548" s="8"/>
      <c r="PM548" s="7"/>
      <c r="PN548" s="8"/>
      <c r="PS548" s="8"/>
      <c r="PU548" s="4"/>
      <c r="PV548" s="4"/>
      <c r="PX548" s="8"/>
      <c r="PZ548" s="4"/>
      <c r="QA548" s="4"/>
      <c r="QB548" s="15"/>
      <c r="QC548" s="39"/>
      <c r="QH548" s="39"/>
      <c r="QJ548" s="14"/>
      <c r="QK548" s="14"/>
      <c r="QL548" s="22"/>
      <c r="QM548" s="40"/>
      <c r="QQ548" s="7"/>
      <c r="QR548" s="8"/>
      <c r="QW548" s="8"/>
      <c r="QY548" s="4"/>
      <c r="QZ548" s="4"/>
      <c r="RA548" s="15"/>
      <c r="RB548" s="39"/>
      <c r="RF548" s="7"/>
      <c r="RG548" s="8"/>
      <c r="RK548" s="7"/>
      <c r="RL548" s="8"/>
      <c r="RQ548" s="8"/>
      <c r="RS548" s="4"/>
      <c r="RT548" s="4"/>
      <c r="RU548" s="15"/>
      <c r="RV548" s="39"/>
      <c r="RZ548" s="7"/>
      <c r="SA548" s="8"/>
      <c r="SE548" s="7"/>
      <c r="SF548" s="8"/>
      <c r="SJ548" s="7"/>
      <c r="SK548" s="8"/>
      <c r="SP548" s="8"/>
      <c r="SR548" s="4"/>
      <c r="SS548" s="4"/>
      <c r="SU548" s="8"/>
      <c r="SW548" s="4"/>
      <c r="SX548" s="4"/>
      <c r="SY548" s="15"/>
      <c r="SZ548" s="39"/>
      <c r="TE548" s="39"/>
      <c r="TG548" s="14"/>
      <c r="TH548" s="14"/>
      <c r="TI548" s="22"/>
      <c r="TJ548" s="40"/>
      <c r="TN548" s="7"/>
      <c r="TO548" s="8"/>
      <c r="TT548" s="8"/>
      <c r="TV548" s="4"/>
      <c r="TW548" s="4"/>
      <c r="TX548" s="15"/>
      <c r="TY548" s="39"/>
      <c r="UC548" s="7"/>
      <c r="UD548" s="8"/>
      <c r="UH548" s="7"/>
      <c r="UI548" s="8"/>
      <c r="UN548" s="8"/>
      <c r="UP548" s="4"/>
      <c r="UQ548" s="4"/>
      <c r="UR548" s="15"/>
      <c r="US548" s="39"/>
      <c r="UW548" s="7"/>
      <c r="UX548" s="8"/>
      <c r="VB548" s="7"/>
      <c r="VC548" s="8"/>
      <c r="VG548" s="7"/>
      <c r="VH548" s="8"/>
      <c r="VM548" s="8"/>
      <c r="VO548" s="4"/>
      <c r="VP548" s="4"/>
      <c r="VQ548" s="15"/>
      <c r="VR548" s="39"/>
      <c r="VV548" s="7"/>
      <c r="VW548" s="8"/>
      <c r="WA548" s="7"/>
      <c r="WB548" s="8"/>
      <c r="WF548" s="7"/>
      <c r="WG548" s="8"/>
      <c r="WK548" s="7"/>
      <c r="WL548" s="8"/>
      <c r="WQ548" s="8"/>
      <c r="WS548" s="4"/>
      <c r="WT548" s="4"/>
      <c r="WU548" s="15"/>
      <c r="WV548" s="39"/>
      <c r="WZ548" s="7"/>
      <c r="XA548" s="8"/>
      <c r="XE548" s="7"/>
      <c r="XF548" s="8"/>
      <c r="XJ548" s="7"/>
      <c r="XK548" s="8"/>
      <c r="XO548" s="7"/>
      <c r="XP548" s="8"/>
      <c r="XT548" s="7"/>
      <c r="XU548" s="8"/>
      <c r="XY548" s="7"/>
      <c r="XZ548" s="8"/>
      <c r="YD548" s="7"/>
      <c r="YE548" s="8"/>
      <c r="YI548" s="7"/>
      <c r="YJ548" s="8"/>
    </row>
    <row r="549" spans="2:660" x14ac:dyDescent="0.2">
      <c r="B549" s="242"/>
      <c r="C549" s="163"/>
      <c r="D549"/>
      <c r="J549"/>
      <c r="K549"/>
      <c r="L549"/>
      <c r="M549"/>
      <c r="AI549" s="8"/>
      <c r="AK549" s="4"/>
      <c r="AL549" s="9"/>
      <c r="AN549" s="8"/>
      <c r="AP549" s="4"/>
      <c r="AQ549" s="9"/>
      <c r="AS549" s="8"/>
      <c r="AU549" s="4"/>
      <c r="AV549" s="9"/>
      <c r="AX549" s="17"/>
      <c r="AZ549" s="13"/>
      <c r="BA549" s="16"/>
      <c r="BM549" s="39"/>
      <c r="BO549" s="14"/>
      <c r="BP549" s="18"/>
      <c r="BR549" s="39"/>
      <c r="BT549" s="14"/>
      <c r="BU549" s="18"/>
      <c r="BW549" s="39"/>
      <c r="BY549" s="14"/>
      <c r="BZ549" s="18"/>
      <c r="CA549" s="22"/>
      <c r="CB549" s="40"/>
      <c r="CG549" s="40"/>
      <c r="CI549" s="21"/>
      <c r="CJ549" s="21"/>
      <c r="CL549" s="40"/>
      <c r="CN549" s="21"/>
      <c r="CO549" s="21"/>
      <c r="CQ549" s="40"/>
      <c r="CS549" s="21"/>
      <c r="CT549" s="21"/>
      <c r="CV549" s="40"/>
      <c r="CX549" s="21"/>
      <c r="CY549" s="21"/>
      <c r="CZ549" s="26"/>
      <c r="DA549" s="41"/>
      <c r="DF549" s="41"/>
      <c r="DH549" s="25"/>
      <c r="DI549" s="25"/>
      <c r="DK549" s="41"/>
      <c r="DM549" s="25"/>
      <c r="DN549" s="25"/>
      <c r="DP549" s="41"/>
      <c r="DR549" s="25"/>
      <c r="DS549" s="25"/>
      <c r="DT549" s="30"/>
      <c r="DU549" s="42"/>
      <c r="DZ549" s="42"/>
      <c r="EB549" s="29"/>
      <c r="EC549" s="29"/>
      <c r="EE549" s="42"/>
      <c r="EG549" s="29"/>
      <c r="EH549" s="29"/>
      <c r="EI549" s="34"/>
      <c r="EJ549" s="43"/>
      <c r="EO549" s="43"/>
      <c r="EQ549" s="33"/>
      <c r="ER549" s="33"/>
      <c r="ES549" s="38"/>
      <c r="ET549" s="44"/>
      <c r="EX549" s="7"/>
      <c r="EY549" s="8"/>
      <c r="FD549" s="8"/>
      <c r="FF549" s="4"/>
      <c r="FG549" s="4"/>
      <c r="FI549" s="8"/>
      <c r="FK549" s="4"/>
      <c r="FL549" s="4"/>
      <c r="FN549" s="8"/>
      <c r="FP549" s="4"/>
      <c r="FQ549" s="4"/>
      <c r="FS549" s="8"/>
      <c r="FU549" s="4"/>
      <c r="FV549" s="4"/>
      <c r="FW549" s="15"/>
      <c r="FX549" s="39"/>
      <c r="GC549" s="39"/>
      <c r="GE549" s="14"/>
      <c r="GF549" s="14"/>
      <c r="GH549" s="39"/>
      <c r="GJ549" s="14"/>
      <c r="GK549" s="14"/>
      <c r="GM549" s="39"/>
      <c r="GO549" s="14"/>
      <c r="GP549" s="14"/>
      <c r="GQ549" s="22"/>
      <c r="GR549" s="40"/>
      <c r="GW549" s="40"/>
      <c r="GY549" s="21"/>
      <c r="GZ549" s="21"/>
      <c r="HB549" s="40"/>
      <c r="HD549" s="21"/>
      <c r="HE549" s="21"/>
      <c r="HF549" s="26"/>
      <c r="HG549" s="41"/>
      <c r="HL549" s="41"/>
      <c r="HN549" s="25"/>
      <c r="HO549" s="25"/>
      <c r="HP549" s="30"/>
      <c r="HQ549" s="42"/>
      <c r="HU549" s="7"/>
      <c r="HV549" s="8"/>
      <c r="IA549" s="8"/>
      <c r="IC549" s="4"/>
      <c r="ID549" s="4"/>
      <c r="IF549" s="8"/>
      <c r="IH549" s="4"/>
      <c r="II549" s="4"/>
      <c r="IK549" s="8"/>
      <c r="IM549" s="4"/>
      <c r="IN549" s="4"/>
      <c r="IO549" s="15"/>
      <c r="IP549" s="39"/>
      <c r="IU549" s="39"/>
      <c r="IW549" s="14"/>
      <c r="IX549" s="14"/>
      <c r="IZ549" s="39"/>
      <c r="JB549" s="14"/>
      <c r="JC549" s="14"/>
      <c r="JD549" s="22"/>
      <c r="JE549" s="40"/>
      <c r="JJ549" s="40"/>
      <c r="JL549" s="21"/>
      <c r="JM549" s="21"/>
      <c r="JN549" s="26"/>
      <c r="JO549" s="41"/>
      <c r="JS549" s="7"/>
      <c r="JT549" s="8"/>
      <c r="JY549" s="8"/>
      <c r="KA549" s="4"/>
      <c r="KB549" s="4"/>
      <c r="KD549" s="8"/>
      <c r="KF549" s="4"/>
      <c r="KG549" s="4"/>
      <c r="KH549" s="15"/>
      <c r="KI549" s="39"/>
      <c r="KN549" s="39"/>
      <c r="KP549" s="14"/>
      <c r="KQ549" s="14"/>
      <c r="KR549" s="22"/>
      <c r="KS549" s="40"/>
      <c r="KX549" s="6"/>
      <c r="KZ549" s="5"/>
      <c r="LA549" s="5"/>
      <c r="LG549" s="15"/>
      <c r="LH549" s="39"/>
      <c r="LM549" s="6"/>
      <c r="LO549" s="5"/>
      <c r="LP549" s="5"/>
      <c r="LQ549" s="7"/>
      <c r="LR549" s="8"/>
      <c r="LW549" s="8"/>
      <c r="LY549" s="4"/>
      <c r="LZ549" s="4"/>
      <c r="MB549" s="8"/>
      <c r="MD549" s="4"/>
      <c r="ME549" s="4"/>
      <c r="MG549" s="8"/>
      <c r="MI549" s="4"/>
      <c r="MJ549" s="4"/>
      <c r="MK549" s="15"/>
      <c r="ML549" s="39"/>
      <c r="MQ549" s="39"/>
      <c r="MS549" s="14"/>
      <c r="MT549" s="14"/>
      <c r="MV549" s="39"/>
      <c r="MX549" s="14"/>
      <c r="MY549" s="14"/>
      <c r="MZ549" s="22"/>
      <c r="NA549" s="40"/>
      <c r="NF549" s="40"/>
      <c r="NH549" s="21"/>
      <c r="NI549" s="21"/>
      <c r="NJ549" s="26"/>
      <c r="NK549" s="41"/>
      <c r="NO549" s="7"/>
      <c r="NP549" s="8"/>
      <c r="NU549" s="8"/>
      <c r="NW549" s="4"/>
      <c r="NX549" s="4"/>
      <c r="NZ549" s="8"/>
      <c r="OB549" s="4"/>
      <c r="OC549" s="4"/>
      <c r="OD549" s="15"/>
      <c r="OE549" s="39"/>
      <c r="OJ549" s="39"/>
      <c r="OL549" s="14"/>
      <c r="OM549" s="14"/>
      <c r="ON549" s="22"/>
      <c r="OO549" s="40"/>
      <c r="OS549" s="7"/>
      <c r="OT549" s="8"/>
      <c r="OY549" s="8"/>
      <c r="PA549" s="4"/>
      <c r="PB549" s="4"/>
      <c r="PC549" s="15"/>
      <c r="PD549" s="39"/>
      <c r="PH549" s="7"/>
      <c r="PI549" s="8"/>
      <c r="PM549" s="7"/>
      <c r="PN549" s="8"/>
      <c r="PS549" s="8"/>
      <c r="PU549" s="4"/>
      <c r="PV549" s="4"/>
      <c r="PX549" s="8"/>
      <c r="PZ549" s="4"/>
      <c r="QA549" s="4"/>
      <c r="QB549" s="15"/>
      <c r="QC549" s="39"/>
      <c r="QH549" s="39"/>
      <c r="QJ549" s="14"/>
      <c r="QK549" s="14"/>
      <c r="QL549" s="22"/>
      <c r="QM549" s="40"/>
      <c r="QQ549" s="7"/>
      <c r="QR549" s="8"/>
      <c r="QW549" s="8"/>
      <c r="QY549" s="4"/>
      <c r="QZ549" s="4"/>
      <c r="RA549" s="15"/>
      <c r="RB549" s="39"/>
      <c r="RF549" s="7"/>
      <c r="RG549" s="8"/>
      <c r="RK549" s="7"/>
      <c r="RL549" s="8"/>
      <c r="RQ549" s="8"/>
      <c r="RS549" s="4"/>
      <c r="RT549" s="4"/>
      <c r="RU549" s="15"/>
      <c r="RV549" s="39"/>
      <c r="RZ549" s="7"/>
      <c r="SA549" s="8"/>
      <c r="SE549" s="7"/>
      <c r="SF549" s="8"/>
      <c r="SJ549" s="7"/>
      <c r="SK549" s="8"/>
      <c r="SP549" s="8"/>
      <c r="SR549" s="4"/>
      <c r="SS549" s="4"/>
      <c r="SU549" s="8"/>
      <c r="SW549" s="4"/>
      <c r="SX549" s="4"/>
      <c r="SY549" s="15"/>
      <c r="SZ549" s="39"/>
      <c r="TE549" s="39"/>
      <c r="TG549" s="14"/>
      <c r="TH549" s="14"/>
      <c r="TI549" s="22"/>
      <c r="TJ549" s="40"/>
      <c r="TN549" s="7"/>
      <c r="TO549" s="8"/>
      <c r="TT549" s="8"/>
      <c r="TV549" s="4"/>
      <c r="TW549" s="4"/>
      <c r="TX549" s="15"/>
      <c r="TY549" s="39"/>
      <c r="UC549" s="7"/>
      <c r="UD549" s="8"/>
      <c r="UH549" s="7"/>
      <c r="UI549" s="8"/>
      <c r="UN549" s="8"/>
      <c r="UP549" s="4"/>
      <c r="UQ549" s="4"/>
      <c r="UR549" s="15"/>
      <c r="US549" s="39"/>
      <c r="UW549" s="7"/>
      <c r="UX549" s="8"/>
      <c r="VB549" s="7"/>
      <c r="VC549" s="8"/>
      <c r="VG549" s="7"/>
      <c r="VH549" s="8"/>
      <c r="VM549" s="8"/>
      <c r="VO549" s="4"/>
      <c r="VP549" s="4"/>
      <c r="VQ549" s="15"/>
      <c r="VR549" s="39"/>
      <c r="VV549" s="7"/>
      <c r="VW549" s="8"/>
      <c r="WA549" s="7"/>
      <c r="WB549" s="8"/>
      <c r="WF549" s="7"/>
      <c r="WG549" s="8"/>
      <c r="WK549" s="7"/>
      <c r="WL549" s="8"/>
      <c r="WQ549" s="8"/>
      <c r="WS549" s="4"/>
      <c r="WT549" s="4"/>
      <c r="WU549" s="15"/>
      <c r="WV549" s="39"/>
      <c r="WZ549" s="7"/>
      <c r="XA549" s="8"/>
      <c r="XE549" s="7"/>
      <c r="XF549" s="8"/>
      <c r="XJ549" s="7"/>
      <c r="XK549" s="8"/>
      <c r="XO549" s="7"/>
      <c r="XP549" s="8"/>
      <c r="XT549" s="7"/>
      <c r="XU549" s="8"/>
      <c r="XY549" s="7"/>
      <c r="XZ549" s="8"/>
      <c r="YD549" s="7"/>
      <c r="YE549" s="8"/>
      <c r="YI549" s="7"/>
      <c r="YJ549" s="8"/>
    </row>
    <row r="550" spans="2:660" x14ac:dyDescent="0.2">
      <c r="B550" s="242"/>
      <c r="C550" s="163"/>
      <c r="D550"/>
      <c r="J550"/>
      <c r="K550"/>
      <c r="L550"/>
      <c r="M550"/>
      <c r="AI550" s="8"/>
      <c r="AK550" s="4"/>
      <c r="AL550" s="9"/>
      <c r="AN550" s="8"/>
      <c r="AP550" s="4"/>
      <c r="AQ550" s="9"/>
      <c r="AS550" s="8"/>
      <c r="AU550" s="4"/>
      <c r="AV550" s="9"/>
      <c r="AX550" s="17"/>
      <c r="AZ550" s="13"/>
      <c r="BA550" s="16"/>
      <c r="BM550" s="39"/>
      <c r="BO550" s="14"/>
      <c r="BP550" s="18"/>
      <c r="BR550" s="39"/>
      <c r="BT550" s="14"/>
      <c r="BU550" s="18"/>
      <c r="BW550" s="39"/>
      <c r="BY550" s="14"/>
      <c r="BZ550" s="18"/>
      <c r="CA550" s="22"/>
      <c r="CB550" s="40"/>
      <c r="CG550" s="40"/>
      <c r="CI550" s="21"/>
      <c r="CJ550" s="21"/>
      <c r="CL550" s="40"/>
      <c r="CN550" s="21"/>
      <c r="CO550" s="21"/>
      <c r="CQ550" s="40"/>
      <c r="CS550" s="21"/>
      <c r="CT550" s="21"/>
      <c r="CV550" s="40"/>
      <c r="CX550" s="21"/>
      <c r="CY550" s="21"/>
      <c r="CZ550" s="26"/>
      <c r="DA550" s="41"/>
      <c r="DF550" s="41"/>
      <c r="DH550" s="25"/>
      <c r="DI550" s="25"/>
      <c r="DK550" s="41"/>
      <c r="DM550" s="25"/>
      <c r="DN550" s="25"/>
      <c r="DP550" s="41"/>
      <c r="DR550" s="25"/>
      <c r="DS550" s="25"/>
      <c r="DT550" s="30"/>
      <c r="DU550" s="42"/>
      <c r="DZ550" s="42"/>
      <c r="EB550" s="29"/>
      <c r="EC550" s="29"/>
      <c r="EE550" s="42"/>
      <c r="EG550" s="29"/>
      <c r="EH550" s="29"/>
      <c r="EI550" s="34"/>
      <c r="EJ550" s="43"/>
      <c r="EO550" s="43"/>
      <c r="EQ550" s="33"/>
      <c r="ER550" s="33"/>
      <c r="ES550" s="38"/>
      <c r="ET550" s="44"/>
      <c r="EX550" s="7"/>
      <c r="EY550" s="8"/>
      <c r="FD550" s="8"/>
      <c r="FF550" s="4"/>
      <c r="FG550" s="4"/>
      <c r="FI550" s="8"/>
      <c r="FK550" s="4"/>
      <c r="FL550" s="4"/>
      <c r="FN550" s="8"/>
      <c r="FP550" s="4"/>
      <c r="FQ550" s="4"/>
      <c r="FS550" s="8"/>
      <c r="FU550" s="4"/>
      <c r="FV550" s="4"/>
      <c r="FW550" s="15"/>
      <c r="FX550" s="39"/>
      <c r="GC550" s="39"/>
      <c r="GE550" s="14"/>
      <c r="GF550" s="14"/>
      <c r="GH550" s="39"/>
      <c r="GJ550" s="14"/>
      <c r="GK550" s="14"/>
      <c r="GM550" s="39"/>
      <c r="GO550" s="14"/>
      <c r="GP550" s="14"/>
      <c r="GQ550" s="22"/>
      <c r="GR550" s="40"/>
      <c r="GW550" s="40"/>
      <c r="GY550" s="21"/>
      <c r="GZ550" s="21"/>
      <c r="HB550" s="40"/>
      <c r="HD550" s="21"/>
      <c r="HE550" s="21"/>
      <c r="HF550" s="26"/>
      <c r="HG550" s="41"/>
      <c r="HL550" s="41"/>
      <c r="HN550" s="25"/>
      <c r="HO550" s="25"/>
      <c r="HP550" s="30"/>
      <c r="HQ550" s="42"/>
      <c r="HU550" s="7"/>
      <c r="HV550" s="8"/>
      <c r="IA550" s="8"/>
      <c r="IC550" s="4"/>
      <c r="ID550" s="4"/>
      <c r="IF550" s="8"/>
      <c r="IH550" s="4"/>
      <c r="II550" s="4"/>
      <c r="IK550" s="8"/>
      <c r="IM550" s="4"/>
      <c r="IN550" s="4"/>
      <c r="IO550" s="15"/>
      <c r="IP550" s="39"/>
      <c r="IU550" s="39"/>
      <c r="IW550" s="14"/>
      <c r="IX550" s="14"/>
      <c r="IZ550" s="39"/>
      <c r="JB550" s="14"/>
      <c r="JC550" s="14"/>
      <c r="JD550" s="22"/>
      <c r="JE550" s="40"/>
      <c r="JJ550" s="40"/>
      <c r="JL550" s="21"/>
      <c r="JM550" s="21"/>
      <c r="JN550" s="26"/>
      <c r="JO550" s="41"/>
      <c r="JS550" s="7"/>
      <c r="JT550" s="8"/>
      <c r="JY550" s="8"/>
      <c r="KA550" s="4"/>
      <c r="KB550" s="4"/>
      <c r="KD550" s="8"/>
      <c r="KF550" s="4"/>
      <c r="KG550" s="4"/>
      <c r="KH550" s="15"/>
      <c r="KI550" s="39"/>
      <c r="KN550" s="39"/>
      <c r="KP550" s="14"/>
      <c r="KQ550" s="14"/>
      <c r="KR550" s="22"/>
      <c r="KS550" s="40"/>
      <c r="KX550" s="6"/>
      <c r="KZ550" s="5"/>
      <c r="LA550" s="5"/>
      <c r="LG550" s="15"/>
      <c r="LH550" s="39"/>
      <c r="LM550" s="6"/>
      <c r="LO550" s="5"/>
      <c r="LP550" s="5"/>
      <c r="LQ550" s="7"/>
      <c r="LR550" s="8"/>
      <c r="LW550" s="8"/>
      <c r="LY550" s="4"/>
      <c r="LZ550" s="4"/>
      <c r="MB550" s="8"/>
      <c r="MD550" s="4"/>
      <c r="ME550" s="4"/>
      <c r="MG550" s="8"/>
      <c r="MI550" s="4"/>
      <c r="MJ550" s="4"/>
      <c r="MK550" s="15"/>
      <c r="ML550" s="39"/>
      <c r="MQ550" s="39"/>
      <c r="MS550" s="14"/>
      <c r="MT550" s="14"/>
      <c r="MV550" s="39"/>
      <c r="MX550" s="14"/>
      <c r="MY550" s="14"/>
      <c r="MZ550" s="22"/>
      <c r="NA550" s="40"/>
      <c r="NF550" s="40"/>
      <c r="NH550" s="21"/>
      <c r="NI550" s="21"/>
      <c r="NJ550" s="26"/>
      <c r="NK550" s="41"/>
      <c r="NO550" s="7"/>
      <c r="NP550" s="8"/>
      <c r="NU550" s="8"/>
      <c r="NW550" s="4"/>
      <c r="NX550" s="4"/>
      <c r="NZ550" s="8"/>
      <c r="OB550" s="4"/>
      <c r="OC550" s="4"/>
      <c r="OD550" s="15"/>
      <c r="OE550" s="39"/>
      <c r="OJ550" s="39"/>
      <c r="OL550" s="14"/>
      <c r="OM550" s="14"/>
      <c r="ON550" s="22"/>
      <c r="OO550" s="40"/>
      <c r="OS550" s="7"/>
      <c r="OT550" s="8"/>
      <c r="OY550" s="8"/>
      <c r="PA550" s="4"/>
      <c r="PB550" s="4"/>
      <c r="PC550" s="15"/>
      <c r="PD550" s="39"/>
      <c r="PH550" s="7"/>
      <c r="PI550" s="8"/>
      <c r="PM550" s="7"/>
      <c r="PN550" s="8"/>
      <c r="PS550" s="8"/>
      <c r="PU550" s="4"/>
      <c r="PV550" s="4"/>
      <c r="PX550" s="8"/>
      <c r="PZ550" s="4"/>
      <c r="QA550" s="4"/>
      <c r="QB550" s="15"/>
      <c r="QC550" s="39"/>
      <c r="QH550" s="39"/>
      <c r="QJ550" s="14"/>
      <c r="QK550" s="14"/>
      <c r="QL550" s="22"/>
      <c r="QM550" s="40"/>
      <c r="QQ550" s="7"/>
      <c r="QR550" s="8"/>
      <c r="QW550" s="8"/>
      <c r="QY550" s="4"/>
      <c r="QZ550" s="4"/>
      <c r="RA550" s="15"/>
      <c r="RB550" s="39"/>
      <c r="RF550" s="7"/>
      <c r="RG550" s="8"/>
      <c r="RK550" s="7"/>
      <c r="RL550" s="8"/>
      <c r="RQ550" s="8"/>
      <c r="RS550" s="4"/>
      <c r="RT550" s="4"/>
      <c r="RU550" s="15"/>
      <c r="RV550" s="39"/>
      <c r="RZ550" s="7"/>
      <c r="SA550" s="8"/>
      <c r="SE550" s="7"/>
      <c r="SF550" s="8"/>
      <c r="SJ550" s="7"/>
      <c r="SK550" s="8"/>
      <c r="SP550" s="8"/>
      <c r="SR550" s="4"/>
      <c r="SS550" s="4"/>
      <c r="SU550" s="8"/>
      <c r="SW550" s="4"/>
      <c r="SX550" s="4"/>
      <c r="SY550" s="15"/>
      <c r="SZ550" s="39"/>
      <c r="TE550" s="39"/>
      <c r="TG550" s="14"/>
      <c r="TH550" s="14"/>
      <c r="TI550" s="22"/>
      <c r="TJ550" s="40"/>
      <c r="TN550" s="7"/>
      <c r="TO550" s="8"/>
      <c r="TT550" s="8"/>
      <c r="TV550" s="4"/>
      <c r="TW550" s="4"/>
      <c r="TX550" s="15"/>
      <c r="TY550" s="39"/>
      <c r="UC550" s="7"/>
      <c r="UD550" s="8"/>
      <c r="UH550" s="7"/>
      <c r="UI550" s="8"/>
      <c r="UN550" s="8"/>
      <c r="UP550" s="4"/>
      <c r="UQ550" s="4"/>
      <c r="UR550" s="15"/>
      <c r="US550" s="39"/>
      <c r="UW550" s="7"/>
      <c r="UX550" s="8"/>
      <c r="VB550" s="7"/>
      <c r="VC550" s="8"/>
      <c r="VG550" s="7"/>
      <c r="VH550" s="8"/>
      <c r="VM550" s="8"/>
      <c r="VO550" s="4"/>
      <c r="VP550" s="4"/>
      <c r="VQ550" s="15"/>
      <c r="VR550" s="39"/>
      <c r="VV550" s="7"/>
      <c r="VW550" s="8"/>
      <c r="WA550" s="7"/>
      <c r="WB550" s="8"/>
      <c r="WF550" s="7"/>
      <c r="WG550" s="8"/>
      <c r="WK550" s="7"/>
      <c r="WL550" s="8"/>
      <c r="WQ550" s="8"/>
      <c r="WS550" s="4"/>
      <c r="WT550" s="4"/>
      <c r="WU550" s="15"/>
      <c r="WV550" s="39"/>
      <c r="WZ550" s="7"/>
      <c r="XA550" s="8"/>
      <c r="XE550" s="7"/>
      <c r="XF550" s="8"/>
      <c r="XJ550" s="7"/>
      <c r="XK550" s="8"/>
      <c r="XO550" s="7"/>
      <c r="XP550" s="8"/>
      <c r="XT550" s="7"/>
      <c r="XU550" s="8"/>
      <c r="XY550" s="7"/>
      <c r="XZ550" s="8"/>
      <c r="YD550" s="7"/>
      <c r="YE550" s="8"/>
      <c r="YI550" s="7"/>
      <c r="YJ550" s="8"/>
    </row>
    <row r="551" spans="2:660" x14ac:dyDescent="0.2">
      <c r="B551" s="242"/>
      <c r="C551" s="163"/>
      <c r="D551"/>
      <c r="J551"/>
      <c r="K551"/>
      <c r="L551"/>
      <c r="M551"/>
      <c r="AI551" s="8"/>
      <c r="AK551" s="4"/>
      <c r="AL551" s="9"/>
      <c r="AN551" s="8"/>
      <c r="AP551" s="4"/>
      <c r="AQ551" s="9"/>
      <c r="AS551" s="8"/>
      <c r="AU551" s="4"/>
      <c r="AV551" s="9"/>
      <c r="AX551" s="17"/>
      <c r="AZ551" s="13"/>
      <c r="BA551" s="16"/>
      <c r="BM551" s="39"/>
      <c r="BO551" s="14"/>
      <c r="BP551" s="18"/>
      <c r="BR551" s="39"/>
      <c r="BT551" s="14"/>
      <c r="BU551" s="18"/>
      <c r="BW551" s="39"/>
      <c r="BY551" s="14"/>
      <c r="BZ551" s="18"/>
      <c r="CA551" s="22"/>
      <c r="CB551" s="40"/>
      <c r="CG551" s="40"/>
      <c r="CI551" s="21"/>
      <c r="CJ551" s="21"/>
      <c r="CL551" s="40"/>
      <c r="CN551" s="21"/>
      <c r="CO551" s="21"/>
      <c r="CQ551" s="40"/>
      <c r="CS551" s="21"/>
      <c r="CT551" s="21"/>
      <c r="CV551" s="40"/>
      <c r="CX551" s="21"/>
      <c r="CY551" s="21"/>
      <c r="CZ551" s="26"/>
      <c r="DA551" s="41"/>
      <c r="DF551" s="41"/>
      <c r="DH551" s="25"/>
      <c r="DI551" s="25"/>
      <c r="DK551" s="41"/>
      <c r="DM551" s="25"/>
      <c r="DN551" s="25"/>
      <c r="DP551" s="41"/>
      <c r="DR551" s="25"/>
      <c r="DS551" s="25"/>
      <c r="DT551" s="30"/>
      <c r="DU551" s="42"/>
      <c r="DZ551" s="42"/>
      <c r="EB551" s="29"/>
      <c r="EC551" s="29"/>
      <c r="EE551" s="42"/>
      <c r="EG551" s="29"/>
      <c r="EH551" s="29"/>
      <c r="EI551" s="34"/>
      <c r="EJ551" s="43"/>
      <c r="EO551" s="43"/>
      <c r="EQ551" s="33"/>
      <c r="ER551" s="33"/>
      <c r="ES551" s="38"/>
      <c r="ET551" s="44"/>
      <c r="EX551" s="7"/>
      <c r="EY551" s="8"/>
      <c r="FD551" s="8"/>
      <c r="FF551" s="4"/>
      <c r="FG551" s="4"/>
      <c r="FI551" s="8"/>
      <c r="FK551" s="4"/>
      <c r="FL551" s="4"/>
      <c r="FN551" s="8"/>
      <c r="FP551" s="4"/>
      <c r="FQ551" s="4"/>
      <c r="FS551" s="8"/>
      <c r="FU551" s="4"/>
      <c r="FV551" s="4"/>
      <c r="FW551" s="15"/>
      <c r="FX551" s="39"/>
      <c r="GC551" s="39"/>
      <c r="GE551" s="14"/>
      <c r="GF551" s="14"/>
      <c r="GH551" s="39"/>
      <c r="GJ551" s="14"/>
      <c r="GK551" s="14"/>
      <c r="GM551" s="39"/>
      <c r="GO551" s="14"/>
      <c r="GP551" s="14"/>
      <c r="GQ551" s="22"/>
      <c r="GR551" s="40"/>
      <c r="GW551" s="40"/>
      <c r="GY551" s="21"/>
      <c r="GZ551" s="21"/>
      <c r="HB551" s="40"/>
      <c r="HD551" s="21"/>
      <c r="HE551" s="21"/>
      <c r="HF551" s="26"/>
      <c r="HG551" s="41"/>
      <c r="HL551" s="41"/>
      <c r="HN551" s="25"/>
      <c r="HO551" s="25"/>
      <c r="HP551" s="30"/>
      <c r="HQ551" s="42"/>
      <c r="HU551" s="7"/>
      <c r="HV551" s="8"/>
      <c r="IA551" s="8"/>
      <c r="IC551" s="4"/>
      <c r="ID551" s="4"/>
      <c r="IF551" s="8"/>
      <c r="IH551" s="4"/>
      <c r="II551" s="4"/>
      <c r="IK551" s="8"/>
      <c r="IM551" s="4"/>
      <c r="IN551" s="4"/>
      <c r="IO551" s="15"/>
      <c r="IP551" s="39"/>
      <c r="IU551" s="39"/>
      <c r="IW551" s="14"/>
      <c r="IX551" s="14"/>
      <c r="IZ551" s="39"/>
      <c r="JB551" s="14"/>
      <c r="JC551" s="14"/>
      <c r="JD551" s="22"/>
      <c r="JE551" s="40"/>
      <c r="JJ551" s="40"/>
      <c r="JL551" s="21"/>
      <c r="JM551" s="21"/>
      <c r="JN551" s="26"/>
      <c r="JO551" s="41"/>
      <c r="JS551" s="7"/>
      <c r="JT551" s="8"/>
      <c r="JY551" s="8"/>
      <c r="KA551" s="4"/>
      <c r="KB551" s="4"/>
      <c r="KD551" s="8"/>
      <c r="KF551" s="4"/>
      <c r="KG551" s="4"/>
      <c r="KH551" s="15"/>
      <c r="KI551" s="39"/>
      <c r="KN551" s="39"/>
      <c r="KP551" s="14"/>
      <c r="KQ551" s="14"/>
      <c r="KR551" s="22"/>
      <c r="KS551" s="40"/>
      <c r="KX551" s="6"/>
      <c r="KZ551" s="5"/>
      <c r="LA551" s="5"/>
      <c r="LG551" s="15"/>
      <c r="LH551" s="39"/>
      <c r="LM551" s="6"/>
      <c r="LO551" s="5"/>
      <c r="LP551" s="5"/>
      <c r="LQ551" s="7"/>
      <c r="LR551" s="8"/>
      <c r="LW551" s="8"/>
      <c r="LY551" s="4"/>
      <c r="LZ551" s="4"/>
      <c r="MB551" s="8"/>
      <c r="MD551" s="4"/>
      <c r="ME551" s="4"/>
      <c r="MG551" s="8"/>
      <c r="MI551" s="4"/>
      <c r="MJ551" s="4"/>
      <c r="MK551" s="15"/>
      <c r="ML551" s="39"/>
      <c r="MQ551" s="39"/>
      <c r="MS551" s="14"/>
      <c r="MT551" s="14"/>
      <c r="MV551" s="39"/>
      <c r="MX551" s="14"/>
      <c r="MY551" s="14"/>
      <c r="MZ551" s="22"/>
      <c r="NA551" s="40"/>
      <c r="NF551" s="40"/>
      <c r="NH551" s="21"/>
      <c r="NI551" s="21"/>
      <c r="NJ551" s="26"/>
      <c r="NK551" s="41"/>
      <c r="NO551" s="7"/>
      <c r="NP551" s="8"/>
      <c r="NU551" s="8"/>
      <c r="NW551" s="4"/>
      <c r="NX551" s="4"/>
      <c r="NZ551" s="8"/>
      <c r="OB551" s="4"/>
      <c r="OC551" s="4"/>
      <c r="OD551" s="15"/>
      <c r="OE551" s="39"/>
      <c r="OJ551" s="39"/>
      <c r="OL551" s="14"/>
      <c r="OM551" s="14"/>
      <c r="ON551" s="22"/>
      <c r="OO551" s="40"/>
      <c r="OS551" s="7"/>
      <c r="OT551" s="8"/>
      <c r="OY551" s="8"/>
      <c r="PA551" s="4"/>
      <c r="PB551" s="4"/>
      <c r="PC551" s="15"/>
      <c r="PD551" s="39"/>
      <c r="PH551" s="7"/>
      <c r="PI551" s="8"/>
      <c r="PM551" s="7"/>
      <c r="PN551" s="8"/>
      <c r="PS551" s="8"/>
      <c r="PU551" s="4"/>
      <c r="PV551" s="4"/>
      <c r="PX551" s="8"/>
      <c r="PZ551" s="4"/>
      <c r="QA551" s="4"/>
      <c r="QB551" s="15"/>
      <c r="QC551" s="39"/>
      <c r="QH551" s="39"/>
      <c r="QJ551" s="14"/>
      <c r="QK551" s="14"/>
      <c r="QL551" s="22"/>
      <c r="QM551" s="40"/>
      <c r="QQ551" s="7"/>
      <c r="QR551" s="8"/>
      <c r="QW551" s="8"/>
      <c r="QY551" s="4"/>
      <c r="QZ551" s="4"/>
      <c r="RA551" s="15"/>
      <c r="RB551" s="39"/>
      <c r="RF551" s="7"/>
      <c r="RG551" s="8"/>
      <c r="RK551" s="7"/>
      <c r="RL551" s="8"/>
      <c r="RQ551" s="8"/>
      <c r="RS551" s="4"/>
      <c r="RT551" s="4"/>
      <c r="RU551" s="15"/>
      <c r="RV551" s="39"/>
      <c r="RZ551" s="7"/>
      <c r="SA551" s="8"/>
      <c r="SE551" s="7"/>
      <c r="SF551" s="8"/>
      <c r="SJ551" s="7"/>
      <c r="SK551" s="8"/>
      <c r="SP551" s="8"/>
      <c r="SR551" s="4"/>
      <c r="SS551" s="4"/>
      <c r="SU551" s="8"/>
      <c r="SW551" s="4"/>
      <c r="SX551" s="4"/>
      <c r="SY551" s="15"/>
      <c r="SZ551" s="39"/>
      <c r="TE551" s="39"/>
      <c r="TG551" s="14"/>
      <c r="TH551" s="14"/>
      <c r="TI551" s="22"/>
      <c r="TJ551" s="40"/>
      <c r="TN551" s="7"/>
      <c r="TO551" s="8"/>
      <c r="TT551" s="8"/>
      <c r="TV551" s="4"/>
      <c r="TW551" s="4"/>
      <c r="TX551" s="15"/>
      <c r="TY551" s="39"/>
      <c r="UC551" s="7"/>
      <c r="UD551" s="8"/>
      <c r="UH551" s="7"/>
      <c r="UI551" s="8"/>
      <c r="UN551" s="8"/>
      <c r="UP551" s="4"/>
      <c r="UQ551" s="4"/>
      <c r="UR551" s="15"/>
      <c r="US551" s="39"/>
      <c r="UW551" s="7"/>
      <c r="UX551" s="8"/>
      <c r="VB551" s="7"/>
      <c r="VC551" s="8"/>
      <c r="VG551" s="7"/>
      <c r="VH551" s="8"/>
      <c r="VM551" s="8"/>
      <c r="VO551" s="4"/>
      <c r="VP551" s="4"/>
      <c r="VQ551" s="15"/>
      <c r="VR551" s="39"/>
      <c r="VV551" s="7"/>
      <c r="VW551" s="8"/>
      <c r="WA551" s="7"/>
      <c r="WB551" s="8"/>
      <c r="WF551" s="7"/>
      <c r="WG551" s="8"/>
      <c r="WK551" s="7"/>
      <c r="WL551" s="8"/>
      <c r="WQ551" s="8"/>
      <c r="WS551" s="4"/>
      <c r="WT551" s="4"/>
      <c r="WU551" s="15"/>
      <c r="WV551" s="39"/>
      <c r="WZ551" s="7"/>
      <c r="XA551" s="8"/>
      <c r="XE551" s="7"/>
      <c r="XF551" s="8"/>
      <c r="XJ551" s="7"/>
      <c r="XK551" s="8"/>
      <c r="XO551" s="7"/>
      <c r="XP551" s="8"/>
      <c r="XT551" s="7"/>
      <c r="XU551" s="8"/>
      <c r="XY551" s="7"/>
      <c r="XZ551" s="8"/>
      <c r="YD551" s="7"/>
      <c r="YE551" s="8"/>
      <c r="YI551" s="7"/>
      <c r="YJ551" s="8"/>
    </row>
    <row r="552" spans="2:660" x14ac:dyDescent="0.2">
      <c r="B552" s="242"/>
      <c r="C552" s="163"/>
      <c r="D552"/>
      <c r="J552"/>
      <c r="K552"/>
      <c r="L552"/>
      <c r="M552"/>
      <c r="AI552" s="8"/>
      <c r="AK552" s="4"/>
      <c r="AL552" s="9"/>
      <c r="AN552" s="8"/>
      <c r="AP552" s="4"/>
      <c r="AQ552" s="9"/>
      <c r="AS552" s="8"/>
      <c r="AU552" s="4"/>
      <c r="AV552" s="9"/>
      <c r="AX552" s="17"/>
      <c r="AZ552" s="13"/>
      <c r="BA552" s="16"/>
      <c r="BM552" s="39"/>
      <c r="BO552" s="14"/>
      <c r="BP552" s="18"/>
      <c r="BR552" s="39"/>
      <c r="BT552" s="14"/>
      <c r="BU552" s="18"/>
      <c r="BW552" s="39"/>
      <c r="BY552" s="14"/>
      <c r="BZ552" s="18"/>
      <c r="CA552" s="22"/>
      <c r="CB552" s="40"/>
      <c r="CG552" s="40"/>
      <c r="CI552" s="21"/>
      <c r="CJ552" s="21"/>
      <c r="CL552" s="40"/>
      <c r="CN552" s="21"/>
      <c r="CO552" s="21"/>
      <c r="CQ552" s="40"/>
      <c r="CS552" s="21"/>
      <c r="CT552" s="21"/>
      <c r="CV552" s="40"/>
      <c r="CX552" s="21"/>
      <c r="CY552" s="21"/>
      <c r="CZ552" s="26"/>
      <c r="DA552" s="41"/>
      <c r="DF552" s="41"/>
      <c r="DH552" s="25"/>
      <c r="DI552" s="25"/>
      <c r="DK552" s="41"/>
      <c r="DM552" s="25"/>
      <c r="DN552" s="25"/>
      <c r="DP552" s="41"/>
      <c r="DR552" s="25"/>
      <c r="DS552" s="25"/>
      <c r="DT552" s="30"/>
      <c r="DU552" s="42"/>
      <c r="DZ552" s="42"/>
      <c r="EB552" s="29"/>
      <c r="EC552" s="29"/>
      <c r="EE552" s="42"/>
      <c r="EG552" s="29"/>
      <c r="EH552" s="29"/>
      <c r="EI552" s="34"/>
      <c r="EJ552" s="43"/>
      <c r="EO552" s="43"/>
      <c r="EQ552" s="33"/>
      <c r="ER552" s="33"/>
      <c r="ES552" s="38"/>
      <c r="ET552" s="44"/>
      <c r="EX552" s="7"/>
      <c r="EY552" s="8"/>
      <c r="FD552" s="8"/>
      <c r="FF552" s="4"/>
      <c r="FG552" s="4"/>
      <c r="FI552" s="8"/>
      <c r="FK552" s="4"/>
      <c r="FL552" s="4"/>
      <c r="FN552" s="8"/>
      <c r="FP552" s="4"/>
      <c r="FQ552" s="4"/>
      <c r="FS552" s="8"/>
      <c r="FU552" s="4"/>
      <c r="FV552" s="4"/>
      <c r="FW552" s="15"/>
      <c r="FX552" s="39"/>
      <c r="GC552" s="39"/>
      <c r="GE552" s="14"/>
      <c r="GF552" s="14"/>
      <c r="GH552" s="39"/>
      <c r="GJ552" s="14"/>
      <c r="GK552" s="14"/>
      <c r="GM552" s="39"/>
      <c r="GO552" s="14"/>
      <c r="GP552" s="14"/>
      <c r="GQ552" s="22"/>
      <c r="GR552" s="40"/>
      <c r="GW552" s="40"/>
      <c r="GY552" s="21"/>
      <c r="GZ552" s="21"/>
      <c r="HB552" s="40"/>
      <c r="HD552" s="21"/>
      <c r="HE552" s="21"/>
      <c r="HF552" s="26"/>
      <c r="HG552" s="41"/>
      <c r="HL552" s="41"/>
      <c r="HN552" s="25"/>
      <c r="HO552" s="25"/>
      <c r="HP552" s="30"/>
      <c r="HQ552" s="42"/>
      <c r="HU552" s="7"/>
      <c r="HV552" s="8"/>
      <c r="IA552" s="8"/>
      <c r="IC552" s="4"/>
      <c r="ID552" s="4"/>
      <c r="IF552" s="8"/>
      <c r="IH552" s="4"/>
      <c r="II552" s="4"/>
      <c r="IK552" s="8"/>
      <c r="IM552" s="4"/>
      <c r="IN552" s="4"/>
      <c r="IO552" s="15"/>
      <c r="IP552" s="39"/>
      <c r="IU552" s="39"/>
      <c r="IW552" s="14"/>
      <c r="IX552" s="14"/>
      <c r="IZ552" s="39"/>
      <c r="JB552" s="14"/>
      <c r="JC552" s="14"/>
      <c r="JD552" s="22"/>
      <c r="JE552" s="40"/>
      <c r="JJ552" s="40"/>
      <c r="JL552" s="21"/>
      <c r="JM552" s="21"/>
      <c r="JN552" s="26"/>
      <c r="JO552" s="41"/>
      <c r="JS552" s="7"/>
      <c r="JT552" s="8"/>
      <c r="JY552" s="8"/>
      <c r="KA552" s="4"/>
      <c r="KB552" s="4"/>
      <c r="KD552" s="8"/>
      <c r="KF552" s="4"/>
      <c r="KG552" s="4"/>
      <c r="KH552" s="15"/>
      <c r="KI552" s="39"/>
      <c r="KN552" s="39"/>
      <c r="KP552" s="14"/>
      <c r="KQ552" s="14"/>
      <c r="KR552" s="22"/>
      <c r="KS552" s="40"/>
      <c r="KX552" s="6"/>
      <c r="KZ552" s="5"/>
      <c r="LA552" s="5"/>
      <c r="LG552" s="15"/>
      <c r="LH552" s="39"/>
      <c r="LM552" s="6"/>
      <c r="LO552" s="5"/>
      <c r="LP552" s="5"/>
      <c r="LQ552" s="7"/>
      <c r="LR552" s="8"/>
      <c r="LW552" s="8"/>
      <c r="LY552" s="4"/>
      <c r="LZ552" s="4"/>
      <c r="MB552" s="8"/>
      <c r="MD552" s="4"/>
      <c r="ME552" s="4"/>
      <c r="MG552" s="8"/>
      <c r="MI552" s="4"/>
      <c r="MJ552" s="4"/>
      <c r="MK552" s="15"/>
      <c r="ML552" s="39"/>
      <c r="MQ552" s="39"/>
      <c r="MS552" s="14"/>
      <c r="MT552" s="14"/>
      <c r="MV552" s="39"/>
      <c r="MX552" s="14"/>
      <c r="MY552" s="14"/>
      <c r="MZ552" s="22"/>
      <c r="NA552" s="40"/>
      <c r="NF552" s="40"/>
      <c r="NH552" s="21"/>
      <c r="NI552" s="21"/>
      <c r="NJ552" s="26"/>
      <c r="NK552" s="41"/>
      <c r="NO552" s="7"/>
      <c r="NP552" s="8"/>
      <c r="NU552" s="8"/>
      <c r="NW552" s="4"/>
      <c r="NX552" s="4"/>
      <c r="NZ552" s="8"/>
      <c r="OB552" s="4"/>
      <c r="OC552" s="4"/>
      <c r="OD552" s="15"/>
      <c r="OE552" s="39"/>
      <c r="OJ552" s="39"/>
      <c r="OL552" s="14"/>
      <c r="OM552" s="14"/>
      <c r="ON552" s="22"/>
      <c r="OO552" s="40"/>
      <c r="OS552" s="7"/>
      <c r="OT552" s="8"/>
      <c r="OY552" s="8"/>
      <c r="PA552" s="4"/>
      <c r="PB552" s="4"/>
      <c r="PC552" s="15"/>
      <c r="PD552" s="39"/>
      <c r="PH552" s="7"/>
      <c r="PI552" s="8"/>
      <c r="PM552" s="7"/>
      <c r="PN552" s="8"/>
      <c r="PS552" s="8"/>
      <c r="PU552" s="4"/>
      <c r="PV552" s="4"/>
      <c r="PX552" s="8"/>
      <c r="PZ552" s="4"/>
      <c r="QA552" s="4"/>
      <c r="QB552" s="15"/>
      <c r="QC552" s="39"/>
      <c r="QH552" s="39"/>
      <c r="QJ552" s="14"/>
      <c r="QK552" s="14"/>
      <c r="QL552" s="22"/>
      <c r="QM552" s="40"/>
      <c r="QQ552" s="7"/>
      <c r="QR552" s="8"/>
      <c r="QW552" s="8"/>
      <c r="QY552" s="4"/>
      <c r="QZ552" s="4"/>
      <c r="RA552" s="15"/>
      <c r="RB552" s="39"/>
      <c r="RF552" s="7"/>
      <c r="RG552" s="8"/>
      <c r="RK552" s="7"/>
      <c r="RL552" s="8"/>
      <c r="RQ552" s="8"/>
      <c r="RS552" s="4"/>
      <c r="RT552" s="4"/>
      <c r="RU552" s="15"/>
      <c r="RV552" s="39"/>
      <c r="RZ552" s="7"/>
      <c r="SA552" s="8"/>
      <c r="SE552" s="7"/>
      <c r="SF552" s="8"/>
      <c r="SJ552" s="7"/>
      <c r="SK552" s="8"/>
      <c r="SP552" s="8"/>
      <c r="SR552" s="4"/>
      <c r="SS552" s="4"/>
      <c r="SU552" s="8"/>
      <c r="SW552" s="4"/>
      <c r="SX552" s="4"/>
      <c r="SY552" s="15"/>
      <c r="SZ552" s="39"/>
      <c r="TE552" s="39"/>
      <c r="TG552" s="14"/>
      <c r="TH552" s="14"/>
      <c r="TI552" s="22"/>
      <c r="TJ552" s="40"/>
      <c r="TN552" s="7"/>
      <c r="TO552" s="8"/>
      <c r="TT552" s="8"/>
      <c r="TV552" s="4"/>
      <c r="TW552" s="4"/>
      <c r="TX552" s="15"/>
      <c r="TY552" s="39"/>
      <c r="UC552" s="7"/>
      <c r="UD552" s="8"/>
      <c r="UH552" s="7"/>
      <c r="UI552" s="8"/>
      <c r="UN552" s="8"/>
      <c r="UP552" s="4"/>
      <c r="UQ552" s="4"/>
      <c r="UR552" s="15"/>
      <c r="US552" s="39"/>
      <c r="UW552" s="7"/>
      <c r="UX552" s="8"/>
      <c r="VB552" s="7"/>
      <c r="VC552" s="8"/>
      <c r="VG552" s="7"/>
      <c r="VH552" s="8"/>
      <c r="VM552" s="8"/>
      <c r="VO552" s="4"/>
      <c r="VP552" s="4"/>
      <c r="VQ552" s="15"/>
      <c r="VR552" s="39"/>
      <c r="VV552" s="7"/>
      <c r="VW552" s="8"/>
      <c r="WA552" s="7"/>
      <c r="WB552" s="8"/>
      <c r="WF552" s="7"/>
      <c r="WG552" s="8"/>
      <c r="WK552" s="7"/>
      <c r="WL552" s="8"/>
      <c r="WQ552" s="8"/>
      <c r="WS552" s="4"/>
      <c r="WT552" s="4"/>
      <c r="WU552" s="15"/>
      <c r="WV552" s="39"/>
      <c r="WZ552" s="7"/>
      <c r="XA552" s="8"/>
      <c r="XE552" s="7"/>
      <c r="XF552" s="8"/>
      <c r="XJ552" s="7"/>
      <c r="XK552" s="8"/>
      <c r="XO552" s="7"/>
      <c r="XP552" s="8"/>
      <c r="XT552" s="7"/>
      <c r="XU552" s="8"/>
      <c r="XY552" s="7"/>
      <c r="XZ552" s="8"/>
      <c r="YD552" s="7"/>
      <c r="YE552" s="8"/>
      <c r="YI552" s="7"/>
      <c r="YJ552" s="8"/>
    </row>
    <row r="553" spans="2:660" x14ac:dyDescent="0.2">
      <c r="B553" s="242"/>
      <c r="C553" s="163"/>
      <c r="D553"/>
      <c r="J553"/>
      <c r="K553"/>
      <c r="L553"/>
      <c r="M553"/>
      <c r="AI553" s="8"/>
      <c r="AK553" s="4"/>
      <c r="AL553" s="9"/>
      <c r="AN553" s="8"/>
      <c r="AP553" s="4"/>
      <c r="AQ553" s="9"/>
      <c r="AS553" s="8"/>
      <c r="AU553" s="4"/>
      <c r="AV553" s="9"/>
      <c r="AX553" s="17"/>
      <c r="AZ553" s="13"/>
      <c r="BA553" s="16"/>
      <c r="BM553" s="39"/>
      <c r="BO553" s="14"/>
      <c r="BP553" s="18"/>
      <c r="BR553" s="39"/>
      <c r="BT553" s="14"/>
      <c r="BU553" s="18"/>
      <c r="BW553" s="39"/>
      <c r="BY553" s="14"/>
      <c r="BZ553" s="18"/>
      <c r="CA553" s="22"/>
      <c r="CB553" s="40"/>
      <c r="CG553" s="40"/>
      <c r="CI553" s="21"/>
      <c r="CJ553" s="21"/>
      <c r="CL553" s="40"/>
      <c r="CN553" s="21"/>
      <c r="CO553" s="21"/>
      <c r="CQ553" s="40"/>
      <c r="CS553" s="21"/>
      <c r="CT553" s="21"/>
      <c r="CV553" s="40"/>
      <c r="CX553" s="21"/>
      <c r="CY553" s="21"/>
      <c r="CZ553" s="26"/>
      <c r="DA553" s="41"/>
      <c r="DF553" s="41"/>
      <c r="DH553" s="25"/>
      <c r="DI553" s="25"/>
      <c r="DK553" s="41"/>
      <c r="DM553" s="25"/>
      <c r="DN553" s="25"/>
      <c r="DP553" s="41"/>
      <c r="DR553" s="25"/>
      <c r="DS553" s="25"/>
      <c r="DT553" s="30"/>
      <c r="DU553" s="42"/>
      <c r="DZ553" s="42"/>
      <c r="EB553" s="29"/>
      <c r="EC553" s="29"/>
      <c r="EE553" s="42"/>
      <c r="EG553" s="29"/>
      <c r="EH553" s="29"/>
      <c r="EI553" s="34"/>
      <c r="EJ553" s="43"/>
      <c r="EO553" s="43"/>
      <c r="EQ553" s="33"/>
      <c r="ER553" s="33"/>
      <c r="ES553" s="38"/>
      <c r="ET553" s="44"/>
      <c r="EX553" s="7"/>
      <c r="EY553" s="8"/>
      <c r="FD553" s="8"/>
      <c r="FF553" s="4"/>
      <c r="FG553" s="4"/>
      <c r="FI553" s="8"/>
      <c r="FK553" s="4"/>
      <c r="FL553" s="4"/>
      <c r="FN553" s="8"/>
      <c r="FP553" s="4"/>
      <c r="FQ553" s="4"/>
      <c r="FS553" s="8"/>
      <c r="FU553" s="4"/>
      <c r="FV553" s="4"/>
      <c r="FW553" s="15"/>
      <c r="FX553" s="39"/>
      <c r="GC553" s="39"/>
      <c r="GE553" s="14"/>
      <c r="GF553" s="14"/>
      <c r="GH553" s="39"/>
      <c r="GJ553" s="14"/>
      <c r="GK553" s="14"/>
      <c r="GM553" s="39"/>
      <c r="GO553" s="14"/>
      <c r="GP553" s="14"/>
      <c r="GQ553" s="22"/>
      <c r="GR553" s="40"/>
      <c r="GW553" s="40"/>
      <c r="GY553" s="21"/>
      <c r="GZ553" s="21"/>
      <c r="HB553" s="40"/>
      <c r="HD553" s="21"/>
      <c r="HE553" s="21"/>
      <c r="HF553" s="26"/>
      <c r="HG553" s="41"/>
      <c r="HL553" s="41"/>
      <c r="HN553" s="25"/>
      <c r="HO553" s="25"/>
      <c r="HP553" s="30"/>
      <c r="HQ553" s="42"/>
      <c r="HU553" s="7"/>
      <c r="HV553" s="8"/>
      <c r="IA553" s="8"/>
      <c r="IC553" s="4"/>
      <c r="ID553" s="4"/>
      <c r="IF553" s="8"/>
      <c r="IH553" s="4"/>
      <c r="II553" s="4"/>
      <c r="IK553" s="8"/>
      <c r="IM553" s="4"/>
      <c r="IN553" s="4"/>
      <c r="IO553" s="15"/>
      <c r="IP553" s="39"/>
      <c r="IU553" s="39"/>
      <c r="IW553" s="14"/>
      <c r="IX553" s="14"/>
      <c r="IZ553" s="39"/>
      <c r="JB553" s="14"/>
      <c r="JC553" s="14"/>
      <c r="JD553" s="22"/>
      <c r="JE553" s="40"/>
      <c r="JJ553" s="40"/>
      <c r="JL553" s="21"/>
      <c r="JM553" s="21"/>
      <c r="JN553" s="26"/>
      <c r="JO553" s="41"/>
      <c r="JS553" s="7"/>
      <c r="JT553" s="8"/>
      <c r="JY553" s="8"/>
      <c r="KA553" s="4"/>
      <c r="KB553" s="4"/>
      <c r="KD553" s="8"/>
      <c r="KF553" s="4"/>
      <c r="KG553" s="4"/>
      <c r="KH553" s="15"/>
      <c r="KI553" s="39"/>
      <c r="KN553" s="39"/>
      <c r="KP553" s="14"/>
      <c r="KQ553" s="14"/>
      <c r="KR553" s="22"/>
      <c r="KS553" s="40"/>
      <c r="KX553" s="6"/>
      <c r="KZ553" s="5"/>
      <c r="LA553" s="5"/>
      <c r="LG553" s="15"/>
      <c r="LH553" s="39"/>
      <c r="LM553" s="6"/>
      <c r="LO553" s="5"/>
      <c r="LP553" s="5"/>
      <c r="LQ553" s="7"/>
      <c r="LR553" s="8"/>
      <c r="LW553" s="8"/>
      <c r="LY553" s="4"/>
      <c r="LZ553" s="4"/>
      <c r="MB553" s="8"/>
      <c r="MD553" s="4"/>
      <c r="ME553" s="4"/>
      <c r="MG553" s="8"/>
      <c r="MI553" s="4"/>
      <c r="MJ553" s="4"/>
      <c r="MK553" s="15"/>
      <c r="ML553" s="39"/>
      <c r="MQ553" s="39"/>
      <c r="MS553" s="14"/>
      <c r="MT553" s="14"/>
      <c r="MV553" s="39"/>
      <c r="MX553" s="14"/>
      <c r="MY553" s="14"/>
      <c r="MZ553" s="22"/>
      <c r="NA553" s="40"/>
      <c r="NF553" s="40"/>
      <c r="NH553" s="21"/>
      <c r="NI553" s="21"/>
      <c r="NJ553" s="26"/>
      <c r="NK553" s="41"/>
      <c r="NO553" s="7"/>
      <c r="NP553" s="8"/>
      <c r="NU553" s="8"/>
      <c r="NW553" s="4"/>
      <c r="NX553" s="4"/>
      <c r="NZ553" s="8"/>
      <c r="OB553" s="4"/>
      <c r="OC553" s="4"/>
      <c r="OD553" s="15"/>
      <c r="OE553" s="39"/>
      <c r="OJ553" s="39"/>
      <c r="OL553" s="14"/>
      <c r="OM553" s="14"/>
      <c r="ON553" s="22"/>
      <c r="OO553" s="40"/>
      <c r="OS553" s="7"/>
      <c r="OT553" s="8"/>
      <c r="OY553" s="8"/>
      <c r="PA553" s="4"/>
      <c r="PB553" s="4"/>
      <c r="PC553" s="15"/>
      <c r="PD553" s="39"/>
      <c r="PH553" s="7"/>
      <c r="PI553" s="8"/>
      <c r="PM553" s="7"/>
      <c r="PN553" s="8"/>
      <c r="PS553" s="8"/>
      <c r="PU553" s="4"/>
      <c r="PV553" s="4"/>
      <c r="PX553" s="8"/>
      <c r="PZ553" s="4"/>
      <c r="QA553" s="4"/>
      <c r="QB553" s="15"/>
      <c r="QC553" s="39"/>
      <c r="QH553" s="39"/>
      <c r="QJ553" s="14"/>
      <c r="QK553" s="14"/>
      <c r="QL553" s="22"/>
      <c r="QM553" s="40"/>
      <c r="QQ553" s="7"/>
      <c r="QR553" s="8"/>
      <c r="QW553" s="8"/>
      <c r="QY553" s="4"/>
      <c r="QZ553" s="4"/>
      <c r="RA553" s="15"/>
      <c r="RB553" s="39"/>
      <c r="RF553" s="7"/>
      <c r="RG553" s="8"/>
      <c r="RK553" s="7"/>
      <c r="RL553" s="8"/>
      <c r="RQ553" s="8"/>
      <c r="RS553" s="4"/>
      <c r="RT553" s="4"/>
      <c r="RU553" s="15"/>
      <c r="RV553" s="39"/>
      <c r="RZ553" s="7"/>
      <c r="SA553" s="8"/>
      <c r="SE553" s="7"/>
      <c r="SF553" s="8"/>
      <c r="SJ553" s="7"/>
      <c r="SK553" s="8"/>
      <c r="SP553" s="8"/>
      <c r="SR553" s="4"/>
      <c r="SS553" s="4"/>
      <c r="SU553" s="8"/>
      <c r="SW553" s="4"/>
      <c r="SX553" s="4"/>
      <c r="SY553" s="15"/>
      <c r="SZ553" s="39"/>
      <c r="TE553" s="39"/>
      <c r="TG553" s="14"/>
      <c r="TH553" s="14"/>
      <c r="TI553" s="22"/>
      <c r="TJ553" s="40"/>
      <c r="TN553" s="7"/>
      <c r="TO553" s="8"/>
      <c r="TT553" s="8"/>
      <c r="TV553" s="4"/>
      <c r="TW553" s="4"/>
      <c r="TX553" s="15"/>
      <c r="TY553" s="39"/>
      <c r="UC553" s="7"/>
      <c r="UD553" s="8"/>
      <c r="UH553" s="7"/>
      <c r="UI553" s="8"/>
      <c r="UN553" s="8"/>
      <c r="UP553" s="4"/>
      <c r="UQ553" s="4"/>
      <c r="UR553" s="15"/>
      <c r="US553" s="39"/>
      <c r="UW553" s="7"/>
      <c r="UX553" s="8"/>
      <c r="VB553" s="7"/>
      <c r="VC553" s="8"/>
      <c r="VG553" s="7"/>
      <c r="VH553" s="8"/>
      <c r="VM553" s="8"/>
      <c r="VO553" s="4"/>
      <c r="VP553" s="4"/>
      <c r="VQ553" s="15"/>
      <c r="VR553" s="39"/>
      <c r="VV553" s="7"/>
      <c r="VW553" s="8"/>
      <c r="WA553" s="7"/>
      <c r="WB553" s="8"/>
      <c r="WF553" s="7"/>
      <c r="WG553" s="8"/>
      <c r="WK553" s="7"/>
      <c r="WL553" s="8"/>
      <c r="WQ553" s="8"/>
      <c r="WS553" s="4"/>
      <c r="WT553" s="4"/>
      <c r="WU553" s="15"/>
      <c r="WV553" s="39"/>
      <c r="WZ553" s="7"/>
      <c r="XA553" s="8"/>
      <c r="XE553" s="7"/>
      <c r="XF553" s="8"/>
      <c r="XJ553" s="7"/>
      <c r="XK553" s="8"/>
      <c r="XO553" s="7"/>
      <c r="XP553" s="8"/>
      <c r="XT553" s="7"/>
      <c r="XU553" s="8"/>
      <c r="XY553" s="7"/>
      <c r="XZ553" s="8"/>
      <c r="YD553" s="7"/>
      <c r="YE553" s="8"/>
      <c r="YI553" s="7"/>
      <c r="YJ553" s="8"/>
    </row>
    <row r="554" spans="2:660" x14ac:dyDescent="0.2">
      <c r="B554" s="242"/>
      <c r="C554" s="163"/>
      <c r="D554"/>
      <c r="J554"/>
      <c r="K554"/>
      <c r="L554"/>
      <c r="M554"/>
      <c r="AI554" s="8"/>
      <c r="AK554" s="4"/>
      <c r="AL554" s="9"/>
      <c r="AN554" s="8"/>
      <c r="AP554" s="4"/>
      <c r="AQ554" s="9"/>
      <c r="AS554" s="8"/>
      <c r="AU554" s="4"/>
      <c r="AV554" s="9"/>
      <c r="AX554" s="17"/>
      <c r="AZ554" s="13"/>
      <c r="BA554" s="16"/>
      <c r="BM554" s="39"/>
      <c r="BO554" s="14"/>
      <c r="BP554" s="18"/>
      <c r="BR554" s="39"/>
      <c r="BT554" s="14"/>
      <c r="BU554" s="18"/>
      <c r="BW554" s="39"/>
      <c r="BY554" s="14"/>
      <c r="BZ554" s="18"/>
      <c r="CA554" s="22"/>
      <c r="CB554" s="40"/>
      <c r="CG554" s="40"/>
      <c r="CI554" s="21"/>
      <c r="CJ554" s="21"/>
      <c r="CL554" s="40"/>
      <c r="CN554" s="21"/>
      <c r="CO554" s="21"/>
      <c r="CQ554" s="40"/>
      <c r="CS554" s="21"/>
      <c r="CT554" s="21"/>
      <c r="CV554" s="40"/>
      <c r="CX554" s="21"/>
      <c r="CY554" s="21"/>
      <c r="CZ554" s="26"/>
      <c r="DA554" s="41"/>
      <c r="DF554" s="41"/>
      <c r="DH554" s="25"/>
      <c r="DI554" s="25"/>
      <c r="DK554" s="41"/>
      <c r="DM554" s="25"/>
      <c r="DN554" s="25"/>
      <c r="DP554" s="41"/>
      <c r="DR554" s="25"/>
      <c r="DS554" s="25"/>
      <c r="DT554" s="30"/>
      <c r="DU554" s="42"/>
      <c r="DZ554" s="42"/>
      <c r="EB554" s="29"/>
      <c r="EC554" s="29"/>
      <c r="EE554" s="42"/>
      <c r="EG554" s="29"/>
      <c r="EH554" s="29"/>
      <c r="EI554" s="34"/>
      <c r="EJ554" s="43"/>
      <c r="EO554" s="43"/>
      <c r="EQ554" s="33"/>
      <c r="ER554" s="33"/>
      <c r="ES554" s="38"/>
      <c r="ET554" s="44"/>
      <c r="EX554" s="7"/>
      <c r="EY554" s="8"/>
      <c r="FD554" s="8"/>
      <c r="FF554" s="4"/>
      <c r="FG554" s="4"/>
      <c r="FI554" s="8"/>
      <c r="FK554" s="4"/>
      <c r="FL554" s="4"/>
      <c r="FN554" s="8"/>
      <c r="FP554" s="4"/>
      <c r="FQ554" s="4"/>
      <c r="FS554" s="8"/>
      <c r="FU554" s="4"/>
      <c r="FV554" s="4"/>
      <c r="FW554" s="15"/>
      <c r="FX554" s="39"/>
      <c r="GC554" s="39"/>
      <c r="GE554" s="14"/>
      <c r="GF554" s="14"/>
      <c r="GH554" s="39"/>
      <c r="GJ554" s="14"/>
      <c r="GK554" s="14"/>
      <c r="GM554" s="39"/>
      <c r="GO554" s="14"/>
      <c r="GP554" s="14"/>
      <c r="GQ554" s="22"/>
      <c r="GR554" s="40"/>
      <c r="GW554" s="40"/>
      <c r="GY554" s="21"/>
      <c r="GZ554" s="21"/>
      <c r="HB554" s="40"/>
      <c r="HD554" s="21"/>
      <c r="HE554" s="21"/>
      <c r="HF554" s="26"/>
      <c r="HG554" s="41"/>
      <c r="HL554" s="41"/>
      <c r="HN554" s="25"/>
      <c r="HO554" s="25"/>
      <c r="HP554" s="30"/>
      <c r="HQ554" s="42"/>
      <c r="HU554" s="7"/>
      <c r="HV554" s="8"/>
      <c r="IA554" s="8"/>
      <c r="IC554" s="4"/>
      <c r="ID554" s="4"/>
      <c r="IF554" s="8"/>
      <c r="IH554" s="4"/>
      <c r="II554" s="4"/>
      <c r="IK554" s="8"/>
      <c r="IM554" s="4"/>
      <c r="IN554" s="4"/>
      <c r="IO554" s="15"/>
      <c r="IP554" s="39"/>
      <c r="IU554" s="39"/>
      <c r="IW554" s="14"/>
      <c r="IX554" s="14"/>
      <c r="IZ554" s="39"/>
      <c r="JB554" s="14"/>
      <c r="JC554" s="14"/>
      <c r="JD554" s="22"/>
      <c r="JE554" s="40"/>
      <c r="JJ554" s="40"/>
      <c r="JL554" s="21"/>
      <c r="JM554" s="21"/>
      <c r="JN554" s="26"/>
      <c r="JO554" s="41"/>
      <c r="JS554" s="7"/>
      <c r="JT554" s="8"/>
      <c r="JY554" s="8"/>
      <c r="KA554" s="4"/>
      <c r="KB554" s="4"/>
      <c r="KD554" s="8"/>
      <c r="KF554" s="4"/>
      <c r="KG554" s="4"/>
      <c r="KH554" s="15"/>
      <c r="KI554" s="39"/>
      <c r="KN554" s="39"/>
      <c r="KP554" s="14"/>
      <c r="KQ554" s="14"/>
      <c r="KR554" s="22"/>
      <c r="KS554" s="40"/>
      <c r="KX554" s="6"/>
      <c r="KZ554" s="5"/>
      <c r="LA554" s="5"/>
      <c r="LG554" s="15"/>
      <c r="LH554" s="39"/>
      <c r="LM554" s="6"/>
      <c r="LO554" s="5"/>
      <c r="LP554" s="5"/>
      <c r="LQ554" s="7"/>
      <c r="LR554" s="8"/>
      <c r="LW554" s="8"/>
      <c r="LY554" s="4"/>
      <c r="LZ554" s="4"/>
      <c r="MB554" s="8"/>
      <c r="MD554" s="4"/>
      <c r="ME554" s="4"/>
      <c r="MG554" s="8"/>
      <c r="MI554" s="4"/>
      <c r="MJ554" s="4"/>
      <c r="MK554" s="15"/>
      <c r="ML554" s="39"/>
      <c r="MQ554" s="39"/>
      <c r="MS554" s="14"/>
      <c r="MT554" s="14"/>
      <c r="MV554" s="39"/>
      <c r="MX554" s="14"/>
      <c r="MY554" s="14"/>
      <c r="MZ554" s="22"/>
      <c r="NA554" s="40"/>
      <c r="NF554" s="40"/>
      <c r="NH554" s="21"/>
      <c r="NI554" s="21"/>
      <c r="NJ554" s="26"/>
      <c r="NK554" s="41"/>
      <c r="NO554" s="7"/>
      <c r="NP554" s="8"/>
      <c r="NU554" s="8"/>
      <c r="NW554" s="4"/>
      <c r="NX554" s="4"/>
      <c r="NZ554" s="8"/>
      <c r="OB554" s="4"/>
      <c r="OC554" s="4"/>
      <c r="OD554" s="15"/>
      <c r="OE554" s="39"/>
      <c r="OJ554" s="39"/>
      <c r="OL554" s="14"/>
      <c r="OM554" s="14"/>
      <c r="ON554" s="22"/>
      <c r="OO554" s="40"/>
      <c r="OS554" s="7"/>
      <c r="OT554" s="8"/>
      <c r="OY554" s="8"/>
      <c r="PA554" s="4"/>
      <c r="PB554" s="4"/>
      <c r="PC554" s="15"/>
      <c r="PD554" s="39"/>
      <c r="PH554" s="7"/>
      <c r="PI554" s="8"/>
      <c r="PM554" s="7"/>
      <c r="PN554" s="8"/>
      <c r="PS554" s="8"/>
      <c r="PU554" s="4"/>
      <c r="PV554" s="4"/>
      <c r="PX554" s="8"/>
      <c r="PZ554" s="4"/>
      <c r="QA554" s="4"/>
      <c r="QB554" s="15"/>
      <c r="QC554" s="39"/>
      <c r="QH554" s="39"/>
      <c r="QJ554" s="14"/>
      <c r="QK554" s="14"/>
      <c r="QL554" s="22"/>
      <c r="QM554" s="40"/>
      <c r="QQ554" s="7"/>
      <c r="QR554" s="8"/>
      <c r="QW554" s="8"/>
      <c r="QY554" s="4"/>
      <c r="QZ554" s="4"/>
      <c r="RA554" s="15"/>
      <c r="RB554" s="39"/>
      <c r="RF554" s="7"/>
      <c r="RG554" s="8"/>
      <c r="RK554" s="7"/>
      <c r="RL554" s="8"/>
      <c r="RQ554" s="8"/>
      <c r="RS554" s="4"/>
      <c r="RT554" s="4"/>
      <c r="RU554" s="15"/>
      <c r="RV554" s="39"/>
      <c r="RZ554" s="7"/>
      <c r="SA554" s="8"/>
      <c r="SE554" s="7"/>
      <c r="SF554" s="8"/>
      <c r="SJ554" s="7"/>
      <c r="SK554" s="8"/>
      <c r="SP554" s="8"/>
      <c r="SR554" s="4"/>
      <c r="SS554" s="4"/>
      <c r="SU554" s="8"/>
      <c r="SW554" s="4"/>
      <c r="SX554" s="4"/>
      <c r="SY554" s="15"/>
      <c r="SZ554" s="39"/>
      <c r="TE554" s="39"/>
      <c r="TG554" s="14"/>
      <c r="TH554" s="14"/>
      <c r="TI554" s="22"/>
      <c r="TJ554" s="40"/>
      <c r="TN554" s="7"/>
      <c r="TO554" s="8"/>
      <c r="TT554" s="8"/>
      <c r="TV554" s="4"/>
      <c r="TW554" s="4"/>
      <c r="TX554" s="15"/>
      <c r="TY554" s="39"/>
      <c r="UC554" s="7"/>
      <c r="UD554" s="8"/>
      <c r="UH554" s="7"/>
      <c r="UI554" s="8"/>
      <c r="UN554" s="8"/>
      <c r="UP554" s="4"/>
      <c r="UQ554" s="4"/>
      <c r="UR554" s="15"/>
      <c r="US554" s="39"/>
      <c r="UW554" s="7"/>
      <c r="UX554" s="8"/>
      <c r="VB554" s="7"/>
      <c r="VC554" s="8"/>
      <c r="VG554" s="7"/>
      <c r="VH554" s="8"/>
      <c r="VM554" s="8"/>
      <c r="VO554" s="4"/>
      <c r="VP554" s="4"/>
      <c r="VQ554" s="15"/>
      <c r="VR554" s="39"/>
      <c r="VV554" s="7"/>
      <c r="VW554" s="8"/>
      <c r="WA554" s="7"/>
      <c r="WB554" s="8"/>
      <c r="WF554" s="7"/>
      <c r="WG554" s="8"/>
      <c r="WK554" s="7"/>
      <c r="WL554" s="8"/>
      <c r="WQ554" s="8"/>
      <c r="WS554" s="4"/>
      <c r="WT554" s="4"/>
      <c r="WU554" s="15"/>
      <c r="WV554" s="39"/>
      <c r="WZ554" s="7"/>
      <c r="XA554" s="8"/>
      <c r="XE554" s="7"/>
      <c r="XF554" s="8"/>
      <c r="XJ554" s="7"/>
      <c r="XK554" s="8"/>
      <c r="XO554" s="7"/>
      <c r="XP554" s="8"/>
      <c r="XT554" s="7"/>
      <c r="XU554" s="8"/>
      <c r="XY554" s="7"/>
      <c r="XZ554" s="8"/>
      <c r="YD554" s="7"/>
      <c r="YE554" s="8"/>
      <c r="YI554" s="7"/>
      <c r="YJ554" s="8"/>
    </row>
    <row r="555" spans="2:660" x14ac:dyDescent="0.2">
      <c r="B555" s="242"/>
      <c r="C555" s="163"/>
      <c r="D555"/>
      <c r="J555"/>
      <c r="K555"/>
      <c r="L555"/>
      <c r="M555"/>
      <c r="AI555" s="8"/>
      <c r="AK555" s="4"/>
      <c r="AL555" s="9"/>
      <c r="AN555" s="8"/>
      <c r="AP555" s="4"/>
      <c r="AQ555" s="9"/>
      <c r="AS555" s="8"/>
      <c r="AU555" s="4"/>
      <c r="AV555" s="9"/>
      <c r="AX555" s="17"/>
      <c r="AZ555" s="13"/>
      <c r="BA555" s="16"/>
      <c r="BM555" s="39"/>
      <c r="BO555" s="14"/>
      <c r="BP555" s="18"/>
      <c r="BR555" s="39"/>
      <c r="BT555" s="14"/>
      <c r="BU555" s="18"/>
      <c r="BW555" s="39"/>
      <c r="BY555" s="14"/>
      <c r="BZ555" s="18"/>
      <c r="CA555" s="22"/>
      <c r="CB555" s="40"/>
      <c r="CG555" s="40"/>
      <c r="CI555" s="21"/>
      <c r="CJ555" s="21"/>
      <c r="CL555" s="40"/>
      <c r="CN555" s="21"/>
      <c r="CO555" s="21"/>
      <c r="CQ555" s="40"/>
      <c r="CS555" s="21"/>
      <c r="CT555" s="21"/>
      <c r="CV555" s="40"/>
      <c r="CX555" s="21"/>
      <c r="CY555" s="21"/>
      <c r="CZ555" s="26"/>
      <c r="DA555" s="41"/>
      <c r="DF555" s="41"/>
      <c r="DH555" s="25"/>
      <c r="DI555" s="25"/>
      <c r="DK555" s="41"/>
      <c r="DM555" s="25"/>
      <c r="DN555" s="25"/>
      <c r="DP555" s="41"/>
      <c r="DR555" s="25"/>
      <c r="DS555" s="25"/>
      <c r="DT555" s="30"/>
      <c r="DU555" s="42"/>
      <c r="DZ555" s="42"/>
      <c r="EB555" s="29"/>
      <c r="EC555" s="29"/>
      <c r="EE555" s="42"/>
      <c r="EG555" s="29"/>
      <c r="EH555" s="29"/>
      <c r="EI555" s="34"/>
      <c r="EJ555" s="43"/>
      <c r="EO555" s="43"/>
      <c r="EQ555" s="33"/>
      <c r="ER555" s="33"/>
      <c r="ES555" s="38"/>
      <c r="ET555" s="44"/>
      <c r="EX555" s="7"/>
      <c r="EY555" s="8"/>
      <c r="FD555" s="8"/>
      <c r="FF555" s="4"/>
      <c r="FG555" s="4"/>
      <c r="FI555" s="8"/>
      <c r="FK555" s="4"/>
      <c r="FL555" s="4"/>
      <c r="FN555" s="8"/>
      <c r="FP555" s="4"/>
      <c r="FQ555" s="4"/>
      <c r="FS555" s="8"/>
      <c r="FU555" s="4"/>
      <c r="FV555" s="4"/>
      <c r="FW555" s="15"/>
      <c r="FX555" s="39"/>
      <c r="GC555" s="39"/>
      <c r="GE555" s="14"/>
      <c r="GF555" s="14"/>
      <c r="GH555" s="39"/>
      <c r="GJ555" s="14"/>
      <c r="GK555" s="14"/>
      <c r="GM555" s="39"/>
      <c r="GO555" s="14"/>
      <c r="GP555" s="14"/>
      <c r="GQ555" s="22"/>
      <c r="GR555" s="40"/>
      <c r="GW555" s="40"/>
      <c r="GY555" s="21"/>
      <c r="GZ555" s="21"/>
      <c r="HB555" s="40"/>
      <c r="HD555" s="21"/>
      <c r="HE555" s="21"/>
      <c r="HF555" s="26"/>
      <c r="HG555" s="41"/>
      <c r="HL555" s="41"/>
      <c r="HN555" s="25"/>
      <c r="HO555" s="25"/>
      <c r="HP555" s="30"/>
      <c r="HQ555" s="42"/>
      <c r="HU555" s="7"/>
      <c r="HV555" s="8"/>
      <c r="IA555" s="8"/>
      <c r="IC555" s="4"/>
      <c r="ID555" s="4"/>
      <c r="IF555" s="8"/>
      <c r="IH555" s="4"/>
      <c r="II555" s="4"/>
      <c r="IK555" s="8"/>
      <c r="IM555" s="4"/>
      <c r="IN555" s="4"/>
      <c r="IO555" s="15"/>
      <c r="IP555" s="39"/>
      <c r="IU555" s="39"/>
      <c r="IW555" s="14"/>
      <c r="IX555" s="14"/>
      <c r="IZ555" s="39"/>
      <c r="JB555" s="14"/>
      <c r="JC555" s="14"/>
      <c r="JD555" s="22"/>
      <c r="JE555" s="40"/>
      <c r="JJ555" s="40"/>
      <c r="JL555" s="21"/>
      <c r="JM555" s="21"/>
      <c r="JN555" s="26"/>
      <c r="JO555" s="41"/>
      <c r="JS555" s="7"/>
      <c r="JT555" s="8"/>
      <c r="JY555" s="8"/>
      <c r="KA555" s="4"/>
      <c r="KB555" s="4"/>
      <c r="KD555" s="8"/>
      <c r="KF555" s="4"/>
      <c r="KG555" s="4"/>
      <c r="KH555" s="15"/>
      <c r="KI555" s="39"/>
      <c r="KN555" s="39"/>
      <c r="KP555" s="14"/>
      <c r="KQ555" s="14"/>
      <c r="KR555" s="22"/>
      <c r="KS555" s="40"/>
      <c r="KX555" s="6"/>
      <c r="KZ555" s="5"/>
      <c r="LA555" s="5"/>
      <c r="LG555" s="15"/>
      <c r="LH555" s="39"/>
      <c r="LM555" s="6"/>
      <c r="LO555" s="5"/>
      <c r="LP555" s="5"/>
      <c r="LQ555" s="7"/>
      <c r="LR555" s="8"/>
      <c r="LW555" s="8"/>
      <c r="LY555" s="4"/>
      <c r="LZ555" s="4"/>
      <c r="MB555" s="8"/>
      <c r="MD555" s="4"/>
      <c r="ME555" s="4"/>
      <c r="MG555" s="8"/>
      <c r="MI555" s="4"/>
      <c r="MJ555" s="4"/>
      <c r="MK555" s="15"/>
      <c r="ML555" s="39"/>
      <c r="MQ555" s="39"/>
      <c r="MS555" s="14"/>
      <c r="MT555" s="14"/>
      <c r="MV555" s="39"/>
      <c r="MX555" s="14"/>
      <c r="MY555" s="14"/>
      <c r="MZ555" s="22"/>
      <c r="NA555" s="40"/>
      <c r="NF555" s="40"/>
      <c r="NH555" s="21"/>
      <c r="NI555" s="21"/>
      <c r="NJ555" s="26"/>
      <c r="NK555" s="41"/>
      <c r="NO555" s="7"/>
      <c r="NP555" s="8"/>
      <c r="NU555" s="8"/>
      <c r="NW555" s="4"/>
      <c r="NX555" s="4"/>
      <c r="NZ555" s="8"/>
      <c r="OB555" s="4"/>
      <c r="OC555" s="4"/>
      <c r="OD555" s="15"/>
      <c r="OE555" s="39"/>
      <c r="OJ555" s="39"/>
      <c r="OL555" s="14"/>
      <c r="OM555" s="14"/>
      <c r="ON555" s="22"/>
      <c r="OO555" s="40"/>
      <c r="OS555" s="7"/>
      <c r="OT555" s="8"/>
      <c r="OY555" s="8"/>
      <c r="PA555" s="4"/>
      <c r="PB555" s="4"/>
      <c r="PC555" s="15"/>
      <c r="PD555" s="39"/>
      <c r="PH555" s="7"/>
      <c r="PI555" s="8"/>
      <c r="PM555" s="7"/>
      <c r="PN555" s="8"/>
      <c r="PS555" s="8"/>
      <c r="PU555" s="4"/>
      <c r="PV555" s="4"/>
      <c r="PX555" s="8"/>
      <c r="PZ555" s="4"/>
      <c r="QA555" s="4"/>
      <c r="QB555" s="15"/>
      <c r="QC555" s="39"/>
      <c r="QH555" s="39"/>
      <c r="QJ555" s="14"/>
      <c r="QK555" s="14"/>
      <c r="QL555" s="22"/>
      <c r="QM555" s="40"/>
      <c r="QQ555" s="7"/>
      <c r="QR555" s="8"/>
      <c r="QW555" s="8"/>
      <c r="QY555" s="4"/>
      <c r="QZ555" s="4"/>
      <c r="RA555" s="15"/>
      <c r="RB555" s="39"/>
      <c r="RF555" s="7"/>
      <c r="RG555" s="8"/>
      <c r="RK555" s="7"/>
      <c r="RL555" s="8"/>
      <c r="RQ555" s="8"/>
      <c r="RS555" s="4"/>
      <c r="RT555" s="4"/>
      <c r="RU555" s="15"/>
      <c r="RV555" s="39"/>
      <c r="RZ555" s="7"/>
      <c r="SA555" s="8"/>
      <c r="SE555" s="7"/>
      <c r="SF555" s="8"/>
      <c r="SJ555" s="7"/>
      <c r="SK555" s="8"/>
      <c r="SP555" s="8"/>
      <c r="SR555" s="4"/>
      <c r="SS555" s="4"/>
      <c r="SU555" s="8"/>
      <c r="SW555" s="4"/>
      <c r="SX555" s="4"/>
      <c r="SY555" s="15"/>
      <c r="SZ555" s="39"/>
      <c r="TE555" s="39"/>
      <c r="TG555" s="14"/>
      <c r="TH555" s="14"/>
      <c r="TI555" s="22"/>
      <c r="TJ555" s="40"/>
      <c r="TN555" s="7"/>
      <c r="TO555" s="8"/>
      <c r="TT555" s="8"/>
      <c r="TV555" s="4"/>
      <c r="TW555" s="4"/>
      <c r="TX555" s="15"/>
      <c r="TY555" s="39"/>
      <c r="UC555" s="7"/>
      <c r="UD555" s="8"/>
      <c r="UH555" s="7"/>
      <c r="UI555" s="8"/>
      <c r="UN555" s="8"/>
      <c r="UP555" s="4"/>
      <c r="UQ555" s="4"/>
      <c r="UR555" s="15"/>
      <c r="US555" s="39"/>
      <c r="UW555" s="7"/>
      <c r="UX555" s="8"/>
      <c r="VB555" s="7"/>
      <c r="VC555" s="8"/>
      <c r="VG555" s="7"/>
      <c r="VH555" s="8"/>
      <c r="VM555" s="8"/>
      <c r="VO555" s="4"/>
      <c r="VP555" s="4"/>
      <c r="VQ555" s="15"/>
      <c r="VR555" s="39"/>
      <c r="VV555" s="7"/>
      <c r="VW555" s="8"/>
      <c r="WA555" s="7"/>
      <c r="WB555" s="8"/>
      <c r="WF555" s="7"/>
      <c r="WG555" s="8"/>
      <c r="WK555" s="7"/>
      <c r="WL555" s="8"/>
      <c r="WQ555" s="8"/>
      <c r="WS555" s="4"/>
      <c r="WT555" s="4"/>
      <c r="WU555" s="15"/>
      <c r="WV555" s="39"/>
      <c r="WZ555" s="7"/>
      <c r="XA555" s="8"/>
      <c r="XE555" s="7"/>
      <c r="XF555" s="8"/>
      <c r="XJ555" s="7"/>
      <c r="XK555" s="8"/>
      <c r="XO555" s="7"/>
      <c r="XP555" s="8"/>
      <c r="XT555" s="7"/>
      <c r="XU555" s="8"/>
      <c r="XY555" s="7"/>
      <c r="XZ555" s="8"/>
      <c r="YD555" s="7"/>
      <c r="YE555" s="8"/>
      <c r="YI555" s="7"/>
      <c r="YJ555" s="8"/>
    </row>
    <row r="556" spans="2:660" x14ac:dyDescent="0.2">
      <c r="B556" s="242"/>
      <c r="C556" s="163"/>
      <c r="D556"/>
      <c r="J556"/>
      <c r="K556"/>
      <c r="L556"/>
      <c r="M556"/>
      <c r="AI556" s="8"/>
      <c r="AK556" s="4"/>
      <c r="AL556" s="9"/>
      <c r="AN556" s="8"/>
      <c r="AP556" s="4"/>
      <c r="AQ556" s="9"/>
      <c r="AS556" s="8"/>
      <c r="AU556" s="4"/>
      <c r="AV556" s="9"/>
      <c r="AX556" s="17"/>
      <c r="AZ556" s="13"/>
      <c r="BA556" s="16"/>
      <c r="BM556" s="39"/>
      <c r="BO556" s="14"/>
      <c r="BP556" s="18"/>
      <c r="BR556" s="39"/>
      <c r="BT556" s="14"/>
      <c r="BU556" s="18"/>
      <c r="BW556" s="39"/>
      <c r="BY556" s="14"/>
      <c r="BZ556" s="18"/>
      <c r="CA556" s="22"/>
      <c r="CB556" s="40"/>
      <c r="CG556" s="40"/>
      <c r="CI556" s="21"/>
      <c r="CJ556" s="21"/>
      <c r="CL556" s="40"/>
      <c r="CN556" s="21"/>
      <c r="CO556" s="21"/>
      <c r="CQ556" s="40"/>
      <c r="CS556" s="21"/>
      <c r="CT556" s="21"/>
      <c r="CV556" s="40"/>
      <c r="CX556" s="21"/>
      <c r="CY556" s="21"/>
      <c r="CZ556" s="26"/>
      <c r="DA556" s="41"/>
      <c r="DF556" s="41"/>
      <c r="DH556" s="25"/>
      <c r="DI556" s="25"/>
      <c r="DK556" s="41"/>
      <c r="DM556" s="25"/>
      <c r="DN556" s="25"/>
      <c r="DP556" s="41"/>
      <c r="DR556" s="25"/>
      <c r="DS556" s="25"/>
      <c r="DT556" s="30"/>
      <c r="DU556" s="42"/>
      <c r="DZ556" s="42"/>
      <c r="EB556" s="29"/>
      <c r="EC556" s="29"/>
      <c r="EE556" s="42"/>
      <c r="EG556" s="29"/>
      <c r="EH556" s="29"/>
      <c r="EI556" s="34"/>
      <c r="EJ556" s="43"/>
      <c r="EO556" s="43"/>
      <c r="EQ556" s="33"/>
      <c r="ER556" s="33"/>
      <c r="ES556" s="38"/>
      <c r="ET556" s="44"/>
      <c r="EX556" s="7"/>
      <c r="EY556" s="8"/>
      <c r="FD556" s="8"/>
      <c r="FF556" s="4"/>
      <c r="FG556" s="4"/>
      <c r="FI556" s="8"/>
      <c r="FK556" s="4"/>
      <c r="FL556" s="4"/>
      <c r="FN556" s="8"/>
      <c r="FP556" s="4"/>
      <c r="FQ556" s="4"/>
      <c r="FS556" s="8"/>
      <c r="FU556" s="4"/>
      <c r="FV556" s="4"/>
      <c r="FW556" s="15"/>
      <c r="FX556" s="39"/>
      <c r="GC556" s="39"/>
      <c r="GE556" s="14"/>
      <c r="GF556" s="14"/>
      <c r="GH556" s="39"/>
      <c r="GJ556" s="14"/>
      <c r="GK556" s="14"/>
      <c r="GM556" s="39"/>
      <c r="GO556" s="14"/>
      <c r="GP556" s="14"/>
      <c r="GQ556" s="22"/>
      <c r="GR556" s="40"/>
      <c r="GW556" s="40"/>
      <c r="GY556" s="21"/>
      <c r="GZ556" s="21"/>
      <c r="HB556" s="40"/>
      <c r="HD556" s="21"/>
      <c r="HE556" s="21"/>
      <c r="HF556" s="26"/>
      <c r="HG556" s="41"/>
      <c r="HL556" s="41"/>
      <c r="HN556" s="25"/>
      <c r="HO556" s="25"/>
      <c r="HP556" s="30"/>
      <c r="HQ556" s="42"/>
      <c r="HU556" s="7"/>
      <c r="HV556" s="8"/>
      <c r="IA556" s="8"/>
      <c r="IC556" s="4"/>
      <c r="ID556" s="4"/>
      <c r="IF556" s="8"/>
      <c r="IH556" s="4"/>
      <c r="II556" s="4"/>
      <c r="IK556" s="8"/>
      <c r="IM556" s="4"/>
      <c r="IN556" s="4"/>
      <c r="IO556" s="15"/>
      <c r="IP556" s="39"/>
      <c r="IU556" s="39"/>
      <c r="IW556" s="14"/>
      <c r="IX556" s="14"/>
      <c r="IZ556" s="39"/>
      <c r="JB556" s="14"/>
      <c r="JC556" s="14"/>
      <c r="JD556" s="22"/>
      <c r="JE556" s="40"/>
      <c r="JJ556" s="40"/>
      <c r="JL556" s="21"/>
      <c r="JM556" s="21"/>
      <c r="JN556" s="26"/>
      <c r="JO556" s="41"/>
      <c r="JS556" s="7"/>
      <c r="JT556" s="8"/>
      <c r="JY556" s="8"/>
      <c r="KA556" s="4"/>
      <c r="KB556" s="4"/>
      <c r="KD556" s="8"/>
      <c r="KF556" s="4"/>
      <c r="KG556" s="4"/>
      <c r="KH556" s="15"/>
      <c r="KI556" s="39"/>
      <c r="KN556" s="39"/>
      <c r="KP556" s="14"/>
      <c r="KQ556" s="14"/>
      <c r="KR556" s="22"/>
      <c r="KS556" s="40"/>
      <c r="KX556" s="6"/>
      <c r="KZ556" s="5"/>
      <c r="LA556" s="5"/>
      <c r="LG556" s="15"/>
      <c r="LH556" s="39"/>
      <c r="LM556" s="6"/>
      <c r="LO556" s="5"/>
      <c r="LP556" s="5"/>
      <c r="LQ556" s="7"/>
      <c r="LR556" s="8"/>
      <c r="LW556" s="8"/>
      <c r="LY556" s="4"/>
      <c r="LZ556" s="4"/>
      <c r="MB556" s="8"/>
      <c r="MD556" s="4"/>
      <c r="ME556" s="4"/>
      <c r="MG556" s="8"/>
      <c r="MI556" s="4"/>
      <c r="MJ556" s="4"/>
      <c r="MK556" s="15"/>
      <c r="ML556" s="39"/>
      <c r="MQ556" s="39"/>
      <c r="MS556" s="14"/>
      <c r="MT556" s="14"/>
      <c r="MV556" s="39"/>
      <c r="MX556" s="14"/>
      <c r="MY556" s="14"/>
      <c r="MZ556" s="22"/>
      <c r="NA556" s="40"/>
      <c r="NF556" s="40"/>
      <c r="NH556" s="21"/>
      <c r="NI556" s="21"/>
      <c r="NJ556" s="26"/>
      <c r="NK556" s="41"/>
      <c r="NO556" s="7"/>
      <c r="NP556" s="8"/>
      <c r="NU556" s="8"/>
      <c r="NW556" s="4"/>
      <c r="NX556" s="4"/>
      <c r="NZ556" s="8"/>
      <c r="OB556" s="4"/>
      <c r="OC556" s="4"/>
      <c r="OD556" s="15"/>
      <c r="OE556" s="39"/>
      <c r="OJ556" s="39"/>
      <c r="OL556" s="14"/>
      <c r="OM556" s="14"/>
      <c r="ON556" s="22"/>
      <c r="OO556" s="40"/>
      <c r="OS556" s="7"/>
      <c r="OT556" s="8"/>
      <c r="OY556" s="8"/>
      <c r="PA556" s="4"/>
      <c r="PB556" s="4"/>
      <c r="PC556" s="15"/>
      <c r="PD556" s="39"/>
      <c r="PH556" s="7"/>
      <c r="PI556" s="8"/>
      <c r="PM556" s="7"/>
      <c r="PN556" s="8"/>
      <c r="PS556" s="8"/>
      <c r="PU556" s="4"/>
      <c r="PV556" s="4"/>
      <c r="PX556" s="8"/>
      <c r="PZ556" s="4"/>
      <c r="QA556" s="4"/>
      <c r="QB556" s="15"/>
      <c r="QC556" s="39"/>
      <c r="QH556" s="39"/>
      <c r="QJ556" s="14"/>
      <c r="QK556" s="14"/>
      <c r="QL556" s="22"/>
      <c r="QM556" s="40"/>
      <c r="QQ556" s="7"/>
      <c r="QR556" s="8"/>
      <c r="QW556" s="8"/>
      <c r="QY556" s="4"/>
      <c r="QZ556" s="4"/>
      <c r="RA556" s="15"/>
      <c r="RB556" s="39"/>
      <c r="RF556" s="7"/>
      <c r="RG556" s="8"/>
      <c r="RK556" s="7"/>
      <c r="RL556" s="8"/>
      <c r="RQ556" s="8"/>
      <c r="RS556" s="4"/>
      <c r="RT556" s="4"/>
      <c r="RU556" s="15"/>
      <c r="RV556" s="39"/>
      <c r="RZ556" s="7"/>
      <c r="SA556" s="8"/>
      <c r="SE556" s="7"/>
      <c r="SF556" s="8"/>
      <c r="SJ556" s="7"/>
      <c r="SK556" s="8"/>
      <c r="SP556" s="8"/>
      <c r="SR556" s="4"/>
      <c r="SS556" s="4"/>
      <c r="SU556" s="8"/>
      <c r="SW556" s="4"/>
      <c r="SX556" s="4"/>
      <c r="SY556" s="15"/>
      <c r="SZ556" s="39"/>
      <c r="TE556" s="39"/>
      <c r="TG556" s="14"/>
      <c r="TH556" s="14"/>
      <c r="TI556" s="22"/>
      <c r="TJ556" s="40"/>
      <c r="TN556" s="7"/>
      <c r="TO556" s="8"/>
      <c r="TT556" s="8"/>
      <c r="TV556" s="4"/>
      <c r="TW556" s="4"/>
      <c r="TX556" s="15"/>
      <c r="TY556" s="39"/>
      <c r="UC556" s="7"/>
      <c r="UD556" s="8"/>
      <c r="UH556" s="7"/>
      <c r="UI556" s="8"/>
      <c r="UN556" s="8"/>
      <c r="UP556" s="4"/>
      <c r="UQ556" s="4"/>
      <c r="UR556" s="15"/>
      <c r="US556" s="39"/>
      <c r="UW556" s="7"/>
      <c r="UX556" s="8"/>
      <c r="VB556" s="7"/>
      <c r="VC556" s="8"/>
      <c r="VG556" s="7"/>
      <c r="VH556" s="8"/>
      <c r="VM556" s="8"/>
      <c r="VO556" s="4"/>
      <c r="VP556" s="4"/>
      <c r="VQ556" s="15"/>
      <c r="VR556" s="39"/>
      <c r="VV556" s="7"/>
      <c r="VW556" s="8"/>
      <c r="WA556" s="7"/>
      <c r="WB556" s="8"/>
      <c r="WF556" s="7"/>
      <c r="WG556" s="8"/>
      <c r="WK556" s="7"/>
      <c r="WL556" s="8"/>
      <c r="WQ556" s="8"/>
      <c r="WS556" s="4"/>
      <c r="WT556" s="4"/>
      <c r="WU556" s="15"/>
      <c r="WV556" s="39"/>
      <c r="WZ556" s="7"/>
      <c r="XA556" s="8"/>
      <c r="XE556" s="7"/>
      <c r="XF556" s="8"/>
      <c r="XJ556" s="7"/>
      <c r="XK556" s="8"/>
      <c r="XO556" s="7"/>
      <c r="XP556" s="8"/>
      <c r="XT556" s="7"/>
      <c r="XU556" s="8"/>
      <c r="XY556" s="7"/>
      <c r="XZ556" s="8"/>
      <c r="YD556" s="7"/>
      <c r="YE556" s="8"/>
      <c r="YI556" s="7"/>
      <c r="YJ556" s="8"/>
    </row>
    <row r="557" spans="2:660" x14ac:dyDescent="0.2">
      <c r="B557" s="242"/>
      <c r="C557" s="163"/>
      <c r="D557"/>
      <c r="J557"/>
      <c r="K557"/>
      <c r="L557"/>
      <c r="M557"/>
      <c r="AI557" s="8"/>
      <c r="AK557" s="4"/>
      <c r="AL557" s="9"/>
      <c r="AN557" s="8"/>
      <c r="AP557" s="4"/>
      <c r="AQ557" s="9"/>
      <c r="AS557" s="8"/>
      <c r="AU557" s="4"/>
      <c r="AV557" s="9"/>
      <c r="AX557" s="17"/>
      <c r="AZ557" s="13"/>
      <c r="BA557" s="16"/>
      <c r="BM557" s="39"/>
      <c r="BO557" s="14"/>
      <c r="BP557" s="18"/>
      <c r="BR557" s="39"/>
      <c r="BT557" s="14"/>
      <c r="BU557" s="18"/>
      <c r="BW557" s="39"/>
      <c r="BY557" s="14"/>
      <c r="BZ557" s="18"/>
      <c r="CA557" s="22"/>
      <c r="CB557" s="40"/>
      <c r="CG557" s="40"/>
      <c r="CI557" s="21"/>
      <c r="CJ557" s="21"/>
      <c r="CL557" s="40"/>
      <c r="CN557" s="21"/>
      <c r="CO557" s="21"/>
      <c r="CQ557" s="40"/>
      <c r="CS557" s="21"/>
      <c r="CT557" s="21"/>
      <c r="CV557" s="40"/>
      <c r="CX557" s="21"/>
      <c r="CY557" s="21"/>
      <c r="CZ557" s="26"/>
      <c r="DA557" s="41"/>
      <c r="DF557" s="41"/>
      <c r="DH557" s="25"/>
      <c r="DI557" s="25"/>
      <c r="DK557" s="41"/>
      <c r="DM557" s="25"/>
      <c r="DN557" s="25"/>
      <c r="DP557" s="41"/>
      <c r="DR557" s="25"/>
      <c r="DS557" s="25"/>
      <c r="DT557" s="30"/>
      <c r="DU557" s="42"/>
      <c r="DZ557" s="42"/>
      <c r="EB557" s="29"/>
      <c r="EC557" s="29"/>
      <c r="EE557" s="42"/>
      <c r="EG557" s="29"/>
      <c r="EH557" s="29"/>
      <c r="EI557" s="34"/>
      <c r="EJ557" s="43"/>
      <c r="EO557" s="43"/>
      <c r="EQ557" s="33"/>
      <c r="ER557" s="33"/>
      <c r="ES557" s="38"/>
      <c r="ET557" s="44"/>
      <c r="EX557" s="7"/>
      <c r="EY557" s="8"/>
      <c r="FD557" s="8"/>
      <c r="FF557" s="4"/>
      <c r="FG557" s="4"/>
      <c r="FI557" s="8"/>
      <c r="FK557" s="4"/>
      <c r="FL557" s="4"/>
      <c r="FN557" s="8"/>
      <c r="FP557" s="4"/>
      <c r="FQ557" s="4"/>
      <c r="FS557" s="8"/>
      <c r="FU557" s="4"/>
      <c r="FV557" s="4"/>
      <c r="FW557" s="15"/>
      <c r="FX557" s="39"/>
      <c r="GC557" s="39"/>
      <c r="GE557" s="14"/>
      <c r="GF557" s="14"/>
      <c r="GH557" s="39"/>
      <c r="GJ557" s="14"/>
      <c r="GK557" s="14"/>
      <c r="GM557" s="39"/>
      <c r="GO557" s="14"/>
      <c r="GP557" s="14"/>
      <c r="GQ557" s="22"/>
      <c r="GR557" s="40"/>
      <c r="GW557" s="40"/>
      <c r="GY557" s="21"/>
      <c r="GZ557" s="21"/>
      <c r="HB557" s="40"/>
      <c r="HD557" s="21"/>
      <c r="HE557" s="21"/>
      <c r="HF557" s="26"/>
      <c r="HG557" s="41"/>
      <c r="HL557" s="41"/>
      <c r="HN557" s="25"/>
      <c r="HO557" s="25"/>
      <c r="HP557" s="30"/>
      <c r="HQ557" s="42"/>
      <c r="HU557" s="7"/>
      <c r="HV557" s="8"/>
      <c r="IA557" s="8"/>
      <c r="IC557" s="4"/>
      <c r="ID557" s="4"/>
      <c r="IF557" s="8"/>
      <c r="IH557" s="4"/>
      <c r="II557" s="4"/>
      <c r="IK557" s="8"/>
      <c r="IM557" s="4"/>
      <c r="IN557" s="4"/>
      <c r="IO557" s="15"/>
      <c r="IP557" s="39"/>
      <c r="IU557" s="39"/>
      <c r="IW557" s="14"/>
      <c r="IX557" s="14"/>
      <c r="IZ557" s="39"/>
      <c r="JB557" s="14"/>
      <c r="JC557" s="14"/>
      <c r="JD557" s="22"/>
      <c r="JE557" s="40"/>
      <c r="JJ557" s="40"/>
      <c r="JL557" s="21"/>
      <c r="JM557" s="21"/>
      <c r="JN557" s="26"/>
      <c r="JO557" s="41"/>
      <c r="JS557" s="7"/>
      <c r="JT557" s="8"/>
      <c r="JY557" s="8"/>
      <c r="KA557" s="4"/>
      <c r="KB557" s="4"/>
      <c r="KD557" s="8"/>
      <c r="KF557" s="4"/>
      <c r="KG557" s="4"/>
      <c r="KH557" s="15"/>
      <c r="KI557" s="39"/>
      <c r="KN557" s="39"/>
      <c r="KP557" s="14"/>
      <c r="KQ557" s="14"/>
      <c r="KR557" s="22"/>
      <c r="KS557" s="40"/>
      <c r="KX557" s="6"/>
      <c r="KZ557" s="5"/>
      <c r="LA557" s="5"/>
      <c r="LG557" s="15"/>
      <c r="LH557" s="39"/>
      <c r="LM557" s="6"/>
      <c r="LO557" s="5"/>
      <c r="LP557" s="5"/>
      <c r="LQ557" s="7"/>
      <c r="LR557" s="8"/>
      <c r="LW557" s="8"/>
      <c r="LY557" s="4"/>
      <c r="LZ557" s="4"/>
      <c r="MB557" s="8"/>
      <c r="MD557" s="4"/>
      <c r="ME557" s="4"/>
      <c r="MG557" s="8"/>
      <c r="MI557" s="4"/>
      <c r="MJ557" s="4"/>
      <c r="MK557" s="15"/>
      <c r="ML557" s="39"/>
      <c r="MQ557" s="39"/>
      <c r="MS557" s="14"/>
      <c r="MT557" s="14"/>
      <c r="MV557" s="39"/>
      <c r="MX557" s="14"/>
      <c r="MY557" s="14"/>
      <c r="MZ557" s="22"/>
      <c r="NA557" s="40"/>
      <c r="NF557" s="40"/>
      <c r="NH557" s="21"/>
      <c r="NI557" s="21"/>
      <c r="NJ557" s="26"/>
      <c r="NK557" s="41"/>
      <c r="NO557" s="7"/>
      <c r="NP557" s="8"/>
      <c r="NU557" s="8"/>
      <c r="NW557" s="4"/>
      <c r="NX557" s="4"/>
      <c r="NZ557" s="8"/>
      <c r="OB557" s="4"/>
      <c r="OC557" s="4"/>
      <c r="OD557" s="15"/>
      <c r="OE557" s="39"/>
      <c r="OJ557" s="39"/>
      <c r="OL557" s="14"/>
      <c r="OM557" s="14"/>
      <c r="ON557" s="22"/>
      <c r="OO557" s="40"/>
      <c r="OS557" s="7"/>
      <c r="OT557" s="8"/>
      <c r="OY557" s="8"/>
      <c r="PA557" s="4"/>
      <c r="PB557" s="4"/>
      <c r="PC557" s="15"/>
      <c r="PD557" s="39"/>
      <c r="PH557" s="7"/>
      <c r="PI557" s="8"/>
      <c r="PM557" s="7"/>
      <c r="PN557" s="8"/>
      <c r="PS557" s="8"/>
      <c r="PU557" s="4"/>
      <c r="PV557" s="4"/>
      <c r="PX557" s="8"/>
      <c r="PZ557" s="4"/>
      <c r="QA557" s="4"/>
      <c r="QB557" s="15"/>
      <c r="QC557" s="39"/>
      <c r="QH557" s="39"/>
      <c r="QJ557" s="14"/>
      <c r="QK557" s="14"/>
      <c r="QL557" s="22"/>
      <c r="QM557" s="40"/>
      <c r="QQ557" s="7"/>
      <c r="QR557" s="8"/>
      <c r="QW557" s="8"/>
      <c r="QY557" s="4"/>
      <c r="QZ557" s="4"/>
      <c r="RA557" s="15"/>
      <c r="RB557" s="39"/>
      <c r="RF557" s="7"/>
      <c r="RG557" s="8"/>
      <c r="RK557" s="7"/>
      <c r="RL557" s="8"/>
      <c r="RQ557" s="8"/>
      <c r="RS557" s="4"/>
      <c r="RT557" s="4"/>
      <c r="RU557" s="15"/>
      <c r="RV557" s="39"/>
      <c r="RZ557" s="7"/>
      <c r="SA557" s="8"/>
      <c r="SE557" s="7"/>
      <c r="SF557" s="8"/>
      <c r="SJ557" s="7"/>
      <c r="SK557" s="8"/>
      <c r="SP557" s="8"/>
      <c r="SR557" s="4"/>
      <c r="SS557" s="4"/>
      <c r="SU557" s="8"/>
      <c r="SW557" s="4"/>
      <c r="SX557" s="4"/>
      <c r="SY557" s="15"/>
      <c r="SZ557" s="39"/>
      <c r="TE557" s="39"/>
      <c r="TG557" s="14"/>
      <c r="TH557" s="14"/>
      <c r="TI557" s="22"/>
      <c r="TJ557" s="40"/>
      <c r="TN557" s="7"/>
      <c r="TO557" s="8"/>
      <c r="TT557" s="8"/>
      <c r="TV557" s="4"/>
      <c r="TW557" s="4"/>
      <c r="TX557" s="15"/>
      <c r="TY557" s="39"/>
      <c r="UC557" s="7"/>
      <c r="UD557" s="8"/>
      <c r="UH557" s="7"/>
      <c r="UI557" s="8"/>
      <c r="UN557" s="8"/>
      <c r="UP557" s="4"/>
      <c r="UQ557" s="4"/>
      <c r="UR557" s="15"/>
      <c r="US557" s="39"/>
      <c r="UW557" s="7"/>
      <c r="UX557" s="8"/>
      <c r="VB557" s="7"/>
      <c r="VC557" s="8"/>
      <c r="VG557" s="7"/>
      <c r="VH557" s="8"/>
      <c r="VM557" s="8"/>
      <c r="VO557" s="4"/>
      <c r="VP557" s="4"/>
      <c r="VQ557" s="15"/>
      <c r="VR557" s="39"/>
      <c r="VV557" s="7"/>
      <c r="VW557" s="8"/>
      <c r="WA557" s="7"/>
      <c r="WB557" s="8"/>
      <c r="WF557" s="7"/>
      <c r="WG557" s="8"/>
      <c r="WK557" s="7"/>
      <c r="WL557" s="8"/>
      <c r="WQ557" s="8"/>
      <c r="WS557" s="4"/>
      <c r="WT557" s="4"/>
      <c r="WU557" s="15"/>
      <c r="WV557" s="39"/>
      <c r="WZ557" s="7"/>
      <c r="XA557" s="8"/>
      <c r="XE557" s="7"/>
      <c r="XF557" s="8"/>
      <c r="XJ557" s="7"/>
      <c r="XK557" s="8"/>
      <c r="XO557" s="7"/>
      <c r="XP557" s="8"/>
      <c r="XT557" s="7"/>
      <c r="XU557" s="8"/>
      <c r="XY557" s="7"/>
      <c r="XZ557" s="8"/>
      <c r="YD557" s="7"/>
      <c r="YE557" s="8"/>
      <c r="YI557" s="7"/>
      <c r="YJ557" s="8"/>
    </row>
    <row r="558" spans="2:660" x14ac:dyDescent="0.2">
      <c r="B558" s="242"/>
      <c r="C558" s="163"/>
      <c r="D558"/>
      <c r="J558"/>
      <c r="K558"/>
      <c r="L558"/>
      <c r="M558"/>
      <c r="AI558" s="8"/>
      <c r="AK558" s="4"/>
      <c r="AL558" s="9"/>
      <c r="AN558" s="8"/>
      <c r="AP558" s="4"/>
      <c r="AQ558" s="9"/>
      <c r="AS558" s="8"/>
      <c r="AU558" s="4"/>
      <c r="AV558" s="9"/>
      <c r="AX558" s="17"/>
      <c r="AZ558" s="13"/>
      <c r="BA558" s="16"/>
      <c r="BM558" s="39"/>
      <c r="BO558" s="14"/>
      <c r="BP558" s="18"/>
      <c r="BR558" s="39"/>
      <c r="BT558" s="14"/>
      <c r="BU558" s="18"/>
      <c r="BW558" s="39"/>
      <c r="BY558" s="14"/>
      <c r="BZ558" s="18"/>
      <c r="CA558" s="22"/>
      <c r="CB558" s="40"/>
      <c r="CG558" s="40"/>
      <c r="CI558" s="21"/>
      <c r="CJ558" s="21"/>
      <c r="CL558" s="40"/>
      <c r="CN558" s="21"/>
      <c r="CO558" s="21"/>
      <c r="CQ558" s="40"/>
      <c r="CS558" s="21"/>
      <c r="CT558" s="21"/>
      <c r="CV558" s="40"/>
      <c r="CX558" s="21"/>
      <c r="CY558" s="21"/>
      <c r="CZ558" s="26"/>
      <c r="DA558" s="41"/>
      <c r="DF558" s="41"/>
      <c r="DH558" s="25"/>
      <c r="DI558" s="25"/>
      <c r="DK558" s="41"/>
      <c r="DM558" s="25"/>
      <c r="DN558" s="25"/>
      <c r="DP558" s="41"/>
      <c r="DR558" s="25"/>
      <c r="DS558" s="25"/>
      <c r="DT558" s="30"/>
      <c r="DU558" s="42"/>
      <c r="DZ558" s="42"/>
      <c r="EB558" s="29"/>
      <c r="EC558" s="29"/>
      <c r="EE558" s="42"/>
      <c r="EG558" s="29"/>
      <c r="EH558" s="29"/>
      <c r="EI558" s="34"/>
      <c r="EJ558" s="43"/>
      <c r="EO558" s="43"/>
      <c r="EQ558" s="33"/>
      <c r="ER558" s="33"/>
      <c r="ES558" s="38"/>
      <c r="ET558" s="44"/>
      <c r="EX558" s="7"/>
      <c r="EY558" s="8"/>
      <c r="FD558" s="8"/>
      <c r="FF558" s="4"/>
      <c r="FG558" s="4"/>
      <c r="FI558" s="8"/>
      <c r="FK558" s="4"/>
      <c r="FL558" s="4"/>
      <c r="FN558" s="8"/>
      <c r="FP558" s="4"/>
      <c r="FQ558" s="4"/>
      <c r="FS558" s="8"/>
      <c r="FU558" s="4"/>
      <c r="FV558" s="4"/>
      <c r="FW558" s="15"/>
      <c r="FX558" s="39"/>
      <c r="GC558" s="39"/>
      <c r="GE558" s="14"/>
      <c r="GF558" s="14"/>
      <c r="GH558" s="39"/>
      <c r="GJ558" s="14"/>
      <c r="GK558" s="14"/>
      <c r="GM558" s="39"/>
      <c r="GO558" s="14"/>
      <c r="GP558" s="14"/>
      <c r="GQ558" s="22"/>
      <c r="GR558" s="40"/>
      <c r="GW558" s="40"/>
      <c r="GY558" s="21"/>
      <c r="GZ558" s="21"/>
      <c r="HB558" s="40"/>
      <c r="HD558" s="21"/>
      <c r="HE558" s="21"/>
      <c r="HF558" s="26"/>
      <c r="HG558" s="41"/>
      <c r="HL558" s="41"/>
      <c r="HN558" s="25"/>
      <c r="HO558" s="25"/>
      <c r="HP558" s="30"/>
      <c r="HQ558" s="42"/>
      <c r="HU558" s="7"/>
      <c r="HV558" s="8"/>
      <c r="IA558" s="8"/>
      <c r="IC558" s="4"/>
      <c r="ID558" s="4"/>
      <c r="IF558" s="8"/>
      <c r="IH558" s="4"/>
      <c r="II558" s="4"/>
      <c r="IK558" s="8"/>
      <c r="IM558" s="4"/>
      <c r="IN558" s="4"/>
      <c r="IO558" s="15"/>
      <c r="IP558" s="39"/>
      <c r="IU558" s="39"/>
      <c r="IW558" s="14"/>
      <c r="IX558" s="14"/>
      <c r="IZ558" s="39"/>
      <c r="JB558" s="14"/>
      <c r="JC558" s="14"/>
      <c r="JD558" s="22"/>
      <c r="JE558" s="40"/>
      <c r="JJ558" s="40"/>
      <c r="JL558" s="21"/>
      <c r="JM558" s="21"/>
      <c r="JN558" s="26"/>
      <c r="JO558" s="41"/>
      <c r="JS558" s="7"/>
      <c r="JT558" s="8"/>
      <c r="JY558" s="8"/>
      <c r="KA558" s="4"/>
      <c r="KB558" s="4"/>
      <c r="KD558" s="8"/>
      <c r="KF558" s="4"/>
      <c r="KG558" s="4"/>
      <c r="KH558" s="15"/>
      <c r="KI558" s="39"/>
      <c r="KN558" s="39"/>
      <c r="KP558" s="14"/>
      <c r="KQ558" s="14"/>
      <c r="KR558" s="22"/>
      <c r="KS558" s="40"/>
      <c r="KX558" s="6"/>
      <c r="KZ558" s="5"/>
      <c r="LA558" s="5"/>
      <c r="LG558" s="15"/>
      <c r="LH558" s="39"/>
      <c r="LM558" s="6"/>
      <c r="LO558" s="5"/>
      <c r="LP558" s="5"/>
      <c r="LQ558" s="7"/>
      <c r="LR558" s="8"/>
      <c r="LW558" s="8"/>
      <c r="LY558" s="4"/>
      <c r="LZ558" s="4"/>
      <c r="MB558" s="8"/>
      <c r="MD558" s="4"/>
      <c r="ME558" s="4"/>
      <c r="MG558" s="8"/>
      <c r="MI558" s="4"/>
      <c r="MJ558" s="4"/>
      <c r="MK558" s="15"/>
      <c r="ML558" s="39"/>
      <c r="MQ558" s="39"/>
      <c r="MS558" s="14"/>
      <c r="MT558" s="14"/>
      <c r="MV558" s="39"/>
      <c r="MX558" s="14"/>
      <c r="MY558" s="14"/>
      <c r="MZ558" s="22"/>
      <c r="NA558" s="40"/>
      <c r="NF558" s="40"/>
      <c r="NH558" s="21"/>
      <c r="NI558" s="21"/>
      <c r="NJ558" s="26"/>
      <c r="NK558" s="41"/>
      <c r="NO558" s="7"/>
      <c r="NP558" s="8"/>
      <c r="NU558" s="8"/>
      <c r="NW558" s="4"/>
      <c r="NX558" s="4"/>
      <c r="NZ558" s="8"/>
      <c r="OB558" s="4"/>
      <c r="OC558" s="4"/>
      <c r="OD558" s="15"/>
      <c r="OE558" s="39"/>
      <c r="OJ558" s="39"/>
      <c r="OL558" s="14"/>
      <c r="OM558" s="14"/>
      <c r="ON558" s="22"/>
      <c r="OO558" s="40"/>
      <c r="OS558" s="7"/>
      <c r="OT558" s="8"/>
      <c r="OY558" s="8"/>
      <c r="PA558" s="4"/>
      <c r="PB558" s="4"/>
      <c r="PC558" s="15"/>
      <c r="PD558" s="39"/>
      <c r="PH558" s="7"/>
      <c r="PI558" s="8"/>
      <c r="PM558" s="7"/>
      <c r="PN558" s="8"/>
      <c r="PS558" s="8"/>
      <c r="PU558" s="4"/>
      <c r="PV558" s="4"/>
      <c r="PX558" s="8"/>
      <c r="PZ558" s="4"/>
      <c r="QA558" s="4"/>
      <c r="QB558" s="15"/>
      <c r="QC558" s="39"/>
      <c r="QH558" s="39"/>
      <c r="QJ558" s="14"/>
      <c r="QK558" s="14"/>
      <c r="QL558" s="22"/>
      <c r="QM558" s="40"/>
      <c r="QQ558" s="7"/>
      <c r="QR558" s="8"/>
      <c r="QW558" s="8"/>
      <c r="QY558" s="4"/>
      <c r="QZ558" s="4"/>
      <c r="RA558" s="15"/>
      <c r="RB558" s="39"/>
      <c r="RF558" s="7"/>
      <c r="RG558" s="8"/>
      <c r="RK558" s="7"/>
      <c r="RL558" s="8"/>
      <c r="RQ558" s="8"/>
      <c r="RS558" s="4"/>
      <c r="RT558" s="4"/>
      <c r="RU558" s="15"/>
      <c r="RV558" s="39"/>
      <c r="RZ558" s="7"/>
      <c r="SA558" s="8"/>
      <c r="SE558" s="7"/>
      <c r="SF558" s="8"/>
      <c r="SJ558" s="7"/>
      <c r="SK558" s="8"/>
      <c r="SP558" s="8"/>
      <c r="SR558" s="4"/>
      <c r="SS558" s="4"/>
      <c r="SU558" s="8"/>
      <c r="SW558" s="4"/>
      <c r="SX558" s="4"/>
      <c r="SY558" s="15"/>
      <c r="SZ558" s="39"/>
      <c r="TE558" s="39"/>
      <c r="TG558" s="14"/>
      <c r="TH558" s="14"/>
      <c r="TI558" s="22"/>
      <c r="TJ558" s="40"/>
      <c r="TN558" s="7"/>
      <c r="TO558" s="8"/>
      <c r="TT558" s="8"/>
      <c r="TV558" s="4"/>
      <c r="TW558" s="4"/>
      <c r="TX558" s="15"/>
      <c r="TY558" s="39"/>
      <c r="UC558" s="7"/>
      <c r="UD558" s="8"/>
      <c r="UH558" s="7"/>
      <c r="UI558" s="8"/>
      <c r="UN558" s="8"/>
      <c r="UP558" s="4"/>
      <c r="UQ558" s="4"/>
      <c r="UR558" s="15"/>
      <c r="US558" s="39"/>
      <c r="UW558" s="7"/>
      <c r="UX558" s="8"/>
      <c r="VB558" s="7"/>
      <c r="VC558" s="8"/>
      <c r="VG558" s="7"/>
      <c r="VH558" s="8"/>
      <c r="VM558" s="8"/>
      <c r="VO558" s="4"/>
      <c r="VP558" s="4"/>
      <c r="VQ558" s="15"/>
      <c r="VR558" s="39"/>
      <c r="VV558" s="7"/>
      <c r="VW558" s="8"/>
      <c r="WA558" s="7"/>
      <c r="WB558" s="8"/>
      <c r="WF558" s="7"/>
      <c r="WG558" s="8"/>
      <c r="WK558" s="7"/>
      <c r="WL558" s="8"/>
      <c r="WQ558" s="8"/>
      <c r="WS558" s="4"/>
      <c r="WT558" s="4"/>
      <c r="WU558" s="15"/>
      <c r="WV558" s="39"/>
      <c r="WZ558" s="7"/>
      <c r="XA558" s="8"/>
      <c r="XE558" s="7"/>
      <c r="XF558" s="8"/>
      <c r="XJ558" s="7"/>
      <c r="XK558" s="8"/>
      <c r="XO558" s="7"/>
      <c r="XP558" s="8"/>
      <c r="XT558" s="7"/>
      <c r="XU558" s="8"/>
      <c r="XY558" s="7"/>
      <c r="XZ558" s="8"/>
      <c r="YD558" s="7"/>
      <c r="YE558" s="8"/>
      <c r="YI558" s="7"/>
      <c r="YJ558" s="8"/>
    </row>
    <row r="559" spans="2:660" x14ac:dyDescent="0.2">
      <c r="B559" s="242"/>
      <c r="C559" s="163"/>
      <c r="D559"/>
      <c r="J559"/>
      <c r="K559"/>
      <c r="L559"/>
      <c r="M559"/>
      <c r="AI559" s="8"/>
      <c r="AK559" s="4"/>
      <c r="AL559" s="9"/>
      <c r="AN559" s="8"/>
      <c r="AP559" s="4"/>
      <c r="AQ559" s="9"/>
      <c r="AS559" s="8"/>
      <c r="AU559" s="4"/>
      <c r="AV559" s="9"/>
      <c r="AX559" s="17"/>
      <c r="AZ559" s="13"/>
      <c r="BA559" s="16"/>
      <c r="BM559" s="39"/>
      <c r="BO559" s="14"/>
      <c r="BP559" s="18"/>
      <c r="BR559" s="39"/>
      <c r="BT559" s="14"/>
      <c r="BU559" s="18"/>
      <c r="BW559" s="39"/>
      <c r="BY559" s="14"/>
      <c r="BZ559" s="18"/>
      <c r="CA559" s="22"/>
      <c r="CB559" s="40"/>
      <c r="CG559" s="40"/>
      <c r="CI559" s="21"/>
      <c r="CJ559" s="21"/>
      <c r="CL559" s="40"/>
      <c r="CN559" s="21"/>
      <c r="CO559" s="21"/>
      <c r="CQ559" s="40"/>
      <c r="CS559" s="21"/>
      <c r="CT559" s="21"/>
      <c r="CV559" s="40"/>
      <c r="CX559" s="21"/>
      <c r="CY559" s="21"/>
      <c r="CZ559" s="26"/>
      <c r="DA559" s="41"/>
      <c r="DF559" s="41"/>
      <c r="DH559" s="25"/>
      <c r="DI559" s="25"/>
      <c r="DK559" s="41"/>
      <c r="DM559" s="25"/>
      <c r="DN559" s="25"/>
      <c r="DP559" s="41"/>
      <c r="DR559" s="25"/>
      <c r="DS559" s="25"/>
      <c r="DT559" s="30"/>
      <c r="DU559" s="42"/>
      <c r="DZ559" s="42"/>
      <c r="EB559" s="29"/>
      <c r="EC559" s="29"/>
      <c r="EE559" s="42"/>
      <c r="EG559" s="29"/>
      <c r="EH559" s="29"/>
      <c r="EI559" s="34"/>
      <c r="EJ559" s="43"/>
      <c r="EO559" s="43"/>
      <c r="EQ559" s="33"/>
      <c r="ER559" s="33"/>
      <c r="ES559" s="38"/>
      <c r="ET559" s="44"/>
      <c r="EX559" s="7"/>
      <c r="EY559" s="8"/>
      <c r="FD559" s="8"/>
      <c r="FF559" s="4"/>
      <c r="FG559" s="4"/>
      <c r="FI559" s="8"/>
      <c r="FK559" s="4"/>
      <c r="FL559" s="4"/>
      <c r="FN559" s="8"/>
      <c r="FP559" s="4"/>
      <c r="FQ559" s="4"/>
      <c r="FS559" s="8"/>
      <c r="FU559" s="4"/>
      <c r="FV559" s="4"/>
      <c r="FW559" s="15"/>
      <c r="FX559" s="39"/>
      <c r="GC559" s="39"/>
      <c r="GE559" s="14"/>
      <c r="GF559" s="14"/>
      <c r="GH559" s="39"/>
      <c r="GJ559" s="14"/>
      <c r="GK559" s="14"/>
      <c r="GM559" s="39"/>
      <c r="GO559" s="14"/>
      <c r="GP559" s="14"/>
      <c r="GQ559" s="22"/>
      <c r="GR559" s="40"/>
      <c r="GW559" s="40"/>
      <c r="GY559" s="21"/>
      <c r="GZ559" s="21"/>
      <c r="HB559" s="40"/>
      <c r="HD559" s="21"/>
      <c r="HE559" s="21"/>
      <c r="HF559" s="26"/>
      <c r="HG559" s="41"/>
      <c r="HL559" s="41"/>
      <c r="HN559" s="25"/>
      <c r="HO559" s="25"/>
      <c r="HP559" s="30"/>
      <c r="HQ559" s="42"/>
      <c r="HU559" s="7"/>
      <c r="HV559" s="8"/>
      <c r="IA559" s="8"/>
      <c r="IC559" s="4"/>
      <c r="ID559" s="4"/>
      <c r="IF559" s="8"/>
      <c r="IH559" s="4"/>
      <c r="II559" s="4"/>
      <c r="IK559" s="8"/>
      <c r="IM559" s="4"/>
      <c r="IN559" s="4"/>
      <c r="IO559" s="15"/>
      <c r="IP559" s="39"/>
      <c r="IU559" s="39"/>
      <c r="IW559" s="14"/>
      <c r="IX559" s="14"/>
      <c r="IZ559" s="39"/>
      <c r="JB559" s="14"/>
      <c r="JC559" s="14"/>
      <c r="JD559" s="22"/>
      <c r="JE559" s="40"/>
      <c r="JJ559" s="40"/>
      <c r="JL559" s="21"/>
      <c r="JM559" s="21"/>
      <c r="JN559" s="26"/>
      <c r="JO559" s="41"/>
      <c r="JS559" s="7"/>
      <c r="JT559" s="8"/>
      <c r="JY559" s="8"/>
      <c r="KA559" s="4"/>
      <c r="KB559" s="4"/>
      <c r="KD559" s="8"/>
      <c r="KF559" s="4"/>
      <c r="KG559" s="4"/>
      <c r="KH559" s="15"/>
      <c r="KI559" s="39"/>
      <c r="KN559" s="39"/>
      <c r="KP559" s="14"/>
      <c r="KQ559" s="14"/>
      <c r="KR559" s="22"/>
      <c r="KS559" s="40"/>
      <c r="KX559" s="6"/>
      <c r="KZ559" s="5"/>
      <c r="LA559" s="5"/>
      <c r="LG559" s="15"/>
      <c r="LH559" s="39"/>
      <c r="LM559" s="6"/>
      <c r="LO559" s="5"/>
      <c r="LP559" s="5"/>
      <c r="LQ559" s="7"/>
      <c r="LR559" s="8"/>
      <c r="LW559" s="8"/>
      <c r="LY559" s="4"/>
      <c r="LZ559" s="4"/>
      <c r="MB559" s="8"/>
      <c r="MD559" s="4"/>
      <c r="ME559" s="4"/>
      <c r="MG559" s="8"/>
      <c r="MI559" s="4"/>
      <c r="MJ559" s="4"/>
      <c r="MK559" s="15"/>
      <c r="ML559" s="39"/>
      <c r="MQ559" s="39"/>
      <c r="MS559" s="14"/>
      <c r="MT559" s="14"/>
      <c r="MV559" s="39"/>
      <c r="MX559" s="14"/>
      <c r="MY559" s="14"/>
      <c r="MZ559" s="22"/>
      <c r="NA559" s="40"/>
      <c r="NF559" s="40"/>
      <c r="NH559" s="21"/>
      <c r="NI559" s="21"/>
      <c r="NJ559" s="26"/>
      <c r="NK559" s="41"/>
      <c r="NO559" s="7"/>
      <c r="NP559" s="8"/>
      <c r="NU559" s="8"/>
      <c r="NW559" s="4"/>
      <c r="NX559" s="4"/>
      <c r="NZ559" s="8"/>
      <c r="OB559" s="4"/>
      <c r="OC559" s="4"/>
      <c r="OD559" s="15"/>
      <c r="OE559" s="39"/>
      <c r="OJ559" s="39"/>
      <c r="OL559" s="14"/>
      <c r="OM559" s="14"/>
      <c r="ON559" s="22"/>
      <c r="OO559" s="40"/>
      <c r="OS559" s="7"/>
      <c r="OT559" s="8"/>
      <c r="OY559" s="8"/>
      <c r="PA559" s="4"/>
      <c r="PB559" s="4"/>
      <c r="PC559" s="15"/>
      <c r="PD559" s="39"/>
      <c r="PH559" s="7"/>
      <c r="PI559" s="8"/>
      <c r="PM559" s="7"/>
      <c r="PN559" s="8"/>
      <c r="PS559" s="8"/>
      <c r="PU559" s="4"/>
      <c r="PV559" s="4"/>
      <c r="PX559" s="8"/>
      <c r="PZ559" s="4"/>
      <c r="QA559" s="4"/>
      <c r="QB559" s="15"/>
      <c r="QC559" s="39"/>
      <c r="QH559" s="39"/>
      <c r="QJ559" s="14"/>
      <c r="QK559" s="14"/>
      <c r="QL559" s="22"/>
      <c r="QM559" s="40"/>
      <c r="QQ559" s="7"/>
      <c r="QR559" s="8"/>
      <c r="QW559" s="8"/>
      <c r="QY559" s="4"/>
      <c r="QZ559" s="4"/>
      <c r="RA559" s="15"/>
      <c r="RB559" s="39"/>
      <c r="RF559" s="7"/>
      <c r="RG559" s="8"/>
      <c r="RK559" s="7"/>
      <c r="RL559" s="8"/>
      <c r="RQ559" s="8"/>
      <c r="RS559" s="4"/>
      <c r="RT559" s="4"/>
      <c r="RU559" s="15"/>
      <c r="RV559" s="39"/>
      <c r="RZ559" s="7"/>
      <c r="SA559" s="8"/>
      <c r="SE559" s="7"/>
      <c r="SF559" s="8"/>
      <c r="SJ559" s="7"/>
      <c r="SK559" s="8"/>
      <c r="SP559" s="8"/>
      <c r="SR559" s="4"/>
      <c r="SS559" s="4"/>
      <c r="SU559" s="8"/>
      <c r="SW559" s="4"/>
      <c r="SX559" s="4"/>
      <c r="SY559" s="15"/>
      <c r="SZ559" s="39"/>
      <c r="TE559" s="39"/>
      <c r="TG559" s="14"/>
      <c r="TH559" s="14"/>
      <c r="TI559" s="22"/>
      <c r="TJ559" s="40"/>
      <c r="TN559" s="7"/>
      <c r="TO559" s="8"/>
      <c r="TT559" s="8"/>
      <c r="TV559" s="4"/>
      <c r="TW559" s="4"/>
      <c r="TX559" s="15"/>
      <c r="TY559" s="39"/>
      <c r="UC559" s="7"/>
      <c r="UD559" s="8"/>
      <c r="UH559" s="7"/>
      <c r="UI559" s="8"/>
      <c r="UN559" s="8"/>
      <c r="UP559" s="4"/>
      <c r="UQ559" s="4"/>
      <c r="UR559" s="15"/>
      <c r="US559" s="39"/>
      <c r="UW559" s="7"/>
      <c r="UX559" s="8"/>
      <c r="VB559" s="7"/>
      <c r="VC559" s="8"/>
      <c r="VG559" s="7"/>
      <c r="VH559" s="8"/>
      <c r="VM559" s="8"/>
      <c r="VO559" s="4"/>
      <c r="VP559" s="4"/>
      <c r="VQ559" s="15"/>
      <c r="VR559" s="39"/>
      <c r="VV559" s="7"/>
      <c r="VW559" s="8"/>
      <c r="WA559" s="7"/>
      <c r="WB559" s="8"/>
      <c r="WF559" s="7"/>
      <c r="WG559" s="8"/>
      <c r="WK559" s="7"/>
      <c r="WL559" s="8"/>
      <c r="WQ559" s="8"/>
      <c r="WS559" s="4"/>
      <c r="WT559" s="4"/>
      <c r="WU559" s="15"/>
      <c r="WV559" s="39"/>
      <c r="WZ559" s="7"/>
      <c r="XA559" s="8"/>
      <c r="XE559" s="7"/>
      <c r="XF559" s="8"/>
      <c r="XJ559" s="7"/>
      <c r="XK559" s="8"/>
      <c r="XO559" s="7"/>
      <c r="XP559" s="8"/>
      <c r="XT559" s="7"/>
      <c r="XU559" s="8"/>
      <c r="XY559" s="7"/>
      <c r="XZ559" s="8"/>
      <c r="YD559" s="7"/>
      <c r="YE559" s="8"/>
      <c r="YI559" s="7"/>
      <c r="YJ559" s="8"/>
    </row>
    <row r="560" spans="2:660" x14ac:dyDescent="0.2">
      <c r="B560" s="242"/>
      <c r="C560" s="163"/>
      <c r="D560"/>
      <c r="J560"/>
      <c r="K560"/>
      <c r="L560"/>
      <c r="M560"/>
      <c r="AI560" s="8"/>
      <c r="AK560" s="4"/>
      <c r="AL560" s="9"/>
      <c r="AN560" s="8"/>
      <c r="AP560" s="4"/>
      <c r="AQ560" s="9"/>
      <c r="AS560" s="8"/>
      <c r="AU560" s="4"/>
      <c r="AV560" s="9"/>
      <c r="AX560" s="17"/>
      <c r="AZ560" s="13"/>
      <c r="BA560" s="16"/>
      <c r="BM560" s="39"/>
      <c r="BO560" s="14"/>
      <c r="BP560" s="18"/>
      <c r="BR560" s="39"/>
      <c r="BT560" s="14"/>
      <c r="BU560" s="18"/>
      <c r="BW560" s="39"/>
      <c r="BY560" s="14"/>
      <c r="BZ560" s="18"/>
      <c r="CA560" s="22"/>
      <c r="CB560" s="40"/>
      <c r="CG560" s="40"/>
      <c r="CI560" s="21"/>
      <c r="CJ560" s="21"/>
      <c r="CL560" s="40"/>
      <c r="CN560" s="21"/>
      <c r="CO560" s="21"/>
      <c r="CQ560" s="40"/>
      <c r="CS560" s="21"/>
      <c r="CT560" s="21"/>
      <c r="CV560" s="40"/>
      <c r="CX560" s="21"/>
      <c r="CY560" s="21"/>
      <c r="CZ560" s="26"/>
      <c r="DA560" s="41"/>
      <c r="DF560" s="41"/>
      <c r="DH560" s="25"/>
      <c r="DI560" s="25"/>
      <c r="DK560" s="41"/>
      <c r="DM560" s="25"/>
      <c r="DN560" s="25"/>
      <c r="DP560" s="41"/>
      <c r="DR560" s="25"/>
      <c r="DS560" s="25"/>
      <c r="DT560" s="30"/>
      <c r="DU560" s="42"/>
      <c r="DZ560" s="42"/>
      <c r="EB560" s="29"/>
      <c r="EC560" s="29"/>
      <c r="EE560" s="42"/>
      <c r="EG560" s="29"/>
      <c r="EH560" s="29"/>
      <c r="EI560" s="34"/>
      <c r="EJ560" s="43"/>
      <c r="EO560" s="43"/>
      <c r="EQ560" s="33"/>
      <c r="ER560" s="33"/>
      <c r="ES560" s="38"/>
      <c r="ET560" s="44"/>
      <c r="EX560" s="7"/>
      <c r="EY560" s="8"/>
      <c r="FD560" s="8"/>
      <c r="FF560" s="4"/>
      <c r="FG560" s="4"/>
      <c r="FI560" s="8"/>
      <c r="FK560" s="4"/>
      <c r="FL560" s="4"/>
      <c r="FN560" s="8"/>
      <c r="FP560" s="4"/>
      <c r="FQ560" s="4"/>
      <c r="FS560" s="8"/>
      <c r="FU560" s="4"/>
      <c r="FV560" s="4"/>
      <c r="FW560" s="15"/>
      <c r="FX560" s="39"/>
      <c r="GC560" s="39"/>
      <c r="GE560" s="14"/>
      <c r="GF560" s="14"/>
      <c r="GH560" s="39"/>
      <c r="GJ560" s="14"/>
      <c r="GK560" s="14"/>
      <c r="GM560" s="39"/>
      <c r="GO560" s="14"/>
      <c r="GP560" s="14"/>
      <c r="GQ560" s="22"/>
      <c r="GR560" s="40"/>
      <c r="GW560" s="40"/>
      <c r="GY560" s="21"/>
      <c r="GZ560" s="21"/>
      <c r="HB560" s="40"/>
      <c r="HD560" s="21"/>
      <c r="HE560" s="21"/>
      <c r="HF560" s="26"/>
      <c r="HG560" s="41"/>
      <c r="HL560" s="41"/>
      <c r="HN560" s="25"/>
      <c r="HO560" s="25"/>
      <c r="HP560" s="30"/>
      <c r="HQ560" s="42"/>
      <c r="HU560" s="7"/>
      <c r="HV560" s="8"/>
      <c r="IA560" s="8"/>
      <c r="IC560" s="4"/>
      <c r="ID560" s="4"/>
      <c r="IF560" s="8"/>
      <c r="IH560" s="4"/>
      <c r="II560" s="4"/>
      <c r="IK560" s="8"/>
      <c r="IM560" s="4"/>
      <c r="IN560" s="4"/>
      <c r="IO560" s="15"/>
      <c r="IP560" s="39"/>
      <c r="IU560" s="39"/>
      <c r="IW560" s="14"/>
      <c r="IX560" s="14"/>
      <c r="IZ560" s="39"/>
      <c r="JB560" s="14"/>
      <c r="JC560" s="14"/>
      <c r="JD560" s="22"/>
      <c r="JE560" s="40"/>
      <c r="JJ560" s="40"/>
      <c r="JL560" s="21"/>
      <c r="JM560" s="21"/>
      <c r="JN560" s="26"/>
      <c r="JO560" s="41"/>
      <c r="JS560" s="7"/>
      <c r="JT560" s="8"/>
      <c r="JY560" s="8"/>
      <c r="KA560" s="4"/>
      <c r="KB560" s="4"/>
      <c r="KD560" s="8"/>
      <c r="KF560" s="4"/>
      <c r="KG560" s="4"/>
      <c r="KH560" s="15"/>
      <c r="KI560" s="39"/>
      <c r="KN560" s="39"/>
      <c r="KP560" s="14"/>
      <c r="KQ560" s="14"/>
      <c r="KR560" s="22"/>
      <c r="KS560" s="40"/>
      <c r="KX560" s="6"/>
      <c r="KZ560" s="5"/>
      <c r="LA560" s="5"/>
      <c r="LG560" s="15"/>
      <c r="LH560" s="39"/>
      <c r="LM560" s="6"/>
      <c r="LO560" s="5"/>
      <c r="LP560" s="5"/>
      <c r="LQ560" s="7"/>
      <c r="LR560" s="8"/>
      <c r="LW560" s="8"/>
      <c r="LY560" s="4"/>
      <c r="LZ560" s="4"/>
      <c r="MB560" s="8"/>
      <c r="MD560" s="4"/>
      <c r="ME560" s="4"/>
      <c r="MG560" s="8"/>
      <c r="MI560" s="4"/>
      <c r="MJ560" s="4"/>
      <c r="MK560" s="15"/>
      <c r="ML560" s="39"/>
      <c r="MQ560" s="39"/>
      <c r="MS560" s="14"/>
      <c r="MT560" s="14"/>
      <c r="MV560" s="39"/>
      <c r="MX560" s="14"/>
      <c r="MY560" s="14"/>
      <c r="MZ560" s="22"/>
      <c r="NA560" s="40"/>
      <c r="NF560" s="40"/>
      <c r="NH560" s="21"/>
      <c r="NI560" s="21"/>
      <c r="NJ560" s="26"/>
      <c r="NK560" s="41"/>
      <c r="NO560" s="7"/>
      <c r="NP560" s="8"/>
      <c r="NU560" s="8"/>
      <c r="NW560" s="4"/>
      <c r="NX560" s="4"/>
      <c r="NZ560" s="8"/>
      <c r="OB560" s="4"/>
      <c r="OC560" s="4"/>
      <c r="OD560" s="15"/>
      <c r="OE560" s="39"/>
      <c r="OJ560" s="39"/>
      <c r="OL560" s="14"/>
      <c r="OM560" s="14"/>
      <c r="ON560" s="22"/>
      <c r="OO560" s="40"/>
      <c r="OS560" s="7"/>
      <c r="OT560" s="8"/>
      <c r="OY560" s="8"/>
      <c r="PA560" s="4"/>
      <c r="PB560" s="4"/>
      <c r="PC560" s="15"/>
      <c r="PD560" s="39"/>
      <c r="PH560" s="7"/>
      <c r="PI560" s="8"/>
      <c r="PM560" s="7"/>
      <c r="PN560" s="8"/>
      <c r="PS560" s="8"/>
      <c r="PU560" s="4"/>
      <c r="PV560" s="4"/>
      <c r="PX560" s="8"/>
      <c r="PZ560" s="4"/>
      <c r="QA560" s="4"/>
      <c r="QB560" s="15"/>
      <c r="QC560" s="39"/>
      <c r="QH560" s="39"/>
      <c r="QJ560" s="14"/>
      <c r="QK560" s="14"/>
      <c r="QL560" s="22"/>
      <c r="QM560" s="40"/>
      <c r="QQ560" s="7"/>
      <c r="QR560" s="8"/>
      <c r="QW560" s="8"/>
      <c r="QY560" s="4"/>
      <c r="QZ560" s="4"/>
      <c r="RA560" s="15"/>
      <c r="RB560" s="39"/>
      <c r="RF560" s="7"/>
      <c r="RG560" s="8"/>
      <c r="RK560" s="7"/>
      <c r="RL560" s="8"/>
      <c r="RQ560" s="8"/>
      <c r="RS560" s="4"/>
      <c r="RT560" s="4"/>
      <c r="RU560" s="15"/>
      <c r="RV560" s="39"/>
      <c r="RZ560" s="7"/>
      <c r="SA560" s="8"/>
      <c r="SE560" s="7"/>
      <c r="SF560" s="8"/>
      <c r="SJ560" s="7"/>
      <c r="SK560" s="8"/>
      <c r="SP560" s="8"/>
      <c r="SR560" s="4"/>
      <c r="SS560" s="4"/>
      <c r="SU560" s="8"/>
      <c r="SW560" s="4"/>
      <c r="SX560" s="4"/>
      <c r="SY560" s="15"/>
      <c r="SZ560" s="39"/>
      <c r="TE560" s="39"/>
      <c r="TG560" s="14"/>
      <c r="TH560" s="14"/>
      <c r="TI560" s="22"/>
      <c r="TJ560" s="40"/>
      <c r="TN560" s="7"/>
      <c r="TO560" s="8"/>
      <c r="TT560" s="8"/>
      <c r="TV560" s="4"/>
      <c r="TW560" s="4"/>
      <c r="TX560" s="15"/>
      <c r="TY560" s="39"/>
      <c r="UC560" s="7"/>
      <c r="UD560" s="8"/>
      <c r="UH560" s="7"/>
      <c r="UI560" s="8"/>
      <c r="UN560" s="8"/>
      <c r="UP560" s="4"/>
      <c r="UQ560" s="4"/>
      <c r="UR560" s="15"/>
      <c r="US560" s="39"/>
      <c r="UW560" s="7"/>
      <c r="UX560" s="8"/>
      <c r="VB560" s="7"/>
      <c r="VC560" s="8"/>
      <c r="VG560" s="7"/>
      <c r="VH560" s="8"/>
      <c r="VM560" s="8"/>
      <c r="VO560" s="4"/>
      <c r="VP560" s="4"/>
      <c r="VQ560" s="15"/>
      <c r="VR560" s="39"/>
      <c r="VV560" s="7"/>
      <c r="VW560" s="8"/>
      <c r="WA560" s="7"/>
      <c r="WB560" s="8"/>
      <c r="WF560" s="7"/>
      <c r="WG560" s="8"/>
      <c r="WK560" s="7"/>
      <c r="WL560" s="8"/>
      <c r="WQ560" s="8"/>
      <c r="WS560" s="4"/>
      <c r="WT560" s="4"/>
      <c r="WU560" s="15"/>
      <c r="WV560" s="39"/>
      <c r="WZ560" s="7"/>
      <c r="XA560" s="8"/>
      <c r="XE560" s="7"/>
      <c r="XF560" s="8"/>
      <c r="XJ560" s="7"/>
      <c r="XK560" s="8"/>
      <c r="XO560" s="7"/>
      <c r="XP560" s="8"/>
      <c r="XT560" s="7"/>
      <c r="XU560" s="8"/>
      <c r="XY560" s="7"/>
      <c r="XZ560" s="8"/>
      <c r="YD560" s="7"/>
      <c r="YE560" s="8"/>
      <c r="YI560" s="7"/>
      <c r="YJ560" s="8"/>
    </row>
    <row r="561" spans="2:660" x14ac:dyDescent="0.2">
      <c r="B561" s="242"/>
      <c r="C561" s="163"/>
      <c r="D561"/>
      <c r="J561"/>
      <c r="K561"/>
      <c r="L561"/>
      <c r="M561"/>
      <c r="AI561" s="8"/>
      <c r="AK561" s="4"/>
      <c r="AL561" s="9"/>
      <c r="AN561" s="8"/>
      <c r="AP561" s="4"/>
      <c r="AQ561" s="9"/>
      <c r="AS561" s="8"/>
      <c r="AU561" s="4"/>
      <c r="AV561" s="9"/>
      <c r="AX561" s="17"/>
      <c r="AZ561" s="13"/>
      <c r="BA561" s="16"/>
      <c r="BM561" s="39"/>
      <c r="BO561" s="14"/>
      <c r="BP561" s="18"/>
      <c r="BR561" s="39"/>
      <c r="BT561" s="14"/>
      <c r="BU561" s="18"/>
      <c r="BW561" s="39"/>
      <c r="BY561" s="14"/>
      <c r="BZ561" s="18"/>
      <c r="CA561" s="22"/>
      <c r="CB561" s="40"/>
      <c r="CG561" s="40"/>
      <c r="CI561" s="21"/>
      <c r="CJ561" s="21"/>
      <c r="CL561" s="40"/>
      <c r="CN561" s="21"/>
      <c r="CO561" s="21"/>
      <c r="CQ561" s="40"/>
      <c r="CS561" s="21"/>
      <c r="CT561" s="21"/>
      <c r="CV561" s="40"/>
      <c r="CX561" s="21"/>
      <c r="CY561" s="21"/>
      <c r="CZ561" s="26"/>
      <c r="DA561" s="41"/>
      <c r="DF561" s="41"/>
      <c r="DH561" s="25"/>
      <c r="DI561" s="25"/>
      <c r="DK561" s="41"/>
      <c r="DM561" s="25"/>
      <c r="DN561" s="25"/>
      <c r="DP561" s="41"/>
      <c r="DR561" s="25"/>
      <c r="DS561" s="25"/>
      <c r="DT561" s="30"/>
      <c r="DU561" s="42"/>
      <c r="DZ561" s="42"/>
      <c r="EB561" s="29"/>
      <c r="EC561" s="29"/>
      <c r="EE561" s="42"/>
      <c r="EG561" s="29"/>
      <c r="EH561" s="29"/>
      <c r="EI561" s="34"/>
      <c r="EJ561" s="43"/>
      <c r="EO561" s="43"/>
      <c r="EQ561" s="33"/>
      <c r="ER561" s="33"/>
      <c r="ES561" s="38"/>
      <c r="ET561" s="44"/>
      <c r="EX561" s="7"/>
      <c r="EY561" s="8"/>
      <c r="FD561" s="8"/>
      <c r="FF561" s="4"/>
      <c r="FG561" s="4"/>
      <c r="FI561" s="8"/>
      <c r="FK561" s="4"/>
      <c r="FL561" s="4"/>
      <c r="FN561" s="8"/>
      <c r="FP561" s="4"/>
      <c r="FQ561" s="4"/>
      <c r="FS561" s="8"/>
      <c r="FU561" s="4"/>
      <c r="FV561" s="4"/>
      <c r="FW561" s="15"/>
      <c r="FX561" s="39"/>
      <c r="GC561" s="39"/>
      <c r="GE561" s="14"/>
      <c r="GF561" s="14"/>
      <c r="GH561" s="39"/>
      <c r="GJ561" s="14"/>
      <c r="GK561" s="14"/>
      <c r="GM561" s="39"/>
      <c r="GO561" s="14"/>
      <c r="GP561" s="14"/>
      <c r="GQ561" s="22"/>
      <c r="GR561" s="40"/>
      <c r="GW561" s="40"/>
      <c r="GY561" s="21"/>
      <c r="GZ561" s="21"/>
      <c r="HB561" s="40"/>
      <c r="HD561" s="21"/>
      <c r="HE561" s="21"/>
      <c r="HF561" s="26"/>
      <c r="HG561" s="41"/>
      <c r="HL561" s="41"/>
      <c r="HN561" s="25"/>
      <c r="HO561" s="25"/>
      <c r="HP561" s="30"/>
      <c r="HQ561" s="42"/>
      <c r="HU561" s="7"/>
      <c r="HV561" s="8"/>
      <c r="IA561" s="8"/>
      <c r="IC561" s="4"/>
      <c r="ID561" s="4"/>
      <c r="IF561" s="8"/>
      <c r="IH561" s="4"/>
      <c r="II561" s="4"/>
      <c r="IK561" s="8"/>
      <c r="IM561" s="4"/>
      <c r="IN561" s="4"/>
      <c r="IO561" s="15"/>
      <c r="IP561" s="39"/>
      <c r="IU561" s="39"/>
      <c r="IW561" s="14"/>
      <c r="IX561" s="14"/>
      <c r="IZ561" s="39"/>
      <c r="JB561" s="14"/>
      <c r="JC561" s="14"/>
      <c r="JD561" s="22"/>
      <c r="JE561" s="40"/>
      <c r="JJ561" s="40"/>
      <c r="JL561" s="21"/>
      <c r="JM561" s="21"/>
      <c r="JN561" s="26"/>
      <c r="JO561" s="41"/>
      <c r="JS561" s="7"/>
      <c r="JT561" s="8"/>
      <c r="JY561" s="8"/>
      <c r="KA561" s="4"/>
      <c r="KB561" s="4"/>
      <c r="KD561" s="8"/>
      <c r="KF561" s="4"/>
      <c r="KG561" s="4"/>
      <c r="KH561" s="15"/>
      <c r="KI561" s="39"/>
      <c r="KN561" s="39"/>
      <c r="KP561" s="14"/>
      <c r="KQ561" s="14"/>
      <c r="KR561" s="22"/>
      <c r="KS561" s="40"/>
      <c r="KX561" s="6"/>
      <c r="KZ561" s="5"/>
      <c r="LA561" s="5"/>
      <c r="LG561" s="15"/>
      <c r="LH561" s="39"/>
      <c r="LM561" s="6"/>
      <c r="LO561" s="5"/>
      <c r="LP561" s="5"/>
      <c r="LQ561" s="7"/>
      <c r="LR561" s="8"/>
      <c r="LW561" s="8"/>
      <c r="LY561" s="4"/>
      <c r="LZ561" s="4"/>
      <c r="MB561" s="8"/>
      <c r="MD561" s="4"/>
      <c r="ME561" s="4"/>
      <c r="MG561" s="8"/>
      <c r="MI561" s="4"/>
      <c r="MJ561" s="4"/>
      <c r="MK561" s="15"/>
      <c r="ML561" s="39"/>
      <c r="MQ561" s="39"/>
      <c r="MS561" s="14"/>
      <c r="MT561" s="14"/>
      <c r="MV561" s="39"/>
      <c r="MX561" s="14"/>
      <c r="MY561" s="14"/>
      <c r="MZ561" s="22"/>
      <c r="NA561" s="40"/>
      <c r="NF561" s="40"/>
      <c r="NH561" s="21"/>
      <c r="NI561" s="21"/>
      <c r="NJ561" s="26"/>
      <c r="NK561" s="41"/>
      <c r="NO561" s="7"/>
      <c r="NP561" s="8"/>
      <c r="NU561" s="8"/>
      <c r="NW561" s="4"/>
      <c r="NX561" s="4"/>
      <c r="NZ561" s="8"/>
      <c r="OB561" s="4"/>
      <c r="OC561" s="4"/>
      <c r="OD561" s="15"/>
      <c r="OE561" s="39"/>
      <c r="OJ561" s="39"/>
      <c r="OL561" s="14"/>
      <c r="OM561" s="14"/>
      <c r="ON561" s="22"/>
      <c r="OO561" s="40"/>
      <c r="OS561" s="7"/>
      <c r="OT561" s="8"/>
      <c r="OY561" s="8"/>
      <c r="PA561" s="4"/>
      <c r="PB561" s="4"/>
      <c r="PC561" s="15"/>
      <c r="PD561" s="39"/>
      <c r="PH561" s="7"/>
      <c r="PI561" s="8"/>
      <c r="PM561" s="7"/>
      <c r="PN561" s="8"/>
      <c r="PS561" s="8"/>
      <c r="PU561" s="4"/>
      <c r="PV561" s="4"/>
      <c r="PX561" s="8"/>
      <c r="PZ561" s="4"/>
      <c r="QA561" s="4"/>
      <c r="QB561" s="15"/>
      <c r="QC561" s="39"/>
      <c r="QH561" s="39"/>
      <c r="QJ561" s="14"/>
      <c r="QK561" s="14"/>
      <c r="QL561" s="22"/>
      <c r="QM561" s="40"/>
      <c r="QQ561" s="7"/>
      <c r="QR561" s="8"/>
      <c r="QW561" s="8"/>
      <c r="QY561" s="4"/>
      <c r="QZ561" s="4"/>
      <c r="RA561" s="15"/>
      <c r="RB561" s="39"/>
      <c r="RF561" s="7"/>
      <c r="RG561" s="8"/>
      <c r="RK561" s="7"/>
      <c r="RL561" s="8"/>
      <c r="RQ561" s="8"/>
      <c r="RS561" s="4"/>
      <c r="RT561" s="4"/>
      <c r="RU561" s="15"/>
      <c r="RV561" s="39"/>
      <c r="RZ561" s="7"/>
      <c r="SA561" s="8"/>
      <c r="SE561" s="7"/>
      <c r="SF561" s="8"/>
      <c r="SJ561" s="7"/>
      <c r="SK561" s="8"/>
      <c r="SP561" s="8"/>
      <c r="SR561" s="4"/>
      <c r="SS561" s="4"/>
      <c r="SU561" s="8"/>
      <c r="SW561" s="4"/>
      <c r="SX561" s="4"/>
      <c r="SY561" s="15"/>
      <c r="SZ561" s="39"/>
      <c r="TE561" s="39"/>
      <c r="TG561" s="14"/>
      <c r="TH561" s="14"/>
      <c r="TI561" s="22"/>
      <c r="TJ561" s="40"/>
      <c r="TN561" s="7"/>
      <c r="TO561" s="8"/>
      <c r="TT561" s="8"/>
      <c r="TV561" s="4"/>
      <c r="TW561" s="4"/>
      <c r="TX561" s="15"/>
      <c r="TY561" s="39"/>
      <c r="UC561" s="7"/>
      <c r="UD561" s="8"/>
      <c r="UH561" s="7"/>
      <c r="UI561" s="8"/>
      <c r="UN561" s="8"/>
      <c r="UP561" s="4"/>
      <c r="UQ561" s="4"/>
      <c r="UR561" s="15"/>
      <c r="US561" s="39"/>
      <c r="UW561" s="7"/>
      <c r="UX561" s="8"/>
      <c r="VB561" s="7"/>
      <c r="VC561" s="8"/>
      <c r="VG561" s="7"/>
      <c r="VH561" s="8"/>
      <c r="VM561" s="8"/>
      <c r="VO561" s="4"/>
      <c r="VP561" s="4"/>
      <c r="VQ561" s="15"/>
      <c r="VR561" s="39"/>
      <c r="VV561" s="7"/>
      <c r="VW561" s="8"/>
      <c r="WA561" s="7"/>
      <c r="WB561" s="8"/>
      <c r="WF561" s="7"/>
      <c r="WG561" s="8"/>
      <c r="WK561" s="7"/>
      <c r="WL561" s="8"/>
      <c r="WQ561" s="8"/>
      <c r="WS561" s="4"/>
      <c r="WT561" s="4"/>
      <c r="WU561" s="15"/>
      <c r="WV561" s="39"/>
      <c r="WZ561" s="7"/>
      <c r="XA561" s="8"/>
      <c r="XE561" s="7"/>
      <c r="XF561" s="8"/>
      <c r="XJ561" s="7"/>
      <c r="XK561" s="8"/>
      <c r="XO561" s="7"/>
      <c r="XP561" s="8"/>
      <c r="XT561" s="7"/>
      <c r="XU561" s="8"/>
      <c r="XY561" s="7"/>
      <c r="XZ561" s="8"/>
      <c r="YD561" s="7"/>
      <c r="YE561" s="8"/>
      <c r="YI561" s="7"/>
      <c r="YJ561" s="8"/>
    </row>
    <row r="562" spans="2:660" x14ac:dyDescent="0.2">
      <c r="B562" s="242"/>
      <c r="C562" s="163"/>
      <c r="D562"/>
      <c r="J562"/>
      <c r="K562"/>
      <c r="L562"/>
      <c r="M562"/>
      <c r="AI562" s="8"/>
      <c r="AK562" s="4"/>
      <c r="AL562" s="9"/>
      <c r="AN562" s="8"/>
      <c r="AP562" s="4"/>
      <c r="AQ562" s="9"/>
      <c r="AS562" s="8"/>
      <c r="AU562" s="4"/>
      <c r="AV562" s="9"/>
      <c r="AX562" s="17"/>
      <c r="AZ562" s="13"/>
      <c r="BA562" s="16"/>
      <c r="BM562" s="39"/>
      <c r="BO562" s="14"/>
      <c r="BP562" s="18"/>
      <c r="BR562" s="39"/>
      <c r="BT562" s="14"/>
      <c r="BU562" s="18"/>
      <c r="BW562" s="39"/>
      <c r="BY562" s="14"/>
      <c r="BZ562" s="18"/>
      <c r="CA562" s="22"/>
      <c r="CB562" s="40"/>
      <c r="CG562" s="40"/>
      <c r="CI562" s="21"/>
      <c r="CJ562" s="21"/>
      <c r="CL562" s="40"/>
      <c r="CN562" s="21"/>
      <c r="CO562" s="21"/>
      <c r="CQ562" s="40"/>
      <c r="CS562" s="21"/>
      <c r="CT562" s="21"/>
      <c r="CV562" s="40"/>
      <c r="CX562" s="21"/>
      <c r="CY562" s="21"/>
      <c r="CZ562" s="26"/>
      <c r="DA562" s="41"/>
      <c r="DF562" s="41"/>
      <c r="DH562" s="25"/>
      <c r="DI562" s="25"/>
      <c r="DK562" s="41"/>
      <c r="DM562" s="25"/>
      <c r="DN562" s="25"/>
      <c r="DP562" s="41"/>
      <c r="DR562" s="25"/>
      <c r="DS562" s="25"/>
      <c r="DT562" s="30"/>
      <c r="DU562" s="42"/>
      <c r="DZ562" s="42"/>
      <c r="EB562" s="29"/>
      <c r="EC562" s="29"/>
      <c r="EE562" s="42"/>
      <c r="EG562" s="29"/>
      <c r="EH562" s="29"/>
      <c r="EI562" s="34"/>
      <c r="EJ562" s="43"/>
      <c r="EO562" s="43"/>
      <c r="EQ562" s="33"/>
      <c r="ER562" s="33"/>
      <c r="ES562" s="38"/>
      <c r="ET562" s="44"/>
      <c r="EX562" s="7"/>
      <c r="EY562" s="8"/>
      <c r="FD562" s="8"/>
      <c r="FF562" s="4"/>
      <c r="FG562" s="4"/>
      <c r="FI562" s="8"/>
      <c r="FK562" s="4"/>
      <c r="FL562" s="4"/>
      <c r="FN562" s="8"/>
      <c r="FP562" s="4"/>
      <c r="FQ562" s="4"/>
      <c r="FS562" s="8"/>
      <c r="FU562" s="4"/>
      <c r="FV562" s="4"/>
      <c r="FW562" s="15"/>
      <c r="FX562" s="39"/>
      <c r="GC562" s="39"/>
      <c r="GE562" s="14"/>
      <c r="GF562" s="14"/>
      <c r="GH562" s="39"/>
      <c r="GJ562" s="14"/>
      <c r="GK562" s="14"/>
      <c r="GM562" s="39"/>
      <c r="GO562" s="14"/>
      <c r="GP562" s="14"/>
      <c r="GQ562" s="22"/>
      <c r="GR562" s="40"/>
      <c r="GW562" s="40"/>
      <c r="GY562" s="21"/>
      <c r="GZ562" s="21"/>
      <c r="HB562" s="40"/>
      <c r="HD562" s="21"/>
      <c r="HE562" s="21"/>
      <c r="HF562" s="26"/>
      <c r="HG562" s="41"/>
      <c r="HL562" s="41"/>
      <c r="HN562" s="25"/>
      <c r="HO562" s="25"/>
      <c r="HP562" s="30"/>
      <c r="HQ562" s="42"/>
      <c r="HU562" s="7"/>
      <c r="HV562" s="8"/>
      <c r="IA562" s="8"/>
      <c r="IC562" s="4"/>
      <c r="ID562" s="4"/>
      <c r="IF562" s="8"/>
      <c r="IH562" s="4"/>
      <c r="II562" s="4"/>
      <c r="IK562" s="8"/>
      <c r="IM562" s="4"/>
      <c r="IN562" s="4"/>
      <c r="IO562" s="15"/>
      <c r="IP562" s="39"/>
      <c r="IU562" s="39"/>
      <c r="IW562" s="14"/>
      <c r="IX562" s="14"/>
      <c r="IZ562" s="39"/>
      <c r="JB562" s="14"/>
      <c r="JC562" s="14"/>
      <c r="JD562" s="22"/>
      <c r="JE562" s="40"/>
      <c r="JJ562" s="40"/>
      <c r="JL562" s="21"/>
      <c r="JM562" s="21"/>
      <c r="JN562" s="26"/>
      <c r="JO562" s="41"/>
      <c r="JS562" s="7"/>
      <c r="JT562" s="8"/>
      <c r="JY562" s="8"/>
      <c r="KA562" s="4"/>
      <c r="KB562" s="4"/>
      <c r="KD562" s="8"/>
      <c r="KF562" s="4"/>
      <c r="KG562" s="4"/>
      <c r="KH562" s="15"/>
      <c r="KI562" s="39"/>
      <c r="KN562" s="39"/>
      <c r="KP562" s="14"/>
      <c r="KQ562" s="14"/>
      <c r="KR562" s="22"/>
      <c r="KS562" s="40"/>
      <c r="KX562" s="6"/>
      <c r="KZ562" s="5"/>
      <c r="LA562" s="5"/>
      <c r="LG562" s="15"/>
      <c r="LH562" s="39"/>
      <c r="LM562" s="6"/>
      <c r="LO562" s="5"/>
      <c r="LP562" s="5"/>
      <c r="LQ562" s="7"/>
      <c r="LR562" s="8"/>
      <c r="LW562" s="8"/>
      <c r="LY562" s="4"/>
      <c r="LZ562" s="4"/>
      <c r="MB562" s="8"/>
      <c r="MD562" s="4"/>
      <c r="ME562" s="4"/>
      <c r="MG562" s="8"/>
      <c r="MI562" s="4"/>
      <c r="MJ562" s="4"/>
      <c r="MK562" s="15"/>
      <c r="ML562" s="39"/>
      <c r="MQ562" s="39"/>
      <c r="MS562" s="14"/>
      <c r="MT562" s="14"/>
      <c r="MV562" s="39"/>
      <c r="MX562" s="14"/>
      <c r="MY562" s="14"/>
      <c r="MZ562" s="22"/>
      <c r="NA562" s="40"/>
      <c r="NF562" s="40"/>
      <c r="NH562" s="21"/>
      <c r="NI562" s="21"/>
      <c r="NJ562" s="26"/>
      <c r="NK562" s="41"/>
      <c r="NO562" s="7"/>
      <c r="NP562" s="8"/>
      <c r="NU562" s="8"/>
      <c r="NW562" s="4"/>
      <c r="NX562" s="4"/>
      <c r="NZ562" s="8"/>
      <c r="OB562" s="4"/>
      <c r="OC562" s="4"/>
      <c r="OD562" s="15"/>
      <c r="OE562" s="39"/>
      <c r="OJ562" s="39"/>
      <c r="OL562" s="14"/>
      <c r="OM562" s="14"/>
      <c r="ON562" s="22"/>
      <c r="OO562" s="40"/>
      <c r="OS562" s="7"/>
      <c r="OT562" s="8"/>
      <c r="OY562" s="8"/>
      <c r="PA562" s="4"/>
      <c r="PB562" s="4"/>
      <c r="PC562" s="15"/>
      <c r="PD562" s="39"/>
      <c r="PH562" s="7"/>
      <c r="PI562" s="8"/>
      <c r="PM562" s="7"/>
      <c r="PN562" s="8"/>
      <c r="PS562" s="8"/>
      <c r="PU562" s="4"/>
      <c r="PV562" s="4"/>
      <c r="PX562" s="8"/>
      <c r="PZ562" s="4"/>
      <c r="QA562" s="4"/>
      <c r="QB562" s="15"/>
      <c r="QC562" s="39"/>
      <c r="QH562" s="39"/>
      <c r="QJ562" s="14"/>
      <c r="QK562" s="14"/>
      <c r="QL562" s="22"/>
      <c r="QM562" s="40"/>
      <c r="QQ562" s="7"/>
      <c r="QR562" s="8"/>
      <c r="QW562" s="8"/>
      <c r="QY562" s="4"/>
      <c r="QZ562" s="4"/>
      <c r="RA562" s="15"/>
      <c r="RB562" s="39"/>
      <c r="RF562" s="7"/>
      <c r="RG562" s="8"/>
      <c r="RK562" s="7"/>
      <c r="RL562" s="8"/>
      <c r="RQ562" s="8"/>
      <c r="RS562" s="4"/>
      <c r="RT562" s="4"/>
      <c r="RU562" s="15"/>
      <c r="RV562" s="39"/>
      <c r="RZ562" s="7"/>
      <c r="SA562" s="8"/>
      <c r="SE562" s="7"/>
      <c r="SF562" s="8"/>
      <c r="SJ562" s="7"/>
      <c r="SK562" s="8"/>
      <c r="SP562" s="8"/>
      <c r="SR562" s="4"/>
      <c r="SS562" s="4"/>
      <c r="SU562" s="8"/>
      <c r="SW562" s="4"/>
      <c r="SX562" s="4"/>
      <c r="SY562" s="15"/>
      <c r="SZ562" s="39"/>
      <c r="TE562" s="39"/>
      <c r="TG562" s="14"/>
      <c r="TH562" s="14"/>
      <c r="TI562" s="22"/>
      <c r="TJ562" s="40"/>
      <c r="TN562" s="7"/>
      <c r="TO562" s="8"/>
      <c r="TT562" s="8"/>
      <c r="TV562" s="4"/>
      <c r="TW562" s="4"/>
      <c r="TX562" s="15"/>
      <c r="TY562" s="39"/>
      <c r="UC562" s="7"/>
      <c r="UD562" s="8"/>
      <c r="UH562" s="7"/>
      <c r="UI562" s="8"/>
      <c r="UN562" s="8"/>
      <c r="UP562" s="4"/>
      <c r="UQ562" s="4"/>
      <c r="UR562" s="15"/>
      <c r="US562" s="39"/>
      <c r="UW562" s="7"/>
      <c r="UX562" s="8"/>
      <c r="VB562" s="7"/>
      <c r="VC562" s="8"/>
      <c r="VG562" s="7"/>
      <c r="VH562" s="8"/>
      <c r="VM562" s="8"/>
      <c r="VO562" s="4"/>
      <c r="VP562" s="4"/>
      <c r="VQ562" s="15"/>
      <c r="VR562" s="39"/>
      <c r="VV562" s="7"/>
      <c r="VW562" s="8"/>
      <c r="WA562" s="7"/>
      <c r="WB562" s="8"/>
      <c r="WF562" s="7"/>
      <c r="WG562" s="8"/>
      <c r="WK562" s="7"/>
      <c r="WL562" s="8"/>
      <c r="WQ562" s="8"/>
      <c r="WS562" s="4"/>
      <c r="WT562" s="4"/>
      <c r="WU562" s="15"/>
      <c r="WV562" s="39"/>
      <c r="WZ562" s="7"/>
      <c r="XA562" s="8"/>
      <c r="XE562" s="7"/>
      <c r="XF562" s="8"/>
      <c r="XJ562" s="7"/>
      <c r="XK562" s="8"/>
      <c r="XO562" s="7"/>
      <c r="XP562" s="8"/>
      <c r="XT562" s="7"/>
      <c r="XU562" s="8"/>
      <c r="XY562" s="7"/>
      <c r="XZ562" s="8"/>
      <c r="YD562" s="7"/>
      <c r="YE562" s="8"/>
      <c r="YI562" s="7"/>
      <c r="YJ562" s="8"/>
    </row>
    <row r="563" spans="2:660" x14ac:dyDescent="0.2">
      <c r="B563" s="242"/>
      <c r="C563" s="163"/>
      <c r="D563"/>
      <c r="J563"/>
      <c r="K563"/>
      <c r="L563"/>
      <c r="M563"/>
      <c r="AI563" s="8"/>
      <c r="AK563" s="4"/>
      <c r="AL563" s="9"/>
      <c r="AN563" s="8"/>
      <c r="AP563" s="4"/>
      <c r="AQ563" s="9"/>
      <c r="AS563" s="8"/>
      <c r="AU563" s="4"/>
      <c r="AV563" s="9"/>
      <c r="AX563" s="17"/>
      <c r="AZ563" s="13"/>
      <c r="BA563" s="16"/>
      <c r="BM563" s="39"/>
      <c r="BO563" s="14"/>
      <c r="BP563" s="18"/>
      <c r="BR563" s="39"/>
      <c r="BT563" s="14"/>
      <c r="BU563" s="18"/>
      <c r="BW563" s="39"/>
      <c r="BY563" s="14"/>
      <c r="BZ563" s="18"/>
      <c r="CA563" s="22"/>
      <c r="CB563" s="40"/>
      <c r="CG563" s="40"/>
      <c r="CI563" s="21"/>
      <c r="CJ563" s="21"/>
      <c r="CL563" s="40"/>
      <c r="CN563" s="21"/>
      <c r="CO563" s="21"/>
      <c r="CQ563" s="40"/>
      <c r="CS563" s="21"/>
      <c r="CT563" s="21"/>
      <c r="CV563" s="40"/>
      <c r="CX563" s="21"/>
      <c r="CY563" s="21"/>
      <c r="CZ563" s="26"/>
      <c r="DA563" s="41"/>
      <c r="DF563" s="41"/>
      <c r="DH563" s="25"/>
      <c r="DI563" s="25"/>
      <c r="DK563" s="41"/>
      <c r="DM563" s="25"/>
      <c r="DN563" s="25"/>
      <c r="DP563" s="41"/>
      <c r="DR563" s="25"/>
      <c r="DS563" s="25"/>
      <c r="DT563" s="30"/>
      <c r="DU563" s="42"/>
      <c r="DZ563" s="42"/>
      <c r="EB563" s="29"/>
      <c r="EC563" s="29"/>
      <c r="EE563" s="42"/>
      <c r="EG563" s="29"/>
      <c r="EH563" s="29"/>
      <c r="EI563" s="34"/>
      <c r="EJ563" s="43"/>
      <c r="EO563" s="43"/>
      <c r="EQ563" s="33"/>
      <c r="ER563" s="33"/>
      <c r="ES563" s="38"/>
      <c r="ET563" s="44"/>
      <c r="EX563" s="7"/>
      <c r="EY563" s="8"/>
      <c r="FD563" s="8"/>
      <c r="FF563" s="4"/>
      <c r="FG563" s="4"/>
      <c r="FI563" s="8"/>
      <c r="FK563" s="4"/>
      <c r="FL563" s="4"/>
      <c r="FN563" s="8"/>
      <c r="FP563" s="4"/>
      <c r="FQ563" s="4"/>
      <c r="FS563" s="8"/>
      <c r="FU563" s="4"/>
      <c r="FV563" s="4"/>
      <c r="FW563" s="15"/>
      <c r="FX563" s="39"/>
      <c r="GC563" s="39"/>
      <c r="GE563" s="14"/>
      <c r="GF563" s="14"/>
      <c r="GH563" s="39"/>
      <c r="GJ563" s="14"/>
      <c r="GK563" s="14"/>
      <c r="GM563" s="39"/>
      <c r="GO563" s="14"/>
      <c r="GP563" s="14"/>
      <c r="GQ563" s="22"/>
      <c r="GR563" s="40"/>
      <c r="GW563" s="40"/>
      <c r="GY563" s="21"/>
      <c r="GZ563" s="21"/>
      <c r="HB563" s="40"/>
      <c r="HD563" s="21"/>
      <c r="HE563" s="21"/>
      <c r="HF563" s="26"/>
      <c r="HG563" s="41"/>
      <c r="HL563" s="41"/>
      <c r="HN563" s="25"/>
      <c r="HO563" s="25"/>
      <c r="HP563" s="30"/>
      <c r="HQ563" s="42"/>
      <c r="HU563" s="7"/>
      <c r="HV563" s="8"/>
      <c r="IA563" s="8"/>
      <c r="IC563" s="4"/>
      <c r="ID563" s="4"/>
      <c r="IF563" s="8"/>
      <c r="IH563" s="4"/>
      <c r="II563" s="4"/>
      <c r="IK563" s="8"/>
      <c r="IM563" s="4"/>
      <c r="IN563" s="4"/>
      <c r="IO563" s="15"/>
      <c r="IP563" s="39"/>
      <c r="IU563" s="39"/>
      <c r="IW563" s="14"/>
      <c r="IX563" s="14"/>
      <c r="IZ563" s="39"/>
      <c r="JB563" s="14"/>
      <c r="JC563" s="14"/>
      <c r="JD563" s="22"/>
      <c r="JE563" s="40"/>
      <c r="JJ563" s="40"/>
      <c r="JL563" s="21"/>
      <c r="JM563" s="21"/>
      <c r="JN563" s="26"/>
      <c r="JO563" s="41"/>
      <c r="JS563" s="7"/>
      <c r="JT563" s="8"/>
      <c r="JY563" s="8"/>
      <c r="KA563" s="4"/>
      <c r="KB563" s="4"/>
      <c r="KD563" s="8"/>
      <c r="KF563" s="4"/>
      <c r="KG563" s="4"/>
      <c r="KH563" s="15"/>
      <c r="KI563" s="39"/>
      <c r="KN563" s="39"/>
      <c r="KP563" s="14"/>
      <c r="KQ563" s="14"/>
      <c r="KR563" s="22"/>
      <c r="KS563" s="40"/>
      <c r="KX563" s="6"/>
      <c r="KZ563" s="5"/>
      <c r="LA563" s="5"/>
      <c r="LG563" s="15"/>
      <c r="LH563" s="39"/>
      <c r="LM563" s="6"/>
      <c r="LO563" s="5"/>
      <c r="LP563" s="5"/>
      <c r="LQ563" s="7"/>
      <c r="LR563" s="8"/>
      <c r="LW563" s="8"/>
      <c r="LY563" s="4"/>
      <c r="LZ563" s="4"/>
      <c r="MB563" s="8"/>
      <c r="MD563" s="4"/>
      <c r="ME563" s="4"/>
      <c r="MG563" s="8"/>
      <c r="MI563" s="4"/>
      <c r="MJ563" s="4"/>
      <c r="MK563" s="15"/>
      <c r="ML563" s="39"/>
      <c r="MQ563" s="39"/>
      <c r="MS563" s="14"/>
      <c r="MT563" s="14"/>
      <c r="MV563" s="39"/>
      <c r="MX563" s="14"/>
      <c r="MY563" s="14"/>
      <c r="MZ563" s="22"/>
      <c r="NA563" s="40"/>
      <c r="NF563" s="40"/>
      <c r="NH563" s="21"/>
      <c r="NI563" s="21"/>
      <c r="NJ563" s="26"/>
      <c r="NK563" s="41"/>
      <c r="NO563" s="7"/>
      <c r="NP563" s="8"/>
      <c r="NU563" s="8"/>
      <c r="NW563" s="4"/>
      <c r="NX563" s="4"/>
      <c r="NZ563" s="8"/>
      <c r="OB563" s="4"/>
      <c r="OC563" s="4"/>
      <c r="OD563" s="15"/>
      <c r="OE563" s="39"/>
      <c r="OJ563" s="39"/>
      <c r="OL563" s="14"/>
      <c r="OM563" s="14"/>
      <c r="ON563" s="22"/>
      <c r="OO563" s="40"/>
      <c r="OS563" s="7"/>
      <c r="OT563" s="8"/>
      <c r="OY563" s="8"/>
      <c r="PA563" s="4"/>
      <c r="PB563" s="4"/>
      <c r="PC563" s="15"/>
      <c r="PD563" s="39"/>
      <c r="PH563" s="7"/>
      <c r="PI563" s="8"/>
      <c r="PM563" s="7"/>
      <c r="PN563" s="8"/>
      <c r="PS563" s="8"/>
      <c r="PU563" s="4"/>
      <c r="PV563" s="4"/>
      <c r="PX563" s="8"/>
      <c r="PZ563" s="4"/>
      <c r="QA563" s="4"/>
      <c r="QB563" s="15"/>
      <c r="QC563" s="39"/>
      <c r="QH563" s="39"/>
      <c r="QJ563" s="14"/>
      <c r="QK563" s="14"/>
      <c r="QL563" s="22"/>
      <c r="QM563" s="40"/>
      <c r="QQ563" s="7"/>
      <c r="QR563" s="8"/>
      <c r="QW563" s="8"/>
      <c r="QY563" s="4"/>
      <c r="QZ563" s="4"/>
      <c r="RA563" s="15"/>
      <c r="RB563" s="39"/>
      <c r="RF563" s="7"/>
      <c r="RG563" s="8"/>
      <c r="RK563" s="7"/>
      <c r="RL563" s="8"/>
      <c r="RQ563" s="8"/>
      <c r="RS563" s="4"/>
      <c r="RT563" s="4"/>
      <c r="RU563" s="15"/>
      <c r="RV563" s="39"/>
      <c r="RZ563" s="7"/>
      <c r="SA563" s="8"/>
      <c r="SE563" s="7"/>
      <c r="SF563" s="8"/>
      <c r="SJ563" s="7"/>
      <c r="SK563" s="8"/>
      <c r="SP563" s="8"/>
      <c r="SR563" s="4"/>
      <c r="SS563" s="4"/>
      <c r="SU563" s="8"/>
      <c r="SW563" s="4"/>
      <c r="SX563" s="4"/>
      <c r="SY563" s="15"/>
      <c r="SZ563" s="39"/>
      <c r="TE563" s="39"/>
      <c r="TG563" s="14"/>
      <c r="TH563" s="14"/>
      <c r="TI563" s="22"/>
      <c r="TJ563" s="40"/>
      <c r="TN563" s="7"/>
      <c r="TO563" s="8"/>
      <c r="TT563" s="8"/>
      <c r="TV563" s="4"/>
      <c r="TW563" s="4"/>
      <c r="TX563" s="15"/>
      <c r="TY563" s="39"/>
      <c r="UC563" s="7"/>
      <c r="UD563" s="8"/>
      <c r="UH563" s="7"/>
      <c r="UI563" s="8"/>
      <c r="UN563" s="8"/>
      <c r="UP563" s="4"/>
      <c r="UQ563" s="4"/>
      <c r="UR563" s="15"/>
      <c r="US563" s="39"/>
      <c r="UW563" s="7"/>
      <c r="UX563" s="8"/>
      <c r="VB563" s="7"/>
      <c r="VC563" s="8"/>
      <c r="VG563" s="7"/>
      <c r="VH563" s="8"/>
      <c r="VM563" s="8"/>
      <c r="VO563" s="4"/>
      <c r="VP563" s="4"/>
      <c r="VQ563" s="15"/>
      <c r="VR563" s="39"/>
      <c r="VV563" s="7"/>
      <c r="VW563" s="8"/>
      <c r="WA563" s="7"/>
      <c r="WB563" s="8"/>
      <c r="WF563" s="7"/>
      <c r="WG563" s="8"/>
      <c r="WK563" s="7"/>
      <c r="WL563" s="8"/>
      <c r="WQ563" s="8"/>
      <c r="WS563" s="4"/>
      <c r="WT563" s="4"/>
      <c r="WU563" s="15"/>
      <c r="WV563" s="39"/>
      <c r="WZ563" s="7"/>
      <c r="XA563" s="8"/>
      <c r="XE563" s="7"/>
      <c r="XF563" s="8"/>
      <c r="XJ563" s="7"/>
      <c r="XK563" s="8"/>
      <c r="XO563" s="7"/>
      <c r="XP563" s="8"/>
      <c r="XT563" s="7"/>
      <c r="XU563" s="8"/>
      <c r="XY563" s="7"/>
      <c r="XZ563" s="8"/>
      <c r="YD563" s="7"/>
      <c r="YE563" s="8"/>
      <c r="YI563" s="7"/>
      <c r="YJ563" s="8"/>
    </row>
    <row r="564" spans="2:660" x14ac:dyDescent="0.2">
      <c r="B564" s="242"/>
      <c r="C564" s="163"/>
      <c r="D564"/>
      <c r="J564"/>
      <c r="K564"/>
      <c r="L564"/>
      <c r="M564"/>
      <c r="AI564" s="8"/>
      <c r="AK564" s="4"/>
      <c r="AL564" s="9"/>
      <c r="AN564" s="8"/>
      <c r="AP564" s="4"/>
      <c r="AQ564" s="9"/>
      <c r="AS564" s="8"/>
      <c r="AU564" s="4"/>
      <c r="AV564" s="9"/>
      <c r="AX564" s="17"/>
      <c r="AZ564" s="13"/>
      <c r="BA564" s="16"/>
      <c r="BM564" s="39"/>
      <c r="BO564" s="14"/>
      <c r="BP564" s="18"/>
      <c r="BR564" s="39"/>
      <c r="BT564" s="14"/>
      <c r="BU564" s="18"/>
      <c r="BW564" s="39"/>
      <c r="BY564" s="14"/>
      <c r="BZ564" s="18"/>
      <c r="CA564" s="22"/>
      <c r="CB564" s="40"/>
      <c r="CG564" s="40"/>
      <c r="CI564" s="21"/>
      <c r="CJ564" s="21"/>
      <c r="CL564" s="40"/>
      <c r="CN564" s="21"/>
      <c r="CO564" s="21"/>
      <c r="CQ564" s="40"/>
      <c r="CS564" s="21"/>
      <c r="CT564" s="21"/>
      <c r="CV564" s="40"/>
      <c r="CX564" s="21"/>
      <c r="CY564" s="21"/>
      <c r="CZ564" s="26"/>
      <c r="DA564" s="41"/>
      <c r="DF564" s="41"/>
      <c r="DH564" s="25"/>
      <c r="DI564" s="25"/>
      <c r="DK564" s="41"/>
      <c r="DM564" s="25"/>
      <c r="DN564" s="25"/>
      <c r="DP564" s="41"/>
      <c r="DR564" s="25"/>
      <c r="DS564" s="25"/>
      <c r="DT564" s="30"/>
      <c r="DU564" s="42"/>
      <c r="DZ564" s="42"/>
      <c r="EB564" s="29"/>
      <c r="EC564" s="29"/>
      <c r="EE564" s="42"/>
      <c r="EG564" s="29"/>
      <c r="EH564" s="29"/>
      <c r="EI564" s="34"/>
      <c r="EJ564" s="43"/>
      <c r="EO564" s="43"/>
      <c r="EQ564" s="33"/>
      <c r="ER564" s="33"/>
      <c r="ES564" s="38"/>
      <c r="ET564" s="44"/>
      <c r="EX564" s="7"/>
      <c r="EY564" s="8"/>
      <c r="FD564" s="8"/>
      <c r="FF564" s="4"/>
      <c r="FG564" s="4"/>
      <c r="FI564" s="8"/>
      <c r="FK564" s="4"/>
      <c r="FL564" s="4"/>
      <c r="FN564" s="8"/>
      <c r="FP564" s="4"/>
      <c r="FQ564" s="4"/>
      <c r="FS564" s="8"/>
      <c r="FU564" s="4"/>
      <c r="FV564" s="4"/>
      <c r="FW564" s="15"/>
      <c r="FX564" s="39"/>
      <c r="GC564" s="39"/>
      <c r="GE564" s="14"/>
      <c r="GF564" s="14"/>
      <c r="GH564" s="39"/>
      <c r="GJ564" s="14"/>
      <c r="GK564" s="14"/>
      <c r="GM564" s="39"/>
      <c r="GO564" s="14"/>
      <c r="GP564" s="14"/>
      <c r="GQ564" s="22"/>
      <c r="GR564" s="40"/>
      <c r="GW564" s="40"/>
      <c r="GY564" s="21"/>
      <c r="GZ564" s="21"/>
      <c r="HB564" s="40"/>
      <c r="HD564" s="21"/>
      <c r="HE564" s="21"/>
      <c r="HF564" s="26"/>
      <c r="HG564" s="41"/>
      <c r="HL564" s="41"/>
      <c r="HN564" s="25"/>
      <c r="HO564" s="25"/>
      <c r="HP564" s="30"/>
      <c r="HQ564" s="42"/>
      <c r="HU564" s="7"/>
      <c r="HV564" s="8"/>
      <c r="IA564" s="8"/>
      <c r="IC564" s="4"/>
      <c r="ID564" s="4"/>
      <c r="IF564" s="8"/>
      <c r="IH564" s="4"/>
      <c r="II564" s="4"/>
      <c r="IK564" s="8"/>
      <c r="IM564" s="4"/>
      <c r="IN564" s="4"/>
      <c r="IO564" s="15"/>
      <c r="IP564" s="39"/>
      <c r="IU564" s="39"/>
      <c r="IW564" s="14"/>
      <c r="IX564" s="14"/>
      <c r="IZ564" s="39"/>
      <c r="JB564" s="14"/>
      <c r="JC564" s="14"/>
      <c r="JD564" s="22"/>
      <c r="JE564" s="40"/>
      <c r="JJ564" s="40"/>
      <c r="JL564" s="21"/>
      <c r="JM564" s="21"/>
      <c r="JN564" s="26"/>
      <c r="JO564" s="41"/>
      <c r="JS564" s="7"/>
      <c r="JT564" s="8"/>
      <c r="JY564" s="8"/>
      <c r="KA564" s="4"/>
      <c r="KB564" s="4"/>
      <c r="KD564" s="8"/>
      <c r="KF564" s="4"/>
      <c r="KG564" s="4"/>
      <c r="KH564" s="15"/>
      <c r="KI564" s="39"/>
      <c r="KN564" s="39"/>
      <c r="KP564" s="14"/>
      <c r="KQ564" s="14"/>
      <c r="KR564" s="22"/>
      <c r="KS564" s="40"/>
      <c r="KX564" s="6"/>
      <c r="KZ564" s="5"/>
      <c r="LA564" s="5"/>
      <c r="LG564" s="15"/>
      <c r="LH564" s="39"/>
      <c r="LM564" s="6"/>
      <c r="LO564" s="5"/>
      <c r="LP564" s="5"/>
      <c r="LQ564" s="7"/>
      <c r="LR564" s="8"/>
      <c r="LW564" s="8"/>
      <c r="LY564" s="4"/>
      <c r="LZ564" s="4"/>
      <c r="MB564" s="8"/>
      <c r="MD564" s="4"/>
      <c r="ME564" s="4"/>
      <c r="MG564" s="8"/>
      <c r="MI564" s="4"/>
      <c r="MJ564" s="4"/>
      <c r="MK564" s="15"/>
      <c r="ML564" s="39"/>
      <c r="MQ564" s="39"/>
      <c r="MS564" s="14"/>
      <c r="MT564" s="14"/>
      <c r="MV564" s="39"/>
      <c r="MX564" s="14"/>
      <c r="MY564" s="14"/>
      <c r="MZ564" s="22"/>
      <c r="NA564" s="40"/>
      <c r="NF564" s="40"/>
      <c r="NH564" s="21"/>
      <c r="NI564" s="21"/>
      <c r="NJ564" s="26"/>
      <c r="NK564" s="41"/>
      <c r="NO564" s="7"/>
      <c r="NP564" s="8"/>
      <c r="NU564" s="8"/>
      <c r="NW564" s="4"/>
      <c r="NX564" s="4"/>
      <c r="NZ564" s="8"/>
      <c r="OB564" s="4"/>
      <c r="OC564" s="4"/>
      <c r="OD564" s="15"/>
      <c r="OE564" s="39"/>
      <c r="OJ564" s="39"/>
      <c r="OL564" s="14"/>
      <c r="OM564" s="14"/>
      <c r="ON564" s="22"/>
      <c r="OO564" s="40"/>
      <c r="OS564" s="7"/>
      <c r="OT564" s="8"/>
      <c r="OY564" s="8"/>
      <c r="PA564" s="4"/>
      <c r="PB564" s="4"/>
      <c r="PC564" s="15"/>
      <c r="PD564" s="39"/>
      <c r="PH564" s="7"/>
      <c r="PI564" s="8"/>
      <c r="PM564" s="7"/>
      <c r="PN564" s="8"/>
      <c r="PS564" s="8"/>
      <c r="PU564" s="4"/>
      <c r="PV564" s="4"/>
      <c r="PX564" s="8"/>
      <c r="PZ564" s="4"/>
      <c r="QA564" s="4"/>
      <c r="QB564" s="15"/>
      <c r="QC564" s="39"/>
      <c r="QH564" s="39"/>
      <c r="QJ564" s="14"/>
      <c r="QK564" s="14"/>
      <c r="QL564" s="22"/>
      <c r="QM564" s="40"/>
      <c r="QQ564" s="7"/>
      <c r="QR564" s="8"/>
      <c r="QW564" s="8"/>
      <c r="QY564" s="4"/>
      <c r="QZ564" s="4"/>
      <c r="RA564" s="15"/>
      <c r="RB564" s="39"/>
      <c r="RF564" s="7"/>
      <c r="RG564" s="8"/>
      <c r="RK564" s="7"/>
      <c r="RL564" s="8"/>
      <c r="RQ564" s="8"/>
      <c r="RS564" s="4"/>
      <c r="RT564" s="4"/>
      <c r="RU564" s="15"/>
      <c r="RV564" s="39"/>
      <c r="RZ564" s="7"/>
      <c r="SA564" s="8"/>
      <c r="SE564" s="7"/>
      <c r="SF564" s="8"/>
      <c r="SJ564" s="7"/>
      <c r="SK564" s="8"/>
      <c r="SP564" s="8"/>
      <c r="SR564" s="4"/>
      <c r="SS564" s="4"/>
      <c r="SU564" s="8"/>
      <c r="SW564" s="4"/>
      <c r="SX564" s="4"/>
      <c r="SY564" s="15"/>
      <c r="SZ564" s="39"/>
      <c r="TE564" s="39"/>
      <c r="TG564" s="14"/>
      <c r="TH564" s="14"/>
      <c r="TI564" s="22"/>
      <c r="TJ564" s="40"/>
      <c r="TN564" s="7"/>
      <c r="TO564" s="8"/>
      <c r="TT564" s="8"/>
      <c r="TV564" s="4"/>
      <c r="TW564" s="4"/>
      <c r="TX564" s="15"/>
      <c r="TY564" s="39"/>
      <c r="UC564" s="7"/>
      <c r="UD564" s="8"/>
      <c r="UH564" s="7"/>
      <c r="UI564" s="8"/>
      <c r="UN564" s="8"/>
      <c r="UP564" s="4"/>
      <c r="UQ564" s="4"/>
      <c r="UR564" s="15"/>
      <c r="US564" s="39"/>
      <c r="UW564" s="7"/>
      <c r="UX564" s="8"/>
      <c r="VB564" s="7"/>
      <c r="VC564" s="8"/>
      <c r="VG564" s="7"/>
      <c r="VH564" s="8"/>
      <c r="VM564" s="8"/>
      <c r="VO564" s="4"/>
      <c r="VP564" s="4"/>
      <c r="VQ564" s="15"/>
      <c r="VR564" s="39"/>
      <c r="VV564" s="7"/>
      <c r="VW564" s="8"/>
      <c r="WA564" s="7"/>
      <c r="WB564" s="8"/>
      <c r="WF564" s="7"/>
      <c r="WG564" s="8"/>
      <c r="WK564" s="7"/>
      <c r="WL564" s="8"/>
      <c r="WQ564" s="8"/>
      <c r="WS564" s="4"/>
      <c r="WT564" s="4"/>
      <c r="WU564" s="15"/>
      <c r="WV564" s="39"/>
      <c r="WZ564" s="7"/>
      <c r="XA564" s="8"/>
      <c r="XE564" s="7"/>
      <c r="XF564" s="8"/>
      <c r="XJ564" s="7"/>
      <c r="XK564" s="8"/>
      <c r="XO564" s="7"/>
      <c r="XP564" s="8"/>
      <c r="XT564" s="7"/>
      <c r="XU564" s="8"/>
      <c r="XY564" s="7"/>
      <c r="XZ564" s="8"/>
      <c r="YD564" s="7"/>
      <c r="YE564" s="8"/>
      <c r="YI564" s="7"/>
      <c r="YJ564" s="8"/>
    </row>
    <row r="565" spans="2:660" x14ac:dyDescent="0.2">
      <c r="B565" s="242"/>
      <c r="C565" s="163"/>
      <c r="D565"/>
      <c r="J565"/>
      <c r="K565"/>
      <c r="L565"/>
      <c r="M565"/>
      <c r="AI565" s="8"/>
      <c r="AK565" s="4"/>
      <c r="AL565" s="9"/>
      <c r="AN565" s="8"/>
      <c r="AP565" s="4"/>
      <c r="AQ565" s="9"/>
      <c r="AS565" s="8"/>
      <c r="AU565" s="4"/>
      <c r="AV565" s="9"/>
      <c r="AX565" s="17"/>
      <c r="AZ565" s="13"/>
      <c r="BA565" s="16"/>
      <c r="BM565" s="39"/>
      <c r="BO565" s="14"/>
      <c r="BP565" s="18"/>
      <c r="BR565" s="39"/>
      <c r="BT565" s="14"/>
      <c r="BU565" s="18"/>
      <c r="BW565" s="39"/>
      <c r="BY565" s="14"/>
      <c r="BZ565" s="18"/>
      <c r="CA565" s="22"/>
      <c r="CB565" s="40"/>
      <c r="CG565" s="40"/>
      <c r="CI565" s="21"/>
      <c r="CJ565" s="21"/>
      <c r="CL565" s="40"/>
      <c r="CN565" s="21"/>
      <c r="CO565" s="21"/>
      <c r="CQ565" s="40"/>
      <c r="CS565" s="21"/>
      <c r="CT565" s="21"/>
      <c r="CV565" s="40"/>
      <c r="CX565" s="21"/>
      <c r="CY565" s="21"/>
      <c r="CZ565" s="26"/>
      <c r="DA565" s="41"/>
      <c r="DF565" s="41"/>
      <c r="DH565" s="25"/>
      <c r="DI565" s="25"/>
      <c r="DK565" s="41"/>
      <c r="DM565" s="25"/>
      <c r="DN565" s="25"/>
      <c r="DP565" s="41"/>
      <c r="DR565" s="25"/>
      <c r="DS565" s="25"/>
      <c r="DT565" s="30"/>
      <c r="DU565" s="42"/>
      <c r="DZ565" s="42"/>
      <c r="EB565" s="29"/>
      <c r="EC565" s="29"/>
      <c r="EE565" s="42"/>
      <c r="EG565" s="29"/>
      <c r="EH565" s="29"/>
      <c r="EI565" s="34"/>
      <c r="EJ565" s="43"/>
      <c r="EO565" s="43"/>
      <c r="EQ565" s="33"/>
      <c r="ER565" s="33"/>
      <c r="ES565" s="38"/>
      <c r="ET565" s="44"/>
      <c r="EX565" s="7"/>
      <c r="EY565" s="8"/>
      <c r="FD565" s="8"/>
      <c r="FF565" s="4"/>
      <c r="FG565" s="4"/>
      <c r="FI565" s="8"/>
      <c r="FK565" s="4"/>
      <c r="FL565" s="4"/>
      <c r="FN565" s="8"/>
      <c r="FP565" s="4"/>
      <c r="FQ565" s="4"/>
      <c r="FS565" s="8"/>
      <c r="FU565" s="4"/>
      <c r="FV565" s="4"/>
      <c r="FW565" s="15"/>
      <c r="FX565" s="39"/>
      <c r="GC565" s="39"/>
      <c r="GE565" s="14"/>
      <c r="GF565" s="14"/>
      <c r="GH565" s="39"/>
      <c r="GJ565" s="14"/>
      <c r="GK565" s="14"/>
      <c r="GM565" s="39"/>
      <c r="GO565" s="14"/>
      <c r="GP565" s="14"/>
      <c r="GQ565" s="22"/>
      <c r="GR565" s="40"/>
      <c r="GW565" s="40"/>
      <c r="GY565" s="21"/>
      <c r="GZ565" s="21"/>
      <c r="HB565" s="40"/>
      <c r="HD565" s="21"/>
      <c r="HE565" s="21"/>
      <c r="HF565" s="26"/>
      <c r="HG565" s="41"/>
      <c r="HL565" s="41"/>
      <c r="HN565" s="25"/>
      <c r="HO565" s="25"/>
      <c r="HP565" s="30"/>
      <c r="HQ565" s="42"/>
      <c r="HU565" s="7"/>
      <c r="HV565" s="8"/>
      <c r="IA565" s="8"/>
      <c r="IC565" s="4"/>
      <c r="ID565" s="4"/>
      <c r="IF565" s="8"/>
      <c r="IH565" s="4"/>
      <c r="II565" s="4"/>
      <c r="IK565" s="8"/>
      <c r="IM565" s="4"/>
      <c r="IN565" s="4"/>
      <c r="IO565" s="15"/>
      <c r="IP565" s="39"/>
      <c r="IU565" s="39"/>
      <c r="IW565" s="14"/>
      <c r="IX565" s="14"/>
      <c r="IZ565" s="39"/>
      <c r="JB565" s="14"/>
      <c r="JC565" s="14"/>
      <c r="JD565" s="22"/>
      <c r="JE565" s="40"/>
      <c r="JJ565" s="40"/>
      <c r="JL565" s="21"/>
      <c r="JM565" s="21"/>
      <c r="JN565" s="26"/>
      <c r="JO565" s="41"/>
      <c r="JS565" s="7"/>
      <c r="JT565" s="8"/>
      <c r="JY565" s="8"/>
      <c r="KA565" s="4"/>
      <c r="KB565" s="4"/>
      <c r="KD565" s="8"/>
      <c r="KF565" s="4"/>
      <c r="KG565" s="4"/>
      <c r="KH565" s="15"/>
      <c r="KI565" s="39"/>
      <c r="KN565" s="39"/>
      <c r="KP565" s="14"/>
      <c r="KQ565" s="14"/>
      <c r="KR565" s="22"/>
      <c r="KS565" s="40"/>
      <c r="KX565" s="6"/>
      <c r="KZ565" s="5"/>
      <c r="LA565" s="5"/>
      <c r="LG565" s="15"/>
      <c r="LH565" s="39"/>
      <c r="LM565" s="6"/>
      <c r="LO565" s="5"/>
      <c r="LP565" s="5"/>
      <c r="LQ565" s="7"/>
      <c r="LR565" s="8"/>
      <c r="LW565" s="8"/>
      <c r="LY565" s="4"/>
      <c r="LZ565" s="4"/>
      <c r="MB565" s="8"/>
      <c r="MD565" s="4"/>
      <c r="ME565" s="4"/>
      <c r="MG565" s="8"/>
      <c r="MI565" s="4"/>
      <c r="MJ565" s="4"/>
      <c r="MK565" s="15"/>
      <c r="ML565" s="39"/>
      <c r="MQ565" s="39"/>
      <c r="MS565" s="14"/>
      <c r="MT565" s="14"/>
      <c r="MV565" s="39"/>
      <c r="MX565" s="14"/>
      <c r="MY565" s="14"/>
      <c r="MZ565" s="22"/>
      <c r="NA565" s="40"/>
      <c r="NF565" s="40"/>
      <c r="NH565" s="21"/>
      <c r="NI565" s="21"/>
      <c r="NJ565" s="26"/>
      <c r="NK565" s="41"/>
      <c r="NO565" s="7"/>
      <c r="NP565" s="8"/>
      <c r="NU565" s="8"/>
      <c r="NW565" s="4"/>
      <c r="NX565" s="4"/>
      <c r="NZ565" s="8"/>
      <c r="OB565" s="4"/>
      <c r="OC565" s="4"/>
      <c r="OD565" s="15"/>
      <c r="OE565" s="39"/>
      <c r="OJ565" s="39"/>
      <c r="OL565" s="14"/>
      <c r="OM565" s="14"/>
      <c r="ON565" s="22"/>
      <c r="OO565" s="40"/>
      <c r="OS565" s="7"/>
      <c r="OT565" s="8"/>
      <c r="OY565" s="8"/>
      <c r="PA565" s="4"/>
      <c r="PB565" s="4"/>
      <c r="PC565" s="15"/>
      <c r="PD565" s="39"/>
      <c r="PH565" s="7"/>
      <c r="PI565" s="8"/>
      <c r="PM565" s="7"/>
      <c r="PN565" s="8"/>
      <c r="PS565" s="8"/>
      <c r="PU565" s="4"/>
      <c r="PV565" s="4"/>
      <c r="PX565" s="8"/>
      <c r="PZ565" s="4"/>
      <c r="QA565" s="4"/>
      <c r="QB565" s="15"/>
      <c r="QC565" s="39"/>
      <c r="QH565" s="39"/>
      <c r="QJ565" s="14"/>
      <c r="QK565" s="14"/>
      <c r="QL565" s="22"/>
      <c r="QM565" s="40"/>
      <c r="QQ565" s="7"/>
      <c r="QR565" s="8"/>
      <c r="QW565" s="8"/>
      <c r="QY565" s="4"/>
      <c r="QZ565" s="4"/>
      <c r="RA565" s="15"/>
      <c r="RB565" s="39"/>
      <c r="RF565" s="7"/>
      <c r="RG565" s="8"/>
      <c r="RK565" s="7"/>
      <c r="RL565" s="8"/>
      <c r="RQ565" s="8"/>
      <c r="RS565" s="4"/>
      <c r="RT565" s="4"/>
      <c r="RU565" s="15"/>
      <c r="RV565" s="39"/>
      <c r="RZ565" s="7"/>
      <c r="SA565" s="8"/>
      <c r="SE565" s="7"/>
      <c r="SF565" s="8"/>
      <c r="SJ565" s="7"/>
      <c r="SK565" s="8"/>
      <c r="SP565" s="8"/>
      <c r="SR565" s="4"/>
      <c r="SS565" s="4"/>
      <c r="SU565" s="8"/>
      <c r="SW565" s="4"/>
      <c r="SX565" s="4"/>
      <c r="SY565" s="15"/>
      <c r="SZ565" s="39"/>
      <c r="TE565" s="39"/>
      <c r="TG565" s="14"/>
      <c r="TH565" s="14"/>
      <c r="TI565" s="22"/>
      <c r="TJ565" s="40"/>
      <c r="TN565" s="7"/>
      <c r="TO565" s="8"/>
      <c r="TT565" s="8"/>
      <c r="TV565" s="4"/>
      <c r="TW565" s="4"/>
      <c r="TX565" s="15"/>
      <c r="TY565" s="39"/>
      <c r="UC565" s="7"/>
      <c r="UD565" s="8"/>
      <c r="UH565" s="7"/>
      <c r="UI565" s="8"/>
      <c r="UN565" s="8"/>
      <c r="UP565" s="4"/>
      <c r="UQ565" s="4"/>
      <c r="UR565" s="15"/>
      <c r="US565" s="39"/>
      <c r="UW565" s="7"/>
      <c r="UX565" s="8"/>
      <c r="VB565" s="7"/>
      <c r="VC565" s="8"/>
      <c r="VG565" s="7"/>
      <c r="VH565" s="8"/>
      <c r="VM565" s="8"/>
      <c r="VO565" s="4"/>
      <c r="VP565" s="4"/>
      <c r="VQ565" s="15"/>
      <c r="VR565" s="39"/>
      <c r="VV565" s="7"/>
      <c r="VW565" s="8"/>
      <c r="WA565" s="7"/>
      <c r="WB565" s="8"/>
      <c r="WF565" s="7"/>
      <c r="WG565" s="8"/>
      <c r="WK565" s="7"/>
      <c r="WL565" s="8"/>
      <c r="WQ565" s="8"/>
      <c r="WS565" s="4"/>
      <c r="WT565" s="4"/>
      <c r="WU565" s="15"/>
      <c r="WV565" s="39"/>
      <c r="WZ565" s="7"/>
      <c r="XA565" s="8"/>
      <c r="XE565" s="7"/>
      <c r="XF565" s="8"/>
      <c r="XJ565" s="7"/>
      <c r="XK565" s="8"/>
      <c r="XO565" s="7"/>
      <c r="XP565" s="8"/>
      <c r="XT565" s="7"/>
      <c r="XU565" s="8"/>
      <c r="XY565" s="7"/>
      <c r="XZ565" s="8"/>
      <c r="YD565" s="7"/>
      <c r="YE565" s="8"/>
      <c r="YI565" s="7"/>
      <c r="YJ565" s="8"/>
    </row>
    <row r="566" spans="2:660" x14ac:dyDescent="0.2">
      <c r="B566" s="242"/>
      <c r="C566" s="163"/>
      <c r="D566"/>
      <c r="J566"/>
      <c r="K566"/>
      <c r="L566"/>
      <c r="M566"/>
      <c r="AI566" s="8"/>
      <c r="AK566" s="4"/>
      <c r="AL566" s="9"/>
      <c r="AN566" s="8"/>
      <c r="AP566" s="4"/>
      <c r="AQ566" s="9"/>
      <c r="AS566" s="8"/>
      <c r="AU566" s="4"/>
      <c r="AV566" s="9"/>
      <c r="AX566" s="17"/>
      <c r="AZ566" s="13"/>
      <c r="BA566" s="16"/>
      <c r="BM566" s="39"/>
      <c r="BO566" s="14"/>
      <c r="BP566" s="18"/>
      <c r="BR566" s="39"/>
      <c r="BT566" s="14"/>
      <c r="BU566" s="18"/>
      <c r="BW566" s="39"/>
      <c r="BY566" s="14"/>
      <c r="BZ566" s="18"/>
      <c r="CA566" s="22"/>
      <c r="CB566" s="40"/>
      <c r="CG566" s="40"/>
      <c r="CI566" s="21"/>
      <c r="CJ566" s="21"/>
      <c r="CL566" s="40"/>
      <c r="CN566" s="21"/>
      <c r="CO566" s="21"/>
      <c r="CQ566" s="40"/>
      <c r="CS566" s="21"/>
      <c r="CT566" s="21"/>
      <c r="CV566" s="40"/>
      <c r="CX566" s="21"/>
      <c r="CY566" s="21"/>
      <c r="CZ566" s="26"/>
      <c r="DA566" s="41"/>
      <c r="DF566" s="41"/>
      <c r="DH566" s="25"/>
      <c r="DI566" s="25"/>
      <c r="DK566" s="41"/>
      <c r="DM566" s="25"/>
      <c r="DN566" s="25"/>
      <c r="DP566" s="41"/>
      <c r="DR566" s="25"/>
      <c r="DS566" s="25"/>
      <c r="DT566" s="30"/>
      <c r="DU566" s="42"/>
      <c r="DZ566" s="42"/>
      <c r="EB566" s="29"/>
      <c r="EC566" s="29"/>
      <c r="EE566" s="42"/>
      <c r="EG566" s="29"/>
      <c r="EH566" s="29"/>
      <c r="EI566" s="34"/>
      <c r="EJ566" s="43"/>
      <c r="EO566" s="43"/>
      <c r="EQ566" s="33"/>
      <c r="ER566" s="33"/>
      <c r="ES566" s="38"/>
      <c r="ET566" s="44"/>
      <c r="EX566" s="7"/>
      <c r="EY566" s="8"/>
      <c r="FD566" s="8"/>
      <c r="FF566" s="4"/>
      <c r="FG566" s="4"/>
      <c r="FI566" s="8"/>
      <c r="FK566" s="4"/>
      <c r="FL566" s="4"/>
      <c r="FN566" s="8"/>
      <c r="FP566" s="4"/>
      <c r="FQ566" s="4"/>
      <c r="FS566" s="8"/>
      <c r="FU566" s="4"/>
      <c r="FV566" s="4"/>
      <c r="FW566" s="15"/>
      <c r="FX566" s="39"/>
      <c r="GC566" s="39"/>
      <c r="GE566" s="14"/>
      <c r="GF566" s="14"/>
      <c r="GH566" s="39"/>
      <c r="GJ566" s="14"/>
      <c r="GK566" s="14"/>
      <c r="GM566" s="39"/>
      <c r="GO566" s="14"/>
      <c r="GP566" s="14"/>
      <c r="GQ566" s="22"/>
      <c r="GR566" s="40"/>
      <c r="GW566" s="40"/>
      <c r="GY566" s="21"/>
      <c r="GZ566" s="21"/>
      <c r="HB566" s="40"/>
      <c r="HD566" s="21"/>
      <c r="HE566" s="21"/>
      <c r="HF566" s="26"/>
      <c r="HG566" s="41"/>
      <c r="HL566" s="41"/>
      <c r="HN566" s="25"/>
      <c r="HO566" s="25"/>
      <c r="HP566" s="30"/>
      <c r="HQ566" s="42"/>
      <c r="HU566" s="7"/>
      <c r="HV566" s="8"/>
      <c r="IA566" s="8"/>
      <c r="IC566" s="4"/>
      <c r="ID566" s="4"/>
      <c r="IF566" s="8"/>
      <c r="IH566" s="4"/>
      <c r="II566" s="4"/>
      <c r="IK566" s="8"/>
      <c r="IM566" s="4"/>
      <c r="IN566" s="4"/>
      <c r="IO566" s="15"/>
      <c r="IP566" s="39"/>
      <c r="IU566" s="39"/>
      <c r="IW566" s="14"/>
      <c r="IX566" s="14"/>
      <c r="IZ566" s="39"/>
      <c r="JB566" s="14"/>
      <c r="JC566" s="14"/>
      <c r="JD566" s="22"/>
      <c r="JE566" s="40"/>
      <c r="JJ566" s="40"/>
      <c r="JL566" s="21"/>
      <c r="JM566" s="21"/>
      <c r="JN566" s="26"/>
      <c r="JO566" s="41"/>
      <c r="JS566" s="7"/>
      <c r="JT566" s="8"/>
      <c r="JY566" s="8"/>
      <c r="KA566" s="4"/>
      <c r="KB566" s="4"/>
      <c r="KD566" s="8"/>
      <c r="KF566" s="4"/>
      <c r="KG566" s="4"/>
      <c r="KH566" s="15"/>
      <c r="KI566" s="39"/>
      <c r="KN566" s="39"/>
      <c r="KP566" s="14"/>
      <c r="KQ566" s="14"/>
      <c r="KR566" s="22"/>
      <c r="KS566" s="40"/>
      <c r="KX566" s="6"/>
      <c r="KZ566" s="5"/>
      <c r="LA566" s="5"/>
      <c r="LG566" s="15"/>
      <c r="LH566" s="39"/>
      <c r="LM566" s="6"/>
      <c r="LO566" s="5"/>
      <c r="LP566" s="5"/>
      <c r="LQ566" s="7"/>
      <c r="LR566" s="8"/>
      <c r="LW566" s="8"/>
      <c r="LY566" s="4"/>
      <c r="LZ566" s="4"/>
      <c r="MB566" s="8"/>
      <c r="MD566" s="4"/>
      <c r="ME566" s="4"/>
      <c r="MG566" s="8"/>
      <c r="MI566" s="4"/>
      <c r="MJ566" s="4"/>
      <c r="MK566" s="15"/>
      <c r="ML566" s="39"/>
      <c r="MQ566" s="39"/>
      <c r="MS566" s="14"/>
      <c r="MT566" s="14"/>
      <c r="MV566" s="39"/>
      <c r="MX566" s="14"/>
      <c r="MY566" s="14"/>
      <c r="MZ566" s="22"/>
      <c r="NA566" s="40"/>
      <c r="NF566" s="40"/>
      <c r="NH566" s="21"/>
      <c r="NI566" s="21"/>
      <c r="NJ566" s="26"/>
      <c r="NK566" s="41"/>
      <c r="NO566" s="7"/>
      <c r="NP566" s="8"/>
      <c r="NU566" s="8"/>
      <c r="NW566" s="4"/>
      <c r="NX566" s="4"/>
      <c r="NZ566" s="8"/>
      <c r="OB566" s="4"/>
      <c r="OC566" s="4"/>
      <c r="OD566" s="15"/>
      <c r="OE566" s="39"/>
      <c r="OJ566" s="39"/>
      <c r="OL566" s="14"/>
      <c r="OM566" s="14"/>
      <c r="ON566" s="22"/>
      <c r="OO566" s="40"/>
      <c r="OS566" s="7"/>
      <c r="OT566" s="8"/>
      <c r="OY566" s="8"/>
      <c r="PA566" s="4"/>
      <c r="PB566" s="4"/>
      <c r="PC566" s="15"/>
      <c r="PD566" s="39"/>
      <c r="PH566" s="7"/>
      <c r="PI566" s="8"/>
      <c r="PM566" s="7"/>
      <c r="PN566" s="8"/>
      <c r="PS566" s="8"/>
      <c r="PU566" s="4"/>
      <c r="PV566" s="4"/>
      <c r="PX566" s="8"/>
      <c r="PZ566" s="4"/>
      <c r="QA566" s="4"/>
      <c r="QB566" s="15"/>
      <c r="QC566" s="39"/>
      <c r="QH566" s="39"/>
      <c r="QJ566" s="14"/>
      <c r="QK566" s="14"/>
      <c r="QL566" s="22"/>
      <c r="QM566" s="40"/>
      <c r="QQ566" s="7"/>
      <c r="QR566" s="8"/>
      <c r="QW566" s="8"/>
      <c r="QY566" s="4"/>
      <c r="QZ566" s="4"/>
      <c r="RA566" s="15"/>
      <c r="RB566" s="39"/>
      <c r="RF566" s="7"/>
      <c r="RG566" s="8"/>
      <c r="RK566" s="7"/>
      <c r="RL566" s="8"/>
      <c r="RQ566" s="8"/>
      <c r="RS566" s="4"/>
      <c r="RT566" s="4"/>
      <c r="RU566" s="15"/>
      <c r="RV566" s="39"/>
      <c r="RZ566" s="7"/>
      <c r="SA566" s="8"/>
      <c r="SE566" s="7"/>
      <c r="SF566" s="8"/>
      <c r="SJ566" s="7"/>
      <c r="SK566" s="8"/>
      <c r="SP566" s="8"/>
      <c r="SR566" s="4"/>
      <c r="SS566" s="4"/>
      <c r="SU566" s="8"/>
      <c r="SW566" s="4"/>
      <c r="SX566" s="4"/>
      <c r="SY566" s="15"/>
      <c r="SZ566" s="39"/>
      <c r="TE566" s="39"/>
      <c r="TG566" s="14"/>
      <c r="TH566" s="14"/>
      <c r="TI566" s="22"/>
      <c r="TJ566" s="40"/>
      <c r="TN566" s="7"/>
      <c r="TO566" s="8"/>
      <c r="TT566" s="8"/>
      <c r="TV566" s="4"/>
      <c r="TW566" s="4"/>
      <c r="TX566" s="15"/>
      <c r="TY566" s="39"/>
      <c r="UC566" s="7"/>
      <c r="UD566" s="8"/>
      <c r="UH566" s="7"/>
      <c r="UI566" s="8"/>
      <c r="UN566" s="8"/>
      <c r="UP566" s="4"/>
      <c r="UQ566" s="4"/>
      <c r="UR566" s="15"/>
      <c r="US566" s="39"/>
      <c r="UW566" s="7"/>
      <c r="UX566" s="8"/>
      <c r="VB566" s="7"/>
      <c r="VC566" s="8"/>
      <c r="VG566" s="7"/>
      <c r="VH566" s="8"/>
      <c r="VM566" s="8"/>
      <c r="VO566" s="4"/>
      <c r="VP566" s="4"/>
      <c r="VQ566" s="15"/>
      <c r="VR566" s="39"/>
      <c r="VV566" s="7"/>
      <c r="VW566" s="8"/>
      <c r="WA566" s="7"/>
      <c r="WB566" s="8"/>
      <c r="WF566" s="7"/>
      <c r="WG566" s="8"/>
      <c r="WK566" s="7"/>
      <c r="WL566" s="8"/>
      <c r="WQ566" s="8"/>
      <c r="WS566" s="4"/>
      <c r="WT566" s="4"/>
      <c r="WU566" s="15"/>
      <c r="WV566" s="39"/>
      <c r="WZ566" s="7"/>
      <c r="XA566" s="8"/>
      <c r="XE566" s="7"/>
      <c r="XF566" s="8"/>
      <c r="XJ566" s="7"/>
      <c r="XK566" s="8"/>
      <c r="XO566" s="7"/>
      <c r="XP566" s="8"/>
      <c r="XT566" s="7"/>
      <c r="XU566" s="8"/>
      <c r="XY566" s="7"/>
      <c r="XZ566" s="8"/>
      <c r="YD566" s="7"/>
      <c r="YE566" s="8"/>
      <c r="YI566" s="7"/>
      <c r="YJ566" s="8"/>
    </row>
    <row r="567" spans="2:660" x14ac:dyDescent="0.2">
      <c r="B567" s="242"/>
      <c r="C567" s="163"/>
      <c r="D567"/>
      <c r="J567"/>
      <c r="K567"/>
      <c r="L567"/>
      <c r="M567"/>
      <c r="AI567" s="8"/>
      <c r="AK567" s="4"/>
      <c r="AL567" s="9"/>
      <c r="AN567" s="8"/>
      <c r="AP567" s="4"/>
      <c r="AQ567" s="9"/>
      <c r="AS567" s="8"/>
      <c r="AU567" s="4"/>
      <c r="AV567" s="9"/>
      <c r="AX567" s="17"/>
      <c r="AZ567" s="13"/>
      <c r="BA567" s="16"/>
      <c r="BM567" s="39"/>
      <c r="BO567" s="14"/>
      <c r="BP567" s="18"/>
      <c r="BR567" s="39"/>
      <c r="BT567" s="14"/>
      <c r="BU567" s="18"/>
      <c r="BW567" s="39"/>
      <c r="BY567" s="14"/>
      <c r="BZ567" s="18"/>
      <c r="CA567" s="22"/>
      <c r="CB567" s="40"/>
      <c r="CG567" s="40"/>
      <c r="CI567" s="21"/>
      <c r="CJ567" s="21"/>
      <c r="CL567" s="40"/>
      <c r="CN567" s="21"/>
      <c r="CO567" s="21"/>
      <c r="CQ567" s="40"/>
      <c r="CS567" s="21"/>
      <c r="CT567" s="21"/>
      <c r="CV567" s="40"/>
      <c r="CX567" s="21"/>
      <c r="CY567" s="21"/>
      <c r="CZ567" s="26"/>
      <c r="DA567" s="41"/>
      <c r="DF567" s="41"/>
      <c r="DH567" s="25"/>
      <c r="DI567" s="25"/>
      <c r="DK567" s="41"/>
      <c r="DM567" s="25"/>
      <c r="DN567" s="25"/>
      <c r="DP567" s="41"/>
      <c r="DR567" s="25"/>
      <c r="DS567" s="25"/>
      <c r="DT567" s="30"/>
      <c r="DU567" s="42"/>
      <c r="DZ567" s="42"/>
      <c r="EB567" s="29"/>
      <c r="EC567" s="29"/>
      <c r="EE567" s="42"/>
      <c r="EG567" s="29"/>
      <c r="EH567" s="29"/>
      <c r="EI567" s="34"/>
      <c r="EJ567" s="43"/>
      <c r="EO567" s="43"/>
      <c r="EQ567" s="33"/>
      <c r="ER567" s="33"/>
      <c r="ES567" s="38"/>
      <c r="ET567" s="44"/>
      <c r="EX567" s="7"/>
      <c r="EY567" s="8"/>
      <c r="FD567" s="8"/>
      <c r="FF567" s="4"/>
      <c r="FG567" s="4"/>
      <c r="FI567" s="8"/>
      <c r="FK567" s="4"/>
      <c r="FL567" s="4"/>
      <c r="FN567" s="8"/>
      <c r="FP567" s="4"/>
      <c r="FQ567" s="4"/>
      <c r="FS567" s="8"/>
      <c r="FU567" s="4"/>
      <c r="FV567" s="4"/>
      <c r="FW567" s="15"/>
      <c r="FX567" s="39"/>
      <c r="GC567" s="39"/>
      <c r="GE567" s="14"/>
      <c r="GF567" s="14"/>
      <c r="GH567" s="39"/>
      <c r="GJ567" s="14"/>
      <c r="GK567" s="14"/>
      <c r="GM567" s="39"/>
      <c r="GO567" s="14"/>
      <c r="GP567" s="14"/>
      <c r="GQ567" s="22"/>
      <c r="GR567" s="40"/>
      <c r="GW567" s="40"/>
      <c r="GY567" s="21"/>
      <c r="GZ567" s="21"/>
      <c r="HB567" s="40"/>
      <c r="HD567" s="21"/>
      <c r="HE567" s="21"/>
      <c r="HF567" s="26"/>
      <c r="HG567" s="41"/>
      <c r="HL567" s="41"/>
      <c r="HN567" s="25"/>
      <c r="HO567" s="25"/>
      <c r="HP567" s="30"/>
      <c r="HQ567" s="42"/>
      <c r="HU567" s="7"/>
      <c r="HV567" s="8"/>
      <c r="IA567" s="8"/>
      <c r="IC567" s="4"/>
      <c r="ID567" s="4"/>
      <c r="IF567" s="8"/>
      <c r="IH567" s="4"/>
      <c r="II567" s="4"/>
      <c r="IK567" s="8"/>
      <c r="IM567" s="4"/>
      <c r="IN567" s="4"/>
      <c r="IO567" s="15"/>
      <c r="IP567" s="39"/>
      <c r="IU567" s="39"/>
      <c r="IW567" s="14"/>
      <c r="IX567" s="14"/>
      <c r="IZ567" s="39"/>
      <c r="JB567" s="14"/>
      <c r="JC567" s="14"/>
      <c r="JD567" s="22"/>
      <c r="JE567" s="40"/>
      <c r="JJ567" s="40"/>
      <c r="JL567" s="21"/>
      <c r="JM567" s="21"/>
      <c r="JN567" s="26"/>
      <c r="JO567" s="41"/>
      <c r="JS567" s="7"/>
      <c r="JT567" s="8"/>
      <c r="JY567" s="8"/>
      <c r="KA567" s="4"/>
      <c r="KB567" s="4"/>
      <c r="KD567" s="8"/>
      <c r="KF567" s="4"/>
      <c r="KG567" s="4"/>
      <c r="KH567" s="15"/>
      <c r="KI567" s="39"/>
      <c r="KN567" s="39"/>
      <c r="KP567" s="14"/>
      <c r="KQ567" s="14"/>
      <c r="KR567" s="22"/>
      <c r="KS567" s="40"/>
      <c r="KX567" s="6"/>
      <c r="KZ567" s="5"/>
      <c r="LA567" s="5"/>
      <c r="LG567" s="15"/>
      <c r="LH567" s="39"/>
      <c r="LM567" s="6"/>
      <c r="LO567" s="5"/>
      <c r="LP567" s="5"/>
      <c r="LQ567" s="7"/>
      <c r="LR567" s="8"/>
      <c r="LW567" s="8"/>
      <c r="LY567" s="4"/>
      <c r="LZ567" s="4"/>
      <c r="MB567" s="8"/>
      <c r="MD567" s="4"/>
      <c r="ME567" s="4"/>
      <c r="MG567" s="8"/>
      <c r="MI567" s="4"/>
      <c r="MJ567" s="4"/>
      <c r="MK567" s="15"/>
      <c r="ML567" s="39"/>
      <c r="MQ567" s="39"/>
      <c r="MS567" s="14"/>
      <c r="MT567" s="14"/>
      <c r="MV567" s="39"/>
      <c r="MX567" s="14"/>
      <c r="MY567" s="14"/>
      <c r="MZ567" s="22"/>
      <c r="NA567" s="40"/>
      <c r="NF567" s="40"/>
      <c r="NH567" s="21"/>
      <c r="NI567" s="21"/>
      <c r="NJ567" s="26"/>
      <c r="NK567" s="41"/>
      <c r="NO567" s="7"/>
      <c r="NP567" s="8"/>
      <c r="NU567" s="8"/>
      <c r="NW567" s="4"/>
      <c r="NX567" s="4"/>
      <c r="NZ567" s="8"/>
      <c r="OB567" s="4"/>
      <c r="OC567" s="4"/>
      <c r="OD567" s="15"/>
      <c r="OE567" s="39"/>
      <c r="OJ567" s="39"/>
      <c r="OL567" s="14"/>
      <c r="OM567" s="14"/>
      <c r="ON567" s="22"/>
      <c r="OO567" s="40"/>
      <c r="OS567" s="7"/>
      <c r="OT567" s="8"/>
      <c r="OY567" s="8"/>
      <c r="PA567" s="4"/>
      <c r="PB567" s="4"/>
      <c r="PC567" s="15"/>
      <c r="PD567" s="39"/>
      <c r="PH567" s="7"/>
      <c r="PI567" s="8"/>
      <c r="PM567" s="7"/>
      <c r="PN567" s="8"/>
      <c r="PS567" s="8"/>
      <c r="PU567" s="4"/>
      <c r="PV567" s="4"/>
      <c r="PX567" s="8"/>
      <c r="PZ567" s="4"/>
      <c r="QA567" s="4"/>
      <c r="QB567" s="15"/>
      <c r="QC567" s="39"/>
      <c r="QH567" s="39"/>
      <c r="QJ567" s="14"/>
      <c r="QK567" s="14"/>
      <c r="QL567" s="22"/>
      <c r="QM567" s="40"/>
      <c r="QQ567" s="7"/>
      <c r="QR567" s="8"/>
      <c r="QW567" s="8"/>
      <c r="QY567" s="4"/>
      <c r="QZ567" s="4"/>
      <c r="RA567" s="15"/>
      <c r="RB567" s="39"/>
      <c r="RF567" s="7"/>
      <c r="RG567" s="8"/>
      <c r="RK567" s="7"/>
      <c r="RL567" s="8"/>
      <c r="RQ567" s="8"/>
      <c r="RS567" s="4"/>
      <c r="RT567" s="4"/>
      <c r="RU567" s="15"/>
      <c r="RV567" s="39"/>
      <c r="RZ567" s="7"/>
      <c r="SA567" s="8"/>
      <c r="SE567" s="7"/>
      <c r="SF567" s="8"/>
      <c r="SJ567" s="7"/>
      <c r="SK567" s="8"/>
      <c r="SP567" s="8"/>
      <c r="SR567" s="4"/>
      <c r="SS567" s="4"/>
      <c r="SU567" s="8"/>
      <c r="SW567" s="4"/>
      <c r="SX567" s="4"/>
      <c r="SY567" s="15"/>
      <c r="SZ567" s="39"/>
      <c r="TE567" s="39"/>
      <c r="TG567" s="14"/>
      <c r="TH567" s="14"/>
      <c r="TI567" s="22"/>
      <c r="TJ567" s="40"/>
      <c r="TN567" s="7"/>
      <c r="TO567" s="8"/>
      <c r="TT567" s="8"/>
      <c r="TV567" s="4"/>
      <c r="TW567" s="4"/>
      <c r="TX567" s="15"/>
      <c r="TY567" s="39"/>
      <c r="UC567" s="7"/>
      <c r="UD567" s="8"/>
      <c r="UH567" s="7"/>
      <c r="UI567" s="8"/>
      <c r="UN567" s="8"/>
      <c r="UP567" s="4"/>
      <c r="UQ567" s="4"/>
      <c r="UR567" s="15"/>
      <c r="US567" s="39"/>
      <c r="UW567" s="7"/>
      <c r="UX567" s="8"/>
      <c r="VB567" s="7"/>
      <c r="VC567" s="8"/>
      <c r="VG567" s="7"/>
      <c r="VH567" s="8"/>
      <c r="VM567" s="8"/>
      <c r="VO567" s="4"/>
      <c r="VP567" s="4"/>
      <c r="VQ567" s="15"/>
      <c r="VR567" s="39"/>
      <c r="VV567" s="7"/>
      <c r="VW567" s="8"/>
      <c r="WA567" s="7"/>
      <c r="WB567" s="8"/>
      <c r="WF567" s="7"/>
      <c r="WG567" s="8"/>
      <c r="WK567" s="7"/>
      <c r="WL567" s="8"/>
      <c r="WQ567" s="8"/>
      <c r="WS567" s="4"/>
      <c r="WT567" s="4"/>
      <c r="WU567" s="15"/>
      <c r="WV567" s="39"/>
      <c r="WZ567" s="7"/>
      <c r="XA567" s="8"/>
      <c r="XE567" s="7"/>
      <c r="XF567" s="8"/>
      <c r="XJ567" s="7"/>
      <c r="XK567" s="8"/>
      <c r="XO567" s="7"/>
      <c r="XP567" s="8"/>
      <c r="XT567" s="7"/>
      <c r="XU567" s="8"/>
      <c r="XY567" s="7"/>
      <c r="XZ567" s="8"/>
      <c r="YD567" s="7"/>
      <c r="YE567" s="8"/>
      <c r="YI567" s="7"/>
      <c r="YJ567" s="8"/>
    </row>
    <row r="568" spans="2:660" x14ac:dyDescent="0.2">
      <c r="B568" s="242"/>
      <c r="C568" s="163"/>
      <c r="D568"/>
      <c r="J568"/>
      <c r="K568"/>
      <c r="L568"/>
      <c r="M568"/>
      <c r="AI568" s="8"/>
      <c r="AK568" s="4"/>
      <c r="AL568" s="9"/>
      <c r="AN568" s="8"/>
      <c r="AP568" s="4"/>
      <c r="AQ568" s="9"/>
      <c r="AS568" s="8"/>
      <c r="AU568" s="4"/>
      <c r="AV568" s="9"/>
      <c r="AX568" s="17"/>
      <c r="AZ568" s="13"/>
      <c r="BA568" s="16"/>
      <c r="BM568" s="39"/>
      <c r="BO568" s="14"/>
      <c r="BP568" s="18"/>
      <c r="BR568" s="39"/>
      <c r="BT568" s="14"/>
      <c r="BU568" s="18"/>
      <c r="BW568" s="39"/>
      <c r="BY568" s="14"/>
      <c r="BZ568" s="18"/>
      <c r="CA568" s="22"/>
      <c r="CB568" s="40"/>
      <c r="CG568" s="40"/>
      <c r="CI568" s="21"/>
      <c r="CJ568" s="21"/>
      <c r="CL568" s="40"/>
      <c r="CN568" s="21"/>
      <c r="CO568" s="21"/>
      <c r="CQ568" s="40"/>
      <c r="CS568" s="21"/>
      <c r="CT568" s="21"/>
      <c r="CV568" s="40"/>
      <c r="CX568" s="21"/>
      <c r="CY568" s="21"/>
      <c r="CZ568" s="26"/>
      <c r="DA568" s="41"/>
      <c r="DF568" s="41"/>
      <c r="DH568" s="25"/>
      <c r="DI568" s="25"/>
      <c r="DK568" s="41"/>
      <c r="DM568" s="25"/>
      <c r="DN568" s="25"/>
      <c r="DP568" s="41"/>
      <c r="DR568" s="25"/>
      <c r="DS568" s="25"/>
      <c r="DT568" s="30"/>
      <c r="DU568" s="42"/>
      <c r="DZ568" s="42"/>
      <c r="EB568" s="29"/>
      <c r="EC568" s="29"/>
      <c r="EE568" s="42"/>
      <c r="EG568" s="29"/>
      <c r="EH568" s="29"/>
      <c r="EI568" s="34"/>
      <c r="EJ568" s="43"/>
      <c r="EO568" s="43"/>
      <c r="EQ568" s="33"/>
      <c r="ER568" s="33"/>
      <c r="ES568" s="38"/>
      <c r="ET568" s="44"/>
      <c r="EX568" s="7"/>
      <c r="EY568" s="8"/>
      <c r="FD568" s="8"/>
      <c r="FF568" s="4"/>
      <c r="FG568" s="4"/>
      <c r="FI568" s="8"/>
      <c r="FK568" s="4"/>
      <c r="FL568" s="4"/>
      <c r="FN568" s="8"/>
      <c r="FP568" s="4"/>
      <c r="FQ568" s="4"/>
      <c r="FS568" s="8"/>
      <c r="FU568" s="4"/>
      <c r="FV568" s="4"/>
      <c r="FW568" s="15"/>
      <c r="FX568" s="39"/>
      <c r="GC568" s="39"/>
      <c r="GE568" s="14"/>
      <c r="GF568" s="14"/>
      <c r="GH568" s="39"/>
      <c r="GJ568" s="14"/>
      <c r="GK568" s="14"/>
      <c r="GM568" s="39"/>
      <c r="GO568" s="14"/>
      <c r="GP568" s="14"/>
      <c r="GQ568" s="22"/>
      <c r="GR568" s="40"/>
      <c r="GW568" s="40"/>
      <c r="GY568" s="21"/>
      <c r="GZ568" s="21"/>
      <c r="HB568" s="40"/>
      <c r="HD568" s="21"/>
      <c r="HE568" s="21"/>
      <c r="HF568" s="26"/>
      <c r="HG568" s="41"/>
      <c r="HL568" s="41"/>
      <c r="HN568" s="25"/>
      <c r="HO568" s="25"/>
      <c r="HP568" s="30"/>
      <c r="HQ568" s="42"/>
      <c r="HU568" s="7"/>
      <c r="HV568" s="8"/>
      <c r="IA568" s="8"/>
      <c r="IC568" s="4"/>
      <c r="ID568" s="4"/>
      <c r="IF568" s="8"/>
      <c r="IH568" s="4"/>
      <c r="II568" s="4"/>
      <c r="IK568" s="8"/>
      <c r="IM568" s="4"/>
      <c r="IN568" s="4"/>
      <c r="IO568" s="15"/>
      <c r="IP568" s="39"/>
      <c r="IU568" s="39"/>
      <c r="IW568" s="14"/>
      <c r="IX568" s="14"/>
      <c r="IZ568" s="39"/>
      <c r="JB568" s="14"/>
      <c r="JC568" s="14"/>
      <c r="JD568" s="22"/>
      <c r="JE568" s="40"/>
      <c r="JJ568" s="40"/>
      <c r="JL568" s="21"/>
      <c r="JM568" s="21"/>
      <c r="JN568" s="26"/>
      <c r="JO568" s="41"/>
      <c r="JS568" s="7"/>
      <c r="JT568" s="8"/>
      <c r="JY568" s="8"/>
      <c r="KA568" s="4"/>
      <c r="KB568" s="4"/>
      <c r="KD568" s="8"/>
      <c r="KF568" s="4"/>
      <c r="KG568" s="4"/>
      <c r="KH568" s="15"/>
      <c r="KI568" s="39"/>
      <c r="KN568" s="39"/>
      <c r="KP568" s="14"/>
      <c r="KQ568" s="14"/>
      <c r="KR568" s="22"/>
      <c r="KS568" s="40"/>
      <c r="KX568" s="6"/>
      <c r="KZ568" s="5"/>
      <c r="LA568" s="5"/>
      <c r="LG568" s="15"/>
      <c r="LH568" s="39"/>
      <c r="LM568" s="6"/>
      <c r="LO568" s="5"/>
      <c r="LP568" s="5"/>
      <c r="LQ568" s="7"/>
      <c r="LR568" s="8"/>
      <c r="LW568" s="8"/>
      <c r="LY568" s="4"/>
      <c r="LZ568" s="4"/>
      <c r="MB568" s="8"/>
      <c r="MD568" s="4"/>
      <c r="ME568" s="4"/>
      <c r="MG568" s="8"/>
      <c r="MI568" s="4"/>
      <c r="MJ568" s="4"/>
      <c r="MK568" s="15"/>
      <c r="ML568" s="39"/>
      <c r="MQ568" s="39"/>
      <c r="MS568" s="14"/>
      <c r="MT568" s="14"/>
      <c r="MV568" s="39"/>
      <c r="MX568" s="14"/>
      <c r="MY568" s="14"/>
      <c r="MZ568" s="22"/>
      <c r="NA568" s="40"/>
      <c r="NF568" s="40"/>
      <c r="NH568" s="21"/>
      <c r="NI568" s="21"/>
      <c r="NJ568" s="26"/>
      <c r="NK568" s="41"/>
      <c r="NO568" s="7"/>
      <c r="NP568" s="8"/>
      <c r="NU568" s="8"/>
      <c r="NW568" s="4"/>
      <c r="NX568" s="4"/>
      <c r="NZ568" s="8"/>
      <c r="OB568" s="4"/>
      <c r="OC568" s="4"/>
      <c r="OD568" s="15"/>
      <c r="OE568" s="39"/>
      <c r="OJ568" s="39"/>
      <c r="OL568" s="14"/>
      <c r="OM568" s="14"/>
      <c r="ON568" s="22"/>
      <c r="OO568" s="40"/>
      <c r="OS568" s="7"/>
      <c r="OT568" s="8"/>
      <c r="OY568" s="8"/>
      <c r="PA568" s="4"/>
      <c r="PB568" s="4"/>
      <c r="PC568" s="15"/>
      <c r="PD568" s="39"/>
      <c r="PH568" s="7"/>
      <c r="PI568" s="8"/>
      <c r="PM568" s="7"/>
      <c r="PN568" s="8"/>
      <c r="PS568" s="8"/>
      <c r="PU568" s="4"/>
      <c r="PV568" s="4"/>
      <c r="PX568" s="8"/>
      <c r="PZ568" s="4"/>
      <c r="QA568" s="4"/>
      <c r="QB568" s="15"/>
      <c r="QC568" s="39"/>
      <c r="QH568" s="39"/>
      <c r="QJ568" s="14"/>
      <c r="QK568" s="14"/>
      <c r="QL568" s="22"/>
      <c r="QM568" s="40"/>
      <c r="QQ568" s="7"/>
      <c r="QR568" s="8"/>
      <c r="QW568" s="8"/>
      <c r="QY568" s="4"/>
      <c r="QZ568" s="4"/>
      <c r="RA568" s="15"/>
      <c r="RB568" s="39"/>
      <c r="RF568" s="7"/>
      <c r="RG568" s="8"/>
      <c r="RK568" s="7"/>
      <c r="RL568" s="8"/>
      <c r="RQ568" s="8"/>
      <c r="RS568" s="4"/>
      <c r="RT568" s="4"/>
      <c r="RU568" s="15"/>
      <c r="RV568" s="39"/>
      <c r="RZ568" s="7"/>
      <c r="SA568" s="8"/>
      <c r="SE568" s="7"/>
      <c r="SF568" s="8"/>
      <c r="SJ568" s="7"/>
      <c r="SK568" s="8"/>
      <c r="SP568" s="8"/>
      <c r="SR568" s="4"/>
      <c r="SS568" s="4"/>
      <c r="SU568" s="8"/>
      <c r="SW568" s="4"/>
      <c r="SX568" s="4"/>
      <c r="SY568" s="15"/>
      <c r="SZ568" s="39"/>
      <c r="TE568" s="39"/>
      <c r="TG568" s="14"/>
      <c r="TH568" s="14"/>
      <c r="TI568" s="22"/>
      <c r="TJ568" s="40"/>
      <c r="TN568" s="7"/>
      <c r="TO568" s="8"/>
      <c r="TT568" s="8"/>
      <c r="TV568" s="4"/>
      <c r="TW568" s="4"/>
      <c r="TX568" s="15"/>
      <c r="TY568" s="39"/>
      <c r="UC568" s="7"/>
      <c r="UD568" s="8"/>
      <c r="UH568" s="7"/>
      <c r="UI568" s="8"/>
      <c r="UN568" s="8"/>
      <c r="UP568" s="4"/>
      <c r="UQ568" s="4"/>
      <c r="UR568" s="15"/>
      <c r="US568" s="39"/>
      <c r="UW568" s="7"/>
      <c r="UX568" s="8"/>
      <c r="VB568" s="7"/>
      <c r="VC568" s="8"/>
      <c r="VG568" s="7"/>
      <c r="VH568" s="8"/>
      <c r="VM568" s="8"/>
      <c r="VO568" s="4"/>
      <c r="VP568" s="4"/>
      <c r="VQ568" s="15"/>
      <c r="VR568" s="39"/>
      <c r="VV568" s="7"/>
      <c r="VW568" s="8"/>
      <c r="WA568" s="7"/>
      <c r="WB568" s="8"/>
      <c r="WF568" s="7"/>
      <c r="WG568" s="8"/>
      <c r="WK568" s="7"/>
      <c r="WL568" s="8"/>
      <c r="WQ568" s="8"/>
      <c r="WS568" s="4"/>
      <c r="WT568" s="4"/>
      <c r="WU568" s="15"/>
      <c r="WV568" s="39"/>
      <c r="WZ568" s="7"/>
      <c r="XA568" s="8"/>
      <c r="XE568" s="7"/>
      <c r="XF568" s="8"/>
      <c r="XJ568" s="7"/>
      <c r="XK568" s="8"/>
      <c r="XO568" s="7"/>
      <c r="XP568" s="8"/>
      <c r="XT568" s="7"/>
      <c r="XU568" s="8"/>
      <c r="XY568" s="7"/>
      <c r="XZ568" s="8"/>
      <c r="YD568" s="7"/>
      <c r="YE568" s="8"/>
      <c r="YI568" s="7"/>
      <c r="YJ568" s="8"/>
    </row>
    <row r="569" spans="2:660" x14ac:dyDescent="0.2">
      <c r="B569" s="242"/>
      <c r="C569" s="163"/>
      <c r="D569"/>
      <c r="J569"/>
      <c r="K569"/>
      <c r="L569"/>
      <c r="M569"/>
      <c r="AI569" s="8"/>
      <c r="AK569" s="4"/>
      <c r="AL569" s="9"/>
      <c r="AN569" s="8"/>
      <c r="AP569" s="4"/>
      <c r="AQ569" s="9"/>
      <c r="AS569" s="8"/>
      <c r="AU569" s="4"/>
      <c r="AV569" s="9"/>
      <c r="AX569" s="17"/>
      <c r="AZ569" s="13"/>
      <c r="BA569" s="16"/>
      <c r="BM569" s="39"/>
      <c r="BO569" s="14"/>
      <c r="BP569" s="18"/>
      <c r="BR569" s="39"/>
      <c r="BT569" s="14"/>
      <c r="BU569" s="18"/>
      <c r="BW569" s="39"/>
      <c r="BY569" s="14"/>
      <c r="BZ569" s="18"/>
      <c r="CA569" s="22"/>
      <c r="CB569" s="40"/>
      <c r="CG569" s="40"/>
      <c r="CI569" s="21"/>
      <c r="CJ569" s="21"/>
      <c r="CL569" s="40"/>
      <c r="CN569" s="21"/>
      <c r="CO569" s="21"/>
      <c r="CQ569" s="40"/>
      <c r="CS569" s="21"/>
      <c r="CT569" s="21"/>
      <c r="CV569" s="40"/>
      <c r="CX569" s="21"/>
      <c r="CY569" s="21"/>
      <c r="CZ569" s="26"/>
      <c r="DA569" s="41"/>
      <c r="DF569" s="41"/>
      <c r="DH569" s="25"/>
      <c r="DI569" s="25"/>
      <c r="DK569" s="41"/>
      <c r="DM569" s="25"/>
      <c r="DN569" s="25"/>
      <c r="DP569" s="41"/>
      <c r="DR569" s="25"/>
      <c r="DS569" s="25"/>
      <c r="DT569" s="30"/>
      <c r="DU569" s="42"/>
      <c r="DZ569" s="42"/>
      <c r="EB569" s="29"/>
      <c r="EC569" s="29"/>
      <c r="EE569" s="42"/>
      <c r="EG569" s="29"/>
      <c r="EH569" s="29"/>
      <c r="EI569" s="34"/>
      <c r="EJ569" s="43"/>
      <c r="EO569" s="43"/>
      <c r="EQ569" s="33"/>
      <c r="ER569" s="33"/>
      <c r="ES569" s="38"/>
      <c r="ET569" s="44"/>
      <c r="EX569" s="7"/>
      <c r="EY569" s="8"/>
      <c r="FD569" s="8"/>
      <c r="FF569" s="4"/>
      <c r="FG569" s="4"/>
      <c r="FI569" s="8"/>
      <c r="FK569" s="4"/>
      <c r="FL569" s="4"/>
      <c r="FN569" s="8"/>
      <c r="FP569" s="4"/>
      <c r="FQ569" s="4"/>
      <c r="FS569" s="8"/>
      <c r="FU569" s="4"/>
      <c r="FV569" s="4"/>
      <c r="FW569" s="15"/>
      <c r="FX569" s="39"/>
      <c r="GC569" s="39"/>
      <c r="GE569" s="14"/>
      <c r="GF569" s="14"/>
      <c r="GH569" s="39"/>
      <c r="GJ569" s="14"/>
      <c r="GK569" s="14"/>
      <c r="GM569" s="39"/>
      <c r="GO569" s="14"/>
      <c r="GP569" s="14"/>
      <c r="GQ569" s="22"/>
      <c r="GR569" s="40"/>
      <c r="GW569" s="40"/>
      <c r="GY569" s="21"/>
      <c r="GZ569" s="21"/>
      <c r="HB569" s="40"/>
      <c r="HD569" s="21"/>
      <c r="HE569" s="21"/>
      <c r="HF569" s="26"/>
      <c r="HG569" s="41"/>
      <c r="HL569" s="41"/>
      <c r="HN569" s="25"/>
      <c r="HO569" s="25"/>
      <c r="HP569" s="30"/>
      <c r="HQ569" s="42"/>
      <c r="HU569" s="7"/>
      <c r="HV569" s="8"/>
      <c r="IA569" s="8"/>
      <c r="IC569" s="4"/>
      <c r="ID569" s="4"/>
      <c r="IF569" s="8"/>
      <c r="IH569" s="4"/>
      <c r="II569" s="4"/>
      <c r="IK569" s="8"/>
      <c r="IM569" s="4"/>
      <c r="IN569" s="4"/>
      <c r="IO569" s="15"/>
      <c r="IP569" s="39"/>
      <c r="IU569" s="39"/>
      <c r="IW569" s="14"/>
      <c r="IX569" s="14"/>
      <c r="IZ569" s="39"/>
      <c r="JB569" s="14"/>
      <c r="JC569" s="14"/>
      <c r="JD569" s="22"/>
      <c r="JE569" s="40"/>
      <c r="JJ569" s="40"/>
      <c r="JL569" s="21"/>
      <c r="JM569" s="21"/>
      <c r="JN569" s="26"/>
      <c r="JO569" s="41"/>
      <c r="JS569" s="7"/>
      <c r="JT569" s="8"/>
      <c r="JY569" s="8"/>
      <c r="KA569" s="4"/>
      <c r="KB569" s="4"/>
      <c r="KD569" s="8"/>
      <c r="KF569" s="4"/>
      <c r="KG569" s="4"/>
      <c r="KH569" s="15"/>
      <c r="KI569" s="39"/>
      <c r="KN569" s="39"/>
      <c r="KP569" s="14"/>
      <c r="KQ569" s="14"/>
      <c r="KR569" s="22"/>
      <c r="KS569" s="40"/>
      <c r="KX569" s="6"/>
      <c r="KZ569" s="5"/>
      <c r="LA569" s="5"/>
      <c r="LG569" s="15"/>
      <c r="LH569" s="39"/>
      <c r="LM569" s="6"/>
      <c r="LO569" s="5"/>
      <c r="LP569" s="5"/>
      <c r="LQ569" s="7"/>
      <c r="LR569" s="8"/>
      <c r="LW569" s="8"/>
      <c r="LY569" s="4"/>
      <c r="LZ569" s="4"/>
      <c r="MB569" s="8"/>
      <c r="MD569" s="4"/>
      <c r="ME569" s="4"/>
      <c r="MG569" s="8"/>
      <c r="MI569" s="4"/>
      <c r="MJ569" s="4"/>
      <c r="MK569" s="15"/>
      <c r="ML569" s="39"/>
      <c r="MQ569" s="39"/>
      <c r="MS569" s="14"/>
      <c r="MT569" s="14"/>
      <c r="MV569" s="39"/>
      <c r="MX569" s="14"/>
      <c r="MY569" s="14"/>
      <c r="MZ569" s="22"/>
      <c r="NA569" s="40"/>
      <c r="NF569" s="40"/>
      <c r="NH569" s="21"/>
      <c r="NI569" s="21"/>
      <c r="NJ569" s="26"/>
      <c r="NK569" s="41"/>
      <c r="NO569" s="7"/>
      <c r="NP569" s="8"/>
      <c r="NU569" s="8"/>
      <c r="NW569" s="4"/>
      <c r="NX569" s="4"/>
      <c r="NZ569" s="8"/>
      <c r="OB569" s="4"/>
      <c r="OC569" s="4"/>
      <c r="OD569" s="15"/>
      <c r="OE569" s="39"/>
      <c r="OJ569" s="39"/>
      <c r="OL569" s="14"/>
      <c r="OM569" s="14"/>
      <c r="ON569" s="22"/>
      <c r="OO569" s="40"/>
      <c r="OS569" s="7"/>
      <c r="OT569" s="8"/>
      <c r="OY569" s="8"/>
      <c r="PA569" s="4"/>
      <c r="PB569" s="4"/>
      <c r="PC569" s="15"/>
      <c r="PD569" s="39"/>
      <c r="PH569" s="7"/>
      <c r="PI569" s="8"/>
      <c r="PM569" s="7"/>
      <c r="PN569" s="8"/>
      <c r="PS569" s="8"/>
      <c r="PU569" s="4"/>
      <c r="PV569" s="4"/>
      <c r="PX569" s="8"/>
      <c r="PZ569" s="4"/>
      <c r="QA569" s="4"/>
      <c r="QB569" s="15"/>
      <c r="QC569" s="39"/>
      <c r="QH569" s="39"/>
      <c r="QJ569" s="14"/>
      <c r="QK569" s="14"/>
      <c r="QL569" s="22"/>
      <c r="QM569" s="40"/>
      <c r="QQ569" s="7"/>
      <c r="QR569" s="8"/>
      <c r="QW569" s="8"/>
      <c r="QY569" s="4"/>
      <c r="QZ569" s="4"/>
      <c r="RA569" s="15"/>
      <c r="RB569" s="39"/>
      <c r="RF569" s="7"/>
      <c r="RG569" s="8"/>
      <c r="RK569" s="7"/>
      <c r="RL569" s="8"/>
      <c r="RQ569" s="8"/>
      <c r="RS569" s="4"/>
      <c r="RT569" s="4"/>
      <c r="RU569" s="15"/>
      <c r="RV569" s="39"/>
      <c r="RZ569" s="7"/>
      <c r="SA569" s="8"/>
      <c r="SE569" s="7"/>
      <c r="SF569" s="8"/>
      <c r="SJ569" s="7"/>
      <c r="SK569" s="8"/>
      <c r="SP569" s="8"/>
      <c r="SR569" s="4"/>
      <c r="SS569" s="4"/>
      <c r="SU569" s="8"/>
      <c r="SW569" s="4"/>
      <c r="SX569" s="4"/>
      <c r="SY569" s="15"/>
      <c r="SZ569" s="39"/>
      <c r="TE569" s="39"/>
      <c r="TG569" s="14"/>
      <c r="TH569" s="14"/>
      <c r="TI569" s="22"/>
      <c r="TJ569" s="40"/>
      <c r="TN569" s="7"/>
      <c r="TO569" s="8"/>
      <c r="TT569" s="8"/>
      <c r="TV569" s="4"/>
      <c r="TW569" s="4"/>
      <c r="TX569" s="15"/>
      <c r="TY569" s="39"/>
      <c r="UC569" s="7"/>
      <c r="UD569" s="8"/>
      <c r="UH569" s="7"/>
      <c r="UI569" s="8"/>
      <c r="UN569" s="8"/>
      <c r="UP569" s="4"/>
      <c r="UQ569" s="4"/>
      <c r="UR569" s="15"/>
      <c r="US569" s="39"/>
      <c r="UW569" s="7"/>
      <c r="UX569" s="8"/>
      <c r="VB569" s="7"/>
      <c r="VC569" s="8"/>
      <c r="VG569" s="7"/>
      <c r="VH569" s="8"/>
      <c r="VM569" s="8"/>
      <c r="VO569" s="4"/>
      <c r="VP569" s="4"/>
      <c r="VQ569" s="15"/>
      <c r="VR569" s="39"/>
      <c r="VV569" s="7"/>
      <c r="VW569" s="8"/>
      <c r="WA569" s="7"/>
      <c r="WB569" s="8"/>
      <c r="WF569" s="7"/>
      <c r="WG569" s="8"/>
      <c r="WK569" s="7"/>
      <c r="WL569" s="8"/>
      <c r="WQ569" s="8"/>
      <c r="WS569" s="4"/>
      <c r="WT569" s="4"/>
      <c r="WU569" s="15"/>
      <c r="WV569" s="39"/>
      <c r="WZ569" s="7"/>
      <c r="XA569" s="8"/>
      <c r="XE569" s="7"/>
      <c r="XF569" s="8"/>
      <c r="XJ569" s="7"/>
      <c r="XK569" s="8"/>
      <c r="XO569" s="7"/>
      <c r="XP569" s="8"/>
      <c r="XT569" s="7"/>
      <c r="XU569" s="8"/>
      <c r="XY569" s="7"/>
      <c r="XZ569" s="8"/>
      <c r="YD569" s="7"/>
      <c r="YE569" s="8"/>
      <c r="YI569" s="7"/>
      <c r="YJ569" s="8"/>
    </row>
    <row r="570" spans="2:660" x14ac:dyDescent="0.2">
      <c r="B570" s="242"/>
      <c r="C570" s="163"/>
      <c r="D570"/>
      <c r="J570"/>
      <c r="K570"/>
      <c r="L570"/>
      <c r="M570"/>
      <c r="AI570" s="8"/>
      <c r="AK570" s="4"/>
      <c r="AL570" s="9"/>
      <c r="AN570" s="8"/>
      <c r="AP570" s="4"/>
      <c r="AQ570" s="9"/>
      <c r="AS570" s="8"/>
      <c r="AU570" s="4"/>
      <c r="AV570" s="9"/>
      <c r="AX570" s="17"/>
      <c r="AZ570" s="13"/>
      <c r="BA570" s="16"/>
      <c r="BM570" s="39"/>
      <c r="BO570" s="14"/>
      <c r="BP570" s="18"/>
      <c r="BR570" s="39"/>
      <c r="BT570" s="14"/>
      <c r="BU570" s="18"/>
      <c r="BW570" s="39"/>
      <c r="BY570" s="14"/>
      <c r="BZ570" s="18"/>
      <c r="CA570" s="22"/>
      <c r="CB570" s="40"/>
      <c r="CG570" s="40"/>
      <c r="CI570" s="21"/>
      <c r="CJ570" s="21"/>
      <c r="CL570" s="40"/>
      <c r="CN570" s="21"/>
      <c r="CO570" s="21"/>
      <c r="CQ570" s="40"/>
      <c r="CS570" s="21"/>
      <c r="CT570" s="21"/>
      <c r="CV570" s="40"/>
      <c r="CX570" s="21"/>
      <c r="CY570" s="21"/>
      <c r="CZ570" s="26"/>
      <c r="DA570" s="41"/>
      <c r="DF570" s="41"/>
      <c r="DH570" s="25"/>
      <c r="DI570" s="25"/>
      <c r="DK570" s="41"/>
      <c r="DM570" s="25"/>
      <c r="DN570" s="25"/>
      <c r="DP570" s="41"/>
      <c r="DR570" s="25"/>
      <c r="DS570" s="25"/>
      <c r="DT570" s="30"/>
      <c r="DU570" s="42"/>
      <c r="DZ570" s="42"/>
      <c r="EB570" s="29"/>
      <c r="EC570" s="29"/>
      <c r="EE570" s="42"/>
      <c r="EG570" s="29"/>
      <c r="EH570" s="29"/>
      <c r="EI570" s="34"/>
      <c r="EJ570" s="43"/>
      <c r="EO570" s="43"/>
      <c r="EQ570" s="33"/>
      <c r="ER570" s="33"/>
      <c r="ES570" s="38"/>
      <c r="ET570" s="44"/>
      <c r="EX570" s="7"/>
      <c r="EY570" s="8"/>
      <c r="FD570" s="8"/>
      <c r="FF570" s="4"/>
      <c r="FG570" s="4"/>
      <c r="FI570" s="8"/>
      <c r="FK570" s="4"/>
      <c r="FL570" s="4"/>
      <c r="FN570" s="8"/>
      <c r="FP570" s="4"/>
      <c r="FQ570" s="4"/>
      <c r="FS570" s="8"/>
      <c r="FU570" s="4"/>
      <c r="FV570" s="4"/>
      <c r="FW570" s="15"/>
      <c r="FX570" s="39"/>
      <c r="GC570" s="39"/>
      <c r="GE570" s="14"/>
      <c r="GF570" s="14"/>
      <c r="GH570" s="39"/>
      <c r="GJ570" s="14"/>
      <c r="GK570" s="14"/>
      <c r="GM570" s="39"/>
      <c r="GO570" s="14"/>
      <c r="GP570" s="14"/>
      <c r="GQ570" s="22"/>
      <c r="GR570" s="40"/>
      <c r="GW570" s="40"/>
      <c r="GY570" s="21"/>
      <c r="GZ570" s="21"/>
      <c r="HB570" s="40"/>
      <c r="HD570" s="21"/>
      <c r="HE570" s="21"/>
      <c r="HF570" s="26"/>
      <c r="HG570" s="41"/>
      <c r="HL570" s="41"/>
      <c r="HN570" s="25"/>
      <c r="HO570" s="25"/>
      <c r="HP570" s="30"/>
      <c r="HQ570" s="42"/>
      <c r="HU570" s="7"/>
      <c r="HV570" s="8"/>
      <c r="IA570" s="8"/>
      <c r="IC570" s="4"/>
      <c r="ID570" s="4"/>
      <c r="IF570" s="8"/>
      <c r="IH570" s="4"/>
      <c r="II570" s="4"/>
      <c r="IK570" s="8"/>
      <c r="IM570" s="4"/>
      <c r="IN570" s="4"/>
      <c r="IO570" s="15"/>
      <c r="IP570" s="39"/>
      <c r="IU570" s="39"/>
      <c r="IW570" s="14"/>
      <c r="IX570" s="14"/>
      <c r="IZ570" s="39"/>
      <c r="JB570" s="14"/>
      <c r="JC570" s="14"/>
      <c r="JD570" s="22"/>
      <c r="JE570" s="40"/>
      <c r="JJ570" s="40"/>
      <c r="JL570" s="21"/>
      <c r="JM570" s="21"/>
      <c r="JN570" s="26"/>
      <c r="JO570" s="41"/>
      <c r="JS570" s="7"/>
      <c r="JT570" s="8"/>
      <c r="JY570" s="8"/>
      <c r="KA570" s="4"/>
      <c r="KB570" s="4"/>
      <c r="KD570" s="8"/>
      <c r="KF570" s="4"/>
      <c r="KG570" s="4"/>
      <c r="KH570" s="15"/>
      <c r="KI570" s="39"/>
      <c r="KN570" s="39"/>
      <c r="KP570" s="14"/>
      <c r="KQ570" s="14"/>
      <c r="KR570" s="22"/>
      <c r="KS570" s="40"/>
      <c r="KX570" s="6"/>
      <c r="KZ570" s="5"/>
      <c r="LA570" s="5"/>
      <c r="LG570" s="15"/>
      <c r="LH570" s="39"/>
      <c r="LM570" s="6"/>
      <c r="LO570" s="5"/>
      <c r="LP570" s="5"/>
      <c r="LQ570" s="7"/>
      <c r="LR570" s="8"/>
      <c r="LW570" s="8"/>
      <c r="LY570" s="4"/>
      <c r="LZ570" s="4"/>
      <c r="MB570" s="8"/>
      <c r="MD570" s="4"/>
      <c r="ME570" s="4"/>
      <c r="MG570" s="8"/>
      <c r="MI570" s="4"/>
      <c r="MJ570" s="4"/>
      <c r="MK570" s="15"/>
      <c r="ML570" s="39"/>
      <c r="MQ570" s="39"/>
      <c r="MS570" s="14"/>
      <c r="MT570" s="14"/>
      <c r="MV570" s="39"/>
      <c r="MX570" s="14"/>
      <c r="MY570" s="14"/>
      <c r="MZ570" s="22"/>
      <c r="NA570" s="40"/>
      <c r="NF570" s="40"/>
      <c r="NH570" s="21"/>
      <c r="NI570" s="21"/>
      <c r="NJ570" s="26"/>
      <c r="NK570" s="41"/>
      <c r="NO570" s="7"/>
      <c r="NP570" s="8"/>
      <c r="NU570" s="8"/>
      <c r="NW570" s="4"/>
      <c r="NX570" s="4"/>
      <c r="NZ570" s="8"/>
      <c r="OB570" s="4"/>
      <c r="OC570" s="4"/>
      <c r="OD570" s="15"/>
      <c r="OE570" s="39"/>
      <c r="OJ570" s="39"/>
      <c r="OL570" s="14"/>
      <c r="OM570" s="14"/>
      <c r="ON570" s="22"/>
      <c r="OO570" s="40"/>
      <c r="OS570" s="7"/>
      <c r="OT570" s="8"/>
      <c r="OY570" s="8"/>
      <c r="PA570" s="4"/>
      <c r="PB570" s="4"/>
      <c r="PC570" s="15"/>
      <c r="PD570" s="39"/>
      <c r="PH570" s="7"/>
      <c r="PI570" s="8"/>
      <c r="PM570" s="7"/>
      <c r="PN570" s="8"/>
      <c r="PS570" s="8"/>
      <c r="PU570" s="4"/>
      <c r="PV570" s="4"/>
      <c r="PX570" s="8"/>
      <c r="PZ570" s="4"/>
      <c r="QA570" s="4"/>
      <c r="QB570" s="15"/>
      <c r="QC570" s="39"/>
      <c r="QH570" s="39"/>
      <c r="QJ570" s="14"/>
      <c r="QK570" s="14"/>
      <c r="QL570" s="22"/>
      <c r="QM570" s="40"/>
      <c r="QQ570" s="7"/>
      <c r="QR570" s="8"/>
      <c r="QW570" s="8"/>
      <c r="QY570" s="4"/>
      <c r="QZ570" s="4"/>
      <c r="RA570" s="15"/>
      <c r="RB570" s="39"/>
      <c r="RF570" s="7"/>
      <c r="RG570" s="8"/>
      <c r="RK570" s="7"/>
      <c r="RL570" s="8"/>
      <c r="RQ570" s="8"/>
      <c r="RS570" s="4"/>
      <c r="RT570" s="4"/>
      <c r="RU570" s="15"/>
      <c r="RV570" s="39"/>
      <c r="RZ570" s="7"/>
      <c r="SA570" s="8"/>
      <c r="SE570" s="7"/>
      <c r="SF570" s="8"/>
      <c r="SJ570" s="7"/>
      <c r="SK570" s="8"/>
      <c r="SP570" s="8"/>
      <c r="SR570" s="4"/>
      <c r="SS570" s="4"/>
      <c r="SU570" s="8"/>
      <c r="SW570" s="4"/>
      <c r="SX570" s="4"/>
      <c r="SY570" s="15"/>
      <c r="SZ570" s="39"/>
      <c r="TE570" s="39"/>
      <c r="TG570" s="14"/>
      <c r="TH570" s="14"/>
      <c r="TI570" s="22"/>
      <c r="TJ570" s="40"/>
      <c r="TN570" s="7"/>
      <c r="TO570" s="8"/>
      <c r="TT570" s="8"/>
      <c r="TV570" s="4"/>
      <c r="TW570" s="4"/>
      <c r="TX570" s="15"/>
      <c r="TY570" s="39"/>
      <c r="UC570" s="7"/>
      <c r="UD570" s="8"/>
      <c r="UH570" s="7"/>
      <c r="UI570" s="8"/>
      <c r="UN570" s="8"/>
      <c r="UP570" s="4"/>
      <c r="UQ570" s="4"/>
      <c r="UR570" s="15"/>
      <c r="US570" s="39"/>
      <c r="UW570" s="7"/>
      <c r="UX570" s="8"/>
      <c r="VB570" s="7"/>
      <c r="VC570" s="8"/>
      <c r="VG570" s="7"/>
      <c r="VH570" s="8"/>
      <c r="VM570" s="8"/>
      <c r="VO570" s="4"/>
      <c r="VP570" s="4"/>
      <c r="VQ570" s="15"/>
      <c r="VR570" s="39"/>
      <c r="VV570" s="7"/>
      <c r="VW570" s="8"/>
      <c r="WA570" s="7"/>
      <c r="WB570" s="8"/>
      <c r="WF570" s="7"/>
      <c r="WG570" s="8"/>
      <c r="WK570" s="7"/>
      <c r="WL570" s="8"/>
      <c r="WQ570" s="8"/>
      <c r="WS570" s="4"/>
      <c r="WT570" s="4"/>
      <c r="WU570" s="15"/>
      <c r="WV570" s="39"/>
      <c r="WZ570" s="7"/>
      <c r="XA570" s="8"/>
      <c r="XE570" s="7"/>
      <c r="XF570" s="8"/>
      <c r="XJ570" s="7"/>
      <c r="XK570" s="8"/>
      <c r="XO570" s="7"/>
      <c r="XP570" s="8"/>
      <c r="XT570" s="7"/>
      <c r="XU570" s="8"/>
      <c r="XY570" s="7"/>
      <c r="XZ570" s="8"/>
      <c r="YD570" s="7"/>
      <c r="YE570" s="8"/>
      <c r="YI570" s="7"/>
      <c r="YJ570" s="8"/>
    </row>
    <row r="571" spans="2:660" x14ac:dyDescent="0.2">
      <c r="B571" s="242"/>
      <c r="C571" s="163"/>
      <c r="D571"/>
      <c r="J571"/>
      <c r="K571"/>
      <c r="L571"/>
      <c r="M571"/>
      <c r="AI571" s="8"/>
      <c r="AK571" s="4"/>
      <c r="AL571" s="9"/>
      <c r="AN571" s="8"/>
      <c r="AP571" s="4"/>
      <c r="AQ571" s="9"/>
      <c r="AS571" s="8"/>
      <c r="AU571" s="4"/>
      <c r="AV571" s="9"/>
      <c r="AX571" s="17"/>
      <c r="AZ571" s="13"/>
      <c r="BA571" s="16"/>
      <c r="BM571" s="39"/>
      <c r="BO571" s="14"/>
      <c r="BP571" s="18"/>
      <c r="BR571" s="39"/>
      <c r="BT571" s="14"/>
      <c r="BU571" s="18"/>
      <c r="BW571" s="39"/>
      <c r="BY571" s="14"/>
      <c r="BZ571" s="18"/>
      <c r="CA571" s="22"/>
      <c r="CB571" s="40"/>
      <c r="CG571" s="40"/>
      <c r="CI571" s="21"/>
      <c r="CJ571" s="21"/>
      <c r="CL571" s="40"/>
      <c r="CN571" s="21"/>
      <c r="CO571" s="21"/>
      <c r="CQ571" s="40"/>
      <c r="CS571" s="21"/>
      <c r="CT571" s="21"/>
      <c r="CV571" s="40"/>
      <c r="CX571" s="21"/>
      <c r="CY571" s="21"/>
      <c r="CZ571" s="26"/>
      <c r="DA571" s="41"/>
      <c r="DF571" s="41"/>
      <c r="DH571" s="25"/>
      <c r="DI571" s="25"/>
      <c r="DK571" s="41"/>
      <c r="DM571" s="25"/>
      <c r="DN571" s="25"/>
      <c r="DP571" s="41"/>
      <c r="DR571" s="25"/>
      <c r="DS571" s="25"/>
      <c r="DT571" s="30"/>
      <c r="DU571" s="42"/>
      <c r="DZ571" s="42"/>
      <c r="EB571" s="29"/>
      <c r="EC571" s="29"/>
      <c r="EE571" s="42"/>
      <c r="EG571" s="29"/>
      <c r="EH571" s="29"/>
      <c r="EI571" s="34"/>
      <c r="EJ571" s="43"/>
      <c r="EO571" s="43"/>
      <c r="EQ571" s="33"/>
      <c r="ER571" s="33"/>
      <c r="ES571" s="38"/>
      <c r="ET571" s="44"/>
      <c r="EX571" s="7"/>
      <c r="EY571" s="8"/>
      <c r="FD571" s="8"/>
      <c r="FF571" s="4"/>
      <c r="FG571" s="4"/>
      <c r="FI571" s="8"/>
      <c r="FK571" s="4"/>
      <c r="FL571" s="4"/>
      <c r="FN571" s="8"/>
      <c r="FP571" s="4"/>
      <c r="FQ571" s="4"/>
      <c r="FS571" s="8"/>
      <c r="FU571" s="4"/>
      <c r="FV571" s="4"/>
      <c r="FW571" s="15"/>
      <c r="FX571" s="39"/>
      <c r="GC571" s="39"/>
      <c r="GE571" s="14"/>
      <c r="GF571" s="14"/>
      <c r="GH571" s="39"/>
      <c r="GJ571" s="14"/>
      <c r="GK571" s="14"/>
      <c r="GM571" s="39"/>
      <c r="GO571" s="14"/>
      <c r="GP571" s="14"/>
      <c r="GQ571" s="22"/>
      <c r="GR571" s="40"/>
      <c r="GW571" s="40"/>
      <c r="GY571" s="21"/>
      <c r="GZ571" s="21"/>
      <c r="HB571" s="40"/>
      <c r="HD571" s="21"/>
      <c r="HE571" s="21"/>
      <c r="HF571" s="26"/>
      <c r="HG571" s="41"/>
      <c r="HL571" s="41"/>
      <c r="HN571" s="25"/>
      <c r="HO571" s="25"/>
      <c r="HP571" s="30"/>
      <c r="HQ571" s="42"/>
      <c r="HU571" s="7"/>
      <c r="HV571" s="8"/>
      <c r="IA571" s="8"/>
      <c r="IC571" s="4"/>
      <c r="ID571" s="4"/>
      <c r="IF571" s="8"/>
      <c r="IH571" s="4"/>
      <c r="II571" s="4"/>
      <c r="IK571" s="8"/>
      <c r="IM571" s="4"/>
      <c r="IN571" s="4"/>
      <c r="IO571" s="15"/>
      <c r="IP571" s="39"/>
      <c r="IU571" s="39"/>
      <c r="IW571" s="14"/>
      <c r="IX571" s="14"/>
      <c r="IZ571" s="39"/>
      <c r="JB571" s="14"/>
      <c r="JC571" s="14"/>
      <c r="JD571" s="22"/>
      <c r="JE571" s="40"/>
      <c r="JJ571" s="40"/>
      <c r="JL571" s="21"/>
      <c r="JM571" s="21"/>
      <c r="JN571" s="26"/>
      <c r="JO571" s="41"/>
      <c r="JS571" s="7"/>
      <c r="JT571" s="8"/>
      <c r="JY571" s="8"/>
      <c r="KA571" s="4"/>
      <c r="KB571" s="4"/>
      <c r="KD571" s="8"/>
      <c r="KF571" s="4"/>
      <c r="KG571" s="4"/>
      <c r="KH571" s="15"/>
      <c r="KI571" s="39"/>
      <c r="KN571" s="39"/>
      <c r="KP571" s="14"/>
      <c r="KQ571" s="14"/>
      <c r="KR571" s="22"/>
      <c r="KS571" s="40"/>
      <c r="KX571" s="6"/>
      <c r="KZ571" s="5"/>
      <c r="LA571" s="5"/>
      <c r="LG571" s="15"/>
      <c r="LH571" s="39"/>
      <c r="LM571" s="6"/>
      <c r="LO571" s="5"/>
      <c r="LP571" s="5"/>
      <c r="LQ571" s="7"/>
      <c r="LR571" s="8"/>
      <c r="LW571" s="8"/>
      <c r="LY571" s="4"/>
      <c r="LZ571" s="4"/>
      <c r="MB571" s="8"/>
      <c r="MD571" s="4"/>
      <c r="ME571" s="4"/>
      <c r="MG571" s="8"/>
      <c r="MI571" s="4"/>
      <c r="MJ571" s="4"/>
      <c r="MK571" s="15"/>
      <c r="ML571" s="39"/>
      <c r="MQ571" s="39"/>
      <c r="MS571" s="14"/>
      <c r="MT571" s="14"/>
      <c r="MV571" s="39"/>
      <c r="MX571" s="14"/>
      <c r="MY571" s="14"/>
      <c r="MZ571" s="22"/>
      <c r="NA571" s="40"/>
      <c r="NF571" s="40"/>
      <c r="NH571" s="21"/>
      <c r="NI571" s="21"/>
      <c r="NJ571" s="26"/>
      <c r="NK571" s="41"/>
      <c r="NO571" s="7"/>
      <c r="NP571" s="8"/>
      <c r="NU571" s="8"/>
      <c r="NW571" s="4"/>
      <c r="NX571" s="4"/>
      <c r="NZ571" s="8"/>
      <c r="OB571" s="4"/>
      <c r="OC571" s="4"/>
      <c r="OD571" s="15"/>
      <c r="OE571" s="39"/>
      <c r="OJ571" s="39"/>
      <c r="OL571" s="14"/>
      <c r="OM571" s="14"/>
      <c r="ON571" s="22"/>
      <c r="OO571" s="40"/>
      <c r="OS571" s="7"/>
      <c r="OT571" s="8"/>
      <c r="OY571" s="8"/>
      <c r="PA571" s="4"/>
      <c r="PB571" s="4"/>
      <c r="PC571" s="15"/>
      <c r="PD571" s="39"/>
      <c r="PH571" s="7"/>
      <c r="PI571" s="8"/>
      <c r="PM571" s="7"/>
      <c r="PN571" s="8"/>
      <c r="PS571" s="8"/>
      <c r="PU571" s="4"/>
      <c r="PV571" s="4"/>
      <c r="PX571" s="8"/>
      <c r="PZ571" s="4"/>
      <c r="QA571" s="4"/>
      <c r="QB571" s="15"/>
      <c r="QC571" s="39"/>
      <c r="QH571" s="39"/>
      <c r="QJ571" s="14"/>
      <c r="QK571" s="14"/>
      <c r="QL571" s="22"/>
      <c r="QM571" s="40"/>
      <c r="QQ571" s="7"/>
      <c r="QR571" s="8"/>
      <c r="QW571" s="8"/>
      <c r="QY571" s="4"/>
      <c r="QZ571" s="4"/>
      <c r="RA571" s="15"/>
      <c r="RB571" s="39"/>
      <c r="RF571" s="7"/>
      <c r="RG571" s="8"/>
      <c r="RK571" s="7"/>
      <c r="RL571" s="8"/>
      <c r="RQ571" s="8"/>
      <c r="RS571" s="4"/>
      <c r="RT571" s="4"/>
      <c r="RU571" s="15"/>
      <c r="RV571" s="39"/>
      <c r="RZ571" s="7"/>
      <c r="SA571" s="8"/>
      <c r="SE571" s="7"/>
      <c r="SF571" s="8"/>
      <c r="SJ571" s="7"/>
      <c r="SK571" s="8"/>
      <c r="SP571" s="8"/>
      <c r="SR571" s="4"/>
      <c r="SS571" s="4"/>
      <c r="SU571" s="8"/>
      <c r="SW571" s="4"/>
      <c r="SX571" s="4"/>
      <c r="SY571" s="15"/>
      <c r="SZ571" s="39"/>
      <c r="TE571" s="39"/>
      <c r="TG571" s="14"/>
      <c r="TH571" s="14"/>
      <c r="TI571" s="22"/>
      <c r="TJ571" s="40"/>
      <c r="TN571" s="7"/>
      <c r="TO571" s="8"/>
      <c r="TT571" s="8"/>
      <c r="TV571" s="4"/>
      <c r="TW571" s="4"/>
      <c r="TX571" s="15"/>
      <c r="TY571" s="39"/>
      <c r="UC571" s="7"/>
      <c r="UD571" s="8"/>
      <c r="UH571" s="7"/>
      <c r="UI571" s="8"/>
      <c r="UN571" s="8"/>
      <c r="UP571" s="4"/>
      <c r="UQ571" s="4"/>
      <c r="UR571" s="15"/>
      <c r="US571" s="39"/>
      <c r="UW571" s="7"/>
      <c r="UX571" s="8"/>
      <c r="VB571" s="7"/>
      <c r="VC571" s="8"/>
      <c r="VG571" s="7"/>
      <c r="VH571" s="8"/>
      <c r="VM571" s="8"/>
      <c r="VO571" s="4"/>
      <c r="VP571" s="4"/>
      <c r="VQ571" s="15"/>
      <c r="VR571" s="39"/>
      <c r="VV571" s="7"/>
      <c r="VW571" s="8"/>
      <c r="WA571" s="7"/>
      <c r="WB571" s="8"/>
      <c r="WF571" s="7"/>
      <c r="WG571" s="8"/>
      <c r="WK571" s="7"/>
      <c r="WL571" s="8"/>
      <c r="WQ571" s="8"/>
      <c r="WS571" s="4"/>
      <c r="WT571" s="4"/>
      <c r="WU571" s="15"/>
      <c r="WV571" s="39"/>
      <c r="WZ571" s="7"/>
      <c r="XA571" s="8"/>
      <c r="XE571" s="7"/>
      <c r="XF571" s="8"/>
      <c r="XJ571" s="7"/>
      <c r="XK571" s="8"/>
      <c r="XO571" s="7"/>
      <c r="XP571" s="8"/>
      <c r="XT571" s="7"/>
      <c r="XU571" s="8"/>
      <c r="XY571" s="7"/>
      <c r="XZ571" s="8"/>
      <c r="YD571" s="7"/>
      <c r="YE571" s="8"/>
      <c r="YI571" s="7"/>
      <c r="YJ571" s="8"/>
    </row>
    <row r="572" spans="2:660" x14ac:dyDescent="0.2">
      <c r="B572" s="242"/>
      <c r="C572" s="163"/>
      <c r="D572"/>
      <c r="J572"/>
      <c r="K572"/>
      <c r="L572"/>
      <c r="M572"/>
      <c r="AI572" s="8"/>
      <c r="AK572" s="4"/>
      <c r="AL572" s="9"/>
      <c r="AN572" s="8"/>
      <c r="AP572" s="4"/>
      <c r="AQ572" s="9"/>
      <c r="AS572" s="8"/>
      <c r="AU572" s="4"/>
      <c r="AV572" s="9"/>
      <c r="AX572" s="17"/>
      <c r="AZ572" s="13"/>
      <c r="BA572" s="16"/>
      <c r="BM572" s="39"/>
      <c r="BO572" s="14"/>
      <c r="BP572" s="18"/>
      <c r="BR572" s="39"/>
      <c r="BT572" s="14"/>
      <c r="BU572" s="18"/>
      <c r="BW572" s="39"/>
      <c r="BY572" s="14"/>
      <c r="BZ572" s="18"/>
      <c r="CA572" s="22"/>
      <c r="CB572" s="40"/>
      <c r="CG572" s="40"/>
      <c r="CI572" s="21"/>
      <c r="CJ572" s="21"/>
      <c r="CL572" s="40"/>
      <c r="CN572" s="21"/>
      <c r="CO572" s="21"/>
      <c r="CQ572" s="40"/>
      <c r="CS572" s="21"/>
      <c r="CT572" s="21"/>
      <c r="CV572" s="40"/>
      <c r="CX572" s="21"/>
      <c r="CY572" s="21"/>
      <c r="CZ572" s="26"/>
      <c r="DA572" s="41"/>
      <c r="DF572" s="41"/>
      <c r="DH572" s="25"/>
      <c r="DI572" s="25"/>
      <c r="DK572" s="41"/>
      <c r="DM572" s="25"/>
      <c r="DN572" s="25"/>
      <c r="DP572" s="41"/>
      <c r="DR572" s="25"/>
      <c r="DS572" s="25"/>
      <c r="DT572" s="30"/>
      <c r="DU572" s="42"/>
      <c r="DZ572" s="42"/>
      <c r="EB572" s="29"/>
      <c r="EC572" s="29"/>
      <c r="EE572" s="42"/>
      <c r="EG572" s="29"/>
      <c r="EH572" s="29"/>
      <c r="EI572" s="34"/>
      <c r="EJ572" s="43"/>
      <c r="EO572" s="43"/>
      <c r="EQ572" s="33"/>
      <c r="ER572" s="33"/>
      <c r="ES572" s="38"/>
      <c r="ET572" s="44"/>
      <c r="EX572" s="7"/>
      <c r="EY572" s="8"/>
      <c r="FD572" s="8"/>
      <c r="FF572" s="4"/>
      <c r="FG572" s="4"/>
      <c r="FI572" s="8"/>
      <c r="FK572" s="4"/>
      <c r="FL572" s="4"/>
      <c r="FN572" s="8"/>
      <c r="FP572" s="4"/>
      <c r="FQ572" s="4"/>
      <c r="FS572" s="8"/>
      <c r="FU572" s="4"/>
      <c r="FV572" s="4"/>
      <c r="FW572" s="15"/>
      <c r="FX572" s="39"/>
      <c r="GC572" s="39"/>
      <c r="GE572" s="14"/>
      <c r="GF572" s="14"/>
      <c r="GH572" s="39"/>
      <c r="GJ572" s="14"/>
      <c r="GK572" s="14"/>
      <c r="GM572" s="39"/>
      <c r="GO572" s="14"/>
      <c r="GP572" s="14"/>
      <c r="GQ572" s="22"/>
      <c r="GR572" s="40"/>
      <c r="GW572" s="40"/>
      <c r="GY572" s="21"/>
      <c r="GZ572" s="21"/>
      <c r="HB572" s="40"/>
      <c r="HD572" s="21"/>
      <c r="HE572" s="21"/>
      <c r="HF572" s="26"/>
      <c r="HG572" s="41"/>
      <c r="HL572" s="41"/>
      <c r="HN572" s="25"/>
      <c r="HO572" s="25"/>
      <c r="HP572" s="30"/>
      <c r="HQ572" s="42"/>
      <c r="HU572" s="7"/>
      <c r="HV572" s="8"/>
      <c r="IA572" s="8"/>
      <c r="IC572" s="4"/>
      <c r="ID572" s="4"/>
      <c r="IF572" s="8"/>
      <c r="IH572" s="4"/>
      <c r="II572" s="4"/>
      <c r="IK572" s="8"/>
      <c r="IM572" s="4"/>
      <c r="IN572" s="4"/>
      <c r="IO572" s="15"/>
      <c r="IP572" s="39"/>
      <c r="IU572" s="39"/>
      <c r="IW572" s="14"/>
      <c r="IX572" s="14"/>
      <c r="IZ572" s="39"/>
      <c r="JB572" s="14"/>
      <c r="JC572" s="14"/>
      <c r="JD572" s="22"/>
      <c r="JE572" s="40"/>
      <c r="JJ572" s="40"/>
      <c r="JL572" s="21"/>
      <c r="JM572" s="21"/>
      <c r="JN572" s="26"/>
      <c r="JO572" s="41"/>
      <c r="JS572" s="7"/>
      <c r="JT572" s="8"/>
      <c r="JY572" s="8"/>
      <c r="KA572" s="4"/>
      <c r="KB572" s="4"/>
      <c r="KD572" s="8"/>
      <c r="KF572" s="4"/>
      <c r="KG572" s="4"/>
      <c r="KH572" s="15"/>
      <c r="KI572" s="39"/>
      <c r="KN572" s="39"/>
      <c r="KP572" s="14"/>
      <c r="KQ572" s="14"/>
      <c r="KR572" s="22"/>
      <c r="KS572" s="40"/>
      <c r="KX572" s="6"/>
      <c r="KZ572" s="5"/>
      <c r="LA572" s="5"/>
      <c r="LG572" s="15"/>
      <c r="LH572" s="39"/>
      <c r="LM572" s="6"/>
      <c r="LO572" s="5"/>
      <c r="LP572" s="5"/>
      <c r="LQ572" s="7"/>
      <c r="LR572" s="8"/>
      <c r="LW572" s="8"/>
      <c r="LY572" s="4"/>
      <c r="LZ572" s="4"/>
      <c r="MB572" s="8"/>
      <c r="MD572" s="4"/>
      <c r="ME572" s="4"/>
      <c r="MG572" s="8"/>
      <c r="MI572" s="4"/>
      <c r="MJ572" s="4"/>
      <c r="MK572" s="15"/>
      <c r="ML572" s="39"/>
      <c r="MQ572" s="39"/>
      <c r="MS572" s="14"/>
      <c r="MT572" s="14"/>
      <c r="MV572" s="39"/>
      <c r="MX572" s="14"/>
      <c r="MY572" s="14"/>
      <c r="MZ572" s="22"/>
      <c r="NA572" s="40"/>
      <c r="NF572" s="40"/>
      <c r="NH572" s="21"/>
      <c r="NI572" s="21"/>
      <c r="NJ572" s="26"/>
      <c r="NK572" s="41"/>
      <c r="NO572" s="7"/>
      <c r="NP572" s="8"/>
      <c r="NU572" s="8"/>
      <c r="NW572" s="4"/>
      <c r="NX572" s="4"/>
      <c r="NZ572" s="8"/>
      <c r="OB572" s="4"/>
      <c r="OC572" s="4"/>
      <c r="OD572" s="15"/>
      <c r="OE572" s="39"/>
      <c r="OJ572" s="39"/>
      <c r="OL572" s="14"/>
      <c r="OM572" s="14"/>
      <c r="ON572" s="22"/>
      <c r="OO572" s="40"/>
      <c r="OS572" s="7"/>
      <c r="OT572" s="8"/>
      <c r="OY572" s="8"/>
      <c r="PA572" s="4"/>
      <c r="PB572" s="4"/>
      <c r="PC572" s="15"/>
      <c r="PD572" s="39"/>
      <c r="PH572" s="7"/>
      <c r="PI572" s="8"/>
      <c r="PM572" s="7"/>
      <c r="PN572" s="8"/>
      <c r="PS572" s="8"/>
      <c r="PU572" s="4"/>
      <c r="PV572" s="4"/>
      <c r="PX572" s="8"/>
      <c r="PZ572" s="4"/>
      <c r="QA572" s="4"/>
      <c r="QB572" s="15"/>
      <c r="QC572" s="39"/>
      <c r="QH572" s="39"/>
      <c r="QJ572" s="14"/>
      <c r="QK572" s="14"/>
      <c r="QL572" s="22"/>
      <c r="QM572" s="40"/>
      <c r="QQ572" s="7"/>
      <c r="QR572" s="8"/>
      <c r="QW572" s="8"/>
      <c r="QY572" s="4"/>
      <c r="QZ572" s="4"/>
      <c r="RA572" s="15"/>
      <c r="RB572" s="39"/>
      <c r="RF572" s="7"/>
      <c r="RG572" s="8"/>
      <c r="RK572" s="7"/>
      <c r="RL572" s="8"/>
      <c r="RQ572" s="8"/>
      <c r="RS572" s="4"/>
      <c r="RT572" s="4"/>
      <c r="RU572" s="15"/>
      <c r="RV572" s="39"/>
      <c r="RZ572" s="7"/>
      <c r="SA572" s="8"/>
      <c r="SE572" s="7"/>
      <c r="SF572" s="8"/>
      <c r="SJ572" s="7"/>
      <c r="SK572" s="8"/>
      <c r="SP572" s="8"/>
      <c r="SR572" s="4"/>
      <c r="SS572" s="4"/>
      <c r="SU572" s="8"/>
      <c r="SW572" s="4"/>
      <c r="SX572" s="4"/>
      <c r="SY572" s="15"/>
      <c r="SZ572" s="39"/>
      <c r="TE572" s="39"/>
      <c r="TG572" s="14"/>
      <c r="TH572" s="14"/>
      <c r="TI572" s="22"/>
      <c r="TJ572" s="40"/>
      <c r="TN572" s="7"/>
      <c r="TO572" s="8"/>
      <c r="TT572" s="8"/>
      <c r="TV572" s="4"/>
      <c r="TW572" s="4"/>
      <c r="TX572" s="15"/>
      <c r="TY572" s="39"/>
      <c r="UC572" s="7"/>
      <c r="UD572" s="8"/>
      <c r="UH572" s="7"/>
      <c r="UI572" s="8"/>
      <c r="UN572" s="8"/>
      <c r="UP572" s="4"/>
      <c r="UQ572" s="4"/>
      <c r="UR572" s="15"/>
      <c r="US572" s="39"/>
      <c r="UW572" s="7"/>
      <c r="UX572" s="8"/>
      <c r="VB572" s="7"/>
      <c r="VC572" s="8"/>
      <c r="VG572" s="7"/>
      <c r="VH572" s="8"/>
      <c r="VM572" s="8"/>
      <c r="VO572" s="4"/>
      <c r="VP572" s="4"/>
      <c r="VQ572" s="15"/>
      <c r="VR572" s="39"/>
      <c r="VV572" s="7"/>
      <c r="VW572" s="8"/>
      <c r="WA572" s="7"/>
      <c r="WB572" s="8"/>
      <c r="WF572" s="7"/>
      <c r="WG572" s="8"/>
      <c r="WK572" s="7"/>
      <c r="WL572" s="8"/>
      <c r="WQ572" s="8"/>
      <c r="WS572" s="4"/>
      <c r="WT572" s="4"/>
      <c r="WU572" s="15"/>
      <c r="WV572" s="39"/>
      <c r="WZ572" s="7"/>
      <c r="XA572" s="8"/>
      <c r="XE572" s="7"/>
      <c r="XF572" s="8"/>
      <c r="XJ572" s="7"/>
      <c r="XK572" s="8"/>
      <c r="XO572" s="7"/>
      <c r="XP572" s="8"/>
      <c r="XT572" s="7"/>
      <c r="XU572" s="8"/>
      <c r="XY572" s="7"/>
      <c r="XZ572" s="8"/>
      <c r="YD572" s="7"/>
      <c r="YE572" s="8"/>
      <c r="YI572" s="7"/>
      <c r="YJ572" s="8"/>
    </row>
    <row r="573" spans="2:660" x14ac:dyDescent="0.2">
      <c r="B573" s="242"/>
      <c r="C573" s="163"/>
      <c r="D573"/>
      <c r="J573"/>
      <c r="K573"/>
      <c r="L573"/>
      <c r="M573"/>
      <c r="AI573" s="8"/>
      <c r="AK573" s="4"/>
      <c r="AL573" s="9"/>
      <c r="AN573" s="8"/>
      <c r="AP573" s="4"/>
      <c r="AQ573" s="9"/>
      <c r="AS573" s="8"/>
      <c r="AU573" s="4"/>
      <c r="AV573" s="9"/>
      <c r="AX573" s="17"/>
      <c r="AZ573" s="13"/>
      <c r="BA573" s="16"/>
      <c r="BM573" s="39"/>
      <c r="BO573" s="14"/>
      <c r="BP573" s="18"/>
      <c r="BR573" s="39"/>
      <c r="BT573" s="14"/>
      <c r="BU573" s="18"/>
      <c r="BW573" s="39"/>
      <c r="BY573" s="14"/>
      <c r="BZ573" s="18"/>
      <c r="CA573" s="22"/>
      <c r="CB573" s="40"/>
      <c r="CG573" s="40"/>
      <c r="CI573" s="21"/>
      <c r="CJ573" s="21"/>
      <c r="CL573" s="40"/>
      <c r="CN573" s="21"/>
      <c r="CO573" s="21"/>
      <c r="CQ573" s="40"/>
      <c r="CS573" s="21"/>
      <c r="CT573" s="21"/>
      <c r="CV573" s="40"/>
      <c r="CX573" s="21"/>
      <c r="CY573" s="21"/>
      <c r="CZ573" s="26"/>
      <c r="DA573" s="41"/>
      <c r="DF573" s="41"/>
      <c r="DH573" s="25"/>
      <c r="DI573" s="25"/>
      <c r="DK573" s="41"/>
      <c r="DM573" s="25"/>
      <c r="DN573" s="25"/>
      <c r="DP573" s="41"/>
      <c r="DR573" s="25"/>
      <c r="DS573" s="25"/>
      <c r="DT573" s="30"/>
      <c r="DU573" s="42"/>
      <c r="DZ573" s="42"/>
      <c r="EB573" s="29"/>
      <c r="EC573" s="29"/>
      <c r="EE573" s="42"/>
      <c r="EG573" s="29"/>
      <c r="EH573" s="29"/>
      <c r="EI573" s="34"/>
      <c r="EJ573" s="43"/>
      <c r="EO573" s="43"/>
      <c r="EQ573" s="33"/>
      <c r="ER573" s="33"/>
      <c r="ES573" s="38"/>
      <c r="ET573" s="44"/>
      <c r="EX573" s="7"/>
      <c r="EY573" s="8"/>
      <c r="FD573" s="8"/>
      <c r="FF573" s="4"/>
      <c r="FG573" s="4"/>
      <c r="FI573" s="8"/>
      <c r="FK573" s="4"/>
      <c r="FL573" s="4"/>
      <c r="FN573" s="8"/>
      <c r="FP573" s="4"/>
      <c r="FQ573" s="4"/>
      <c r="FS573" s="8"/>
      <c r="FU573" s="4"/>
      <c r="FV573" s="4"/>
      <c r="FW573" s="15"/>
      <c r="FX573" s="39"/>
      <c r="GC573" s="39"/>
      <c r="GE573" s="14"/>
      <c r="GF573" s="14"/>
      <c r="GH573" s="39"/>
      <c r="GJ573" s="14"/>
      <c r="GK573" s="14"/>
      <c r="GM573" s="39"/>
      <c r="GO573" s="14"/>
      <c r="GP573" s="14"/>
      <c r="GQ573" s="22"/>
      <c r="GR573" s="40"/>
      <c r="GW573" s="40"/>
      <c r="GY573" s="21"/>
      <c r="GZ573" s="21"/>
      <c r="HB573" s="40"/>
      <c r="HD573" s="21"/>
      <c r="HE573" s="21"/>
      <c r="HF573" s="26"/>
      <c r="HG573" s="41"/>
      <c r="HL573" s="41"/>
      <c r="HN573" s="25"/>
      <c r="HO573" s="25"/>
      <c r="HP573" s="30"/>
      <c r="HQ573" s="42"/>
      <c r="HU573" s="7"/>
      <c r="HV573" s="8"/>
      <c r="IA573" s="8"/>
      <c r="IC573" s="4"/>
      <c r="ID573" s="4"/>
      <c r="IF573" s="8"/>
      <c r="IH573" s="4"/>
      <c r="II573" s="4"/>
      <c r="IK573" s="8"/>
      <c r="IM573" s="4"/>
      <c r="IN573" s="4"/>
      <c r="IO573" s="15"/>
      <c r="IP573" s="39"/>
      <c r="IU573" s="39"/>
      <c r="IW573" s="14"/>
      <c r="IX573" s="14"/>
      <c r="IZ573" s="39"/>
      <c r="JB573" s="14"/>
      <c r="JC573" s="14"/>
      <c r="JD573" s="22"/>
      <c r="JE573" s="40"/>
      <c r="JJ573" s="40"/>
      <c r="JL573" s="21"/>
      <c r="JM573" s="21"/>
      <c r="JN573" s="26"/>
      <c r="JO573" s="41"/>
      <c r="JS573" s="7"/>
      <c r="JT573" s="8"/>
      <c r="JY573" s="8"/>
      <c r="KA573" s="4"/>
      <c r="KB573" s="4"/>
      <c r="KD573" s="8"/>
      <c r="KF573" s="4"/>
      <c r="KG573" s="4"/>
      <c r="KH573" s="15"/>
      <c r="KI573" s="39"/>
      <c r="KN573" s="39"/>
      <c r="KP573" s="14"/>
      <c r="KQ573" s="14"/>
      <c r="KR573" s="22"/>
      <c r="KS573" s="40"/>
      <c r="KX573" s="6"/>
      <c r="KZ573" s="5"/>
      <c r="LA573" s="5"/>
      <c r="LG573" s="15"/>
      <c r="LH573" s="39"/>
      <c r="LM573" s="6"/>
      <c r="LO573" s="5"/>
      <c r="LP573" s="5"/>
      <c r="LQ573" s="7"/>
      <c r="LR573" s="8"/>
      <c r="LW573" s="8"/>
      <c r="LY573" s="4"/>
      <c r="LZ573" s="4"/>
      <c r="MB573" s="8"/>
      <c r="MD573" s="4"/>
      <c r="ME573" s="4"/>
      <c r="MG573" s="8"/>
      <c r="MI573" s="4"/>
      <c r="MJ573" s="4"/>
      <c r="MK573" s="15"/>
      <c r="ML573" s="39"/>
      <c r="MQ573" s="39"/>
      <c r="MS573" s="14"/>
      <c r="MT573" s="14"/>
      <c r="MV573" s="39"/>
      <c r="MX573" s="14"/>
      <c r="MY573" s="14"/>
      <c r="MZ573" s="22"/>
      <c r="NA573" s="40"/>
      <c r="NF573" s="40"/>
      <c r="NH573" s="21"/>
      <c r="NI573" s="21"/>
      <c r="NJ573" s="26"/>
      <c r="NK573" s="41"/>
      <c r="NO573" s="7"/>
      <c r="NP573" s="8"/>
      <c r="NU573" s="8"/>
      <c r="NW573" s="4"/>
      <c r="NX573" s="4"/>
      <c r="NZ573" s="8"/>
      <c r="OB573" s="4"/>
      <c r="OC573" s="4"/>
      <c r="OD573" s="15"/>
      <c r="OE573" s="39"/>
      <c r="OJ573" s="39"/>
      <c r="OL573" s="14"/>
      <c r="OM573" s="14"/>
      <c r="ON573" s="22"/>
      <c r="OO573" s="40"/>
      <c r="OS573" s="7"/>
      <c r="OT573" s="8"/>
      <c r="OY573" s="8"/>
      <c r="PA573" s="4"/>
      <c r="PB573" s="4"/>
      <c r="PC573" s="15"/>
      <c r="PD573" s="39"/>
      <c r="PH573" s="7"/>
      <c r="PI573" s="8"/>
      <c r="PM573" s="7"/>
      <c r="PN573" s="8"/>
      <c r="PS573" s="8"/>
      <c r="PU573" s="4"/>
      <c r="PV573" s="4"/>
      <c r="PX573" s="8"/>
      <c r="PZ573" s="4"/>
      <c r="QA573" s="4"/>
      <c r="QB573" s="15"/>
      <c r="QC573" s="39"/>
      <c r="QH573" s="39"/>
      <c r="QJ573" s="14"/>
      <c r="QK573" s="14"/>
      <c r="QL573" s="22"/>
      <c r="QM573" s="40"/>
      <c r="QQ573" s="7"/>
      <c r="QR573" s="8"/>
      <c r="QW573" s="8"/>
      <c r="QY573" s="4"/>
      <c r="QZ573" s="4"/>
      <c r="RA573" s="15"/>
      <c r="RB573" s="39"/>
      <c r="RF573" s="7"/>
      <c r="RG573" s="8"/>
      <c r="RK573" s="7"/>
      <c r="RL573" s="8"/>
      <c r="RQ573" s="8"/>
      <c r="RS573" s="4"/>
      <c r="RT573" s="4"/>
      <c r="RU573" s="15"/>
      <c r="RV573" s="39"/>
      <c r="RZ573" s="7"/>
      <c r="SA573" s="8"/>
      <c r="SE573" s="7"/>
      <c r="SF573" s="8"/>
      <c r="SJ573" s="7"/>
      <c r="SK573" s="8"/>
      <c r="SP573" s="8"/>
      <c r="SR573" s="4"/>
      <c r="SS573" s="4"/>
      <c r="SU573" s="8"/>
      <c r="SW573" s="4"/>
      <c r="SX573" s="4"/>
      <c r="SY573" s="15"/>
      <c r="SZ573" s="39"/>
      <c r="TE573" s="39"/>
      <c r="TG573" s="14"/>
      <c r="TH573" s="14"/>
      <c r="TI573" s="22"/>
      <c r="TJ573" s="40"/>
      <c r="TN573" s="7"/>
      <c r="TO573" s="8"/>
      <c r="TT573" s="8"/>
      <c r="TV573" s="4"/>
      <c r="TW573" s="4"/>
      <c r="TX573" s="15"/>
      <c r="TY573" s="39"/>
      <c r="UC573" s="7"/>
      <c r="UD573" s="8"/>
      <c r="UH573" s="7"/>
      <c r="UI573" s="8"/>
      <c r="UN573" s="8"/>
      <c r="UP573" s="4"/>
      <c r="UQ573" s="4"/>
      <c r="UR573" s="15"/>
      <c r="US573" s="39"/>
      <c r="UW573" s="7"/>
      <c r="UX573" s="8"/>
      <c r="VB573" s="7"/>
      <c r="VC573" s="8"/>
      <c r="VG573" s="7"/>
      <c r="VH573" s="8"/>
      <c r="VM573" s="8"/>
      <c r="VO573" s="4"/>
      <c r="VP573" s="4"/>
      <c r="VQ573" s="15"/>
      <c r="VR573" s="39"/>
      <c r="VV573" s="7"/>
      <c r="VW573" s="8"/>
      <c r="WA573" s="7"/>
      <c r="WB573" s="8"/>
      <c r="WF573" s="7"/>
      <c r="WG573" s="8"/>
      <c r="WK573" s="7"/>
      <c r="WL573" s="8"/>
      <c r="WQ573" s="8"/>
      <c r="WS573" s="4"/>
      <c r="WT573" s="4"/>
      <c r="WU573" s="15"/>
      <c r="WV573" s="39"/>
      <c r="WZ573" s="7"/>
      <c r="XA573" s="8"/>
      <c r="XE573" s="7"/>
      <c r="XF573" s="8"/>
      <c r="XJ573" s="7"/>
      <c r="XK573" s="8"/>
      <c r="XO573" s="7"/>
      <c r="XP573" s="8"/>
      <c r="XT573" s="7"/>
      <c r="XU573" s="8"/>
      <c r="XY573" s="7"/>
      <c r="XZ573" s="8"/>
      <c r="YD573" s="7"/>
      <c r="YE573" s="8"/>
      <c r="YI573" s="7"/>
      <c r="YJ573" s="8"/>
    </row>
    <row r="574" spans="2:660" x14ac:dyDescent="0.2">
      <c r="B574" s="242"/>
      <c r="C574" s="163"/>
      <c r="D574"/>
      <c r="J574"/>
      <c r="K574"/>
      <c r="L574"/>
      <c r="M574"/>
      <c r="AI574" s="8"/>
      <c r="AK574" s="4"/>
      <c r="AL574" s="9"/>
      <c r="AN574" s="8"/>
      <c r="AP574" s="4"/>
      <c r="AQ574" s="9"/>
      <c r="AS574" s="8"/>
      <c r="AU574" s="4"/>
      <c r="AV574" s="9"/>
      <c r="AX574" s="17"/>
      <c r="AZ574" s="13"/>
      <c r="BA574" s="16"/>
      <c r="BM574" s="39"/>
      <c r="BO574" s="14"/>
      <c r="BP574" s="18"/>
      <c r="BR574" s="39"/>
      <c r="BT574" s="14"/>
      <c r="BU574" s="18"/>
      <c r="BW574" s="39"/>
      <c r="BY574" s="14"/>
      <c r="BZ574" s="18"/>
      <c r="CA574" s="22"/>
      <c r="CB574" s="40"/>
      <c r="CG574" s="40"/>
      <c r="CI574" s="21"/>
      <c r="CJ574" s="21"/>
      <c r="CL574" s="40"/>
      <c r="CN574" s="21"/>
      <c r="CO574" s="21"/>
      <c r="CQ574" s="40"/>
      <c r="CS574" s="21"/>
      <c r="CT574" s="21"/>
      <c r="CV574" s="40"/>
      <c r="CX574" s="21"/>
      <c r="CY574" s="21"/>
      <c r="CZ574" s="26"/>
      <c r="DA574" s="41"/>
      <c r="DF574" s="41"/>
      <c r="DH574" s="25"/>
      <c r="DI574" s="25"/>
      <c r="DK574" s="41"/>
      <c r="DM574" s="25"/>
      <c r="DN574" s="25"/>
      <c r="DP574" s="41"/>
      <c r="DR574" s="25"/>
      <c r="DS574" s="25"/>
      <c r="DT574" s="30"/>
      <c r="DU574" s="42"/>
      <c r="DZ574" s="42"/>
      <c r="EB574" s="29"/>
      <c r="EC574" s="29"/>
      <c r="EE574" s="42"/>
      <c r="EG574" s="29"/>
      <c r="EH574" s="29"/>
      <c r="EI574" s="34"/>
      <c r="EJ574" s="43"/>
      <c r="EO574" s="43"/>
      <c r="EQ574" s="33"/>
      <c r="ER574" s="33"/>
      <c r="ES574" s="38"/>
      <c r="ET574" s="44"/>
      <c r="EX574" s="7"/>
      <c r="EY574" s="8"/>
      <c r="FD574" s="8"/>
      <c r="FF574" s="4"/>
      <c r="FG574" s="4"/>
      <c r="FI574" s="8"/>
      <c r="FK574" s="4"/>
      <c r="FL574" s="4"/>
      <c r="FN574" s="8"/>
      <c r="FP574" s="4"/>
      <c r="FQ574" s="4"/>
      <c r="FS574" s="8"/>
      <c r="FU574" s="4"/>
      <c r="FV574" s="4"/>
      <c r="FW574" s="15"/>
      <c r="FX574" s="39"/>
      <c r="GC574" s="39"/>
      <c r="GE574" s="14"/>
      <c r="GF574" s="14"/>
      <c r="GH574" s="39"/>
      <c r="GJ574" s="14"/>
      <c r="GK574" s="14"/>
      <c r="GM574" s="39"/>
      <c r="GO574" s="14"/>
      <c r="GP574" s="14"/>
      <c r="GQ574" s="22"/>
      <c r="GR574" s="40"/>
      <c r="GW574" s="40"/>
      <c r="GY574" s="21"/>
      <c r="GZ574" s="21"/>
      <c r="HB574" s="40"/>
      <c r="HD574" s="21"/>
      <c r="HE574" s="21"/>
      <c r="HF574" s="26"/>
      <c r="HG574" s="41"/>
      <c r="HL574" s="41"/>
      <c r="HN574" s="25"/>
      <c r="HO574" s="25"/>
      <c r="HP574" s="30"/>
      <c r="HQ574" s="42"/>
      <c r="HU574" s="7"/>
      <c r="HV574" s="8"/>
      <c r="IA574" s="8"/>
      <c r="IC574" s="4"/>
      <c r="ID574" s="4"/>
      <c r="IF574" s="8"/>
      <c r="IH574" s="4"/>
      <c r="II574" s="4"/>
      <c r="IK574" s="8"/>
      <c r="IM574" s="4"/>
      <c r="IN574" s="4"/>
      <c r="IO574" s="15"/>
      <c r="IP574" s="39"/>
      <c r="IU574" s="39"/>
      <c r="IW574" s="14"/>
      <c r="IX574" s="14"/>
      <c r="IZ574" s="39"/>
      <c r="JB574" s="14"/>
      <c r="JC574" s="14"/>
      <c r="JD574" s="22"/>
      <c r="JE574" s="40"/>
      <c r="JJ574" s="40"/>
      <c r="JL574" s="21"/>
      <c r="JM574" s="21"/>
      <c r="JN574" s="26"/>
      <c r="JO574" s="41"/>
      <c r="JS574" s="7"/>
      <c r="JT574" s="8"/>
      <c r="JY574" s="8"/>
      <c r="KA574" s="4"/>
      <c r="KB574" s="4"/>
      <c r="KD574" s="8"/>
      <c r="KF574" s="4"/>
      <c r="KG574" s="4"/>
      <c r="KH574" s="15"/>
      <c r="KI574" s="39"/>
      <c r="KN574" s="39"/>
      <c r="KP574" s="14"/>
      <c r="KQ574" s="14"/>
      <c r="KR574" s="22"/>
      <c r="KS574" s="40"/>
      <c r="KX574" s="6"/>
      <c r="KZ574" s="5"/>
      <c r="LA574" s="5"/>
      <c r="LG574" s="15"/>
      <c r="LH574" s="39"/>
      <c r="LM574" s="6"/>
      <c r="LO574" s="5"/>
      <c r="LP574" s="5"/>
      <c r="LQ574" s="7"/>
      <c r="LR574" s="8"/>
      <c r="LW574" s="8"/>
      <c r="LY574" s="4"/>
      <c r="LZ574" s="4"/>
      <c r="MB574" s="8"/>
      <c r="MD574" s="4"/>
      <c r="ME574" s="4"/>
      <c r="MG574" s="8"/>
      <c r="MI574" s="4"/>
      <c r="MJ574" s="4"/>
      <c r="MK574" s="15"/>
      <c r="ML574" s="39"/>
      <c r="MQ574" s="39"/>
      <c r="MS574" s="14"/>
      <c r="MT574" s="14"/>
      <c r="MV574" s="39"/>
      <c r="MX574" s="14"/>
      <c r="MY574" s="14"/>
      <c r="MZ574" s="22"/>
      <c r="NA574" s="40"/>
      <c r="NF574" s="40"/>
      <c r="NH574" s="21"/>
      <c r="NI574" s="21"/>
      <c r="NJ574" s="26"/>
      <c r="NK574" s="41"/>
      <c r="NO574" s="7"/>
      <c r="NP574" s="8"/>
      <c r="NU574" s="8"/>
      <c r="NW574" s="4"/>
      <c r="NX574" s="4"/>
      <c r="NZ574" s="8"/>
      <c r="OB574" s="4"/>
      <c r="OC574" s="4"/>
      <c r="OD574" s="15"/>
      <c r="OE574" s="39"/>
      <c r="OJ574" s="39"/>
      <c r="OL574" s="14"/>
      <c r="OM574" s="14"/>
      <c r="ON574" s="22"/>
      <c r="OO574" s="40"/>
      <c r="OS574" s="7"/>
      <c r="OT574" s="8"/>
      <c r="OY574" s="8"/>
      <c r="PA574" s="4"/>
      <c r="PB574" s="4"/>
      <c r="PC574" s="15"/>
      <c r="PD574" s="39"/>
      <c r="PH574" s="7"/>
      <c r="PI574" s="8"/>
      <c r="PM574" s="7"/>
      <c r="PN574" s="8"/>
      <c r="PS574" s="8"/>
      <c r="PU574" s="4"/>
      <c r="PV574" s="4"/>
      <c r="PX574" s="8"/>
      <c r="PZ574" s="4"/>
      <c r="QA574" s="4"/>
      <c r="QB574" s="15"/>
      <c r="QC574" s="39"/>
      <c r="QH574" s="39"/>
      <c r="QJ574" s="14"/>
      <c r="QK574" s="14"/>
      <c r="QL574" s="22"/>
      <c r="QM574" s="40"/>
      <c r="QQ574" s="7"/>
      <c r="QR574" s="8"/>
      <c r="QW574" s="8"/>
      <c r="QY574" s="4"/>
      <c r="QZ574" s="4"/>
      <c r="RA574" s="15"/>
      <c r="RB574" s="39"/>
      <c r="RF574" s="7"/>
      <c r="RG574" s="8"/>
      <c r="RK574" s="7"/>
      <c r="RL574" s="8"/>
      <c r="RQ574" s="8"/>
      <c r="RS574" s="4"/>
      <c r="RT574" s="4"/>
      <c r="RU574" s="15"/>
      <c r="RV574" s="39"/>
      <c r="RZ574" s="7"/>
      <c r="SA574" s="8"/>
      <c r="SE574" s="7"/>
      <c r="SF574" s="8"/>
      <c r="SJ574" s="7"/>
      <c r="SK574" s="8"/>
      <c r="SP574" s="8"/>
      <c r="SR574" s="4"/>
      <c r="SS574" s="4"/>
      <c r="SU574" s="8"/>
      <c r="SW574" s="4"/>
      <c r="SX574" s="4"/>
      <c r="SY574" s="15"/>
      <c r="SZ574" s="39"/>
      <c r="TE574" s="39"/>
      <c r="TG574" s="14"/>
      <c r="TH574" s="14"/>
      <c r="TI574" s="22"/>
      <c r="TJ574" s="40"/>
      <c r="TN574" s="7"/>
      <c r="TO574" s="8"/>
      <c r="TT574" s="8"/>
      <c r="TV574" s="4"/>
      <c r="TW574" s="4"/>
      <c r="TX574" s="15"/>
      <c r="TY574" s="39"/>
      <c r="UC574" s="7"/>
      <c r="UD574" s="8"/>
      <c r="UH574" s="7"/>
      <c r="UI574" s="8"/>
      <c r="UN574" s="8"/>
      <c r="UP574" s="4"/>
      <c r="UQ574" s="4"/>
      <c r="UR574" s="15"/>
      <c r="US574" s="39"/>
      <c r="UW574" s="7"/>
      <c r="UX574" s="8"/>
      <c r="VB574" s="7"/>
      <c r="VC574" s="8"/>
      <c r="VG574" s="7"/>
      <c r="VH574" s="8"/>
      <c r="VM574" s="8"/>
      <c r="VO574" s="4"/>
      <c r="VP574" s="4"/>
      <c r="VQ574" s="15"/>
      <c r="VR574" s="39"/>
      <c r="VV574" s="7"/>
      <c r="VW574" s="8"/>
      <c r="WA574" s="7"/>
      <c r="WB574" s="8"/>
      <c r="WF574" s="7"/>
      <c r="WG574" s="8"/>
      <c r="WK574" s="7"/>
      <c r="WL574" s="8"/>
      <c r="WQ574" s="8"/>
      <c r="WS574" s="4"/>
      <c r="WT574" s="4"/>
      <c r="WU574" s="15"/>
      <c r="WV574" s="39"/>
      <c r="WZ574" s="7"/>
      <c r="XA574" s="8"/>
      <c r="XE574" s="7"/>
      <c r="XF574" s="8"/>
      <c r="XJ574" s="7"/>
      <c r="XK574" s="8"/>
      <c r="XO574" s="7"/>
      <c r="XP574" s="8"/>
      <c r="XT574" s="7"/>
      <c r="XU574" s="8"/>
      <c r="XY574" s="7"/>
      <c r="XZ574" s="8"/>
      <c r="YD574" s="7"/>
      <c r="YE574" s="8"/>
      <c r="YI574" s="7"/>
      <c r="YJ574" s="8"/>
    </row>
    <row r="575" spans="2:660" x14ac:dyDescent="0.2">
      <c r="B575" s="242"/>
      <c r="C575" s="163"/>
      <c r="D575"/>
      <c r="J575"/>
      <c r="K575"/>
      <c r="L575"/>
      <c r="M575"/>
      <c r="AI575" s="8"/>
      <c r="AK575" s="4"/>
      <c r="AL575" s="9"/>
      <c r="AN575" s="8"/>
      <c r="AP575" s="4"/>
      <c r="AQ575" s="9"/>
      <c r="AS575" s="8"/>
      <c r="AU575" s="4"/>
      <c r="AV575" s="9"/>
      <c r="AX575" s="17"/>
      <c r="AZ575" s="13"/>
      <c r="BA575" s="16"/>
      <c r="BM575" s="39"/>
      <c r="BO575" s="14"/>
      <c r="BP575" s="18"/>
      <c r="BR575" s="39"/>
      <c r="BT575" s="14"/>
      <c r="BU575" s="18"/>
      <c r="BW575" s="39"/>
      <c r="BY575" s="14"/>
      <c r="BZ575" s="18"/>
      <c r="CA575" s="22"/>
      <c r="CB575" s="40"/>
      <c r="CG575" s="40"/>
      <c r="CI575" s="21"/>
      <c r="CJ575" s="21"/>
      <c r="CL575" s="40"/>
      <c r="CN575" s="21"/>
      <c r="CO575" s="21"/>
      <c r="CQ575" s="40"/>
      <c r="CS575" s="21"/>
      <c r="CT575" s="21"/>
      <c r="CV575" s="40"/>
      <c r="CX575" s="21"/>
      <c r="CY575" s="21"/>
      <c r="CZ575" s="26"/>
      <c r="DA575" s="41"/>
      <c r="DF575" s="41"/>
      <c r="DH575" s="25"/>
      <c r="DI575" s="25"/>
      <c r="DK575" s="41"/>
      <c r="DM575" s="25"/>
      <c r="DN575" s="25"/>
      <c r="DP575" s="41"/>
      <c r="DR575" s="25"/>
      <c r="DS575" s="25"/>
      <c r="DT575" s="30"/>
      <c r="DU575" s="42"/>
      <c r="DZ575" s="42"/>
      <c r="EB575" s="29"/>
      <c r="EC575" s="29"/>
      <c r="EE575" s="42"/>
      <c r="EG575" s="29"/>
      <c r="EH575" s="29"/>
      <c r="EI575" s="34"/>
      <c r="EJ575" s="43"/>
      <c r="EO575" s="43"/>
      <c r="EQ575" s="33"/>
      <c r="ER575" s="33"/>
      <c r="ES575" s="38"/>
      <c r="ET575" s="44"/>
      <c r="EX575" s="7"/>
      <c r="EY575" s="8"/>
      <c r="FD575" s="8"/>
      <c r="FF575" s="4"/>
      <c r="FG575" s="4"/>
      <c r="FI575" s="8"/>
      <c r="FK575" s="4"/>
      <c r="FL575" s="4"/>
      <c r="FN575" s="8"/>
      <c r="FP575" s="4"/>
      <c r="FQ575" s="4"/>
      <c r="FS575" s="8"/>
      <c r="FU575" s="4"/>
      <c r="FV575" s="4"/>
      <c r="FW575" s="15"/>
      <c r="FX575" s="39"/>
      <c r="GC575" s="39"/>
      <c r="GE575" s="14"/>
      <c r="GF575" s="14"/>
      <c r="GH575" s="39"/>
      <c r="GJ575" s="14"/>
      <c r="GK575" s="14"/>
      <c r="GM575" s="39"/>
      <c r="GO575" s="14"/>
      <c r="GP575" s="14"/>
      <c r="GQ575" s="22"/>
      <c r="GR575" s="40"/>
      <c r="GW575" s="40"/>
      <c r="GY575" s="21"/>
      <c r="GZ575" s="21"/>
      <c r="HB575" s="40"/>
      <c r="HD575" s="21"/>
      <c r="HE575" s="21"/>
      <c r="HF575" s="26"/>
      <c r="HG575" s="41"/>
      <c r="HL575" s="41"/>
      <c r="HN575" s="25"/>
      <c r="HO575" s="25"/>
      <c r="HP575" s="30"/>
      <c r="HQ575" s="42"/>
      <c r="HU575" s="7"/>
      <c r="HV575" s="8"/>
      <c r="IA575" s="8"/>
      <c r="IC575" s="4"/>
      <c r="ID575" s="4"/>
      <c r="IF575" s="8"/>
      <c r="IH575" s="4"/>
      <c r="II575" s="4"/>
      <c r="IK575" s="8"/>
      <c r="IM575" s="4"/>
      <c r="IN575" s="4"/>
      <c r="IO575" s="15"/>
      <c r="IP575" s="39"/>
      <c r="IU575" s="39"/>
      <c r="IW575" s="14"/>
      <c r="IX575" s="14"/>
      <c r="IZ575" s="39"/>
      <c r="JB575" s="14"/>
      <c r="JC575" s="14"/>
      <c r="JD575" s="22"/>
      <c r="JE575" s="40"/>
      <c r="JJ575" s="40"/>
      <c r="JL575" s="21"/>
      <c r="JM575" s="21"/>
      <c r="JN575" s="26"/>
      <c r="JO575" s="41"/>
      <c r="JS575" s="7"/>
      <c r="JT575" s="8"/>
      <c r="JY575" s="8"/>
      <c r="KA575" s="4"/>
      <c r="KB575" s="4"/>
      <c r="KD575" s="8"/>
      <c r="KF575" s="4"/>
      <c r="KG575" s="4"/>
      <c r="KH575" s="15"/>
      <c r="KI575" s="39"/>
      <c r="KN575" s="39"/>
      <c r="KP575" s="14"/>
      <c r="KQ575" s="14"/>
      <c r="KR575" s="22"/>
      <c r="KS575" s="40"/>
      <c r="KX575" s="6"/>
      <c r="KZ575" s="5"/>
      <c r="LA575" s="5"/>
      <c r="LG575" s="15"/>
      <c r="LH575" s="39"/>
      <c r="LM575" s="6"/>
      <c r="LO575" s="5"/>
      <c r="LP575" s="5"/>
      <c r="LQ575" s="7"/>
      <c r="LR575" s="8"/>
      <c r="LW575" s="8"/>
      <c r="LY575" s="4"/>
      <c r="LZ575" s="4"/>
      <c r="MB575" s="8"/>
      <c r="MD575" s="4"/>
      <c r="ME575" s="4"/>
      <c r="MG575" s="8"/>
      <c r="MI575" s="4"/>
      <c r="MJ575" s="4"/>
      <c r="MK575" s="15"/>
      <c r="ML575" s="39"/>
      <c r="MQ575" s="39"/>
      <c r="MS575" s="14"/>
      <c r="MT575" s="14"/>
      <c r="MV575" s="39"/>
      <c r="MX575" s="14"/>
      <c r="MY575" s="14"/>
      <c r="MZ575" s="22"/>
      <c r="NA575" s="40"/>
      <c r="NF575" s="40"/>
      <c r="NH575" s="21"/>
      <c r="NI575" s="21"/>
      <c r="NJ575" s="26"/>
      <c r="NK575" s="41"/>
      <c r="NO575" s="7"/>
      <c r="NP575" s="8"/>
      <c r="NU575" s="8"/>
      <c r="NW575" s="4"/>
      <c r="NX575" s="4"/>
      <c r="NZ575" s="8"/>
      <c r="OB575" s="4"/>
      <c r="OC575" s="4"/>
      <c r="OD575" s="15"/>
      <c r="OE575" s="39"/>
      <c r="OJ575" s="39"/>
      <c r="OL575" s="14"/>
      <c r="OM575" s="14"/>
      <c r="ON575" s="22"/>
      <c r="OO575" s="40"/>
      <c r="OS575" s="7"/>
      <c r="OT575" s="8"/>
      <c r="OY575" s="8"/>
      <c r="PA575" s="4"/>
      <c r="PB575" s="4"/>
      <c r="PC575" s="15"/>
      <c r="PD575" s="39"/>
      <c r="PH575" s="7"/>
      <c r="PI575" s="8"/>
      <c r="PM575" s="7"/>
      <c r="PN575" s="8"/>
      <c r="PS575" s="8"/>
      <c r="PU575" s="4"/>
      <c r="PV575" s="4"/>
      <c r="PX575" s="8"/>
      <c r="PZ575" s="4"/>
      <c r="QA575" s="4"/>
      <c r="QB575" s="15"/>
      <c r="QC575" s="39"/>
      <c r="QH575" s="39"/>
      <c r="QJ575" s="14"/>
      <c r="QK575" s="14"/>
      <c r="QL575" s="22"/>
      <c r="QM575" s="40"/>
      <c r="QQ575" s="7"/>
      <c r="QR575" s="8"/>
      <c r="QW575" s="8"/>
      <c r="QY575" s="4"/>
      <c r="QZ575" s="4"/>
      <c r="RA575" s="15"/>
      <c r="RB575" s="39"/>
      <c r="RF575" s="7"/>
      <c r="RG575" s="8"/>
      <c r="RK575" s="7"/>
      <c r="RL575" s="8"/>
      <c r="RQ575" s="8"/>
      <c r="RS575" s="4"/>
      <c r="RT575" s="4"/>
      <c r="RU575" s="15"/>
      <c r="RV575" s="39"/>
      <c r="RZ575" s="7"/>
      <c r="SA575" s="8"/>
      <c r="SE575" s="7"/>
      <c r="SF575" s="8"/>
      <c r="SJ575" s="7"/>
      <c r="SK575" s="8"/>
      <c r="SP575" s="8"/>
      <c r="SR575" s="4"/>
      <c r="SS575" s="4"/>
      <c r="SU575" s="8"/>
      <c r="SW575" s="4"/>
      <c r="SX575" s="4"/>
      <c r="SY575" s="15"/>
      <c r="SZ575" s="39"/>
      <c r="TE575" s="39"/>
      <c r="TG575" s="14"/>
      <c r="TH575" s="14"/>
      <c r="TI575" s="22"/>
      <c r="TJ575" s="40"/>
      <c r="TN575" s="7"/>
      <c r="TO575" s="8"/>
      <c r="TT575" s="8"/>
      <c r="TV575" s="4"/>
      <c r="TW575" s="4"/>
      <c r="TX575" s="15"/>
      <c r="TY575" s="39"/>
      <c r="UC575" s="7"/>
      <c r="UD575" s="8"/>
      <c r="UH575" s="7"/>
      <c r="UI575" s="8"/>
      <c r="UN575" s="8"/>
      <c r="UP575" s="4"/>
      <c r="UQ575" s="4"/>
      <c r="UR575" s="15"/>
      <c r="US575" s="39"/>
      <c r="UW575" s="7"/>
      <c r="UX575" s="8"/>
      <c r="VB575" s="7"/>
      <c r="VC575" s="8"/>
      <c r="VG575" s="7"/>
      <c r="VH575" s="8"/>
      <c r="VM575" s="8"/>
      <c r="VO575" s="4"/>
      <c r="VP575" s="4"/>
      <c r="VQ575" s="15"/>
      <c r="VR575" s="39"/>
      <c r="VV575" s="7"/>
      <c r="VW575" s="8"/>
      <c r="WA575" s="7"/>
      <c r="WB575" s="8"/>
      <c r="WF575" s="7"/>
      <c r="WG575" s="8"/>
      <c r="WK575" s="7"/>
      <c r="WL575" s="8"/>
      <c r="WQ575" s="8"/>
      <c r="WS575" s="4"/>
      <c r="WT575" s="4"/>
      <c r="WU575" s="15"/>
      <c r="WV575" s="39"/>
      <c r="WZ575" s="7"/>
      <c r="XA575" s="8"/>
      <c r="XE575" s="7"/>
      <c r="XF575" s="8"/>
      <c r="XJ575" s="7"/>
      <c r="XK575" s="8"/>
      <c r="XO575" s="7"/>
      <c r="XP575" s="8"/>
      <c r="XT575" s="7"/>
      <c r="XU575" s="8"/>
      <c r="XY575" s="7"/>
      <c r="XZ575" s="8"/>
      <c r="YD575" s="7"/>
      <c r="YE575" s="8"/>
      <c r="YI575" s="7"/>
      <c r="YJ575" s="8"/>
    </row>
    <row r="576" spans="2:660" x14ac:dyDescent="0.2">
      <c r="B576" s="242"/>
      <c r="C576" s="163"/>
      <c r="D576"/>
      <c r="J576"/>
      <c r="K576"/>
      <c r="L576"/>
      <c r="M576"/>
      <c r="AI576" s="8"/>
      <c r="AK576" s="4"/>
      <c r="AL576" s="9"/>
      <c r="AN576" s="8"/>
      <c r="AP576" s="4"/>
      <c r="AQ576" s="9"/>
      <c r="AS576" s="8"/>
      <c r="AU576" s="4"/>
      <c r="AV576" s="9"/>
      <c r="AX576" s="17"/>
      <c r="AZ576" s="13"/>
      <c r="BA576" s="16"/>
      <c r="BM576" s="39"/>
      <c r="BO576" s="14"/>
      <c r="BP576" s="18"/>
      <c r="BR576" s="39"/>
      <c r="BT576" s="14"/>
      <c r="BU576" s="18"/>
      <c r="BW576" s="39"/>
      <c r="BY576" s="14"/>
      <c r="BZ576" s="18"/>
      <c r="CA576" s="22"/>
      <c r="CB576" s="40"/>
      <c r="CG576" s="40"/>
      <c r="CI576" s="21"/>
      <c r="CJ576" s="21"/>
      <c r="CL576" s="40"/>
      <c r="CN576" s="21"/>
      <c r="CO576" s="21"/>
      <c r="CQ576" s="40"/>
      <c r="CS576" s="21"/>
      <c r="CT576" s="21"/>
      <c r="CV576" s="40"/>
      <c r="CX576" s="21"/>
      <c r="CY576" s="21"/>
      <c r="CZ576" s="26"/>
      <c r="DA576" s="41"/>
      <c r="DF576" s="41"/>
      <c r="DH576" s="25"/>
      <c r="DI576" s="25"/>
      <c r="DK576" s="41"/>
      <c r="DM576" s="25"/>
      <c r="DN576" s="25"/>
      <c r="DP576" s="41"/>
      <c r="DR576" s="25"/>
      <c r="DS576" s="25"/>
      <c r="DT576" s="30"/>
      <c r="DU576" s="42"/>
      <c r="DZ576" s="42"/>
      <c r="EB576" s="29"/>
      <c r="EC576" s="29"/>
      <c r="EE576" s="42"/>
      <c r="EG576" s="29"/>
      <c r="EH576" s="29"/>
      <c r="EI576" s="34"/>
      <c r="EJ576" s="43"/>
      <c r="EO576" s="43"/>
      <c r="EQ576" s="33"/>
      <c r="ER576" s="33"/>
      <c r="ES576" s="38"/>
      <c r="ET576" s="44"/>
      <c r="EX576" s="7"/>
      <c r="EY576" s="8"/>
      <c r="FD576" s="8"/>
      <c r="FF576" s="4"/>
      <c r="FG576" s="4"/>
      <c r="FI576" s="8"/>
      <c r="FK576" s="4"/>
      <c r="FL576" s="4"/>
      <c r="FN576" s="8"/>
      <c r="FP576" s="4"/>
      <c r="FQ576" s="4"/>
      <c r="FS576" s="8"/>
      <c r="FU576" s="4"/>
      <c r="FV576" s="4"/>
      <c r="FW576" s="15"/>
      <c r="FX576" s="39"/>
      <c r="GC576" s="39"/>
      <c r="GE576" s="14"/>
      <c r="GF576" s="14"/>
      <c r="GH576" s="39"/>
      <c r="GJ576" s="14"/>
      <c r="GK576" s="14"/>
      <c r="GM576" s="39"/>
      <c r="GO576" s="14"/>
      <c r="GP576" s="14"/>
      <c r="GQ576" s="22"/>
      <c r="GR576" s="40"/>
      <c r="GW576" s="40"/>
      <c r="GY576" s="21"/>
      <c r="GZ576" s="21"/>
      <c r="HB576" s="40"/>
      <c r="HD576" s="21"/>
      <c r="HE576" s="21"/>
      <c r="HF576" s="26"/>
      <c r="HG576" s="41"/>
      <c r="HL576" s="41"/>
      <c r="HN576" s="25"/>
      <c r="HO576" s="25"/>
      <c r="HP576" s="30"/>
      <c r="HQ576" s="42"/>
      <c r="HU576" s="7"/>
      <c r="HV576" s="8"/>
      <c r="IA576" s="8"/>
      <c r="IC576" s="4"/>
      <c r="ID576" s="4"/>
      <c r="IF576" s="8"/>
      <c r="IH576" s="4"/>
      <c r="II576" s="4"/>
      <c r="IK576" s="8"/>
      <c r="IM576" s="4"/>
      <c r="IN576" s="4"/>
      <c r="IO576" s="15"/>
      <c r="IP576" s="39"/>
      <c r="IU576" s="39"/>
      <c r="IW576" s="14"/>
      <c r="IX576" s="14"/>
      <c r="IZ576" s="39"/>
      <c r="JB576" s="14"/>
      <c r="JC576" s="14"/>
      <c r="JD576" s="22"/>
      <c r="JE576" s="40"/>
      <c r="JJ576" s="40"/>
      <c r="JL576" s="21"/>
      <c r="JM576" s="21"/>
      <c r="JN576" s="26"/>
      <c r="JO576" s="41"/>
      <c r="JS576" s="7"/>
      <c r="JT576" s="8"/>
      <c r="JY576" s="8"/>
      <c r="KA576" s="4"/>
      <c r="KB576" s="4"/>
      <c r="KD576" s="8"/>
      <c r="KF576" s="4"/>
      <c r="KG576" s="4"/>
      <c r="KH576" s="15"/>
      <c r="KI576" s="39"/>
      <c r="KN576" s="39"/>
      <c r="KP576" s="14"/>
      <c r="KQ576" s="14"/>
      <c r="KR576" s="22"/>
      <c r="KS576" s="40"/>
      <c r="KX576" s="6"/>
      <c r="KZ576" s="5"/>
      <c r="LA576" s="5"/>
      <c r="LG576" s="15"/>
      <c r="LH576" s="39"/>
      <c r="LM576" s="6"/>
      <c r="LO576" s="5"/>
      <c r="LP576" s="5"/>
      <c r="LQ576" s="7"/>
      <c r="LR576" s="8"/>
      <c r="LW576" s="8"/>
      <c r="LY576" s="4"/>
      <c r="LZ576" s="4"/>
      <c r="MB576" s="8"/>
      <c r="MD576" s="4"/>
      <c r="ME576" s="4"/>
      <c r="MG576" s="8"/>
      <c r="MI576" s="4"/>
      <c r="MJ576" s="4"/>
      <c r="MK576" s="15"/>
      <c r="ML576" s="39"/>
      <c r="MQ576" s="39"/>
      <c r="MS576" s="14"/>
      <c r="MT576" s="14"/>
      <c r="MV576" s="39"/>
      <c r="MX576" s="14"/>
      <c r="MY576" s="14"/>
      <c r="MZ576" s="22"/>
      <c r="NA576" s="40"/>
      <c r="NF576" s="40"/>
      <c r="NH576" s="21"/>
      <c r="NI576" s="21"/>
      <c r="NJ576" s="26"/>
      <c r="NK576" s="41"/>
      <c r="NO576" s="7"/>
      <c r="NP576" s="8"/>
      <c r="NU576" s="8"/>
      <c r="NW576" s="4"/>
      <c r="NX576" s="4"/>
      <c r="NZ576" s="8"/>
      <c r="OB576" s="4"/>
      <c r="OC576" s="4"/>
      <c r="OD576" s="15"/>
      <c r="OE576" s="39"/>
      <c r="OJ576" s="39"/>
      <c r="OL576" s="14"/>
      <c r="OM576" s="14"/>
      <c r="ON576" s="22"/>
      <c r="OO576" s="40"/>
      <c r="OS576" s="7"/>
      <c r="OT576" s="8"/>
      <c r="OY576" s="8"/>
      <c r="PA576" s="4"/>
      <c r="PB576" s="4"/>
      <c r="PC576" s="15"/>
      <c r="PD576" s="39"/>
      <c r="PH576" s="7"/>
      <c r="PI576" s="8"/>
      <c r="PM576" s="7"/>
      <c r="PN576" s="8"/>
      <c r="PS576" s="8"/>
      <c r="PU576" s="4"/>
      <c r="PV576" s="4"/>
      <c r="PX576" s="8"/>
      <c r="PZ576" s="4"/>
      <c r="QA576" s="4"/>
      <c r="QB576" s="15"/>
      <c r="QC576" s="39"/>
      <c r="QH576" s="39"/>
      <c r="QJ576" s="14"/>
      <c r="QK576" s="14"/>
      <c r="QL576" s="22"/>
      <c r="QM576" s="40"/>
      <c r="QQ576" s="7"/>
      <c r="QR576" s="8"/>
      <c r="QW576" s="8"/>
      <c r="QY576" s="4"/>
      <c r="QZ576" s="4"/>
      <c r="RA576" s="15"/>
      <c r="RB576" s="39"/>
      <c r="RF576" s="7"/>
      <c r="RG576" s="8"/>
      <c r="RK576" s="7"/>
      <c r="RL576" s="8"/>
      <c r="RQ576" s="8"/>
      <c r="RS576" s="4"/>
      <c r="RT576" s="4"/>
      <c r="RU576" s="15"/>
      <c r="RV576" s="39"/>
      <c r="RZ576" s="7"/>
      <c r="SA576" s="8"/>
      <c r="SE576" s="7"/>
      <c r="SF576" s="8"/>
      <c r="SJ576" s="7"/>
      <c r="SK576" s="8"/>
      <c r="SP576" s="8"/>
      <c r="SR576" s="4"/>
      <c r="SS576" s="4"/>
      <c r="SU576" s="8"/>
      <c r="SW576" s="4"/>
      <c r="SX576" s="4"/>
      <c r="SY576" s="15"/>
      <c r="SZ576" s="39"/>
      <c r="TE576" s="39"/>
      <c r="TG576" s="14"/>
      <c r="TH576" s="14"/>
      <c r="TI576" s="22"/>
      <c r="TJ576" s="40"/>
      <c r="TN576" s="7"/>
      <c r="TO576" s="8"/>
      <c r="TT576" s="8"/>
      <c r="TV576" s="4"/>
      <c r="TW576" s="4"/>
      <c r="TX576" s="15"/>
      <c r="TY576" s="39"/>
      <c r="UC576" s="7"/>
      <c r="UD576" s="8"/>
      <c r="UH576" s="7"/>
      <c r="UI576" s="8"/>
      <c r="UN576" s="8"/>
      <c r="UP576" s="4"/>
      <c r="UQ576" s="4"/>
      <c r="UR576" s="15"/>
      <c r="US576" s="39"/>
      <c r="UW576" s="7"/>
      <c r="UX576" s="8"/>
      <c r="VB576" s="7"/>
      <c r="VC576" s="8"/>
      <c r="VG576" s="7"/>
      <c r="VH576" s="8"/>
      <c r="VM576" s="8"/>
      <c r="VO576" s="4"/>
      <c r="VP576" s="4"/>
      <c r="VQ576" s="15"/>
      <c r="VR576" s="39"/>
      <c r="VV576" s="7"/>
      <c r="VW576" s="8"/>
      <c r="WA576" s="7"/>
      <c r="WB576" s="8"/>
      <c r="WF576" s="7"/>
      <c r="WG576" s="8"/>
      <c r="WK576" s="7"/>
      <c r="WL576" s="8"/>
      <c r="WQ576" s="8"/>
      <c r="WS576" s="4"/>
      <c r="WT576" s="4"/>
      <c r="WU576" s="15"/>
      <c r="WV576" s="39"/>
      <c r="WZ576" s="7"/>
      <c r="XA576" s="8"/>
      <c r="XE576" s="7"/>
      <c r="XF576" s="8"/>
      <c r="XJ576" s="7"/>
      <c r="XK576" s="8"/>
      <c r="XO576" s="7"/>
      <c r="XP576" s="8"/>
      <c r="XT576" s="7"/>
      <c r="XU576" s="8"/>
      <c r="XY576" s="7"/>
      <c r="XZ576" s="8"/>
      <c r="YD576" s="7"/>
      <c r="YE576" s="8"/>
      <c r="YI576" s="7"/>
      <c r="YJ576" s="8"/>
    </row>
    <row r="577" spans="2:660" x14ac:dyDescent="0.2">
      <c r="B577" s="242"/>
      <c r="C577" s="163"/>
      <c r="D577"/>
      <c r="J577"/>
      <c r="K577"/>
      <c r="L577"/>
      <c r="M577"/>
      <c r="AI577" s="8"/>
      <c r="AK577" s="4"/>
      <c r="AL577" s="9"/>
      <c r="AN577" s="8"/>
      <c r="AP577" s="4"/>
      <c r="AQ577" s="9"/>
      <c r="AS577" s="8"/>
      <c r="AU577" s="4"/>
      <c r="AV577" s="9"/>
      <c r="AX577" s="17"/>
      <c r="AZ577" s="13"/>
      <c r="BA577" s="16"/>
      <c r="BM577" s="39"/>
      <c r="BO577" s="14"/>
      <c r="BP577" s="18"/>
      <c r="BR577" s="39"/>
      <c r="BT577" s="14"/>
      <c r="BU577" s="18"/>
      <c r="BW577" s="39"/>
      <c r="BY577" s="14"/>
      <c r="BZ577" s="18"/>
      <c r="CA577" s="22"/>
      <c r="CB577" s="40"/>
      <c r="CG577" s="40"/>
      <c r="CI577" s="21"/>
      <c r="CJ577" s="21"/>
      <c r="CL577" s="40"/>
      <c r="CN577" s="21"/>
      <c r="CO577" s="21"/>
      <c r="CQ577" s="40"/>
      <c r="CS577" s="21"/>
      <c r="CT577" s="21"/>
      <c r="CV577" s="40"/>
      <c r="CX577" s="21"/>
      <c r="CY577" s="21"/>
      <c r="CZ577" s="26"/>
      <c r="DA577" s="41"/>
      <c r="DF577" s="41"/>
      <c r="DH577" s="25"/>
      <c r="DI577" s="25"/>
      <c r="DK577" s="41"/>
      <c r="DM577" s="25"/>
      <c r="DN577" s="25"/>
      <c r="DP577" s="41"/>
      <c r="DR577" s="25"/>
      <c r="DS577" s="25"/>
      <c r="DT577" s="30"/>
      <c r="DU577" s="42"/>
      <c r="DZ577" s="42"/>
      <c r="EB577" s="29"/>
      <c r="EC577" s="29"/>
      <c r="EE577" s="42"/>
      <c r="EG577" s="29"/>
      <c r="EH577" s="29"/>
      <c r="EI577" s="34"/>
      <c r="EJ577" s="43"/>
      <c r="EO577" s="43"/>
      <c r="EQ577" s="33"/>
      <c r="ER577" s="33"/>
      <c r="ES577" s="38"/>
      <c r="ET577" s="44"/>
      <c r="EX577" s="7"/>
      <c r="EY577" s="8"/>
      <c r="FD577" s="8"/>
      <c r="FF577" s="4"/>
      <c r="FG577" s="4"/>
      <c r="FI577" s="8"/>
      <c r="FK577" s="4"/>
      <c r="FL577" s="4"/>
      <c r="FN577" s="8"/>
      <c r="FP577" s="4"/>
      <c r="FQ577" s="4"/>
      <c r="FS577" s="8"/>
      <c r="FU577" s="4"/>
      <c r="FV577" s="4"/>
      <c r="FW577" s="15"/>
      <c r="FX577" s="39"/>
      <c r="GC577" s="39"/>
      <c r="GE577" s="14"/>
      <c r="GF577" s="14"/>
      <c r="GH577" s="39"/>
      <c r="GJ577" s="14"/>
      <c r="GK577" s="14"/>
      <c r="GM577" s="39"/>
      <c r="GO577" s="14"/>
      <c r="GP577" s="14"/>
      <c r="GQ577" s="22"/>
      <c r="GR577" s="40"/>
      <c r="GW577" s="40"/>
      <c r="GY577" s="21"/>
      <c r="GZ577" s="21"/>
      <c r="HB577" s="40"/>
      <c r="HD577" s="21"/>
      <c r="HE577" s="21"/>
      <c r="HF577" s="26"/>
      <c r="HG577" s="41"/>
      <c r="HL577" s="41"/>
      <c r="HN577" s="25"/>
      <c r="HO577" s="25"/>
      <c r="HP577" s="30"/>
      <c r="HQ577" s="42"/>
      <c r="HU577" s="7"/>
      <c r="HV577" s="8"/>
      <c r="IA577" s="8"/>
      <c r="IC577" s="4"/>
      <c r="ID577" s="4"/>
      <c r="IF577" s="8"/>
      <c r="IH577" s="4"/>
      <c r="II577" s="4"/>
      <c r="IK577" s="8"/>
      <c r="IM577" s="4"/>
      <c r="IN577" s="4"/>
      <c r="IO577" s="15"/>
      <c r="IP577" s="39"/>
      <c r="IU577" s="39"/>
      <c r="IW577" s="14"/>
      <c r="IX577" s="14"/>
      <c r="IZ577" s="39"/>
      <c r="JB577" s="14"/>
      <c r="JC577" s="14"/>
      <c r="JD577" s="22"/>
      <c r="JE577" s="40"/>
      <c r="JJ577" s="40"/>
      <c r="JL577" s="21"/>
      <c r="JM577" s="21"/>
      <c r="JN577" s="26"/>
      <c r="JO577" s="41"/>
      <c r="JS577" s="7"/>
      <c r="JT577" s="8"/>
      <c r="JY577" s="8"/>
      <c r="KA577" s="4"/>
      <c r="KB577" s="4"/>
      <c r="KD577" s="8"/>
      <c r="KF577" s="4"/>
      <c r="KG577" s="4"/>
      <c r="KH577" s="15"/>
      <c r="KI577" s="39"/>
      <c r="KN577" s="39"/>
      <c r="KP577" s="14"/>
      <c r="KQ577" s="14"/>
      <c r="KR577" s="22"/>
      <c r="KS577" s="40"/>
      <c r="KX577" s="6"/>
      <c r="KZ577" s="5"/>
      <c r="LA577" s="5"/>
      <c r="LG577" s="15"/>
      <c r="LH577" s="39"/>
      <c r="LM577" s="6"/>
      <c r="LO577" s="5"/>
      <c r="LP577" s="5"/>
      <c r="LQ577" s="7"/>
      <c r="LR577" s="8"/>
      <c r="LW577" s="8"/>
      <c r="LY577" s="4"/>
      <c r="LZ577" s="4"/>
      <c r="MB577" s="8"/>
      <c r="MD577" s="4"/>
      <c r="ME577" s="4"/>
      <c r="MG577" s="8"/>
      <c r="MI577" s="4"/>
      <c r="MJ577" s="4"/>
      <c r="MK577" s="15"/>
      <c r="ML577" s="39"/>
      <c r="MQ577" s="39"/>
      <c r="MS577" s="14"/>
      <c r="MT577" s="14"/>
      <c r="MV577" s="39"/>
      <c r="MX577" s="14"/>
      <c r="MY577" s="14"/>
      <c r="MZ577" s="22"/>
      <c r="NA577" s="40"/>
      <c r="NF577" s="40"/>
      <c r="NH577" s="21"/>
      <c r="NI577" s="21"/>
      <c r="NJ577" s="26"/>
      <c r="NK577" s="41"/>
      <c r="NO577" s="7"/>
      <c r="NP577" s="8"/>
      <c r="NU577" s="8"/>
      <c r="NW577" s="4"/>
      <c r="NX577" s="4"/>
      <c r="NZ577" s="8"/>
      <c r="OB577" s="4"/>
      <c r="OC577" s="4"/>
      <c r="OD577" s="15"/>
      <c r="OE577" s="39"/>
      <c r="OJ577" s="39"/>
      <c r="OL577" s="14"/>
      <c r="OM577" s="14"/>
      <c r="ON577" s="22"/>
      <c r="OO577" s="40"/>
      <c r="OS577" s="7"/>
      <c r="OT577" s="8"/>
      <c r="OY577" s="8"/>
      <c r="PA577" s="4"/>
      <c r="PB577" s="4"/>
      <c r="PC577" s="15"/>
      <c r="PD577" s="39"/>
      <c r="PH577" s="7"/>
      <c r="PI577" s="8"/>
      <c r="PM577" s="7"/>
      <c r="PN577" s="8"/>
      <c r="PS577" s="8"/>
      <c r="PU577" s="4"/>
      <c r="PV577" s="4"/>
      <c r="PX577" s="8"/>
      <c r="PZ577" s="4"/>
      <c r="QA577" s="4"/>
      <c r="QB577" s="15"/>
      <c r="QC577" s="39"/>
      <c r="QH577" s="39"/>
      <c r="QJ577" s="14"/>
      <c r="QK577" s="14"/>
      <c r="QL577" s="22"/>
      <c r="QM577" s="40"/>
      <c r="QQ577" s="7"/>
      <c r="QR577" s="8"/>
      <c r="QW577" s="8"/>
      <c r="QY577" s="4"/>
      <c r="QZ577" s="4"/>
      <c r="RA577" s="15"/>
      <c r="RB577" s="39"/>
      <c r="RF577" s="7"/>
      <c r="RG577" s="8"/>
      <c r="RK577" s="7"/>
      <c r="RL577" s="8"/>
      <c r="RQ577" s="8"/>
      <c r="RS577" s="4"/>
      <c r="RT577" s="4"/>
      <c r="RU577" s="15"/>
      <c r="RV577" s="39"/>
      <c r="RZ577" s="7"/>
      <c r="SA577" s="8"/>
      <c r="SE577" s="7"/>
      <c r="SF577" s="8"/>
      <c r="SJ577" s="7"/>
      <c r="SK577" s="8"/>
      <c r="SP577" s="8"/>
      <c r="SR577" s="4"/>
      <c r="SS577" s="4"/>
      <c r="SU577" s="8"/>
      <c r="SW577" s="4"/>
      <c r="SX577" s="4"/>
      <c r="SY577" s="15"/>
      <c r="SZ577" s="39"/>
      <c r="TE577" s="39"/>
      <c r="TG577" s="14"/>
      <c r="TH577" s="14"/>
      <c r="TI577" s="22"/>
      <c r="TJ577" s="40"/>
      <c r="TN577" s="7"/>
      <c r="TO577" s="8"/>
      <c r="TT577" s="8"/>
      <c r="TV577" s="4"/>
      <c r="TW577" s="4"/>
      <c r="TX577" s="15"/>
      <c r="TY577" s="39"/>
      <c r="UC577" s="7"/>
      <c r="UD577" s="8"/>
      <c r="UH577" s="7"/>
      <c r="UI577" s="8"/>
      <c r="UN577" s="8"/>
      <c r="UP577" s="4"/>
      <c r="UQ577" s="4"/>
      <c r="UR577" s="15"/>
      <c r="US577" s="39"/>
      <c r="UW577" s="7"/>
      <c r="UX577" s="8"/>
      <c r="VB577" s="7"/>
      <c r="VC577" s="8"/>
      <c r="VG577" s="7"/>
      <c r="VH577" s="8"/>
      <c r="VM577" s="8"/>
      <c r="VO577" s="4"/>
      <c r="VP577" s="4"/>
      <c r="VQ577" s="15"/>
      <c r="VR577" s="39"/>
      <c r="VV577" s="7"/>
      <c r="VW577" s="8"/>
      <c r="WA577" s="7"/>
      <c r="WB577" s="8"/>
      <c r="WF577" s="7"/>
      <c r="WG577" s="8"/>
      <c r="WK577" s="7"/>
      <c r="WL577" s="8"/>
      <c r="WQ577" s="8"/>
      <c r="WS577" s="4"/>
      <c r="WT577" s="4"/>
      <c r="WU577" s="15"/>
      <c r="WV577" s="39"/>
      <c r="WZ577" s="7"/>
      <c r="XA577" s="8"/>
      <c r="XE577" s="7"/>
      <c r="XF577" s="8"/>
      <c r="XJ577" s="7"/>
      <c r="XK577" s="8"/>
      <c r="XO577" s="7"/>
      <c r="XP577" s="8"/>
      <c r="XT577" s="7"/>
      <c r="XU577" s="8"/>
      <c r="XY577" s="7"/>
      <c r="XZ577" s="8"/>
      <c r="YD577" s="7"/>
      <c r="YE577" s="8"/>
      <c r="YI577" s="7"/>
      <c r="YJ577" s="8"/>
    </row>
    <row r="578" spans="2:660" x14ac:dyDescent="0.2">
      <c r="B578" s="242"/>
      <c r="C578" s="163"/>
      <c r="D578"/>
      <c r="J578"/>
      <c r="K578"/>
      <c r="L578"/>
      <c r="M578"/>
      <c r="AI578" s="8"/>
      <c r="AK578" s="4"/>
      <c r="AL578" s="9"/>
      <c r="AN578" s="8"/>
      <c r="AP578" s="4"/>
      <c r="AQ578" s="9"/>
      <c r="AS578" s="8"/>
      <c r="AU578" s="4"/>
      <c r="AV578" s="9"/>
      <c r="AX578" s="17"/>
      <c r="AZ578" s="13"/>
      <c r="BA578" s="16"/>
      <c r="BM578" s="39"/>
      <c r="BO578" s="14"/>
      <c r="BP578" s="18"/>
      <c r="BR578" s="39"/>
      <c r="BT578" s="14"/>
      <c r="BU578" s="18"/>
      <c r="BW578" s="39"/>
      <c r="BY578" s="14"/>
      <c r="BZ578" s="18"/>
      <c r="CA578" s="22"/>
      <c r="CB578" s="40"/>
      <c r="CG578" s="40"/>
      <c r="CI578" s="21"/>
      <c r="CJ578" s="21"/>
      <c r="CL578" s="40"/>
      <c r="CN578" s="21"/>
      <c r="CO578" s="21"/>
      <c r="CQ578" s="40"/>
      <c r="CS578" s="21"/>
      <c r="CT578" s="21"/>
      <c r="CV578" s="40"/>
      <c r="CX578" s="21"/>
      <c r="CY578" s="21"/>
      <c r="CZ578" s="26"/>
      <c r="DA578" s="41"/>
      <c r="DF578" s="41"/>
      <c r="DH578" s="25"/>
      <c r="DI578" s="25"/>
      <c r="DK578" s="41"/>
      <c r="DM578" s="25"/>
      <c r="DN578" s="25"/>
      <c r="DP578" s="41"/>
      <c r="DR578" s="25"/>
      <c r="DS578" s="25"/>
      <c r="DT578" s="30"/>
      <c r="DU578" s="42"/>
      <c r="DZ578" s="42"/>
      <c r="EB578" s="29"/>
      <c r="EC578" s="29"/>
      <c r="EE578" s="42"/>
      <c r="EG578" s="29"/>
      <c r="EH578" s="29"/>
      <c r="EI578" s="34"/>
      <c r="EJ578" s="43"/>
      <c r="EO578" s="43"/>
      <c r="EQ578" s="33"/>
      <c r="ER578" s="33"/>
      <c r="ES578" s="38"/>
      <c r="ET578" s="44"/>
      <c r="EX578" s="7"/>
      <c r="EY578" s="8"/>
      <c r="FD578" s="8"/>
      <c r="FF578" s="4"/>
      <c r="FG578" s="4"/>
      <c r="FI578" s="8"/>
      <c r="FK578" s="4"/>
      <c r="FL578" s="4"/>
      <c r="FN578" s="8"/>
      <c r="FP578" s="4"/>
      <c r="FQ578" s="4"/>
      <c r="FS578" s="8"/>
      <c r="FU578" s="4"/>
      <c r="FV578" s="4"/>
      <c r="FW578" s="15"/>
      <c r="FX578" s="39"/>
      <c r="GC578" s="39"/>
      <c r="GE578" s="14"/>
      <c r="GF578" s="14"/>
      <c r="GH578" s="39"/>
      <c r="GJ578" s="14"/>
      <c r="GK578" s="14"/>
      <c r="GM578" s="39"/>
      <c r="GO578" s="14"/>
      <c r="GP578" s="14"/>
      <c r="GQ578" s="22"/>
      <c r="GR578" s="40"/>
      <c r="GW578" s="40"/>
      <c r="GY578" s="21"/>
      <c r="GZ578" s="21"/>
      <c r="HB578" s="40"/>
      <c r="HD578" s="21"/>
      <c r="HE578" s="21"/>
      <c r="HF578" s="26"/>
      <c r="HG578" s="41"/>
      <c r="HL578" s="41"/>
      <c r="HN578" s="25"/>
      <c r="HO578" s="25"/>
      <c r="HP578" s="30"/>
      <c r="HQ578" s="42"/>
      <c r="HU578" s="7"/>
      <c r="HV578" s="8"/>
      <c r="IA578" s="8"/>
      <c r="IC578" s="4"/>
      <c r="ID578" s="4"/>
      <c r="IF578" s="8"/>
      <c r="IH578" s="4"/>
      <c r="II578" s="4"/>
      <c r="IK578" s="8"/>
      <c r="IM578" s="4"/>
      <c r="IN578" s="4"/>
      <c r="IO578" s="15"/>
      <c r="IP578" s="39"/>
      <c r="IU578" s="39"/>
      <c r="IW578" s="14"/>
      <c r="IX578" s="14"/>
      <c r="IZ578" s="39"/>
      <c r="JB578" s="14"/>
      <c r="JC578" s="14"/>
      <c r="JD578" s="22"/>
      <c r="JE578" s="40"/>
      <c r="JJ578" s="40"/>
      <c r="JL578" s="21"/>
      <c r="JM578" s="21"/>
      <c r="JN578" s="26"/>
      <c r="JO578" s="41"/>
      <c r="JS578" s="7"/>
      <c r="JT578" s="8"/>
      <c r="JY578" s="8"/>
      <c r="KA578" s="4"/>
      <c r="KB578" s="4"/>
      <c r="KD578" s="8"/>
      <c r="KF578" s="4"/>
      <c r="KG578" s="4"/>
      <c r="KH578" s="15"/>
      <c r="KI578" s="39"/>
      <c r="KN578" s="39"/>
      <c r="KP578" s="14"/>
      <c r="KQ578" s="14"/>
      <c r="KR578" s="22"/>
      <c r="KS578" s="40"/>
      <c r="KX578" s="6"/>
      <c r="KZ578" s="5"/>
      <c r="LA578" s="5"/>
      <c r="LG578" s="15"/>
      <c r="LH578" s="39"/>
      <c r="LM578" s="6"/>
      <c r="LO578" s="5"/>
      <c r="LP578" s="5"/>
      <c r="LQ578" s="7"/>
      <c r="LR578" s="8"/>
      <c r="LW578" s="8"/>
      <c r="LY578" s="4"/>
      <c r="LZ578" s="4"/>
      <c r="MB578" s="8"/>
      <c r="MD578" s="4"/>
      <c r="ME578" s="4"/>
      <c r="MG578" s="8"/>
      <c r="MI578" s="4"/>
      <c r="MJ578" s="4"/>
      <c r="MK578" s="15"/>
      <c r="ML578" s="39"/>
      <c r="MQ578" s="39"/>
      <c r="MS578" s="14"/>
      <c r="MT578" s="14"/>
      <c r="MV578" s="39"/>
      <c r="MX578" s="14"/>
      <c r="MY578" s="14"/>
      <c r="MZ578" s="22"/>
      <c r="NA578" s="40"/>
      <c r="NF578" s="40"/>
      <c r="NH578" s="21"/>
      <c r="NI578" s="21"/>
      <c r="NJ578" s="26"/>
      <c r="NK578" s="41"/>
      <c r="NO578" s="7"/>
      <c r="NP578" s="8"/>
      <c r="NU578" s="8"/>
      <c r="NW578" s="4"/>
      <c r="NX578" s="4"/>
      <c r="NZ578" s="8"/>
      <c r="OB578" s="4"/>
      <c r="OC578" s="4"/>
      <c r="OD578" s="15"/>
      <c r="OE578" s="39"/>
      <c r="OJ578" s="39"/>
      <c r="OL578" s="14"/>
      <c r="OM578" s="14"/>
      <c r="ON578" s="22"/>
      <c r="OO578" s="40"/>
      <c r="OS578" s="7"/>
      <c r="OT578" s="8"/>
      <c r="OY578" s="8"/>
      <c r="PA578" s="4"/>
      <c r="PB578" s="4"/>
      <c r="PC578" s="15"/>
      <c r="PD578" s="39"/>
      <c r="PH578" s="7"/>
      <c r="PI578" s="8"/>
      <c r="PM578" s="7"/>
      <c r="PN578" s="8"/>
      <c r="PS578" s="8"/>
      <c r="PU578" s="4"/>
      <c r="PV578" s="4"/>
      <c r="PX578" s="8"/>
      <c r="PZ578" s="4"/>
      <c r="QA578" s="4"/>
      <c r="QB578" s="15"/>
      <c r="QC578" s="39"/>
      <c r="QH578" s="39"/>
      <c r="QJ578" s="14"/>
      <c r="QK578" s="14"/>
      <c r="QL578" s="22"/>
      <c r="QM578" s="40"/>
      <c r="QQ578" s="7"/>
      <c r="QR578" s="8"/>
      <c r="QW578" s="8"/>
      <c r="QY578" s="4"/>
      <c r="QZ578" s="4"/>
      <c r="RA578" s="15"/>
      <c r="RB578" s="39"/>
      <c r="RF578" s="7"/>
      <c r="RG578" s="8"/>
      <c r="RK578" s="7"/>
      <c r="RL578" s="8"/>
      <c r="RQ578" s="8"/>
      <c r="RS578" s="4"/>
      <c r="RT578" s="4"/>
      <c r="RU578" s="15"/>
      <c r="RV578" s="39"/>
      <c r="RZ578" s="7"/>
      <c r="SA578" s="8"/>
      <c r="SE578" s="7"/>
      <c r="SF578" s="8"/>
      <c r="SJ578" s="7"/>
      <c r="SK578" s="8"/>
      <c r="SP578" s="8"/>
      <c r="SR578" s="4"/>
      <c r="SS578" s="4"/>
      <c r="SU578" s="8"/>
      <c r="SW578" s="4"/>
      <c r="SX578" s="4"/>
      <c r="SY578" s="15"/>
      <c r="SZ578" s="39"/>
      <c r="TE578" s="39"/>
      <c r="TG578" s="14"/>
      <c r="TH578" s="14"/>
      <c r="TI578" s="22"/>
      <c r="TJ578" s="40"/>
      <c r="TN578" s="7"/>
      <c r="TO578" s="8"/>
      <c r="TT578" s="8"/>
      <c r="TV578" s="4"/>
      <c r="TW578" s="4"/>
      <c r="TX578" s="15"/>
      <c r="TY578" s="39"/>
      <c r="UC578" s="7"/>
      <c r="UD578" s="8"/>
      <c r="UH578" s="7"/>
      <c r="UI578" s="8"/>
      <c r="UN578" s="8"/>
      <c r="UP578" s="4"/>
      <c r="UQ578" s="4"/>
      <c r="UR578" s="15"/>
      <c r="US578" s="39"/>
      <c r="UW578" s="7"/>
      <c r="UX578" s="8"/>
      <c r="VB578" s="7"/>
      <c r="VC578" s="8"/>
      <c r="VG578" s="7"/>
      <c r="VH578" s="8"/>
      <c r="VM578" s="8"/>
      <c r="VO578" s="4"/>
      <c r="VP578" s="4"/>
      <c r="VQ578" s="15"/>
      <c r="VR578" s="39"/>
      <c r="VV578" s="7"/>
      <c r="VW578" s="8"/>
      <c r="WA578" s="7"/>
      <c r="WB578" s="8"/>
      <c r="WF578" s="7"/>
      <c r="WG578" s="8"/>
      <c r="WK578" s="7"/>
      <c r="WL578" s="8"/>
      <c r="WQ578" s="8"/>
      <c r="WS578" s="4"/>
      <c r="WT578" s="4"/>
      <c r="WU578" s="15"/>
      <c r="WV578" s="39"/>
      <c r="WZ578" s="7"/>
      <c r="XA578" s="8"/>
      <c r="XE578" s="7"/>
      <c r="XF578" s="8"/>
      <c r="XJ578" s="7"/>
      <c r="XK578" s="8"/>
      <c r="XO578" s="7"/>
      <c r="XP578" s="8"/>
      <c r="XT578" s="7"/>
      <c r="XU578" s="8"/>
      <c r="XY578" s="7"/>
      <c r="XZ578" s="8"/>
      <c r="YD578" s="7"/>
      <c r="YE578" s="8"/>
      <c r="YI578" s="7"/>
      <c r="YJ578" s="8"/>
    </row>
    <row r="579" spans="2:660" x14ac:dyDescent="0.2">
      <c r="B579" s="242"/>
      <c r="C579" s="163"/>
      <c r="D579"/>
      <c r="J579"/>
      <c r="K579"/>
      <c r="L579"/>
      <c r="M579"/>
      <c r="AI579" s="8"/>
      <c r="AK579" s="4"/>
      <c r="AL579" s="9"/>
      <c r="AN579" s="8"/>
      <c r="AP579" s="4"/>
      <c r="AQ579" s="9"/>
      <c r="AS579" s="8"/>
      <c r="AU579" s="4"/>
      <c r="AV579" s="9"/>
      <c r="AX579" s="17"/>
      <c r="AZ579" s="13"/>
      <c r="BA579" s="16"/>
      <c r="BM579" s="39"/>
      <c r="BO579" s="14"/>
      <c r="BP579" s="18"/>
      <c r="BR579" s="39"/>
      <c r="BT579" s="14"/>
      <c r="BU579" s="18"/>
      <c r="BW579" s="39"/>
      <c r="BY579" s="14"/>
      <c r="BZ579" s="18"/>
      <c r="CA579" s="22"/>
      <c r="CB579" s="40"/>
      <c r="CG579" s="40"/>
      <c r="CI579" s="21"/>
      <c r="CJ579" s="21"/>
      <c r="CL579" s="40"/>
      <c r="CN579" s="21"/>
      <c r="CO579" s="21"/>
      <c r="CQ579" s="40"/>
      <c r="CS579" s="21"/>
      <c r="CT579" s="21"/>
      <c r="CV579" s="40"/>
      <c r="CX579" s="21"/>
      <c r="CY579" s="21"/>
      <c r="CZ579" s="26"/>
      <c r="DA579" s="41"/>
      <c r="DF579" s="41"/>
      <c r="DH579" s="25"/>
      <c r="DI579" s="25"/>
      <c r="DK579" s="41"/>
      <c r="DM579" s="25"/>
      <c r="DN579" s="25"/>
      <c r="DP579" s="41"/>
      <c r="DR579" s="25"/>
      <c r="DS579" s="25"/>
      <c r="DT579" s="30"/>
      <c r="DU579" s="42"/>
      <c r="DZ579" s="42"/>
      <c r="EB579" s="29"/>
      <c r="EC579" s="29"/>
      <c r="EE579" s="42"/>
      <c r="EG579" s="29"/>
      <c r="EH579" s="29"/>
      <c r="EI579" s="34"/>
      <c r="EJ579" s="43"/>
      <c r="EO579" s="43"/>
      <c r="EQ579" s="33"/>
      <c r="ER579" s="33"/>
      <c r="ES579" s="38"/>
      <c r="ET579" s="44"/>
      <c r="EX579" s="7"/>
      <c r="EY579" s="8"/>
      <c r="FD579" s="8"/>
      <c r="FF579" s="4"/>
      <c r="FG579" s="4"/>
      <c r="FI579" s="8"/>
      <c r="FK579" s="4"/>
      <c r="FL579" s="4"/>
      <c r="FN579" s="8"/>
      <c r="FP579" s="4"/>
      <c r="FQ579" s="4"/>
      <c r="FS579" s="8"/>
      <c r="FU579" s="4"/>
      <c r="FV579" s="4"/>
      <c r="FW579" s="15"/>
      <c r="FX579" s="39"/>
      <c r="GC579" s="39"/>
      <c r="GE579" s="14"/>
      <c r="GF579" s="14"/>
      <c r="GH579" s="39"/>
      <c r="GJ579" s="14"/>
      <c r="GK579" s="14"/>
      <c r="GM579" s="39"/>
      <c r="GO579" s="14"/>
      <c r="GP579" s="14"/>
      <c r="GQ579" s="22"/>
      <c r="GR579" s="40"/>
      <c r="GW579" s="40"/>
      <c r="GY579" s="21"/>
      <c r="GZ579" s="21"/>
      <c r="HB579" s="40"/>
      <c r="HD579" s="21"/>
      <c r="HE579" s="21"/>
      <c r="HF579" s="26"/>
      <c r="HG579" s="41"/>
      <c r="HL579" s="41"/>
      <c r="HN579" s="25"/>
      <c r="HO579" s="25"/>
      <c r="HP579" s="30"/>
      <c r="HQ579" s="42"/>
      <c r="HU579" s="7"/>
      <c r="HV579" s="8"/>
      <c r="IA579" s="8"/>
      <c r="IC579" s="4"/>
      <c r="ID579" s="4"/>
      <c r="IF579" s="8"/>
      <c r="IH579" s="4"/>
      <c r="II579" s="4"/>
      <c r="IK579" s="8"/>
      <c r="IM579" s="4"/>
      <c r="IN579" s="4"/>
      <c r="IO579" s="15"/>
      <c r="IP579" s="39"/>
      <c r="IU579" s="39"/>
      <c r="IW579" s="14"/>
      <c r="IX579" s="14"/>
      <c r="IZ579" s="39"/>
      <c r="JB579" s="14"/>
      <c r="JC579" s="14"/>
      <c r="JD579" s="22"/>
      <c r="JE579" s="40"/>
      <c r="JJ579" s="40"/>
      <c r="JL579" s="21"/>
      <c r="JM579" s="21"/>
      <c r="JN579" s="26"/>
      <c r="JO579" s="41"/>
      <c r="JS579" s="7"/>
      <c r="JT579" s="8"/>
      <c r="JY579" s="8"/>
      <c r="KA579" s="4"/>
      <c r="KB579" s="4"/>
      <c r="KD579" s="8"/>
      <c r="KF579" s="4"/>
      <c r="KG579" s="4"/>
      <c r="KH579" s="15"/>
      <c r="KI579" s="39"/>
      <c r="KN579" s="39"/>
      <c r="KP579" s="14"/>
      <c r="KQ579" s="14"/>
      <c r="KR579" s="22"/>
      <c r="KS579" s="40"/>
      <c r="KX579" s="6"/>
      <c r="KZ579" s="5"/>
      <c r="LA579" s="5"/>
      <c r="LG579" s="15"/>
      <c r="LH579" s="39"/>
      <c r="LM579" s="6"/>
      <c r="LO579" s="5"/>
      <c r="LP579" s="5"/>
      <c r="LQ579" s="7"/>
      <c r="LR579" s="8"/>
      <c r="LW579" s="8"/>
      <c r="LY579" s="4"/>
      <c r="LZ579" s="4"/>
      <c r="MB579" s="8"/>
      <c r="MD579" s="4"/>
      <c r="ME579" s="4"/>
      <c r="MG579" s="8"/>
      <c r="MI579" s="4"/>
      <c r="MJ579" s="4"/>
      <c r="MK579" s="15"/>
      <c r="ML579" s="39"/>
      <c r="MQ579" s="39"/>
      <c r="MS579" s="14"/>
      <c r="MT579" s="14"/>
      <c r="MV579" s="39"/>
      <c r="MX579" s="14"/>
      <c r="MY579" s="14"/>
      <c r="MZ579" s="22"/>
      <c r="NA579" s="40"/>
      <c r="NF579" s="40"/>
      <c r="NH579" s="21"/>
      <c r="NI579" s="21"/>
      <c r="NJ579" s="26"/>
      <c r="NK579" s="41"/>
      <c r="NO579" s="7"/>
      <c r="NP579" s="8"/>
      <c r="NU579" s="8"/>
      <c r="NW579" s="4"/>
      <c r="NX579" s="4"/>
      <c r="NZ579" s="8"/>
      <c r="OB579" s="4"/>
      <c r="OC579" s="4"/>
      <c r="OD579" s="15"/>
      <c r="OE579" s="39"/>
      <c r="OJ579" s="39"/>
      <c r="OL579" s="14"/>
      <c r="OM579" s="14"/>
      <c r="ON579" s="22"/>
      <c r="OO579" s="40"/>
      <c r="OS579" s="7"/>
      <c r="OT579" s="8"/>
      <c r="OY579" s="8"/>
      <c r="PA579" s="4"/>
      <c r="PB579" s="4"/>
      <c r="PC579" s="15"/>
      <c r="PD579" s="39"/>
      <c r="PH579" s="7"/>
      <c r="PI579" s="8"/>
      <c r="PM579" s="7"/>
      <c r="PN579" s="8"/>
      <c r="PS579" s="8"/>
      <c r="PU579" s="4"/>
      <c r="PV579" s="4"/>
      <c r="PX579" s="8"/>
      <c r="PZ579" s="4"/>
      <c r="QA579" s="4"/>
      <c r="QB579" s="15"/>
      <c r="QC579" s="39"/>
      <c r="QH579" s="39"/>
      <c r="QJ579" s="14"/>
      <c r="QK579" s="14"/>
      <c r="QL579" s="22"/>
      <c r="QM579" s="40"/>
      <c r="QQ579" s="7"/>
      <c r="QR579" s="8"/>
      <c r="QW579" s="8"/>
      <c r="QY579" s="4"/>
      <c r="QZ579" s="4"/>
      <c r="RA579" s="15"/>
      <c r="RB579" s="39"/>
      <c r="RF579" s="7"/>
      <c r="RG579" s="8"/>
      <c r="RK579" s="7"/>
      <c r="RL579" s="8"/>
      <c r="RQ579" s="8"/>
      <c r="RS579" s="4"/>
      <c r="RT579" s="4"/>
      <c r="RU579" s="15"/>
      <c r="RV579" s="39"/>
      <c r="RZ579" s="7"/>
      <c r="SA579" s="8"/>
      <c r="SE579" s="7"/>
      <c r="SF579" s="8"/>
      <c r="SJ579" s="7"/>
      <c r="SK579" s="8"/>
      <c r="SP579" s="8"/>
      <c r="SR579" s="4"/>
      <c r="SS579" s="4"/>
      <c r="SU579" s="8"/>
      <c r="SW579" s="4"/>
      <c r="SX579" s="4"/>
      <c r="SY579" s="15"/>
      <c r="SZ579" s="39"/>
      <c r="TE579" s="39"/>
      <c r="TG579" s="14"/>
      <c r="TH579" s="14"/>
      <c r="TI579" s="22"/>
      <c r="TJ579" s="40"/>
      <c r="TN579" s="7"/>
      <c r="TO579" s="8"/>
      <c r="TT579" s="8"/>
      <c r="TV579" s="4"/>
      <c r="TW579" s="4"/>
      <c r="TX579" s="15"/>
      <c r="TY579" s="39"/>
      <c r="UC579" s="7"/>
      <c r="UD579" s="8"/>
      <c r="UH579" s="7"/>
      <c r="UI579" s="8"/>
      <c r="UN579" s="8"/>
      <c r="UP579" s="4"/>
      <c r="UQ579" s="4"/>
      <c r="UR579" s="15"/>
      <c r="US579" s="39"/>
      <c r="UW579" s="7"/>
      <c r="UX579" s="8"/>
      <c r="VB579" s="7"/>
      <c r="VC579" s="8"/>
      <c r="VG579" s="7"/>
      <c r="VH579" s="8"/>
      <c r="VM579" s="8"/>
      <c r="VO579" s="4"/>
      <c r="VP579" s="4"/>
      <c r="VQ579" s="15"/>
      <c r="VR579" s="39"/>
      <c r="VV579" s="7"/>
      <c r="VW579" s="8"/>
      <c r="WA579" s="7"/>
      <c r="WB579" s="8"/>
      <c r="WF579" s="7"/>
      <c r="WG579" s="8"/>
      <c r="WK579" s="7"/>
      <c r="WL579" s="8"/>
      <c r="WQ579" s="8"/>
      <c r="WS579" s="4"/>
      <c r="WT579" s="4"/>
      <c r="WU579" s="15"/>
      <c r="WV579" s="39"/>
      <c r="WZ579" s="7"/>
      <c r="XA579" s="8"/>
      <c r="XE579" s="7"/>
      <c r="XF579" s="8"/>
      <c r="XJ579" s="7"/>
      <c r="XK579" s="8"/>
      <c r="XO579" s="7"/>
      <c r="XP579" s="8"/>
      <c r="XT579" s="7"/>
      <c r="XU579" s="8"/>
      <c r="XY579" s="7"/>
      <c r="XZ579" s="8"/>
      <c r="YD579" s="7"/>
      <c r="YE579" s="8"/>
      <c r="YI579" s="7"/>
      <c r="YJ579" s="8"/>
    </row>
    <row r="580" spans="2:660" x14ac:dyDescent="0.2">
      <c r="B580" s="242"/>
      <c r="C580" s="163"/>
      <c r="D580"/>
      <c r="J580"/>
      <c r="K580"/>
      <c r="L580"/>
      <c r="M580"/>
      <c r="AI580" s="8"/>
      <c r="AK580" s="4"/>
      <c r="AL580" s="9"/>
      <c r="AN580" s="8"/>
      <c r="AP580" s="4"/>
      <c r="AQ580" s="9"/>
      <c r="AS580" s="8"/>
      <c r="AU580" s="4"/>
      <c r="AV580" s="9"/>
      <c r="AX580" s="17"/>
      <c r="AZ580" s="13"/>
      <c r="BA580" s="16"/>
      <c r="BM580" s="39"/>
      <c r="BO580" s="14"/>
      <c r="BP580" s="18"/>
      <c r="BR580" s="39"/>
      <c r="BT580" s="14"/>
      <c r="BU580" s="18"/>
      <c r="BW580" s="39"/>
      <c r="BY580" s="14"/>
      <c r="BZ580" s="18"/>
      <c r="CA580" s="22"/>
      <c r="CB580" s="40"/>
      <c r="CG580" s="40"/>
      <c r="CI580" s="21"/>
      <c r="CJ580" s="21"/>
      <c r="CL580" s="40"/>
      <c r="CN580" s="21"/>
      <c r="CO580" s="21"/>
      <c r="CQ580" s="40"/>
      <c r="CS580" s="21"/>
      <c r="CT580" s="21"/>
      <c r="CV580" s="40"/>
      <c r="CX580" s="21"/>
      <c r="CY580" s="21"/>
      <c r="CZ580" s="26"/>
      <c r="DA580" s="41"/>
      <c r="DF580" s="41"/>
      <c r="DH580" s="25"/>
      <c r="DI580" s="25"/>
      <c r="DK580" s="41"/>
      <c r="DM580" s="25"/>
      <c r="DN580" s="25"/>
      <c r="DP580" s="41"/>
      <c r="DR580" s="25"/>
      <c r="DS580" s="25"/>
      <c r="DT580" s="30"/>
      <c r="DU580" s="42"/>
      <c r="DZ580" s="42"/>
      <c r="EB580" s="29"/>
      <c r="EC580" s="29"/>
      <c r="EE580" s="42"/>
      <c r="EG580" s="29"/>
      <c r="EH580" s="29"/>
      <c r="EI580" s="34"/>
      <c r="EJ580" s="43"/>
      <c r="EO580" s="43"/>
      <c r="EQ580" s="33"/>
      <c r="ER580" s="33"/>
      <c r="ES580" s="38"/>
      <c r="ET580" s="44"/>
      <c r="EX580" s="7"/>
      <c r="EY580" s="8"/>
      <c r="FD580" s="8"/>
      <c r="FF580" s="4"/>
      <c r="FG580" s="4"/>
      <c r="FI580" s="8"/>
      <c r="FK580" s="4"/>
      <c r="FL580" s="4"/>
      <c r="FN580" s="8"/>
      <c r="FP580" s="4"/>
      <c r="FQ580" s="4"/>
      <c r="FS580" s="8"/>
      <c r="FU580" s="4"/>
      <c r="FV580" s="4"/>
      <c r="FW580" s="15"/>
      <c r="FX580" s="39"/>
      <c r="GC580" s="39"/>
      <c r="GE580" s="14"/>
      <c r="GF580" s="14"/>
      <c r="GH580" s="39"/>
      <c r="GJ580" s="14"/>
      <c r="GK580" s="14"/>
      <c r="GM580" s="39"/>
      <c r="GO580" s="14"/>
      <c r="GP580" s="14"/>
      <c r="GQ580" s="22"/>
      <c r="GR580" s="40"/>
      <c r="GW580" s="40"/>
      <c r="GY580" s="21"/>
      <c r="GZ580" s="21"/>
      <c r="HB580" s="40"/>
      <c r="HD580" s="21"/>
      <c r="HE580" s="21"/>
      <c r="HF580" s="26"/>
      <c r="HG580" s="41"/>
      <c r="HL580" s="41"/>
      <c r="HN580" s="25"/>
      <c r="HO580" s="25"/>
      <c r="HP580" s="30"/>
      <c r="HQ580" s="42"/>
      <c r="HU580" s="7"/>
      <c r="HV580" s="8"/>
      <c r="IA580" s="8"/>
      <c r="IC580" s="4"/>
      <c r="ID580" s="4"/>
      <c r="IF580" s="8"/>
      <c r="IH580" s="4"/>
      <c r="II580" s="4"/>
      <c r="IK580" s="8"/>
      <c r="IM580" s="4"/>
      <c r="IN580" s="4"/>
      <c r="IO580" s="15"/>
      <c r="IP580" s="39"/>
      <c r="IU580" s="39"/>
      <c r="IW580" s="14"/>
      <c r="IX580" s="14"/>
      <c r="IZ580" s="39"/>
      <c r="JB580" s="14"/>
      <c r="JC580" s="14"/>
      <c r="JD580" s="22"/>
      <c r="JE580" s="40"/>
      <c r="JJ580" s="40"/>
      <c r="JL580" s="21"/>
      <c r="JM580" s="21"/>
      <c r="JN580" s="26"/>
      <c r="JO580" s="41"/>
      <c r="JS580" s="7"/>
      <c r="JT580" s="8"/>
      <c r="JY580" s="8"/>
      <c r="KA580" s="4"/>
      <c r="KB580" s="4"/>
      <c r="KD580" s="8"/>
      <c r="KF580" s="4"/>
      <c r="KG580" s="4"/>
      <c r="KH580" s="15"/>
      <c r="KI580" s="39"/>
      <c r="KN580" s="39"/>
      <c r="KP580" s="14"/>
      <c r="KQ580" s="14"/>
      <c r="KR580" s="22"/>
      <c r="KS580" s="40"/>
      <c r="KX580" s="6"/>
      <c r="KZ580" s="5"/>
      <c r="LA580" s="5"/>
      <c r="LG580" s="15"/>
      <c r="LH580" s="39"/>
      <c r="LM580" s="6"/>
      <c r="LO580" s="5"/>
      <c r="LP580" s="5"/>
      <c r="LQ580" s="7"/>
      <c r="LR580" s="8"/>
      <c r="LW580" s="8"/>
      <c r="LY580" s="4"/>
      <c r="LZ580" s="4"/>
      <c r="MB580" s="8"/>
      <c r="MD580" s="4"/>
      <c r="ME580" s="4"/>
      <c r="MG580" s="8"/>
      <c r="MI580" s="4"/>
      <c r="MJ580" s="4"/>
      <c r="MK580" s="15"/>
      <c r="ML580" s="39"/>
      <c r="MQ580" s="39"/>
      <c r="MS580" s="14"/>
      <c r="MT580" s="14"/>
      <c r="MV580" s="39"/>
      <c r="MX580" s="14"/>
      <c r="MY580" s="14"/>
      <c r="MZ580" s="22"/>
      <c r="NA580" s="40"/>
      <c r="NF580" s="40"/>
      <c r="NH580" s="21"/>
      <c r="NI580" s="21"/>
      <c r="NJ580" s="26"/>
      <c r="NK580" s="41"/>
      <c r="NO580" s="7"/>
      <c r="NP580" s="8"/>
      <c r="NU580" s="8"/>
      <c r="NW580" s="4"/>
      <c r="NX580" s="4"/>
      <c r="NZ580" s="8"/>
      <c r="OB580" s="4"/>
      <c r="OC580" s="4"/>
      <c r="OD580" s="15"/>
      <c r="OE580" s="39"/>
      <c r="OJ580" s="39"/>
      <c r="OL580" s="14"/>
      <c r="OM580" s="14"/>
      <c r="ON580" s="22"/>
      <c r="OO580" s="40"/>
      <c r="OS580" s="7"/>
      <c r="OT580" s="8"/>
      <c r="OY580" s="8"/>
      <c r="PA580" s="4"/>
      <c r="PB580" s="4"/>
      <c r="PC580" s="15"/>
      <c r="PD580" s="39"/>
      <c r="PH580" s="7"/>
      <c r="PI580" s="8"/>
      <c r="PM580" s="7"/>
      <c r="PN580" s="8"/>
      <c r="PS580" s="8"/>
      <c r="PU580" s="4"/>
      <c r="PV580" s="4"/>
      <c r="PX580" s="8"/>
      <c r="PZ580" s="4"/>
      <c r="QA580" s="4"/>
      <c r="QB580" s="15"/>
      <c r="QC580" s="39"/>
      <c r="QH580" s="39"/>
      <c r="QJ580" s="14"/>
      <c r="QK580" s="14"/>
      <c r="QL580" s="22"/>
      <c r="QM580" s="40"/>
      <c r="QQ580" s="7"/>
      <c r="QR580" s="8"/>
      <c r="QW580" s="8"/>
      <c r="QY580" s="4"/>
      <c r="QZ580" s="4"/>
      <c r="RA580" s="15"/>
      <c r="RB580" s="39"/>
      <c r="RF580" s="7"/>
      <c r="RG580" s="8"/>
      <c r="RK580" s="7"/>
      <c r="RL580" s="8"/>
      <c r="RQ580" s="8"/>
      <c r="RS580" s="4"/>
      <c r="RT580" s="4"/>
      <c r="RU580" s="15"/>
      <c r="RV580" s="39"/>
      <c r="RZ580" s="7"/>
      <c r="SA580" s="8"/>
      <c r="SE580" s="7"/>
      <c r="SF580" s="8"/>
      <c r="SJ580" s="7"/>
      <c r="SK580" s="8"/>
      <c r="SP580" s="8"/>
      <c r="SR580" s="4"/>
      <c r="SS580" s="4"/>
      <c r="SU580" s="8"/>
      <c r="SW580" s="4"/>
      <c r="SX580" s="4"/>
      <c r="SY580" s="15"/>
      <c r="SZ580" s="39"/>
      <c r="TE580" s="39"/>
      <c r="TG580" s="14"/>
      <c r="TH580" s="14"/>
      <c r="TI580" s="22"/>
      <c r="TJ580" s="40"/>
      <c r="TN580" s="7"/>
      <c r="TO580" s="8"/>
      <c r="TT580" s="8"/>
      <c r="TV580" s="4"/>
      <c r="TW580" s="4"/>
      <c r="TX580" s="15"/>
      <c r="TY580" s="39"/>
      <c r="UC580" s="7"/>
      <c r="UD580" s="8"/>
      <c r="UH580" s="7"/>
      <c r="UI580" s="8"/>
      <c r="UN580" s="8"/>
      <c r="UP580" s="4"/>
      <c r="UQ580" s="4"/>
      <c r="UR580" s="15"/>
      <c r="US580" s="39"/>
      <c r="UW580" s="7"/>
      <c r="UX580" s="8"/>
      <c r="VB580" s="7"/>
      <c r="VC580" s="8"/>
      <c r="VG580" s="7"/>
      <c r="VH580" s="8"/>
      <c r="VM580" s="8"/>
      <c r="VO580" s="4"/>
      <c r="VP580" s="4"/>
      <c r="VQ580" s="15"/>
      <c r="VR580" s="39"/>
      <c r="VV580" s="7"/>
      <c r="VW580" s="8"/>
      <c r="WA580" s="7"/>
      <c r="WB580" s="8"/>
      <c r="WF580" s="7"/>
      <c r="WG580" s="8"/>
      <c r="WK580" s="7"/>
      <c r="WL580" s="8"/>
      <c r="WQ580" s="8"/>
      <c r="WS580" s="4"/>
      <c r="WT580" s="4"/>
      <c r="WU580" s="15"/>
      <c r="WV580" s="39"/>
      <c r="WZ580" s="7"/>
      <c r="XA580" s="8"/>
      <c r="XE580" s="7"/>
      <c r="XF580" s="8"/>
      <c r="XJ580" s="7"/>
      <c r="XK580" s="8"/>
      <c r="XO580" s="7"/>
      <c r="XP580" s="8"/>
      <c r="XT580" s="7"/>
      <c r="XU580" s="8"/>
      <c r="XY580" s="7"/>
      <c r="XZ580" s="8"/>
      <c r="YD580" s="7"/>
      <c r="YE580" s="8"/>
      <c r="YI580" s="7"/>
      <c r="YJ580" s="8"/>
    </row>
    <row r="581" spans="2:660" x14ac:dyDescent="0.2">
      <c r="B581" s="242"/>
      <c r="C581" s="163"/>
      <c r="D581"/>
      <c r="J581"/>
      <c r="K581"/>
      <c r="L581"/>
      <c r="M581"/>
      <c r="AI581" s="8"/>
      <c r="AK581" s="4"/>
      <c r="AL581" s="9"/>
      <c r="AN581" s="8"/>
      <c r="AP581" s="4"/>
      <c r="AQ581" s="9"/>
      <c r="AS581" s="8"/>
      <c r="AU581" s="4"/>
      <c r="AV581" s="9"/>
      <c r="AX581" s="17"/>
      <c r="AZ581" s="13"/>
      <c r="BA581" s="16"/>
      <c r="BM581" s="39"/>
      <c r="BO581" s="14"/>
      <c r="BP581" s="18"/>
      <c r="BR581" s="39"/>
      <c r="BT581" s="14"/>
      <c r="BU581" s="18"/>
      <c r="BW581" s="39"/>
      <c r="BY581" s="14"/>
      <c r="BZ581" s="18"/>
      <c r="CA581" s="22"/>
      <c r="CB581" s="40"/>
      <c r="CG581" s="40"/>
      <c r="CI581" s="21"/>
      <c r="CJ581" s="21"/>
      <c r="CL581" s="40"/>
      <c r="CN581" s="21"/>
      <c r="CO581" s="21"/>
      <c r="CQ581" s="40"/>
      <c r="CS581" s="21"/>
      <c r="CT581" s="21"/>
      <c r="CV581" s="40"/>
      <c r="CX581" s="21"/>
      <c r="CY581" s="21"/>
      <c r="CZ581" s="26"/>
      <c r="DA581" s="41"/>
      <c r="DF581" s="41"/>
      <c r="DH581" s="25"/>
      <c r="DI581" s="25"/>
      <c r="DK581" s="41"/>
      <c r="DM581" s="25"/>
      <c r="DN581" s="25"/>
      <c r="DP581" s="41"/>
      <c r="DR581" s="25"/>
      <c r="DS581" s="25"/>
      <c r="DT581" s="30"/>
      <c r="DU581" s="42"/>
      <c r="DZ581" s="42"/>
      <c r="EB581" s="29"/>
      <c r="EC581" s="29"/>
      <c r="EE581" s="42"/>
      <c r="EG581" s="29"/>
      <c r="EH581" s="29"/>
      <c r="EI581" s="34"/>
      <c r="EJ581" s="43"/>
      <c r="EO581" s="43"/>
      <c r="EQ581" s="33"/>
      <c r="ER581" s="33"/>
      <c r="ES581" s="38"/>
      <c r="ET581" s="44"/>
      <c r="EX581" s="7"/>
      <c r="EY581" s="8"/>
      <c r="FD581" s="8"/>
      <c r="FF581" s="4"/>
      <c r="FG581" s="4"/>
      <c r="FI581" s="8"/>
      <c r="FK581" s="4"/>
      <c r="FL581" s="4"/>
      <c r="FN581" s="8"/>
      <c r="FP581" s="4"/>
      <c r="FQ581" s="4"/>
      <c r="FS581" s="8"/>
      <c r="FU581" s="4"/>
      <c r="FV581" s="4"/>
      <c r="FW581" s="15"/>
      <c r="FX581" s="39"/>
      <c r="GC581" s="39"/>
      <c r="GE581" s="14"/>
      <c r="GF581" s="14"/>
      <c r="GH581" s="39"/>
      <c r="GJ581" s="14"/>
      <c r="GK581" s="14"/>
      <c r="GM581" s="39"/>
      <c r="GO581" s="14"/>
      <c r="GP581" s="14"/>
      <c r="GQ581" s="22"/>
      <c r="GR581" s="40"/>
      <c r="GW581" s="40"/>
      <c r="GY581" s="21"/>
      <c r="GZ581" s="21"/>
      <c r="HB581" s="40"/>
      <c r="HD581" s="21"/>
      <c r="HE581" s="21"/>
      <c r="HF581" s="26"/>
      <c r="HG581" s="41"/>
      <c r="HL581" s="41"/>
      <c r="HN581" s="25"/>
      <c r="HO581" s="25"/>
      <c r="HP581" s="30"/>
      <c r="HQ581" s="42"/>
      <c r="HU581" s="7"/>
      <c r="HV581" s="8"/>
      <c r="IA581" s="8"/>
      <c r="IC581" s="4"/>
      <c r="ID581" s="4"/>
      <c r="IF581" s="8"/>
      <c r="IH581" s="4"/>
      <c r="II581" s="4"/>
      <c r="IK581" s="8"/>
      <c r="IM581" s="4"/>
      <c r="IN581" s="4"/>
      <c r="IO581" s="15"/>
      <c r="IP581" s="39"/>
      <c r="IU581" s="39"/>
      <c r="IW581" s="14"/>
      <c r="IX581" s="14"/>
      <c r="IZ581" s="39"/>
      <c r="JB581" s="14"/>
      <c r="JC581" s="14"/>
      <c r="JD581" s="22"/>
      <c r="JE581" s="40"/>
      <c r="JJ581" s="40"/>
      <c r="JL581" s="21"/>
      <c r="JM581" s="21"/>
      <c r="JN581" s="26"/>
      <c r="JO581" s="41"/>
      <c r="JS581" s="7"/>
      <c r="JT581" s="8"/>
      <c r="JY581" s="8"/>
      <c r="KA581" s="4"/>
      <c r="KB581" s="4"/>
      <c r="KD581" s="8"/>
      <c r="KF581" s="4"/>
      <c r="KG581" s="4"/>
      <c r="KH581" s="15"/>
      <c r="KI581" s="39"/>
      <c r="KN581" s="39"/>
      <c r="KP581" s="14"/>
      <c r="KQ581" s="14"/>
      <c r="KR581" s="22"/>
      <c r="KS581" s="40"/>
      <c r="KX581" s="6"/>
      <c r="KZ581" s="5"/>
      <c r="LA581" s="5"/>
      <c r="LG581" s="15"/>
      <c r="LH581" s="39"/>
      <c r="LM581" s="6"/>
      <c r="LO581" s="5"/>
      <c r="LP581" s="5"/>
      <c r="LQ581" s="7"/>
      <c r="LR581" s="8"/>
      <c r="LW581" s="8"/>
      <c r="LY581" s="4"/>
      <c r="LZ581" s="4"/>
      <c r="MB581" s="8"/>
      <c r="MD581" s="4"/>
      <c r="ME581" s="4"/>
      <c r="MG581" s="8"/>
      <c r="MI581" s="4"/>
      <c r="MJ581" s="4"/>
      <c r="MK581" s="15"/>
      <c r="ML581" s="39"/>
      <c r="MQ581" s="39"/>
      <c r="MS581" s="14"/>
      <c r="MT581" s="14"/>
      <c r="MV581" s="39"/>
      <c r="MX581" s="14"/>
      <c r="MY581" s="14"/>
      <c r="MZ581" s="22"/>
      <c r="NA581" s="40"/>
      <c r="NF581" s="40"/>
      <c r="NH581" s="21"/>
      <c r="NI581" s="21"/>
      <c r="NJ581" s="26"/>
      <c r="NK581" s="41"/>
      <c r="NO581" s="7"/>
      <c r="NP581" s="8"/>
      <c r="NU581" s="8"/>
      <c r="NW581" s="4"/>
      <c r="NX581" s="4"/>
      <c r="NZ581" s="8"/>
      <c r="OB581" s="4"/>
      <c r="OC581" s="4"/>
      <c r="OD581" s="15"/>
      <c r="OE581" s="39"/>
      <c r="OJ581" s="39"/>
      <c r="OL581" s="14"/>
      <c r="OM581" s="14"/>
      <c r="ON581" s="22"/>
      <c r="OO581" s="40"/>
      <c r="OS581" s="7"/>
      <c r="OT581" s="8"/>
      <c r="OY581" s="8"/>
      <c r="PA581" s="4"/>
      <c r="PB581" s="4"/>
      <c r="PC581" s="15"/>
      <c r="PD581" s="39"/>
      <c r="PH581" s="7"/>
      <c r="PI581" s="8"/>
      <c r="PM581" s="7"/>
      <c r="PN581" s="8"/>
      <c r="PS581" s="8"/>
      <c r="PU581" s="4"/>
      <c r="PV581" s="4"/>
      <c r="PX581" s="8"/>
      <c r="PZ581" s="4"/>
      <c r="QA581" s="4"/>
      <c r="QB581" s="15"/>
      <c r="QC581" s="39"/>
      <c r="QH581" s="39"/>
      <c r="QJ581" s="14"/>
      <c r="QK581" s="14"/>
      <c r="QL581" s="22"/>
      <c r="QM581" s="40"/>
      <c r="QQ581" s="7"/>
      <c r="QR581" s="8"/>
      <c r="QW581" s="8"/>
      <c r="QY581" s="4"/>
      <c r="QZ581" s="4"/>
      <c r="RA581" s="15"/>
      <c r="RB581" s="39"/>
      <c r="RF581" s="7"/>
      <c r="RG581" s="8"/>
      <c r="RK581" s="7"/>
      <c r="RL581" s="8"/>
      <c r="RQ581" s="8"/>
      <c r="RS581" s="4"/>
      <c r="RT581" s="4"/>
      <c r="RU581" s="15"/>
      <c r="RV581" s="39"/>
      <c r="RZ581" s="7"/>
      <c r="SA581" s="8"/>
      <c r="SE581" s="7"/>
      <c r="SF581" s="8"/>
      <c r="SJ581" s="7"/>
      <c r="SK581" s="8"/>
      <c r="SP581" s="8"/>
      <c r="SR581" s="4"/>
      <c r="SS581" s="4"/>
      <c r="SU581" s="8"/>
      <c r="SW581" s="4"/>
      <c r="SX581" s="4"/>
      <c r="SY581" s="15"/>
      <c r="SZ581" s="39"/>
      <c r="TE581" s="39"/>
      <c r="TG581" s="14"/>
      <c r="TH581" s="14"/>
      <c r="TI581" s="22"/>
      <c r="TJ581" s="40"/>
      <c r="TN581" s="7"/>
      <c r="TO581" s="8"/>
      <c r="TT581" s="8"/>
      <c r="TV581" s="4"/>
      <c r="TW581" s="4"/>
      <c r="TX581" s="15"/>
      <c r="TY581" s="39"/>
      <c r="UC581" s="7"/>
      <c r="UD581" s="8"/>
      <c r="UH581" s="7"/>
      <c r="UI581" s="8"/>
      <c r="UN581" s="8"/>
      <c r="UP581" s="4"/>
      <c r="UQ581" s="4"/>
      <c r="UR581" s="15"/>
      <c r="US581" s="39"/>
      <c r="UW581" s="7"/>
      <c r="UX581" s="8"/>
      <c r="VB581" s="7"/>
      <c r="VC581" s="8"/>
      <c r="VG581" s="7"/>
      <c r="VH581" s="8"/>
      <c r="VM581" s="8"/>
      <c r="VO581" s="4"/>
      <c r="VP581" s="4"/>
      <c r="VQ581" s="15"/>
      <c r="VR581" s="39"/>
      <c r="VV581" s="7"/>
      <c r="VW581" s="8"/>
      <c r="WA581" s="7"/>
      <c r="WB581" s="8"/>
      <c r="WF581" s="7"/>
      <c r="WG581" s="8"/>
      <c r="WK581" s="7"/>
      <c r="WL581" s="8"/>
      <c r="WQ581" s="8"/>
      <c r="WS581" s="4"/>
      <c r="WT581" s="4"/>
      <c r="WU581" s="15"/>
      <c r="WV581" s="39"/>
      <c r="WZ581" s="7"/>
      <c r="XA581" s="8"/>
      <c r="XE581" s="7"/>
      <c r="XF581" s="8"/>
      <c r="XJ581" s="7"/>
      <c r="XK581" s="8"/>
      <c r="XO581" s="7"/>
      <c r="XP581" s="8"/>
      <c r="XT581" s="7"/>
      <c r="XU581" s="8"/>
      <c r="XY581" s="7"/>
      <c r="XZ581" s="8"/>
      <c r="YD581" s="7"/>
      <c r="YE581" s="8"/>
      <c r="YI581" s="7"/>
      <c r="YJ581" s="8"/>
    </row>
    <row r="582" spans="2:660" x14ac:dyDescent="0.2">
      <c r="B582" s="242"/>
      <c r="C582" s="163"/>
      <c r="D582"/>
      <c r="J582"/>
      <c r="K582"/>
      <c r="L582"/>
      <c r="M582"/>
      <c r="AI582" s="8"/>
      <c r="AK582" s="4"/>
      <c r="AL582" s="9"/>
      <c r="AN582" s="8"/>
      <c r="AP582" s="4"/>
      <c r="AQ582" s="9"/>
      <c r="AS582" s="8"/>
      <c r="AU582" s="4"/>
      <c r="AV582" s="9"/>
      <c r="AX582" s="17"/>
      <c r="AZ582" s="13"/>
      <c r="BA582" s="16"/>
      <c r="BM582" s="39"/>
      <c r="BO582" s="14"/>
      <c r="BP582" s="18"/>
      <c r="BR582" s="39"/>
      <c r="BT582" s="14"/>
      <c r="BU582" s="18"/>
      <c r="BW582" s="39"/>
      <c r="BY582" s="14"/>
      <c r="BZ582" s="18"/>
      <c r="CA582" s="22"/>
      <c r="CB582" s="40"/>
      <c r="CG582" s="40"/>
      <c r="CI582" s="21"/>
      <c r="CJ582" s="21"/>
      <c r="CL582" s="40"/>
      <c r="CN582" s="21"/>
      <c r="CO582" s="21"/>
      <c r="CQ582" s="40"/>
      <c r="CS582" s="21"/>
      <c r="CT582" s="21"/>
      <c r="CV582" s="40"/>
      <c r="CX582" s="21"/>
      <c r="CY582" s="21"/>
      <c r="CZ582" s="26"/>
      <c r="DA582" s="41"/>
      <c r="DF582" s="41"/>
      <c r="DH582" s="25"/>
      <c r="DI582" s="25"/>
      <c r="DK582" s="41"/>
      <c r="DM582" s="25"/>
      <c r="DN582" s="25"/>
      <c r="DP582" s="41"/>
      <c r="DR582" s="25"/>
      <c r="DS582" s="25"/>
      <c r="DT582" s="30"/>
      <c r="DU582" s="42"/>
      <c r="DZ582" s="42"/>
      <c r="EB582" s="29"/>
      <c r="EC582" s="29"/>
      <c r="EE582" s="42"/>
      <c r="EG582" s="29"/>
      <c r="EH582" s="29"/>
      <c r="EI582" s="34"/>
      <c r="EJ582" s="43"/>
      <c r="EO582" s="43"/>
      <c r="EQ582" s="33"/>
      <c r="ER582" s="33"/>
      <c r="ES582" s="38"/>
      <c r="ET582" s="44"/>
      <c r="EX582" s="7"/>
      <c r="EY582" s="8"/>
      <c r="FD582" s="8"/>
      <c r="FF582" s="4"/>
      <c r="FG582" s="4"/>
      <c r="FI582" s="8"/>
      <c r="FK582" s="4"/>
      <c r="FL582" s="4"/>
      <c r="FN582" s="8"/>
      <c r="FP582" s="4"/>
      <c r="FQ582" s="4"/>
      <c r="FS582" s="8"/>
      <c r="FU582" s="4"/>
      <c r="FV582" s="4"/>
      <c r="FW582" s="15"/>
      <c r="FX582" s="39"/>
      <c r="GC582" s="39"/>
      <c r="GE582" s="14"/>
      <c r="GF582" s="14"/>
      <c r="GH582" s="39"/>
      <c r="GJ582" s="14"/>
      <c r="GK582" s="14"/>
      <c r="GM582" s="39"/>
      <c r="GO582" s="14"/>
      <c r="GP582" s="14"/>
      <c r="GQ582" s="22"/>
      <c r="GR582" s="40"/>
      <c r="GW582" s="40"/>
      <c r="GY582" s="21"/>
      <c r="GZ582" s="21"/>
      <c r="HB582" s="40"/>
      <c r="HD582" s="21"/>
      <c r="HE582" s="21"/>
      <c r="HF582" s="26"/>
      <c r="HG582" s="41"/>
      <c r="HL582" s="41"/>
      <c r="HN582" s="25"/>
      <c r="HO582" s="25"/>
      <c r="HP582" s="30"/>
      <c r="HQ582" s="42"/>
      <c r="HU582" s="7"/>
      <c r="HV582" s="8"/>
      <c r="IA582" s="8"/>
      <c r="IC582" s="4"/>
      <c r="ID582" s="4"/>
      <c r="IF582" s="8"/>
      <c r="IH582" s="4"/>
      <c r="II582" s="4"/>
      <c r="IK582" s="8"/>
      <c r="IM582" s="4"/>
      <c r="IN582" s="4"/>
      <c r="IO582" s="15"/>
      <c r="IP582" s="39"/>
      <c r="IU582" s="39"/>
      <c r="IW582" s="14"/>
      <c r="IX582" s="14"/>
      <c r="IZ582" s="39"/>
      <c r="JB582" s="14"/>
      <c r="JC582" s="14"/>
      <c r="JD582" s="22"/>
      <c r="JE582" s="40"/>
      <c r="JJ582" s="40"/>
      <c r="JL582" s="21"/>
      <c r="JM582" s="21"/>
      <c r="JN582" s="26"/>
      <c r="JO582" s="41"/>
      <c r="JS582" s="7"/>
      <c r="JT582" s="8"/>
      <c r="JY582" s="8"/>
      <c r="KA582" s="4"/>
      <c r="KB582" s="4"/>
      <c r="KD582" s="8"/>
      <c r="KF582" s="4"/>
      <c r="KG582" s="4"/>
      <c r="KH582" s="15"/>
      <c r="KI582" s="39"/>
      <c r="KN582" s="39"/>
      <c r="KP582" s="14"/>
      <c r="KQ582" s="14"/>
      <c r="KR582" s="22"/>
      <c r="KS582" s="40"/>
      <c r="KX582" s="6"/>
      <c r="KZ582" s="5"/>
      <c r="LA582" s="5"/>
      <c r="LG582" s="15"/>
      <c r="LH582" s="39"/>
      <c r="LM582" s="6"/>
      <c r="LO582" s="5"/>
      <c r="LP582" s="5"/>
      <c r="LQ582" s="7"/>
      <c r="LR582" s="8"/>
      <c r="LW582" s="8"/>
      <c r="LY582" s="4"/>
      <c r="LZ582" s="4"/>
      <c r="MB582" s="8"/>
      <c r="MD582" s="4"/>
      <c r="ME582" s="4"/>
      <c r="MG582" s="8"/>
      <c r="MI582" s="4"/>
      <c r="MJ582" s="4"/>
      <c r="MK582" s="15"/>
      <c r="ML582" s="39"/>
      <c r="MQ582" s="39"/>
      <c r="MS582" s="14"/>
      <c r="MT582" s="14"/>
      <c r="MV582" s="39"/>
      <c r="MX582" s="14"/>
      <c r="MY582" s="14"/>
      <c r="MZ582" s="22"/>
      <c r="NA582" s="40"/>
      <c r="NF582" s="40"/>
      <c r="NH582" s="21"/>
      <c r="NI582" s="21"/>
      <c r="NJ582" s="26"/>
      <c r="NK582" s="41"/>
      <c r="NO582" s="7"/>
      <c r="NP582" s="8"/>
      <c r="NU582" s="8"/>
      <c r="NW582" s="4"/>
      <c r="NX582" s="4"/>
      <c r="NZ582" s="8"/>
      <c r="OB582" s="4"/>
      <c r="OC582" s="4"/>
      <c r="OD582" s="15"/>
      <c r="OE582" s="39"/>
      <c r="OJ582" s="39"/>
      <c r="OL582" s="14"/>
      <c r="OM582" s="14"/>
      <c r="ON582" s="22"/>
      <c r="OO582" s="40"/>
      <c r="OS582" s="7"/>
      <c r="OT582" s="8"/>
      <c r="OY582" s="8"/>
      <c r="PA582" s="4"/>
      <c r="PB582" s="4"/>
      <c r="PC582" s="15"/>
      <c r="PD582" s="39"/>
      <c r="PH582" s="7"/>
      <c r="PI582" s="8"/>
      <c r="PM582" s="7"/>
      <c r="PN582" s="8"/>
      <c r="PS582" s="8"/>
      <c r="PU582" s="4"/>
      <c r="PV582" s="4"/>
      <c r="PX582" s="8"/>
      <c r="PZ582" s="4"/>
      <c r="QA582" s="4"/>
      <c r="QB582" s="15"/>
      <c r="QC582" s="39"/>
      <c r="QH582" s="39"/>
      <c r="QJ582" s="14"/>
      <c r="QK582" s="14"/>
      <c r="QL582" s="22"/>
      <c r="QM582" s="40"/>
      <c r="QQ582" s="7"/>
      <c r="QR582" s="8"/>
      <c r="QW582" s="8"/>
      <c r="QY582" s="4"/>
      <c r="QZ582" s="4"/>
      <c r="RA582" s="15"/>
      <c r="RB582" s="39"/>
      <c r="RF582" s="7"/>
      <c r="RG582" s="8"/>
      <c r="RK582" s="7"/>
      <c r="RL582" s="8"/>
      <c r="RQ582" s="8"/>
      <c r="RS582" s="4"/>
      <c r="RT582" s="4"/>
      <c r="RU582" s="15"/>
      <c r="RV582" s="39"/>
      <c r="RZ582" s="7"/>
      <c r="SA582" s="8"/>
      <c r="SE582" s="7"/>
      <c r="SF582" s="8"/>
      <c r="SJ582" s="7"/>
      <c r="SK582" s="8"/>
      <c r="SP582" s="8"/>
      <c r="SR582" s="4"/>
      <c r="SS582" s="4"/>
      <c r="SU582" s="8"/>
      <c r="SW582" s="4"/>
      <c r="SX582" s="4"/>
      <c r="SY582" s="15"/>
      <c r="SZ582" s="39"/>
      <c r="TE582" s="39"/>
      <c r="TG582" s="14"/>
      <c r="TH582" s="14"/>
      <c r="TI582" s="22"/>
      <c r="TJ582" s="40"/>
      <c r="TN582" s="7"/>
      <c r="TO582" s="8"/>
      <c r="TT582" s="8"/>
      <c r="TV582" s="4"/>
      <c r="TW582" s="4"/>
      <c r="TX582" s="15"/>
      <c r="TY582" s="39"/>
      <c r="UC582" s="7"/>
      <c r="UD582" s="8"/>
      <c r="UH582" s="7"/>
      <c r="UI582" s="8"/>
      <c r="UN582" s="8"/>
      <c r="UP582" s="4"/>
      <c r="UQ582" s="4"/>
      <c r="UR582" s="15"/>
      <c r="US582" s="39"/>
      <c r="UW582" s="7"/>
      <c r="UX582" s="8"/>
      <c r="VB582" s="7"/>
      <c r="VC582" s="8"/>
      <c r="VG582" s="7"/>
      <c r="VH582" s="8"/>
      <c r="VM582" s="8"/>
      <c r="VO582" s="4"/>
      <c r="VP582" s="4"/>
      <c r="VQ582" s="15"/>
      <c r="VR582" s="39"/>
      <c r="VV582" s="7"/>
      <c r="VW582" s="8"/>
      <c r="WA582" s="7"/>
      <c r="WB582" s="8"/>
      <c r="WF582" s="7"/>
      <c r="WG582" s="8"/>
      <c r="WK582" s="7"/>
      <c r="WL582" s="8"/>
      <c r="WQ582" s="8"/>
      <c r="WS582" s="4"/>
      <c r="WT582" s="4"/>
      <c r="WU582" s="15"/>
      <c r="WV582" s="39"/>
      <c r="WZ582" s="7"/>
      <c r="XA582" s="8"/>
      <c r="XE582" s="7"/>
      <c r="XF582" s="8"/>
      <c r="XJ582" s="7"/>
      <c r="XK582" s="8"/>
      <c r="XO582" s="7"/>
      <c r="XP582" s="8"/>
      <c r="XT582" s="7"/>
      <c r="XU582" s="8"/>
      <c r="XY582" s="7"/>
      <c r="XZ582" s="8"/>
      <c r="YD582" s="7"/>
      <c r="YE582" s="8"/>
      <c r="YI582" s="7"/>
      <c r="YJ582" s="8"/>
    </row>
    <row r="583" spans="2:660" x14ac:dyDescent="0.2">
      <c r="B583" s="242"/>
      <c r="C583" s="163"/>
      <c r="D583"/>
      <c r="J583"/>
      <c r="K583"/>
      <c r="L583"/>
      <c r="M583"/>
      <c r="AI583" s="8"/>
      <c r="AK583" s="4"/>
      <c r="AL583" s="9"/>
      <c r="AN583" s="8"/>
      <c r="AP583" s="4"/>
      <c r="AQ583" s="9"/>
      <c r="AS583" s="8"/>
      <c r="AU583" s="4"/>
      <c r="AV583" s="9"/>
      <c r="AX583" s="17"/>
      <c r="AZ583" s="13"/>
      <c r="BA583" s="16"/>
      <c r="BM583" s="39"/>
      <c r="BO583" s="14"/>
      <c r="BP583" s="18"/>
      <c r="BR583" s="39"/>
      <c r="BT583" s="14"/>
      <c r="BU583" s="18"/>
      <c r="BW583" s="39"/>
      <c r="BY583" s="14"/>
      <c r="BZ583" s="18"/>
      <c r="CA583" s="22"/>
      <c r="CB583" s="40"/>
      <c r="CG583" s="40"/>
      <c r="CI583" s="21"/>
      <c r="CJ583" s="21"/>
      <c r="CL583" s="40"/>
      <c r="CN583" s="21"/>
      <c r="CO583" s="21"/>
      <c r="CQ583" s="40"/>
      <c r="CS583" s="21"/>
      <c r="CT583" s="21"/>
      <c r="CV583" s="40"/>
      <c r="CX583" s="21"/>
      <c r="CY583" s="21"/>
      <c r="CZ583" s="26"/>
      <c r="DA583" s="41"/>
      <c r="DF583" s="41"/>
      <c r="DH583" s="25"/>
      <c r="DI583" s="25"/>
      <c r="DK583" s="41"/>
      <c r="DM583" s="25"/>
      <c r="DN583" s="25"/>
      <c r="DP583" s="41"/>
      <c r="DR583" s="25"/>
      <c r="DS583" s="25"/>
      <c r="DT583" s="30"/>
      <c r="DU583" s="42"/>
      <c r="DZ583" s="42"/>
      <c r="EB583" s="29"/>
      <c r="EC583" s="29"/>
      <c r="EE583" s="42"/>
      <c r="EG583" s="29"/>
      <c r="EH583" s="29"/>
      <c r="EI583" s="34"/>
      <c r="EJ583" s="43"/>
      <c r="EO583" s="43"/>
      <c r="EQ583" s="33"/>
      <c r="ER583" s="33"/>
      <c r="ES583" s="38"/>
      <c r="ET583" s="44"/>
      <c r="EX583" s="7"/>
      <c r="EY583" s="8"/>
      <c r="FD583" s="8"/>
      <c r="FF583" s="4"/>
      <c r="FG583" s="4"/>
      <c r="FI583" s="8"/>
      <c r="FK583" s="4"/>
      <c r="FL583" s="4"/>
      <c r="FN583" s="8"/>
      <c r="FP583" s="4"/>
      <c r="FQ583" s="4"/>
      <c r="FS583" s="8"/>
      <c r="FU583" s="4"/>
      <c r="FV583" s="4"/>
      <c r="FW583" s="15"/>
      <c r="FX583" s="39"/>
      <c r="GC583" s="39"/>
      <c r="GE583" s="14"/>
      <c r="GF583" s="14"/>
      <c r="GH583" s="39"/>
      <c r="GJ583" s="14"/>
      <c r="GK583" s="14"/>
      <c r="GM583" s="39"/>
      <c r="GO583" s="14"/>
      <c r="GP583" s="14"/>
      <c r="GQ583" s="22"/>
      <c r="GR583" s="40"/>
      <c r="GW583" s="40"/>
      <c r="GY583" s="21"/>
      <c r="GZ583" s="21"/>
      <c r="HB583" s="40"/>
      <c r="HD583" s="21"/>
      <c r="HE583" s="21"/>
      <c r="HF583" s="26"/>
      <c r="HG583" s="41"/>
      <c r="HL583" s="41"/>
      <c r="HN583" s="25"/>
      <c r="HO583" s="25"/>
      <c r="HP583" s="30"/>
      <c r="HQ583" s="42"/>
      <c r="HU583" s="7"/>
      <c r="HV583" s="8"/>
      <c r="IA583" s="8"/>
      <c r="IC583" s="4"/>
      <c r="ID583" s="4"/>
      <c r="IF583" s="8"/>
      <c r="IH583" s="4"/>
      <c r="II583" s="4"/>
      <c r="IK583" s="8"/>
      <c r="IM583" s="4"/>
      <c r="IN583" s="4"/>
      <c r="IO583" s="15"/>
      <c r="IP583" s="39"/>
      <c r="IU583" s="39"/>
      <c r="IW583" s="14"/>
      <c r="IX583" s="14"/>
      <c r="IZ583" s="39"/>
      <c r="JB583" s="14"/>
      <c r="JC583" s="14"/>
      <c r="JD583" s="22"/>
      <c r="JE583" s="40"/>
      <c r="JJ583" s="40"/>
      <c r="JL583" s="21"/>
      <c r="JM583" s="21"/>
      <c r="JN583" s="26"/>
      <c r="JO583" s="41"/>
      <c r="JS583" s="7"/>
      <c r="JT583" s="8"/>
      <c r="JY583" s="8"/>
      <c r="KA583" s="4"/>
      <c r="KB583" s="4"/>
      <c r="KD583" s="8"/>
      <c r="KF583" s="4"/>
      <c r="KG583" s="4"/>
      <c r="KH583" s="15"/>
      <c r="KI583" s="39"/>
      <c r="KN583" s="39"/>
      <c r="KP583" s="14"/>
      <c r="KQ583" s="14"/>
      <c r="KR583" s="22"/>
      <c r="KS583" s="40"/>
      <c r="KX583" s="6"/>
      <c r="KZ583" s="5"/>
      <c r="LA583" s="5"/>
      <c r="LG583" s="15"/>
      <c r="LH583" s="39"/>
      <c r="LM583" s="6"/>
      <c r="LO583" s="5"/>
      <c r="LP583" s="5"/>
      <c r="LQ583" s="7"/>
      <c r="LR583" s="8"/>
      <c r="LW583" s="8"/>
      <c r="LY583" s="4"/>
      <c r="LZ583" s="4"/>
      <c r="MB583" s="8"/>
      <c r="MD583" s="4"/>
      <c r="ME583" s="4"/>
      <c r="MG583" s="8"/>
      <c r="MI583" s="4"/>
      <c r="MJ583" s="4"/>
      <c r="MK583" s="15"/>
      <c r="ML583" s="39"/>
      <c r="MQ583" s="39"/>
      <c r="MS583" s="14"/>
      <c r="MT583" s="14"/>
      <c r="MV583" s="39"/>
      <c r="MX583" s="14"/>
      <c r="MY583" s="14"/>
      <c r="MZ583" s="22"/>
      <c r="NA583" s="40"/>
      <c r="NF583" s="40"/>
      <c r="NH583" s="21"/>
      <c r="NI583" s="21"/>
      <c r="NJ583" s="26"/>
      <c r="NK583" s="41"/>
      <c r="NO583" s="7"/>
      <c r="NP583" s="8"/>
      <c r="NU583" s="8"/>
      <c r="NW583" s="4"/>
      <c r="NX583" s="4"/>
      <c r="NZ583" s="8"/>
      <c r="OB583" s="4"/>
      <c r="OC583" s="4"/>
      <c r="OD583" s="15"/>
      <c r="OE583" s="39"/>
      <c r="OJ583" s="39"/>
      <c r="OL583" s="14"/>
      <c r="OM583" s="14"/>
      <c r="ON583" s="22"/>
      <c r="OO583" s="40"/>
      <c r="OS583" s="7"/>
      <c r="OT583" s="8"/>
      <c r="OY583" s="8"/>
      <c r="PA583" s="4"/>
      <c r="PB583" s="4"/>
      <c r="PC583" s="15"/>
      <c r="PD583" s="39"/>
      <c r="PH583" s="7"/>
      <c r="PI583" s="8"/>
      <c r="PM583" s="7"/>
      <c r="PN583" s="8"/>
      <c r="PS583" s="8"/>
      <c r="PU583" s="4"/>
      <c r="PV583" s="4"/>
      <c r="PX583" s="8"/>
      <c r="PZ583" s="4"/>
      <c r="QA583" s="4"/>
      <c r="QB583" s="15"/>
      <c r="QC583" s="39"/>
      <c r="QH583" s="39"/>
      <c r="QJ583" s="14"/>
      <c r="QK583" s="14"/>
      <c r="QL583" s="22"/>
      <c r="QM583" s="40"/>
      <c r="QQ583" s="7"/>
      <c r="QR583" s="8"/>
      <c r="QW583" s="8"/>
      <c r="QY583" s="4"/>
      <c r="QZ583" s="4"/>
      <c r="RA583" s="15"/>
      <c r="RB583" s="39"/>
      <c r="RF583" s="7"/>
      <c r="RG583" s="8"/>
      <c r="RK583" s="7"/>
      <c r="RL583" s="8"/>
      <c r="RQ583" s="8"/>
      <c r="RS583" s="4"/>
      <c r="RT583" s="4"/>
      <c r="RU583" s="15"/>
      <c r="RV583" s="39"/>
      <c r="RZ583" s="7"/>
      <c r="SA583" s="8"/>
      <c r="SE583" s="7"/>
      <c r="SF583" s="8"/>
      <c r="SJ583" s="7"/>
      <c r="SK583" s="8"/>
      <c r="SP583" s="8"/>
      <c r="SR583" s="4"/>
      <c r="SS583" s="4"/>
      <c r="SU583" s="8"/>
      <c r="SW583" s="4"/>
      <c r="SX583" s="4"/>
      <c r="SY583" s="15"/>
      <c r="SZ583" s="39"/>
      <c r="TE583" s="39"/>
      <c r="TG583" s="14"/>
      <c r="TH583" s="14"/>
      <c r="TI583" s="22"/>
      <c r="TJ583" s="40"/>
      <c r="TN583" s="7"/>
      <c r="TO583" s="8"/>
      <c r="TT583" s="8"/>
      <c r="TV583" s="4"/>
      <c r="TW583" s="4"/>
      <c r="TX583" s="15"/>
      <c r="TY583" s="39"/>
      <c r="UC583" s="7"/>
      <c r="UD583" s="8"/>
      <c r="UH583" s="7"/>
      <c r="UI583" s="8"/>
      <c r="UN583" s="8"/>
      <c r="UP583" s="4"/>
      <c r="UQ583" s="4"/>
      <c r="UR583" s="15"/>
      <c r="US583" s="39"/>
      <c r="UW583" s="7"/>
      <c r="UX583" s="8"/>
      <c r="VB583" s="7"/>
      <c r="VC583" s="8"/>
      <c r="VG583" s="7"/>
      <c r="VH583" s="8"/>
      <c r="VM583" s="8"/>
      <c r="VO583" s="4"/>
      <c r="VP583" s="4"/>
      <c r="VQ583" s="15"/>
      <c r="VR583" s="39"/>
      <c r="VV583" s="7"/>
      <c r="VW583" s="8"/>
      <c r="WA583" s="7"/>
      <c r="WB583" s="8"/>
      <c r="WF583" s="7"/>
      <c r="WG583" s="8"/>
      <c r="WK583" s="7"/>
      <c r="WL583" s="8"/>
      <c r="WQ583" s="8"/>
      <c r="WS583" s="4"/>
      <c r="WT583" s="4"/>
      <c r="WU583" s="15"/>
      <c r="WV583" s="39"/>
      <c r="WZ583" s="7"/>
      <c r="XA583" s="8"/>
      <c r="XE583" s="7"/>
      <c r="XF583" s="8"/>
      <c r="XJ583" s="7"/>
      <c r="XK583" s="8"/>
      <c r="XO583" s="7"/>
      <c r="XP583" s="8"/>
      <c r="XT583" s="7"/>
      <c r="XU583" s="8"/>
      <c r="XY583" s="7"/>
      <c r="XZ583" s="8"/>
      <c r="YD583" s="7"/>
      <c r="YE583" s="8"/>
      <c r="YI583" s="7"/>
      <c r="YJ583" s="8"/>
    </row>
    <row r="584" spans="2:660" x14ac:dyDescent="0.2">
      <c r="B584" s="242"/>
      <c r="C584" s="163"/>
      <c r="D584"/>
      <c r="J584"/>
      <c r="K584"/>
      <c r="L584"/>
      <c r="M584"/>
      <c r="AI584" s="8"/>
      <c r="AK584" s="4"/>
      <c r="AL584" s="9"/>
      <c r="AN584" s="8"/>
      <c r="AP584" s="4"/>
      <c r="AQ584" s="9"/>
      <c r="AS584" s="8"/>
      <c r="AU584" s="4"/>
      <c r="AV584" s="9"/>
      <c r="AX584" s="17"/>
      <c r="AZ584" s="13"/>
      <c r="BA584" s="16"/>
      <c r="BM584" s="39"/>
      <c r="BO584" s="14"/>
      <c r="BP584" s="18"/>
      <c r="BR584" s="39"/>
      <c r="BT584" s="14"/>
      <c r="BU584" s="18"/>
      <c r="BW584" s="39"/>
      <c r="BY584" s="14"/>
      <c r="BZ584" s="18"/>
      <c r="CA584" s="22"/>
      <c r="CB584" s="40"/>
      <c r="CG584" s="40"/>
      <c r="CI584" s="21"/>
      <c r="CJ584" s="21"/>
      <c r="CL584" s="40"/>
      <c r="CN584" s="21"/>
      <c r="CO584" s="21"/>
      <c r="CQ584" s="40"/>
      <c r="CS584" s="21"/>
      <c r="CT584" s="21"/>
      <c r="CV584" s="40"/>
      <c r="CX584" s="21"/>
      <c r="CY584" s="21"/>
      <c r="CZ584" s="26"/>
      <c r="DA584" s="41"/>
      <c r="DF584" s="41"/>
      <c r="DH584" s="25"/>
      <c r="DI584" s="25"/>
      <c r="DK584" s="41"/>
      <c r="DM584" s="25"/>
      <c r="DN584" s="25"/>
      <c r="DP584" s="41"/>
      <c r="DR584" s="25"/>
      <c r="DS584" s="25"/>
      <c r="DT584" s="30"/>
      <c r="DU584" s="42"/>
      <c r="DZ584" s="42"/>
      <c r="EB584" s="29"/>
      <c r="EC584" s="29"/>
      <c r="EE584" s="42"/>
      <c r="EG584" s="29"/>
      <c r="EH584" s="29"/>
      <c r="EI584" s="34"/>
      <c r="EJ584" s="43"/>
      <c r="EO584" s="43"/>
      <c r="EQ584" s="33"/>
      <c r="ER584" s="33"/>
      <c r="ES584" s="38"/>
      <c r="ET584" s="44"/>
      <c r="EX584" s="7"/>
      <c r="EY584" s="8"/>
      <c r="FD584" s="8"/>
      <c r="FF584" s="4"/>
      <c r="FG584" s="4"/>
      <c r="FI584" s="8"/>
      <c r="FK584" s="4"/>
      <c r="FL584" s="4"/>
      <c r="FN584" s="8"/>
      <c r="FP584" s="4"/>
      <c r="FQ584" s="4"/>
      <c r="FS584" s="8"/>
      <c r="FU584" s="4"/>
      <c r="FV584" s="4"/>
      <c r="FW584" s="15"/>
      <c r="FX584" s="39"/>
      <c r="GC584" s="39"/>
      <c r="GE584" s="14"/>
      <c r="GF584" s="14"/>
      <c r="GH584" s="39"/>
      <c r="GJ584" s="14"/>
      <c r="GK584" s="14"/>
      <c r="GM584" s="39"/>
      <c r="GO584" s="14"/>
      <c r="GP584" s="14"/>
      <c r="GQ584" s="22"/>
      <c r="GR584" s="40"/>
      <c r="GW584" s="40"/>
      <c r="GY584" s="21"/>
      <c r="GZ584" s="21"/>
      <c r="HB584" s="40"/>
      <c r="HD584" s="21"/>
      <c r="HE584" s="21"/>
      <c r="HF584" s="26"/>
      <c r="HG584" s="41"/>
      <c r="HL584" s="41"/>
      <c r="HN584" s="25"/>
      <c r="HO584" s="25"/>
      <c r="HP584" s="30"/>
      <c r="HQ584" s="42"/>
      <c r="HU584" s="7"/>
      <c r="HV584" s="8"/>
      <c r="IA584" s="8"/>
      <c r="IC584" s="4"/>
      <c r="ID584" s="4"/>
      <c r="IF584" s="8"/>
      <c r="IH584" s="4"/>
      <c r="II584" s="4"/>
      <c r="IK584" s="8"/>
      <c r="IM584" s="4"/>
      <c r="IN584" s="4"/>
      <c r="IO584" s="15"/>
      <c r="IP584" s="39"/>
      <c r="IU584" s="39"/>
      <c r="IW584" s="14"/>
      <c r="IX584" s="14"/>
      <c r="IZ584" s="39"/>
      <c r="JB584" s="14"/>
      <c r="JC584" s="14"/>
      <c r="JD584" s="22"/>
      <c r="JE584" s="40"/>
      <c r="JJ584" s="40"/>
      <c r="JL584" s="21"/>
      <c r="JM584" s="21"/>
      <c r="JN584" s="26"/>
      <c r="JO584" s="41"/>
      <c r="JS584" s="7"/>
      <c r="JT584" s="8"/>
      <c r="JY584" s="8"/>
      <c r="KA584" s="4"/>
      <c r="KB584" s="4"/>
      <c r="KD584" s="8"/>
      <c r="KF584" s="4"/>
      <c r="KG584" s="4"/>
      <c r="KH584" s="15"/>
      <c r="KI584" s="39"/>
      <c r="KN584" s="39"/>
      <c r="KP584" s="14"/>
      <c r="KQ584" s="14"/>
      <c r="KR584" s="22"/>
      <c r="KS584" s="40"/>
      <c r="KX584" s="6"/>
      <c r="KZ584" s="5"/>
      <c r="LA584" s="5"/>
      <c r="LG584" s="15"/>
      <c r="LH584" s="39"/>
      <c r="LM584" s="6"/>
      <c r="LO584" s="5"/>
      <c r="LP584" s="5"/>
      <c r="LQ584" s="7"/>
      <c r="LR584" s="8"/>
      <c r="LW584" s="8"/>
      <c r="LY584" s="4"/>
      <c r="LZ584" s="4"/>
      <c r="MB584" s="8"/>
      <c r="MD584" s="4"/>
      <c r="ME584" s="4"/>
      <c r="MG584" s="8"/>
      <c r="MI584" s="4"/>
      <c r="MJ584" s="4"/>
      <c r="MK584" s="15"/>
      <c r="ML584" s="39"/>
      <c r="MQ584" s="39"/>
      <c r="MS584" s="14"/>
      <c r="MT584" s="14"/>
      <c r="MV584" s="39"/>
      <c r="MX584" s="14"/>
      <c r="MY584" s="14"/>
      <c r="MZ584" s="22"/>
      <c r="NA584" s="40"/>
      <c r="NF584" s="40"/>
      <c r="NH584" s="21"/>
      <c r="NI584" s="21"/>
      <c r="NJ584" s="26"/>
      <c r="NK584" s="41"/>
      <c r="NO584" s="7"/>
      <c r="NP584" s="8"/>
      <c r="NU584" s="8"/>
      <c r="NW584" s="4"/>
      <c r="NX584" s="4"/>
      <c r="NZ584" s="8"/>
      <c r="OB584" s="4"/>
      <c r="OC584" s="4"/>
      <c r="OD584" s="15"/>
      <c r="OE584" s="39"/>
      <c r="OJ584" s="39"/>
      <c r="OL584" s="14"/>
      <c r="OM584" s="14"/>
      <c r="ON584" s="22"/>
      <c r="OO584" s="40"/>
      <c r="OS584" s="7"/>
      <c r="OT584" s="8"/>
      <c r="OY584" s="8"/>
      <c r="PA584" s="4"/>
      <c r="PB584" s="4"/>
      <c r="PC584" s="15"/>
      <c r="PD584" s="39"/>
      <c r="PH584" s="7"/>
      <c r="PI584" s="8"/>
      <c r="PM584" s="7"/>
      <c r="PN584" s="8"/>
      <c r="PS584" s="8"/>
      <c r="PU584" s="4"/>
      <c r="PV584" s="4"/>
      <c r="PX584" s="8"/>
      <c r="PZ584" s="4"/>
      <c r="QA584" s="4"/>
      <c r="QB584" s="15"/>
      <c r="QC584" s="39"/>
      <c r="QH584" s="39"/>
      <c r="QJ584" s="14"/>
      <c r="QK584" s="14"/>
      <c r="QL584" s="22"/>
      <c r="QM584" s="40"/>
      <c r="QQ584" s="7"/>
      <c r="QR584" s="8"/>
      <c r="QW584" s="8"/>
      <c r="QY584" s="4"/>
      <c r="QZ584" s="4"/>
      <c r="RA584" s="15"/>
      <c r="RB584" s="39"/>
      <c r="RF584" s="7"/>
      <c r="RG584" s="8"/>
      <c r="RK584" s="7"/>
      <c r="RL584" s="8"/>
      <c r="RQ584" s="8"/>
      <c r="RS584" s="4"/>
      <c r="RT584" s="4"/>
      <c r="RU584" s="15"/>
      <c r="RV584" s="39"/>
      <c r="RZ584" s="7"/>
      <c r="SA584" s="8"/>
      <c r="SE584" s="7"/>
      <c r="SF584" s="8"/>
      <c r="SJ584" s="7"/>
      <c r="SK584" s="8"/>
      <c r="SP584" s="8"/>
      <c r="SR584" s="4"/>
      <c r="SS584" s="4"/>
      <c r="SU584" s="8"/>
      <c r="SW584" s="4"/>
      <c r="SX584" s="4"/>
      <c r="SY584" s="15"/>
      <c r="SZ584" s="39"/>
      <c r="TE584" s="39"/>
      <c r="TG584" s="14"/>
      <c r="TH584" s="14"/>
      <c r="TI584" s="22"/>
      <c r="TJ584" s="40"/>
      <c r="TN584" s="7"/>
      <c r="TO584" s="8"/>
      <c r="TT584" s="8"/>
      <c r="TV584" s="4"/>
      <c r="TW584" s="4"/>
      <c r="TX584" s="15"/>
      <c r="TY584" s="39"/>
      <c r="UC584" s="7"/>
      <c r="UD584" s="8"/>
      <c r="UH584" s="7"/>
      <c r="UI584" s="8"/>
      <c r="UN584" s="8"/>
      <c r="UP584" s="4"/>
      <c r="UQ584" s="4"/>
      <c r="UR584" s="15"/>
      <c r="US584" s="39"/>
      <c r="UW584" s="7"/>
      <c r="UX584" s="8"/>
      <c r="VB584" s="7"/>
      <c r="VC584" s="8"/>
      <c r="VG584" s="7"/>
      <c r="VH584" s="8"/>
      <c r="VM584" s="8"/>
      <c r="VO584" s="4"/>
      <c r="VP584" s="4"/>
      <c r="VQ584" s="15"/>
      <c r="VR584" s="39"/>
      <c r="VV584" s="7"/>
      <c r="VW584" s="8"/>
      <c r="WA584" s="7"/>
      <c r="WB584" s="8"/>
      <c r="WF584" s="7"/>
      <c r="WG584" s="8"/>
      <c r="WK584" s="7"/>
      <c r="WL584" s="8"/>
      <c r="WQ584" s="8"/>
      <c r="WS584" s="4"/>
      <c r="WT584" s="4"/>
      <c r="WU584" s="15"/>
      <c r="WV584" s="39"/>
      <c r="WZ584" s="7"/>
      <c r="XA584" s="8"/>
      <c r="XE584" s="7"/>
      <c r="XF584" s="8"/>
      <c r="XJ584" s="7"/>
      <c r="XK584" s="8"/>
      <c r="XO584" s="7"/>
      <c r="XP584" s="8"/>
      <c r="XT584" s="7"/>
      <c r="XU584" s="8"/>
      <c r="XY584" s="7"/>
      <c r="XZ584" s="8"/>
      <c r="YD584" s="7"/>
      <c r="YE584" s="8"/>
      <c r="YI584" s="7"/>
      <c r="YJ584" s="8"/>
    </row>
    <row r="585" spans="2:660" x14ac:dyDescent="0.2">
      <c r="B585" s="242"/>
      <c r="C585" s="163"/>
      <c r="D585"/>
      <c r="J585"/>
      <c r="K585"/>
      <c r="L585"/>
      <c r="M585"/>
      <c r="AI585" s="8"/>
      <c r="AK585" s="4"/>
      <c r="AL585" s="9"/>
      <c r="AN585" s="8"/>
      <c r="AP585" s="4"/>
      <c r="AQ585" s="9"/>
      <c r="AS585" s="8"/>
      <c r="AU585" s="4"/>
      <c r="AV585" s="9"/>
      <c r="AX585" s="17"/>
      <c r="AZ585" s="13"/>
      <c r="BA585" s="16"/>
      <c r="BM585" s="39"/>
      <c r="BO585" s="14"/>
      <c r="BP585" s="18"/>
      <c r="BR585" s="39"/>
      <c r="BT585" s="14"/>
      <c r="BU585" s="18"/>
      <c r="BW585" s="39"/>
      <c r="BY585" s="14"/>
      <c r="BZ585" s="18"/>
      <c r="CA585" s="22"/>
      <c r="CB585" s="40"/>
      <c r="CG585" s="40"/>
      <c r="CI585" s="21"/>
      <c r="CJ585" s="21"/>
      <c r="CL585" s="40"/>
      <c r="CN585" s="21"/>
      <c r="CO585" s="21"/>
      <c r="CQ585" s="40"/>
      <c r="CS585" s="21"/>
      <c r="CT585" s="21"/>
      <c r="CV585" s="40"/>
      <c r="CX585" s="21"/>
      <c r="CY585" s="21"/>
      <c r="CZ585" s="26"/>
      <c r="DA585" s="41"/>
      <c r="DF585" s="41"/>
      <c r="DH585" s="25"/>
      <c r="DI585" s="25"/>
      <c r="DK585" s="41"/>
      <c r="DM585" s="25"/>
      <c r="DN585" s="25"/>
      <c r="DP585" s="41"/>
      <c r="DR585" s="25"/>
      <c r="DS585" s="25"/>
      <c r="DT585" s="30"/>
      <c r="DU585" s="42"/>
      <c r="DZ585" s="42"/>
      <c r="EB585" s="29"/>
      <c r="EC585" s="29"/>
      <c r="EE585" s="42"/>
      <c r="EG585" s="29"/>
      <c r="EH585" s="29"/>
      <c r="EI585" s="34"/>
      <c r="EJ585" s="43"/>
      <c r="EO585" s="43"/>
      <c r="EQ585" s="33"/>
      <c r="ER585" s="33"/>
      <c r="ES585" s="38"/>
      <c r="ET585" s="44"/>
      <c r="EX585" s="7"/>
      <c r="EY585" s="8"/>
      <c r="FD585" s="8"/>
      <c r="FF585" s="4"/>
      <c r="FG585" s="4"/>
      <c r="FI585" s="8"/>
      <c r="FK585" s="4"/>
      <c r="FL585" s="4"/>
      <c r="FN585" s="8"/>
      <c r="FP585" s="4"/>
      <c r="FQ585" s="4"/>
      <c r="FS585" s="8"/>
      <c r="FU585" s="4"/>
      <c r="FV585" s="4"/>
      <c r="FW585" s="15"/>
      <c r="FX585" s="39"/>
      <c r="GC585" s="39"/>
      <c r="GE585" s="14"/>
      <c r="GF585" s="14"/>
      <c r="GH585" s="39"/>
      <c r="GJ585" s="14"/>
      <c r="GK585" s="14"/>
      <c r="GM585" s="39"/>
      <c r="GO585" s="14"/>
      <c r="GP585" s="14"/>
      <c r="GQ585" s="22"/>
      <c r="GR585" s="40"/>
      <c r="GW585" s="40"/>
      <c r="GY585" s="21"/>
      <c r="GZ585" s="21"/>
      <c r="HB585" s="40"/>
      <c r="HD585" s="21"/>
      <c r="HE585" s="21"/>
      <c r="HF585" s="26"/>
      <c r="HG585" s="41"/>
      <c r="HL585" s="41"/>
      <c r="HN585" s="25"/>
      <c r="HO585" s="25"/>
      <c r="HP585" s="30"/>
      <c r="HQ585" s="42"/>
      <c r="HU585" s="7"/>
      <c r="HV585" s="8"/>
      <c r="IA585" s="8"/>
      <c r="IC585" s="4"/>
      <c r="ID585" s="4"/>
      <c r="IF585" s="8"/>
      <c r="IH585" s="4"/>
      <c r="II585" s="4"/>
      <c r="IK585" s="8"/>
      <c r="IM585" s="4"/>
      <c r="IN585" s="4"/>
      <c r="IO585" s="15"/>
      <c r="IP585" s="39"/>
      <c r="IU585" s="39"/>
      <c r="IW585" s="14"/>
      <c r="IX585" s="14"/>
      <c r="IZ585" s="39"/>
      <c r="JB585" s="14"/>
      <c r="JC585" s="14"/>
      <c r="JD585" s="22"/>
      <c r="JE585" s="40"/>
      <c r="JJ585" s="40"/>
      <c r="JL585" s="21"/>
      <c r="JM585" s="21"/>
      <c r="JN585" s="26"/>
      <c r="JO585" s="41"/>
      <c r="JS585" s="7"/>
      <c r="JT585" s="8"/>
      <c r="JY585" s="8"/>
      <c r="KA585" s="4"/>
      <c r="KB585" s="4"/>
      <c r="KD585" s="8"/>
      <c r="KF585" s="4"/>
      <c r="KG585" s="4"/>
      <c r="KH585" s="15"/>
      <c r="KI585" s="39"/>
      <c r="KN585" s="39"/>
      <c r="KP585" s="14"/>
      <c r="KQ585" s="14"/>
      <c r="KR585" s="22"/>
      <c r="KS585" s="40"/>
      <c r="KX585" s="6"/>
      <c r="KZ585" s="5"/>
      <c r="LA585" s="5"/>
      <c r="LG585" s="15"/>
      <c r="LH585" s="39"/>
      <c r="LM585" s="6"/>
      <c r="LO585" s="5"/>
      <c r="LP585" s="5"/>
      <c r="LQ585" s="7"/>
      <c r="LR585" s="8"/>
      <c r="LW585" s="8"/>
      <c r="LY585" s="4"/>
      <c r="LZ585" s="4"/>
      <c r="MB585" s="8"/>
      <c r="MD585" s="4"/>
      <c r="ME585" s="4"/>
      <c r="MG585" s="8"/>
      <c r="MI585" s="4"/>
      <c r="MJ585" s="4"/>
      <c r="MK585" s="15"/>
      <c r="ML585" s="39"/>
      <c r="MQ585" s="39"/>
      <c r="MS585" s="14"/>
      <c r="MT585" s="14"/>
      <c r="MV585" s="39"/>
      <c r="MX585" s="14"/>
      <c r="MY585" s="14"/>
      <c r="MZ585" s="22"/>
      <c r="NA585" s="40"/>
      <c r="NF585" s="40"/>
      <c r="NH585" s="21"/>
      <c r="NI585" s="21"/>
      <c r="NJ585" s="26"/>
      <c r="NK585" s="41"/>
      <c r="NO585" s="7"/>
      <c r="NP585" s="8"/>
      <c r="NU585" s="8"/>
      <c r="NW585" s="4"/>
      <c r="NX585" s="4"/>
      <c r="NZ585" s="8"/>
      <c r="OB585" s="4"/>
      <c r="OC585" s="4"/>
      <c r="OD585" s="15"/>
      <c r="OE585" s="39"/>
      <c r="OJ585" s="39"/>
      <c r="OL585" s="14"/>
      <c r="OM585" s="14"/>
      <c r="ON585" s="22"/>
      <c r="OO585" s="40"/>
      <c r="OS585" s="7"/>
      <c r="OT585" s="8"/>
      <c r="OY585" s="8"/>
      <c r="PA585" s="4"/>
      <c r="PB585" s="4"/>
      <c r="PC585" s="15"/>
      <c r="PD585" s="39"/>
      <c r="PH585" s="7"/>
      <c r="PI585" s="8"/>
      <c r="PM585" s="7"/>
      <c r="PN585" s="8"/>
      <c r="PS585" s="8"/>
      <c r="PU585" s="4"/>
      <c r="PV585" s="4"/>
      <c r="PX585" s="8"/>
      <c r="PZ585" s="4"/>
      <c r="QA585" s="4"/>
      <c r="QB585" s="15"/>
      <c r="QC585" s="39"/>
      <c r="QH585" s="39"/>
      <c r="QJ585" s="14"/>
      <c r="QK585" s="14"/>
      <c r="QL585" s="22"/>
      <c r="QM585" s="40"/>
      <c r="QQ585" s="7"/>
      <c r="QR585" s="8"/>
      <c r="QW585" s="8"/>
      <c r="QY585" s="4"/>
      <c r="QZ585" s="4"/>
      <c r="RA585" s="15"/>
      <c r="RB585" s="39"/>
      <c r="RF585" s="7"/>
      <c r="RG585" s="8"/>
      <c r="RK585" s="7"/>
      <c r="RL585" s="8"/>
      <c r="RQ585" s="8"/>
      <c r="RS585" s="4"/>
      <c r="RT585" s="4"/>
      <c r="RU585" s="15"/>
      <c r="RV585" s="39"/>
      <c r="RZ585" s="7"/>
      <c r="SA585" s="8"/>
      <c r="SE585" s="7"/>
      <c r="SF585" s="8"/>
      <c r="SJ585" s="7"/>
      <c r="SK585" s="8"/>
      <c r="SP585" s="8"/>
      <c r="SR585" s="4"/>
      <c r="SS585" s="4"/>
      <c r="SU585" s="8"/>
      <c r="SW585" s="4"/>
      <c r="SX585" s="4"/>
      <c r="SY585" s="15"/>
      <c r="SZ585" s="39"/>
      <c r="TE585" s="39"/>
      <c r="TG585" s="14"/>
      <c r="TH585" s="14"/>
      <c r="TI585" s="22"/>
      <c r="TJ585" s="40"/>
      <c r="TN585" s="7"/>
      <c r="TO585" s="8"/>
      <c r="TT585" s="8"/>
      <c r="TV585" s="4"/>
      <c r="TW585" s="4"/>
      <c r="TX585" s="15"/>
      <c r="TY585" s="39"/>
      <c r="UC585" s="7"/>
      <c r="UD585" s="8"/>
      <c r="UH585" s="7"/>
      <c r="UI585" s="8"/>
      <c r="UN585" s="8"/>
      <c r="UP585" s="4"/>
      <c r="UQ585" s="4"/>
      <c r="UR585" s="15"/>
      <c r="US585" s="39"/>
      <c r="UW585" s="7"/>
      <c r="UX585" s="8"/>
      <c r="VB585" s="7"/>
      <c r="VC585" s="8"/>
      <c r="VG585" s="7"/>
      <c r="VH585" s="8"/>
      <c r="VM585" s="8"/>
      <c r="VO585" s="4"/>
      <c r="VP585" s="4"/>
      <c r="VQ585" s="15"/>
      <c r="VR585" s="39"/>
      <c r="VV585" s="7"/>
      <c r="VW585" s="8"/>
      <c r="WA585" s="7"/>
      <c r="WB585" s="8"/>
      <c r="WF585" s="7"/>
      <c r="WG585" s="8"/>
      <c r="WK585" s="7"/>
      <c r="WL585" s="8"/>
      <c r="WQ585" s="8"/>
      <c r="WS585" s="4"/>
      <c r="WT585" s="4"/>
      <c r="WU585" s="15"/>
      <c r="WV585" s="39"/>
      <c r="WZ585" s="7"/>
      <c r="XA585" s="8"/>
      <c r="XE585" s="7"/>
      <c r="XF585" s="8"/>
      <c r="XJ585" s="7"/>
      <c r="XK585" s="8"/>
      <c r="XO585" s="7"/>
      <c r="XP585" s="8"/>
      <c r="XT585" s="7"/>
      <c r="XU585" s="8"/>
      <c r="XY585" s="7"/>
      <c r="XZ585" s="8"/>
      <c r="YD585" s="7"/>
      <c r="YE585" s="8"/>
      <c r="YI585" s="7"/>
      <c r="YJ585" s="8"/>
    </row>
    <row r="586" spans="2:660" x14ac:dyDescent="0.2">
      <c r="B586" s="242"/>
      <c r="C586" s="163"/>
      <c r="D586"/>
      <c r="J586"/>
      <c r="K586"/>
      <c r="L586"/>
      <c r="M586"/>
      <c r="AI586" s="8"/>
      <c r="AK586" s="4"/>
      <c r="AL586" s="9"/>
      <c r="AN586" s="8"/>
      <c r="AP586" s="4"/>
      <c r="AQ586" s="9"/>
      <c r="AS586" s="8"/>
      <c r="AU586" s="4"/>
      <c r="AV586" s="9"/>
      <c r="AX586" s="17"/>
      <c r="AZ586" s="13"/>
      <c r="BA586" s="16"/>
      <c r="BM586" s="39"/>
      <c r="BO586" s="14"/>
      <c r="BP586" s="18"/>
      <c r="BR586" s="39"/>
      <c r="BT586" s="14"/>
      <c r="BU586" s="18"/>
      <c r="BW586" s="39"/>
      <c r="BY586" s="14"/>
      <c r="BZ586" s="18"/>
      <c r="CA586" s="22"/>
      <c r="CB586" s="40"/>
      <c r="CG586" s="40"/>
      <c r="CI586" s="21"/>
      <c r="CJ586" s="21"/>
      <c r="CL586" s="40"/>
      <c r="CN586" s="21"/>
      <c r="CO586" s="21"/>
      <c r="CQ586" s="40"/>
      <c r="CS586" s="21"/>
      <c r="CT586" s="21"/>
      <c r="CV586" s="40"/>
      <c r="CX586" s="21"/>
      <c r="CY586" s="21"/>
      <c r="CZ586" s="26"/>
      <c r="DA586" s="41"/>
      <c r="DF586" s="41"/>
      <c r="DH586" s="25"/>
      <c r="DI586" s="25"/>
      <c r="DK586" s="41"/>
      <c r="DM586" s="25"/>
      <c r="DN586" s="25"/>
      <c r="DP586" s="41"/>
      <c r="DR586" s="25"/>
      <c r="DS586" s="25"/>
      <c r="DT586" s="30"/>
      <c r="DU586" s="42"/>
      <c r="DZ586" s="42"/>
      <c r="EB586" s="29"/>
      <c r="EC586" s="29"/>
      <c r="EE586" s="42"/>
      <c r="EG586" s="29"/>
      <c r="EH586" s="29"/>
      <c r="EI586" s="34"/>
      <c r="EJ586" s="43"/>
      <c r="EO586" s="43"/>
      <c r="EQ586" s="33"/>
      <c r="ER586" s="33"/>
      <c r="ES586" s="38"/>
      <c r="ET586" s="44"/>
      <c r="EX586" s="7"/>
      <c r="EY586" s="8"/>
      <c r="FD586" s="8"/>
      <c r="FF586" s="4"/>
      <c r="FG586" s="4"/>
      <c r="FI586" s="8"/>
      <c r="FK586" s="4"/>
      <c r="FL586" s="4"/>
      <c r="FN586" s="8"/>
      <c r="FP586" s="4"/>
      <c r="FQ586" s="4"/>
      <c r="FS586" s="8"/>
      <c r="FU586" s="4"/>
      <c r="FV586" s="4"/>
      <c r="FW586" s="15"/>
      <c r="FX586" s="39"/>
      <c r="GC586" s="39"/>
      <c r="GE586" s="14"/>
      <c r="GF586" s="14"/>
      <c r="GH586" s="39"/>
      <c r="GJ586" s="14"/>
      <c r="GK586" s="14"/>
      <c r="GM586" s="39"/>
      <c r="GO586" s="14"/>
      <c r="GP586" s="14"/>
      <c r="GQ586" s="22"/>
      <c r="GR586" s="40"/>
      <c r="GW586" s="40"/>
      <c r="GY586" s="21"/>
      <c r="GZ586" s="21"/>
      <c r="HB586" s="40"/>
      <c r="HD586" s="21"/>
      <c r="HE586" s="21"/>
      <c r="HF586" s="26"/>
      <c r="HG586" s="41"/>
      <c r="HL586" s="41"/>
      <c r="HN586" s="25"/>
      <c r="HO586" s="25"/>
      <c r="HP586" s="30"/>
      <c r="HQ586" s="42"/>
      <c r="HU586" s="7"/>
      <c r="HV586" s="8"/>
      <c r="IA586" s="8"/>
      <c r="IC586" s="4"/>
      <c r="ID586" s="4"/>
      <c r="IF586" s="8"/>
      <c r="IH586" s="4"/>
      <c r="II586" s="4"/>
      <c r="IK586" s="8"/>
      <c r="IM586" s="4"/>
      <c r="IN586" s="4"/>
      <c r="IO586" s="15"/>
      <c r="IP586" s="39"/>
      <c r="IU586" s="39"/>
      <c r="IW586" s="14"/>
      <c r="IX586" s="14"/>
      <c r="IZ586" s="39"/>
      <c r="JB586" s="14"/>
      <c r="JC586" s="14"/>
      <c r="JD586" s="22"/>
      <c r="JE586" s="40"/>
      <c r="JJ586" s="40"/>
      <c r="JL586" s="21"/>
      <c r="JM586" s="21"/>
      <c r="JN586" s="26"/>
      <c r="JO586" s="41"/>
      <c r="JS586" s="7"/>
      <c r="JT586" s="8"/>
      <c r="JY586" s="8"/>
      <c r="KA586" s="4"/>
      <c r="KB586" s="4"/>
      <c r="KD586" s="8"/>
      <c r="KF586" s="4"/>
      <c r="KG586" s="4"/>
      <c r="KH586" s="15"/>
      <c r="KI586" s="39"/>
      <c r="KN586" s="39"/>
      <c r="KP586" s="14"/>
      <c r="KQ586" s="14"/>
      <c r="KR586" s="22"/>
      <c r="KS586" s="40"/>
      <c r="KX586" s="6"/>
      <c r="KZ586" s="5"/>
      <c r="LA586" s="5"/>
      <c r="LG586" s="15"/>
      <c r="LH586" s="39"/>
      <c r="LM586" s="6"/>
      <c r="LO586" s="5"/>
      <c r="LP586" s="5"/>
      <c r="LQ586" s="7"/>
      <c r="LR586" s="8"/>
      <c r="LW586" s="8"/>
      <c r="LY586" s="4"/>
      <c r="LZ586" s="4"/>
      <c r="MB586" s="8"/>
      <c r="MD586" s="4"/>
      <c r="ME586" s="4"/>
      <c r="MG586" s="8"/>
      <c r="MI586" s="4"/>
      <c r="MJ586" s="4"/>
      <c r="MK586" s="15"/>
      <c r="ML586" s="39"/>
      <c r="MQ586" s="39"/>
      <c r="MS586" s="14"/>
      <c r="MT586" s="14"/>
      <c r="MV586" s="39"/>
      <c r="MX586" s="14"/>
      <c r="MY586" s="14"/>
      <c r="MZ586" s="22"/>
      <c r="NA586" s="40"/>
      <c r="NF586" s="40"/>
      <c r="NH586" s="21"/>
      <c r="NI586" s="21"/>
      <c r="NJ586" s="26"/>
      <c r="NK586" s="41"/>
      <c r="NO586" s="7"/>
      <c r="NP586" s="8"/>
      <c r="NU586" s="8"/>
      <c r="NW586" s="4"/>
      <c r="NX586" s="4"/>
      <c r="NZ586" s="8"/>
      <c r="OB586" s="4"/>
      <c r="OC586" s="4"/>
      <c r="OD586" s="15"/>
      <c r="OE586" s="39"/>
      <c r="OJ586" s="39"/>
      <c r="OL586" s="14"/>
      <c r="OM586" s="14"/>
      <c r="ON586" s="22"/>
      <c r="OO586" s="40"/>
      <c r="OS586" s="7"/>
      <c r="OT586" s="8"/>
      <c r="OY586" s="8"/>
      <c r="PA586" s="4"/>
      <c r="PB586" s="4"/>
      <c r="PC586" s="15"/>
      <c r="PD586" s="39"/>
      <c r="PH586" s="7"/>
      <c r="PI586" s="8"/>
      <c r="PM586" s="7"/>
      <c r="PN586" s="8"/>
      <c r="PS586" s="8"/>
      <c r="PU586" s="4"/>
      <c r="PV586" s="4"/>
      <c r="PX586" s="8"/>
      <c r="PZ586" s="4"/>
      <c r="QA586" s="4"/>
      <c r="QB586" s="15"/>
      <c r="QC586" s="39"/>
      <c r="QH586" s="39"/>
      <c r="QJ586" s="14"/>
      <c r="QK586" s="14"/>
      <c r="QL586" s="22"/>
      <c r="QM586" s="40"/>
      <c r="QQ586" s="7"/>
      <c r="QR586" s="8"/>
      <c r="QW586" s="8"/>
      <c r="QY586" s="4"/>
      <c r="QZ586" s="4"/>
      <c r="RA586" s="15"/>
      <c r="RB586" s="39"/>
      <c r="RF586" s="7"/>
      <c r="RG586" s="8"/>
      <c r="RK586" s="7"/>
      <c r="RL586" s="8"/>
      <c r="RQ586" s="8"/>
      <c r="RS586" s="4"/>
      <c r="RT586" s="4"/>
      <c r="RU586" s="15"/>
      <c r="RV586" s="39"/>
      <c r="RZ586" s="7"/>
      <c r="SA586" s="8"/>
      <c r="SE586" s="7"/>
      <c r="SF586" s="8"/>
      <c r="SJ586" s="7"/>
      <c r="SK586" s="8"/>
      <c r="SP586" s="8"/>
      <c r="SR586" s="4"/>
      <c r="SS586" s="4"/>
      <c r="SU586" s="8"/>
      <c r="SW586" s="4"/>
      <c r="SX586" s="4"/>
      <c r="SY586" s="15"/>
      <c r="SZ586" s="39"/>
      <c r="TE586" s="39"/>
      <c r="TG586" s="14"/>
      <c r="TH586" s="14"/>
      <c r="TI586" s="22"/>
      <c r="TJ586" s="40"/>
      <c r="TN586" s="7"/>
      <c r="TO586" s="8"/>
      <c r="TT586" s="8"/>
      <c r="TV586" s="4"/>
      <c r="TW586" s="4"/>
      <c r="TX586" s="15"/>
      <c r="TY586" s="39"/>
      <c r="UC586" s="7"/>
      <c r="UD586" s="8"/>
      <c r="UH586" s="7"/>
      <c r="UI586" s="8"/>
      <c r="UN586" s="8"/>
      <c r="UP586" s="4"/>
      <c r="UQ586" s="4"/>
      <c r="UR586" s="15"/>
      <c r="US586" s="39"/>
      <c r="UW586" s="7"/>
      <c r="UX586" s="8"/>
      <c r="VB586" s="7"/>
      <c r="VC586" s="8"/>
      <c r="VG586" s="7"/>
      <c r="VH586" s="8"/>
      <c r="VM586" s="8"/>
      <c r="VO586" s="4"/>
      <c r="VP586" s="4"/>
      <c r="VQ586" s="15"/>
      <c r="VR586" s="39"/>
      <c r="VV586" s="7"/>
      <c r="VW586" s="8"/>
      <c r="WA586" s="7"/>
      <c r="WB586" s="8"/>
      <c r="WF586" s="7"/>
      <c r="WG586" s="8"/>
      <c r="WK586" s="7"/>
      <c r="WL586" s="8"/>
      <c r="WQ586" s="8"/>
      <c r="WS586" s="4"/>
      <c r="WT586" s="4"/>
      <c r="WU586" s="15"/>
      <c r="WV586" s="39"/>
      <c r="WZ586" s="7"/>
      <c r="XA586" s="8"/>
      <c r="XE586" s="7"/>
      <c r="XF586" s="8"/>
      <c r="XJ586" s="7"/>
      <c r="XK586" s="8"/>
      <c r="XO586" s="7"/>
      <c r="XP586" s="8"/>
      <c r="XT586" s="7"/>
      <c r="XU586" s="8"/>
      <c r="XY586" s="7"/>
      <c r="XZ586" s="8"/>
      <c r="YD586" s="7"/>
      <c r="YE586" s="8"/>
      <c r="YI586" s="7"/>
      <c r="YJ586" s="8"/>
    </row>
    <row r="587" spans="2:660" x14ac:dyDescent="0.2">
      <c r="B587" s="242"/>
      <c r="C587" s="163"/>
      <c r="D587"/>
      <c r="J587"/>
      <c r="K587"/>
      <c r="L587"/>
      <c r="M587"/>
      <c r="AI587" s="8"/>
      <c r="AK587" s="4"/>
      <c r="AL587" s="9"/>
      <c r="AN587" s="8"/>
      <c r="AP587" s="4"/>
      <c r="AQ587" s="9"/>
      <c r="AS587" s="8"/>
      <c r="AU587" s="4"/>
      <c r="AV587" s="9"/>
      <c r="AX587" s="17"/>
      <c r="AZ587" s="13"/>
      <c r="BA587" s="16"/>
      <c r="BM587" s="39"/>
      <c r="BO587" s="14"/>
      <c r="BP587" s="18"/>
      <c r="BR587" s="39"/>
      <c r="BT587" s="14"/>
      <c r="BU587" s="18"/>
      <c r="BW587" s="39"/>
      <c r="BY587" s="14"/>
      <c r="BZ587" s="18"/>
      <c r="CA587" s="22"/>
      <c r="CB587" s="40"/>
      <c r="CG587" s="40"/>
      <c r="CI587" s="21"/>
      <c r="CJ587" s="21"/>
      <c r="CL587" s="40"/>
      <c r="CN587" s="21"/>
      <c r="CO587" s="21"/>
      <c r="CQ587" s="40"/>
      <c r="CS587" s="21"/>
      <c r="CT587" s="21"/>
      <c r="CV587" s="40"/>
      <c r="CX587" s="21"/>
      <c r="CY587" s="21"/>
      <c r="CZ587" s="26"/>
      <c r="DA587" s="41"/>
      <c r="DF587" s="41"/>
      <c r="DH587" s="25"/>
      <c r="DI587" s="25"/>
      <c r="DK587" s="41"/>
      <c r="DM587" s="25"/>
      <c r="DN587" s="25"/>
      <c r="DP587" s="41"/>
      <c r="DR587" s="25"/>
      <c r="DS587" s="25"/>
      <c r="DT587" s="30"/>
      <c r="DU587" s="42"/>
      <c r="DZ587" s="42"/>
      <c r="EB587" s="29"/>
      <c r="EC587" s="29"/>
      <c r="EE587" s="42"/>
      <c r="EG587" s="29"/>
      <c r="EH587" s="29"/>
      <c r="EI587" s="34"/>
      <c r="EJ587" s="43"/>
      <c r="EO587" s="43"/>
      <c r="EQ587" s="33"/>
      <c r="ER587" s="33"/>
      <c r="ES587" s="38"/>
      <c r="ET587" s="44"/>
      <c r="EX587" s="7"/>
      <c r="EY587" s="8"/>
      <c r="FD587" s="8"/>
      <c r="FF587" s="4"/>
      <c r="FG587" s="4"/>
      <c r="FI587" s="8"/>
      <c r="FK587" s="4"/>
      <c r="FL587" s="4"/>
      <c r="FN587" s="8"/>
      <c r="FP587" s="4"/>
      <c r="FQ587" s="4"/>
      <c r="FS587" s="8"/>
      <c r="FU587" s="4"/>
      <c r="FV587" s="4"/>
      <c r="FW587" s="15"/>
      <c r="FX587" s="39"/>
      <c r="GC587" s="39"/>
      <c r="GE587" s="14"/>
      <c r="GF587" s="14"/>
      <c r="GH587" s="39"/>
      <c r="GJ587" s="14"/>
      <c r="GK587" s="14"/>
      <c r="GM587" s="39"/>
      <c r="GO587" s="14"/>
      <c r="GP587" s="14"/>
      <c r="GQ587" s="22"/>
      <c r="GR587" s="40"/>
      <c r="GW587" s="40"/>
      <c r="GY587" s="21"/>
      <c r="GZ587" s="21"/>
      <c r="HB587" s="40"/>
      <c r="HD587" s="21"/>
      <c r="HE587" s="21"/>
      <c r="HF587" s="26"/>
      <c r="HG587" s="41"/>
      <c r="HL587" s="41"/>
      <c r="HN587" s="25"/>
      <c r="HO587" s="25"/>
      <c r="HP587" s="30"/>
      <c r="HQ587" s="42"/>
      <c r="HU587" s="7"/>
      <c r="HV587" s="8"/>
      <c r="IA587" s="8"/>
      <c r="IC587" s="4"/>
      <c r="ID587" s="4"/>
      <c r="IF587" s="8"/>
      <c r="IH587" s="4"/>
      <c r="II587" s="4"/>
      <c r="IK587" s="8"/>
      <c r="IM587" s="4"/>
      <c r="IN587" s="4"/>
      <c r="IO587" s="15"/>
      <c r="IP587" s="39"/>
      <c r="IU587" s="39"/>
      <c r="IW587" s="14"/>
      <c r="IX587" s="14"/>
      <c r="IZ587" s="39"/>
      <c r="JB587" s="14"/>
      <c r="JC587" s="14"/>
      <c r="JD587" s="22"/>
      <c r="JE587" s="40"/>
      <c r="JJ587" s="40"/>
      <c r="JL587" s="21"/>
      <c r="JM587" s="21"/>
      <c r="JN587" s="26"/>
      <c r="JO587" s="41"/>
      <c r="JS587" s="7"/>
      <c r="JT587" s="8"/>
      <c r="JY587" s="8"/>
      <c r="KA587" s="4"/>
      <c r="KB587" s="4"/>
      <c r="KD587" s="8"/>
      <c r="KF587" s="4"/>
      <c r="KG587" s="4"/>
      <c r="KH587" s="15"/>
      <c r="KI587" s="39"/>
      <c r="KN587" s="39"/>
      <c r="KP587" s="14"/>
      <c r="KQ587" s="14"/>
      <c r="KR587" s="22"/>
      <c r="KS587" s="40"/>
      <c r="KX587" s="6"/>
      <c r="KZ587" s="5"/>
      <c r="LA587" s="5"/>
      <c r="LG587" s="15"/>
      <c r="LH587" s="39"/>
      <c r="LM587" s="6"/>
      <c r="LO587" s="5"/>
      <c r="LP587" s="5"/>
      <c r="LQ587" s="7"/>
      <c r="LR587" s="8"/>
      <c r="LW587" s="8"/>
      <c r="LY587" s="4"/>
      <c r="LZ587" s="4"/>
      <c r="MB587" s="8"/>
      <c r="MD587" s="4"/>
      <c r="ME587" s="4"/>
      <c r="MG587" s="8"/>
      <c r="MI587" s="4"/>
      <c r="MJ587" s="4"/>
      <c r="MK587" s="15"/>
      <c r="ML587" s="39"/>
      <c r="MQ587" s="39"/>
      <c r="MS587" s="14"/>
      <c r="MT587" s="14"/>
      <c r="MV587" s="39"/>
      <c r="MX587" s="14"/>
      <c r="MY587" s="14"/>
      <c r="MZ587" s="22"/>
      <c r="NA587" s="40"/>
      <c r="NF587" s="40"/>
      <c r="NH587" s="21"/>
      <c r="NI587" s="21"/>
      <c r="NJ587" s="26"/>
      <c r="NK587" s="41"/>
      <c r="NO587" s="7"/>
      <c r="NP587" s="8"/>
      <c r="NU587" s="8"/>
      <c r="NW587" s="4"/>
      <c r="NX587" s="4"/>
      <c r="NZ587" s="8"/>
      <c r="OB587" s="4"/>
      <c r="OC587" s="4"/>
      <c r="OD587" s="15"/>
      <c r="OE587" s="39"/>
      <c r="OJ587" s="39"/>
      <c r="OL587" s="14"/>
      <c r="OM587" s="14"/>
      <c r="ON587" s="22"/>
      <c r="OO587" s="40"/>
      <c r="OS587" s="7"/>
      <c r="OT587" s="8"/>
      <c r="OY587" s="8"/>
      <c r="PA587" s="4"/>
      <c r="PB587" s="4"/>
      <c r="PC587" s="15"/>
      <c r="PD587" s="39"/>
      <c r="PH587" s="7"/>
      <c r="PI587" s="8"/>
      <c r="PM587" s="7"/>
      <c r="PN587" s="8"/>
      <c r="PS587" s="8"/>
      <c r="PU587" s="4"/>
      <c r="PV587" s="4"/>
      <c r="PX587" s="8"/>
      <c r="PZ587" s="4"/>
      <c r="QA587" s="4"/>
      <c r="QB587" s="15"/>
      <c r="QC587" s="39"/>
      <c r="QH587" s="39"/>
      <c r="QJ587" s="14"/>
      <c r="QK587" s="14"/>
      <c r="QL587" s="22"/>
      <c r="QM587" s="40"/>
      <c r="QQ587" s="7"/>
      <c r="QR587" s="8"/>
      <c r="QW587" s="8"/>
      <c r="QY587" s="4"/>
      <c r="QZ587" s="4"/>
      <c r="RA587" s="15"/>
      <c r="RB587" s="39"/>
      <c r="RF587" s="7"/>
      <c r="RG587" s="8"/>
      <c r="RK587" s="7"/>
      <c r="RL587" s="8"/>
      <c r="RQ587" s="8"/>
      <c r="RS587" s="4"/>
      <c r="RT587" s="4"/>
      <c r="RU587" s="15"/>
      <c r="RV587" s="39"/>
      <c r="RZ587" s="7"/>
      <c r="SA587" s="8"/>
      <c r="SE587" s="7"/>
      <c r="SF587" s="8"/>
      <c r="SJ587" s="7"/>
      <c r="SK587" s="8"/>
      <c r="SP587" s="8"/>
      <c r="SR587" s="4"/>
      <c r="SS587" s="4"/>
      <c r="SU587" s="8"/>
      <c r="SW587" s="4"/>
      <c r="SX587" s="4"/>
      <c r="SY587" s="15"/>
      <c r="SZ587" s="39"/>
      <c r="TE587" s="39"/>
      <c r="TG587" s="14"/>
      <c r="TH587" s="14"/>
      <c r="TI587" s="22"/>
      <c r="TJ587" s="40"/>
      <c r="TN587" s="7"/>
      <c r="TO587" s="8"/>
      <c r="TT587" s="8"/>
      <c r="TV587" s="4"/>
      <c r="TW587" s="4"/>
      <c r="TX587" s="15"/>
      <c r="TY587" s="39"/>
      <c r="UC587" s="7"/>
      <c r="UD587" s="8"/>
      <c r="UH587" s="7"/>
      <c r="UI587" s="8"/>
      <c r="UN587" s="8"/>
      <c r="UP587" s="4"/>
      <c r="UQ587" s="4"/>
      <c r="UR587" s="15"/>
      <c r="US587" s="39"/>
      <c r="UW587" s="7"/>
      <c r="UX587" s="8"/>
      <c r="VB587" s="7"/>
      <c r="VC587" s="8"/>
      <c r="VG587" s="7"/>
      <c r="VH587" s="8"/>
      <c r="VM587" s="8"/>
      <c r="VO587" s="4"/>
      <c r="VP587" s="4"/>
      <c r="VQ587" s="15"/>
      <c r="VR587" s="39"/>
      <c r="VV587" s="7"/>
      <c r="VW587" s="8"/>
      <c r="WA587" s="7"/>
      <c r="WB587" s="8"/>
      <c r="WF587" s="7"/>
      <c r="WG587" s="8"/>
      <c r="WK587" s="7"/>
      <c r="WL587" s="8"/>
      <c r="WQ587" s="8"/>
      <c r="WS587" s="4"/>
      <c r="WT587" s="4"/>
      <c r="WU587" s="15"/>
      <c r="WV587" s="39"/>
      <c r="WZ587" s="7"/>
      <c r="XA587" s="8"/>
      <c r="XE587" s="7"/>
      <c r="XF587" s="8"/>
      <c r="XJ587" s="7"/>
      <c r="XK587" s="8"/>
      <c r="XO587" s="7"/>
      <c r="XP587" s="8"/>
      <c r="XT587" s="7"/>
      <c r="XU587" s="8"/>
      <c r="XY587" s="7"/>
      <c r="XZ587" s="8"/>
      <c r="YD587" s="7"/>
      <c r="YE587" s="8"/>
      <c r="YI587" s="7"/>
      <c r="YJ587" s="8"/>
    </row>
    <row r="588" spans="2:660" x14ac:dyDescent="0.2">
      <c r="B588" s="242"/>
      <c r="C588" s="163"/>
      <c r="D588"/>
      <c r="J588"/>
      <c r="K588"/>
      <c r="L588"/>
      <c r="M588"/>
      <c r="AI588" s="8"/>
      <c r="AK588" s="4"/>
      <c r="AL588" s="9"/>
      <c r="AN588" s="8"/>
      <c r="AP588" s="4"/>
      <c r="AQ588" s="9"/>
      <c r="AS588" s="8"/>
      <c r="AU588" s="4"/>
      <c r="AV588" s="9"/>
      <c r="AX588" s="17"/>
      <c r="AZ588" s="13"/>
      <c r="BA588" s="16"/>
      <c r="BM588" s="39"/>
      <c r="BO588" s="14"/>
      <c r="BP588" s="18"/>
      <c r="BR588" s="39"/>
      <c r="BT588" s="14"/>
      <c r="BU588" s="18"/>
      <c r="BW588" s="39"/>
      <c r="BY588" s="14"/>
      <c r="BZ588" s="18"/>
      <c r="CA588" s="22"/>
      <c r="CB588" s="40"/>
      <c r="CG588" s="40"/>
      <c r="CI588" s="21"/>
      <c r="CJ588" s="21"/>
      <c r="CL588" s="40"/>
      <c r="CN588" s="21"/>
      <c r="CO588" s="21"/>
      <c r="CQ588" s="40"/>
      <c r="CS588" s="21"/>
      <c r="CT588" s="21"/>
      <c r="CV588" s="40"/>
      <c r="CX588" s="21"/>
      <c r="CY588" s="21"/>
      <c r="CZ588" s="26"/>
      <c r="DA588" s="41"/>
      <c r="DF588" s="41"/>
      <c r="DH588" s="25"/>
      <c r="DI588" s="25"/>
      <c r="DK588" s="41"/>
      <c r="DM588" s="25"/>
      <c r="DN588" s="25"/>
      <c r="DP588" s="41"/>
      <c r="DR588" s="25"/>
      <c r="DS588" s="25"/>
      <c r="DT588" s="30"/>
      <c r="DU588" s="42"/>
      <c r="DZ588" s="42"/>
      <c r="EB588" s="29"/>
      <c r="EC588" s="29"/>
      <c r="EE588" s="42"/>
      <c r="EG588" s="29"/>
      <c r="EH588" s="29"/>
      <c r="EI588" s="34"/>
      <c r="EJ588" s="43"/>
      <c r="EO588" s="43"/>
      <c r="EQ588" s="33"/>
      <c r="ER588" s="33"/>
      <c r="ES588" s="38"/>
      <c r="ET588" s="44"/>
      <c r="EX588" s="7"/>
      <c r="EY588" s="8"/>
      <c r="FD588" s="8"/>
      <c r="FF588" s="4"/>
      <c r="FG588" s="4"/>
      <c r="FI588" s="8"/>
      <c r="FK588" s="4"/>
      <c r="FL588" s="4"/>
      <c r="FN588" s="8"/>
      <c r="FP588" s="4"/>
      <c r="FQ588" s="4"/>
      <c r="FS588" s="8"/>
      <c r="FU588" s="4"/>
      <c r="FV588" s="4"/>
      <c r="FW588" s="15"/>
      <c r="FX588" s="39"/>
      <c r="GC588" s="39"/>
      <c r="GE588" s="14"/>
      <c r="GF588" s="14"/>
      <c r="GH588" s="39"/>
      <c r="GJ588" s="14"/>
      <c r="GK588" s="14"/>
      <c r="GM588" s="39"/>
      <c r="GO588" s="14"/>
      <c r="GP588" s="14"/>
      <c r="GQ588" s="22"/>
      <c r="GR588" s="40"/>
      <c r="GW588" s="40"/>
      <c r="GY588" s="21"/>
      <c r="GZ588" s="21"/>
      <c r="HB588" s="40"/>
      <c r="HD588" s="21"/>
      <c r="HE588" s="21"/>
      <c r="HF588" s="26"/>
      <c r="HG588" s="41"/>
      <c r="HL588" s="41"/>
      <c r="HN588" s="25"/>
      <c r="HO588" s="25"/>
      <c r="HP588" s="30"/>
      <c r="HQ588" s="42"/>
      <c r="HU588" s="7"/>
      <c r="HV588" s="8"/>
      <c r="IA588" s="8"/>
      <c r="IC588" s="4"/>
      <c r="ID588" s="4"/>
      <c r="IF588" s="8"/>
      <c r="IH588" s="4"/>
      <c r="II588" s="4"/>
      <c r="IK588" s="8"/>
      <c r="IM588" s="4"/>
      <c r="IN588" s="4"/>
      <c r="IO588" s="15"/>
      <c r="IP588" s="39"/>
      <c r="IU588" s="39"/>
      <c r="IW588" s="14"/>
      <c r="IX588" s="14"/>
      <c r="IZ588" s="39"/>
      <c r="JB588" s="14"/>
      <c r="JC588" s="14"/>
      <c r="JD588" s="22"/>
      <c r="JE588" s="40"/>
      <c r="JJ588" s="40"/>
      <c r="JL588" s="21"/>
      <c r="JM588" s="21"/>
      <c r="JN588" s="26"/>
      <c r="JO588" s="41"/>
      <c r="JS588" s="7"/>
      <c r="JT588" s="8"/>
      <c r="JY588" s="8"/>
      <c r="KA588" s="4"/>
      <c r="KB588" s="4"/>
      <c r="KD588" s="8"/>
      <c r="KF588" s="4"/>
      <c r="KG588" s="4"/>
      <c r="KH588" s="15"/>
      <c r="KI588" s="39"/>
      <c r="KN588" s="39"/>
      <c r="KP588" s="14"/>
      <c r="KQ588" s="14"/>
      <c r="KR588" s="22"/>
      <c r="KS588" s="40"/>
      <c r="KX588" s="6"/>
      <c r="KZ588" s="5"/>
      <c r="LA588" s="5"/>
      <c r="LG588" s="15"/>
      <c r="LH588" s="39"/>
      <c r="LM588" s="6"/>
      <c r="LO588" s="5"/>
      <c r="LP588" s="5"/>
      <c r="LQ588" s="7"/>
      <c r="LR588" s="8"/>
      <c r="LW588" s="8"/>
      <c r="LY588" s="4"/>
      <c r="LZ588" s="4"/>
      <c r="MB588" s="8"/>
      <c r="MD588" s="4"/>
      <c r="ME588" s="4"/>
      <c r="MG588" s="8"/>
      <c r="MI588" s="4"/>
      <c r="MJ588" s="4"/>
      <c r="MK588" s="15"/>
      <c r="ML588" s="39"/>
      <c r="MQ588" s="39"/>
      <c r="MS588" s="14"/>
      <c r="MT588" s="14"/>
      <c r="MV588" s="39"/>
      <c r="MX588" s="14"/>
      <c r="MY588" s="14"/>
      <c r="MZ588" s="22"/>
      <c r="NA588" s="40"/>
      <c r="NF588" s="40"/>
      <c r="NH588" s="21"/>
      <c r="NI588" s="21"/>
      <c r="NJ588" s="26"/>
      <c r="NK588" s="41"/>
      <c r="NO588" s="7"/>
      <c r="NP588" s="8"/>
      <c r="NU588" s="8"/>
      <c r="NW588" s="4"/>
      <c r="NX588" s="4"/>
      <c r="NZ588" s="8"/>
      <c r="OB588" s="4"/>
      <c r="OC588" s="4"/>
      <c r="OD588" s="15"/>
      <c r="OE588" s="39"/>
      <c r="OJ588" s="39"/>
      <c r="OL588" s="14"/>
      <c r="OM588" s="14"/>
      <c r="ON588" s="22"/>
      <c r="OO588" s="40"/>
      <c r="OS588" s="7"/>
      <c r="OT588" s="8"/>
      <c r="OY588" s="8"/>
      <c r="PA588" s="4"/>
      <c r="PB588" s="4"/>
      <c r="PC588" s="15"/>
      <c r="PD588" s="39"/>
      <c r="PH588" s="7"/>
      <c r="PI588" s="8"/>
      <c r="PM588" s="7"/>
      <c r="PN588" s="8"/>
      <c r="PS588" s="8"/>
      <c r="PU588" s="4"/>
      <c r="PV588" s="4"/>
      <c r="PX588" s="8"/>
      <c r="PZ588" s="4"/>
      <c r="QA588" s="4"/>
      <c r="QB588" s="15"/>
      <c r="QC588" s="39"/>
      <c r="QH588" s="39"/>
      <c r="QJ588" s="14"/>
      <c r="QK588" s="14"/>
      <c r="QL588" s="22"/>
      <c r="QM588" s="40"/>
      <c r="QQ588" s="7"/>
      <c r="QR588" s="8"/>
      <c r="QW588" s="8"/>
      <c r="QY588" s="4"/>
      <c r="QZ588" s="4"/>
      <c r="RA588" s="15"/>
      <c r="RB588" s="39"/>
      <c r="RF588" s="7"/>
      <c r="RG588" s="8"/>
      <c r="RK588" s="7"/>
      <c r="RL588" s="8"/>
      <c r="RQ588" s="8"/>
      <c r="RS588" s="4"/>
      <c r="RT588" s="4"/>
      <c r="RU588" s="15"/>
      <c r="RV588" s="39"/>
      <c r="RZ588" s="7"/>
      <c r="SA588" s="8"/>
      <c r="SE588" s="7"/>
      <c r="SF588" s="8"/>
      <c r="SJ588" s="7"/>
      <c r="SK588" s="8"/>
      <c r="SP588" s="8"/>
      <c r="SR588" s="4"/>
      <c r="SS588" s="4"/>
      <c r="SU588" s="8"/>
      <c r="SW588" s="4"/>
      <c r="SX588" s="4"/>
      <c r="SY588" s="15"/>
      <c r="SZ588" s="39"/>
      <c r="TE588" s="39"/>
      <c r="TG588" s="14"/>
      <c r="TH588" s="14"/>
      <c r="TI588" s="22"/>
      <c r="TJ588" s="40"/>
      <c r="TN588" s="7"/>
      <c r="TO588" s="8"/>
      <c r="TT588" s="8"/>
      <c r="TV588" s="4"/>
      <c r="TW588" s="4"/>
      <c r="TX588" s="15"/>
      <c r="TY588" s="39"/>
      <c r="UC588" s="7"/>
      <c r="UD588" s="8"/>
      <c r="UH588" s="7"/>
      <c r="UI588" s="8"/>
      <c r="UN588" s="8"/>
      <c r="UP588" s="4"/>
      <c r="UQ588" s="4"/>
      <c r="UR588" s="15"/>
      <c r="US588" s="39"/>
      <c r="UW588" s="7"/>
      <c r="UX588" s="8"/>
      <c r="VB588" s="7"/>
      <c r="VC588" s="8"/>
      <c r="VG588" s="7"/>
      <c r="VH588" s="8"/>
      <c r="VM588" s="8"/>
      <c r="VO588" s="4"/>
      <c r="VP588" s="4"/>
      <c r="VQ588" s="15"/>
      <c r="VR588" s="39"/>
      <c r="VV588" s="7"/>
      <c r="VW588" s="8"/>
      <c r="WA588" s="7"/>
      <c r="WB588" s="8"/>
      <c r="WF588" s="7"/>
      <c r="WG588" s="8"/>
      <c r="WK588" s="7"/>
      <c r="WL588" s="8"/>
      <c r="WQ588" s="8"/>
      <c r="WS588" s="4"/>
      <c r="WT588" s="4"/>
      <c r="WU588" s="15"/>
      <c r="WV588" s="39"/>
      <c r="WZ588" s="7"/>
      <c r="XA588" s="8"/>
      <c r="XE588" s="7"/>
      <c r="XF588" s="8"/>
      <c r="XJ588" s="7"/>
      <c r="XK588" s="8"/>
      <c r="XO588" s="7"/>
      <c r="XP588" s="8"/>
      <c r="XT588" s="7"/>
      <c r="XU588" s="8"/>
      <c r="XY588" s="7"/>
      <c r="XZ588" s="8"/>
      <c r="YD588" s="7"/>
      <c r="YE588" s="8"/>
      <c r="YI588" s="7"/>
      <c r="YJ588" s="8"/>
    </row>
    <row r="589" spans="2:660" x14ac:dyDescent="0.2">
      <c r="B589" s="242"/>
      <c r="C589" s="163"/>
      <c r="D589"/>
      <c r="J589"/>
      <c r="K589"/>
      <c r="L589"/>
      <c r="M589"/>
      <c r="AI589" s="8"/>
      <c r="AK589" s="4"/>
      <c r="AL589" s="9"/>
      <c r="AN589" s="8"/>
      <c r="AP589" s="4"/>
      <c r="AQ589" s="9"/>
      <c r="AS589" s="8"/>
      <c r="AU589" s="4"/>
      <c r="AV589" s="9"/>
      <c r="AX589" s="17"/>
      <c r="AZ589" s="13"/>
      <c r="BA589" s="16"/>
      <c r="BM589" s="39"/>
      <c r="BO589" s="14"/>
      <c r="BP589" s="18"/>
      <c r="BR589" s="39"/>
      <c r="BT589" s="14"/>
      <c r="BU589" s="18"/>
      <c r="BW589" s="39"/>
      <c r="BY589" s="14"/>
      <c r="BZ589" s="18"/>
      <c r="CA589" s="22"/>
      <c r="CB589" s="40"/>
      <c r="CG589" s="40"/>
      <c r="CI589" s="21"/>
      <c r="CJ589" s="21"/>
      <c r="CL589" s="40"/>
      <c r="CN589" s="21"/>
      <c r="CO589" s="21"/>
      <c r="CQ589" s="40"/>
      <c r="CS589" s="21"/>
      <c r="CT589" s="21"/>
      <c r="CV589" s="40"/>
      <c r="CX589" s="21"/>
      <c r="CY589" s="21"/>
      <c r="CZ589" s="26"/>
      <c r="DA589" s="41"/>
      <c r="DF589" s="41"/>
      <c r="DH589" s="25"/>
      <c r="DI589" s="25"/>
      <c r="DK589" s="41"/>
      <c r="DM589" s="25"/>
      <c r="DN589" s="25"/>
      <c r="DP589" s="41"/>
      <c r="DR589" s="25"/>
      <c r="DS589" s="25"/>
      <c r="DT589" s="30"/>
      <c r="DU589" s="42"/>
      <c r="DZ589" s="42"/>
      <c r="EB589" s="29"/>
      <c r="EC589" s="29"/>
      <c r="EE589" s="42"/>
      <c r="EG589" s="29"/>
      <c r="EH589" s="29"/>
      <c r="EI589" s="34"/>
      <c r="EJ589" s="43"/>
      <c r="EO589" s="43"/>
      <c r="EQ589" s="33"/>
      <c r="ER589" s="33"/>
      <c r="ES589" s="38"/>
      <c r="ET589" s="44"/>
      <c r="EX589" s="7"/>
      <c r="EY589" s="8"/>
      <c r="FD589" s="8"/>
      <c r="FF589" s="4"/>
      <c r="FG589" s="4"/>
      <c r="FI589" s="8"/>
      <c r="FK589" s="4"/>
      <c r="FL589" s="4"/>
      <c r="FN589" s="8"/>
      <c r="FP589" s="4"/>
      <c r="FQ589" s="4"/>
      <c r="FS589" s="8"/>
      <c r="FU589" s="4"/>
      <c r="FV589" s="4"/>
      <c r="FW589" s="15"/>
      <c r="FX589" s="39"/>
      <c r="GC589" s="39"/>
      <c r="GE589" s="14"/>
      <c r="GF589" s="14"/>
      <c r="GH589" s="39"/>
      <c r="GJ589" s="14"/>
      <c r="GK589" s="14"/>
      <c r="GM589" s="39"/>
      <c r="GO589" s="14"/>
      <c r="GP589" s="14"/>
      <c r="GQ589" s="22"/>
      <c r="GR589" s="40"/>
      <c r="GW589" s="40"/>
      <c r="GY589" s="21"/>
      <c r="GZ589" s="21"/>
      <c r="HB589" s="40"/>
      <c r="HD589" s="21"/>
      <c r="HE589" s="21"/>
      <c r="HF589" s="26"/>
      <c r="HG589" s="41"/>
      <c r="HL589" s="41"/>
      <c r="HN589" s="25"/>
      <c r="HO589" s="25"/>
      <c r="HP589" s="30"/>
      <c r="HQ589" s="42"/>
      <c r="HU589" s="7"/>
      <c r="HV589" s="8"/>
      <c r="IA589" s="8"/>
      <c r="IC589" s="4"/>
      <c r="ID589" s="4"/>
      <c r="IF589" s="8"/>
      <c r="IH589" s="4"/>
      <c r="II589" s="4"/>
      <c r="IK589" s="8"/>
      <c r="IM589" s="4"/>
      <c r="IN589" s="4"/>
      <c r="IO589" s="15"/>
      <c r="IP589" s="39"/>
      <c r="IU589" s="39"/>
      <c r="IW589" s="14"/>
      <c r="IX589" s="14"/>
      <c r="IZ589" s="39"/>
      <c r="JB589" s="14"/>
      <c r="JC589" s="14"/>
      <c r="JD589" s="22"/>
      <c r="JE589" s="40"/>
      <c r="JJ589" s="40"/>
      <c r="JL589" s="21"/>
      <c r="JM589" s="21"/>
      <c r="JN589" s="26"/>
      <c r="JO589" s="41"/>
      <c r="JS589" s="7"/>
      <c r="JT589" s="8"/>
      <c r="JY589" s="8"/>
      <c r="KA589" s="4"/>
      <c r="KB589" s="4"/>
      <c r="KD589" s="8"/>
      <c r="KF589" s="4"/>
      <c r="KG589" s="4"/>
      <c r="KH589" s="15"/>
      <c r="KI589" s="39"/>
      <c r="KN589" s="39"/>
      <c r="KP589" s="14"/>
      <c r="KQ589" s="14"/>
      <c r="KR589" s="22"/>
      <c r="KS589" s="40"/>
      <c r="KX589" s="6"/>
      <c r="KZ589" s="5"/>
      <c r="LA589" s="5"/>
      <c r="LG589" s="15"/>
      <c r="LH589" s="39"/>
      <c r="LM589" s="6"/>
      <c r="LO589" s="5"/>
      <c r="LP589" s="5"/>
      <c r="LQ589" s="7"/>
      <c r="LR589" s="8"/>
      <c r="LW589" s="8"/>
      <c r="LY589" s="4"/>
      <c r="LZ589" s="4"/>
      <c r="MB589" s="8"/>
      <c r="MD589" s="4"/>
      <c r="ME589" s="4"/>
      <c r="MG589" s="8"/>
      <c r="MI589" s="4"/>
      <c r="MJ589" s="4"/>
      <c r="MK589" s="15"/>
      <c r="ML589" s="39"/>
      <c r="MQ589" s="39"/>
      <c r="MS589" s="14"/>
      <c r="MT589" s="14"/>
      <c r="MV589" s="39"/>
      <c r="MX589" s="14"/>
      <c r="MY589" s="14"/>
      <c r="MZ589" s="22"/>
      <c r="NA589" s="40"/>
      <c r="NF589" s="40"/>
      <c r="NH589" s="21"/>
      <c r="NI589" s="21"/>
      <c r="NJ589" s="26"/>
      <c r="NK589" s="41"/>
      <c r="NO589" s="7"/>
      <c r="NP589" s="8"/>
      <c r="NU589" s="8"/>
      <c r="NW589" s="4"/>
      <c r="NX589" s="4"/>
      <c r="NZ589" s="8"/>
      <c r="OB589" s="4"/>
      <c r="OC589" s="4"/>
      <c r="OD589" s="15"/>
      <c r="OE589" s="39"/>
      <c r="OJ589" s="39"/>
      <c r="OL589" s="14"/>
      <c r="OM589" s="14"/>
      <c r="ON589" s="22"/>
      <c r="OO589" s="40"/>
      <c r="OS589" s="7"/>
      <c r="OT589" s="8"/>
      <c r="OY589" s="8"/>
      <c r="PA589" s="4"/>
      <c r="PB589" s="4"/>
      <c r="PC589" s="15"/>
      <c r="PD589" s="39"/>
      <c r="PH589" s="7"/>
      <c r="PI589" s="8"/>
      <c r="PM589" s="7"/>
      <c r="PN589" s="8"/>
      <c r="PS589" s="8"/>
      <c r="PU589" s="4"/>
      <c r="PV589" s="4"/>
      <c r="PX589" s="8"/>
      <c r="PZ589" s="4"/>
      <c r="QA589" s="4"/>
      <c r="QB589" s="15"/>
      <c r="QC589" s="39"/>
      <c r="QH589" s="39"/>
      <c r="QJ589" s="14"/>
      <c r="QK589" s="14"/>
      <c r="QL589" s="22"/>
      <c r="QM589" s="40"/>
      <c r="QQ589" s="7"/>
      <c r="QR589" s="8"/>
      <c r="QW589" s="8"/>
      <c r="QY589" s="4"/>
      <c r="QZ589" s="4"/>
      <c r="RA589" s="15"/>
      <c r="RB589" s="39"/>
      <c r="RF589" s="7"/>
      <c r="RG589" s="8"/>
      <c r="RK589" s="7"/>
      <c r="RL589" s="8"/>
      <c r="RQ589" s="8"/>
      <c r="RS589" s="4"/>
      <c r="RT589" s="4"/>
      <c r="RU589" s="15"/>
      <c r="RV589" s="39"/>
      <c r="RZ589" s="7"/>
      <c r="SA589" s="8"/>
      <c r="SE589" s="7"/>
      <c r="SF589" s="8"/>
      <c r="SJ589" s="7"/>
      <c r="SK589" s="8"/>
      <c r="SP589" s="8"/>
      <c r="SR589" s="4"/>
      <c r="SS589" s="4"/>
      <c r="SU589" s="8"/>
      <c r="SW589" s="4"/>
      <c r="SX589" s="4"/>
      <c r="SY589" s="15"/>
      <c r="SZ589" s="39"/>
      <c r="TE589" s="39"/>
      <c r="TG589" s="14"/>
      <c r="TH589" s="14"/>
      <c r="TI589" s="22"/>
      <c r="TJ589" s="40"/>
      <c r="TN589" s="7"/>
      <c r="TO589" s="8"/>
      <c r="TT589" s="8"/>
      <c r="TV589" s="4"/>
      <c r="TW589" s="4"/>
      <c r="TX589" s="15"/>
      <c r="TY589" s="39"/>
      <c r="UC589" s="7"/>
      <c r="UD589" s="8"/>
      <c r="UH589" s="7"/>
      <c r="UI589" s="8"/>
      <c r="UN589" s="8"/>
      <c r="UP589" s="4"/>
      <c r="UQ589" s="4"/>
      <c r="UR589" s="15"/>
      <c r="US589" s="39"/>
      <c r="UW589" s="7"/>
      <c r="UX589" s="8"/>
      <c r="VB589" s="7"/>
      <c r="VC589" s="8"/>
      <c r="VG589" s="7"/>
      <c r="VH589" s="8"/>
      <c r="VM589" s="8"/>
      <c r="VO589" s="4"/>
      <c r="VP589" s="4"/>
      <c r="VQ589" s="15"/>
      <c r="VR589" s="39"/>
      <c r="VV589" s="7"/>
      <c r="VW589" s="8"/>
      <c r="WA589" s="7"/>
      <c r="WB589" s="8"/>
      <c r="WF589" s="7"/>
      <c r="WG589" s="8"/>
      <c r="WK589" s="7"/>
      <c r="WL589" s="8"/>
      <c r="WQ589" s="8"/>
      <c r="WS589" s="4"/>
      <c r="WT589" s="4"/>
      <c r="WU589" s="15"/>
      <c r="WV589" s="39"/>
      <c r="WZ589" s="7"/>
      <c r="XA589" s="8"/>
      <c r="XE589" s="7"/>
      <c r="XF589" s="8"/>
      <c r="XJ589" s="7"/>
      <c r="XK589" s="8"/>
      <c r="XO589" s="7"/>
      <c r="XP589" s="8"/>
      <c r="XT589" s="7"/>
      <c r="XU589" s="8"/>
      <c r="XY589" s="7"/>
      <c r="XZ589" s="8"/>
      <c r="YD589" s="7"/>
      <c r="YE589" s="8"/>
      <c r="YI589" s="7"/>
      <c r="YJ589" s="8"/>
    </row>
    <row r="590" spans="2:660" x14ac:dyDescent="0.2">
      <c r="B590" s="242"/>
      <c r="C590" s="163"/>
      <c r="D590"/>
      <c r="J590"/>
      <c r="K590"/>
      <c r="L590"/>
      <c r="M590"/>
      <c r="AI590" s="8"/>
      <c r="AK590" s="4"/>
      <c r="AL590" s="9"/>
      <c r="AN590" s="8"/>
      <c r="AP590" s="4"/>
      <c r="AQ590" s="9"/>
      <c r="AS590" s="8"/>
      <c r="AU590" s="4"/>
      <c r="AV590" s="9"/>
      <c r="AX590" s="17"/>
      <c r="AZ590" s="13"/>
      <c r="BA590" s="16"/>
      <c r="BM590" s="39"/>
      <c r="BO590" s="14"/>
      <c r="BP590" s="18"/>
      <c r="BR590" s="39"/>
      <c r="BT590" s="14"/>
      <c r="BU590" s="18"/>
      <c r="BW590" s="39"/>
      <c r="BY590" s="14"/>
      <c r="BZ590" s="18"/>
      <c r="CA590" s="22"/>
      <c r="CB590" s="40"/>
      <c r="CG590" s="40"/>
      <c r="CI590" s="21"/>
      <c r="CJ590" s="21"/>
      <c r="CL590" s="40"/>
      <c r="CN590" s="21"/>
      <c r="CO590" s="21"/>
      <c r="CQ590" s="40"/>
      <c r="CS590" s="21"/>
      <c r="CT590" s="21"/>
      <c r="CV590" s="40"/>
      <c r="CX590" s="21"/>
      <c r="CY590" s="21"/>
      <c r="CZ590" s="26"/>
      <c r="DA590" s="41"/>
      <c r="DF590" s="41"/>
      <c r="DH590" s="25"/>
      <c r="DI590" s="25"/>
      <c r="DK590" s="41"/>
      <c r="DM590" s="25"/>
      <c r="DN590" s="25"/>
      <c r="DP590" s="41"/>
      <c r="DR590" s="25"/>
      <c r="DS590" s="25"/>
      <c r="DT590" s="30"/>
      <c r="DU590" s="42"/>
      <c r="DZ590" s="42"/>
      <c r="EB590" s="29"/>
      <c r="EC590" s="29"/>
      <c r="EE590" s="42"/>
      <c r="EG590" s="29"/>
      <c r="EH590" s="29"/>
      <c r="EI590" s="34"/>
      <c r="EJ590" s="43"/>
      <c r="EO590" s="43"/>
      <c r="EQ590" s="33"/>
      <c r="ER590" s="33"/>
      <c r="ES590" s="38"/>
      <c r="ET590" s="44"/>
      <c r="EX590" s="7"/>
      <c r="EY590" s="8"/>
      <c r="FD590" s="8"/>
      <c r="FF590" s="4"/>
      <c r="FG590" s="4"/>
      <c r="FI590" s="8"/>
      <c r="FK590" s="4"/>
      <c r="FL590" s="4"/>
      <c r="FN590" s="8"/>
      <c r="FP590" s="4"/>
      <c r="FQ590" s="4"/>
      <c r="FS590" s="8"/>
      <c r="FU590" s="4"/>
      <c r="FV590" s="4"/>
      <c r="FW590" s="15"/>
      <c r="FX590" s="39"/>
      <c r="GC590" s="39"/>
      <c r="GE590" s="14"/>
      <c r="GF590" s="14"/>
      <c r="GH590" s="39"/>
      <c r="GJ590" s="14"/>
      <c r="GK590" s="14"/>
      <c r="GM590" s="39"/>
      <c r="GO590" s="14"/>
      <c r="GP590" s="14"/>
      <c r="GQ590" s="22"/>
      <c r="GR590" s="40"/>
      <c r="GW590" s="40"/>
      <c r="GY590" s="21"/>
      <c r="GZ590" s="21"/>
      <c r="HB590" s="40"/>
      <c r="HD590" s="21"/>
      <c r="HE590" s="21"/>
      <c r="HF590" s="26"/>
      <c r="HG590" s="41"/>
      <c r="HL590" s="41"/>
      <c r="HN590" s="25"/>
      <c r="HO590" s="25"/>
      <c r="HP590" s="30"/>
      <c r="HQ590" s="42"/>
      <c r="HU590" s="7"/>
      <c r="HV590" s="8"/>
      <c r="IA590" s="8"/>
      <c r="IC590" s="4"/>
      <c r="ID590" s="4"/>
      <c r="IF590" s="8"/>
      <c r="IH590" s="4"/>
      <c r="II590" s="4"/>
      <c r="IK590" s="8"/>
      <c r="IM590" s="4"/>
      <c r="IN590" s="4"/>
      <c r="IO590" s="15"/>
      <c r="IP590" s="39"/>
      <c r="IU590" s="39"/>
      <c r="IW590" s="14"/>
      <c r="IX590" s="14"/>
      <c r="IZ590" s="39"/>
      <c r="JB590" s="14"/>
      <c r="JC590" s="14"/>
      <c r="JD590" s="22"/>
      <c r="JE590" s="40"/>
      <c r="JJ590" s="40"/>
      <c r="JL590" s="21"/>
      <c r="JM590" s="21"/>
      <c r="JN590" s="26"/>
      <c r="JO590" s="41"/>
      <c r="JS590" s="7"/>
      <c r="JT590" s="8"/>
      <c r="JY590" s="8"/>
      <c r="KA590" s="4"/>
      <c r="KB590" s="4"/>
      <c r="KD590" s="8"/>
      <c r="KF590" s="4"/>
      <c r="KG590" s="4"/>
      <c r="KH590" s="15"/>
      <c r="KI590" s="39"/>
      <c r="KN590" s="39"/>
      <c r="KP590" s="14"/>
      <c r="KQ590" s="14"/>
      <c r="KR590" s="22"/>
      <c r="KS590" s="40"/>
      <c r="KX590" s="6"/>
      <c r="KZ590" s="5"/>
      <c r="LA590" s="5"/>
      <c r="LG590" s="15"/>
      <c r="LH590" s="39"/>
      <c r="LM590" s="6"/>
      <c r="LO590" s="5"/>
      <c r="LP590" s="5"/>
      <c r="LQ590" s="7"/>
      <c r="LR590" s="8"/>
      <c r="LW590" s="8"/>
      <c r="LY590" s="4"/>
      <c r="LZ590" s="4"/>
      <c r="MB590" s="8"/>
      <c r="MD590" s="4"/>
      <c r="ME590" s="4"/>
      <c r="MG590" s="8"/>
      <c r="MI590" s="4"/>
      <c r="MJ590" s="4"/>
      <c r="MK590" s="15"/>
      <c r="ML590" s="39"/>
      <c r="MQ590" s="39"/>
      <c r="MS590" s="14"/>
      <c r="MT590" s="14"/>
      <c r="MV590" s="39"/>
      <c r="MX590" s="14"/>
      <c r="MY590" s="14"/>
      <c r="MZ590" s="22"/>
      <c r="NA590" s="40"/>
      <c r="NF590" s="40"/>
      <c r="NH590" s="21"/>
      <c r="NI590" s="21"/>
      <c r="NJ590" s="26"/>
      <c r="NK590" s="41"/>
      <c r="NO590" s="7"/>
      <c r="NP590" s="8"/>
      <c r="NU590" s="8"/>
      <c r="NW590" s="4"/>
      <c r="NX590" s="4"/>
      <c r="NZ590" s="8"/>
      <c r="OB590" s="4"/>
      <c r="OC590" s="4"/>
      <c r="OD590" s="15"/>
      <c r="OE590" s="39"/>
      <c r="OJ590" s="39"/>
      <c r="OL590" s="14"/>
      <c r="OM590" s="14"/>
      <c r="ON590" s="22"/>
      <c r="OO590" s="40"/>
      <c r="OS590" s="7"/>
      <c r="OT590" s="8"/>
      <c r="OY590" s="8"/>
      <c r="PA590" s="4"/>
      <c r="PB590" s="4"/>
      <c r="PC590" s="15"/>
      <c r="PD590" s="39"/>
      <c r="PH590" s="7"/>
      <c r="PI590" s="8"/>
      <c r="PM590" s="7"/>
      <c r="PN590" s="8"/>
      <c r="PS590" s="8"/>
      <c r="PU590" s="4"/>
      <c r="PV590" s="4"/>
      <c r="PX590" s="8"/>
      <c r="PZ590" s="4"/>
      <c r="QA590" s="4"/>
      <c r="QB590" s="15"/>
      <c r="QC590" s="39"/>
      <c r="QH590" s="39"/>
      <c r="QJ590" s="14"/>
      <c r="QK590" s="14"/>
      <c r="QL590" s="22"/>
      <c r="QM590" s="40"/>
      <c r="QQ590" s="7"/>
      <c r="QR590" s="8"/>
      <c r="QW590" s="8"/>
      <c r="QY590" s="4"/>
      <c r="QZ590" s="4"/>
      <c r="RA590" s="15"/>
      <c r="RB590" s="39"/>
      <c r="RF590" s="7"/>
      <c r="RG590" s="8"/>
      <c r="RK590" s="7"/>
      <c r="RL590" s="8"/>
      <c r="RQ590" s="8"/>
      <c r="RS590" s="4"/>
      <c r="RT590" s="4"/>
      <c r="RU590" s="15"/>
      <c r="RV590" s="39"/>
      <c r="RZ590" s="7"/>
      <c r="SA590" s="8"/>
      <c r="SE590" s="7"/>
      <c r="SF590" s="8"/>
      <c r="SJ590" s="7"/>
      <c r="SK590" s="8"/>
      <c r="SP590" s="8"/>
      <c r="SR590" s="4"/>
      <c r="SS590" s="4"/>
      <c r="SU590" s="8"/>
      <c r="SW590" s="4"/>
      <c r="SX590" s="4"/>
      <c r="SY590" s="15"/>
      <c r="SZ590" s="39"/>
      <c r="TE590" s="39"/>
      <c r="TG590" s="14"/>
      <c r="TH590" s="14"/>
      <c r="TI590" s="22"/>
      <c r="TJ590" s="40"/>
      <c r="TN590" s="7"/>
      <c r="TO590" s="8"/>
      <c r="TT590" s="8"/>
      <c r="TV590" s="4"/>
      <c r="TW590" s="4"/>
      <c r="TX590" s="15"/>
      <c r="TY590" s="39"/>
      <c r="UC590" s="7"/>
      <c r="UD590" s="8"/>
      <c r="UH590" s="7"/>
      <c r="UI590" s="8"/>
      <c r="UN590" s="8"/>
      <c r="UP590" s="4"/>
      <c r="UQ590" s="4"/>
      <c r="UR590" s="15"/>
      <c r="US590" s="39"/>
      <c r="UW590" s="7"/>
      <c r="UX590" s="8"/>
      <c r="VB590" s="7"/>
      <c r="VC590" s="8"/>
      <c r="VG590" s="7"/>
      <c r="VH590" s="8"/>
      <c r="VM590" s="8"/>
      <c r="VO590" s="4"/>
      <c r="VP590" s="4"/>
      <c r="VQ590" s="15"/>
      <c r="VR590" s="39"/>
      <c r="VV590" s="7"/>
      <c r="VW590" s="8"/>
      <c r="WA590" s="7"/>
      <c r="WB590" s="8"/>
      <c r="WF590" s="7"/>
      <c r="WG590" s="8"/>
      <c r="WK590" s="7"/>
      <c r="WL590" s="8"/>
      <c r="WQ590" s="8"/>
      <c r="WS590" s="4"/>
      <c r="WT590" s="4"/>
      <c r="WU590" s="15"/>
      <c r="WV590" s="39"/>
      <c r="WZ590" s="7"/>
      <c r="XA590" s="8"/>
      <c r="XE590" s="7"/>
      <c r="XF590" s="8"/>
      <c r="XJ590" s="7"/>
      <c r="XK590" s="8"/>
      <c r="XO590" s="7"/>
      <c r="XP590" s="8"/>
      <c r="XT590" s="7"/>
      <c r="XU590" s="8"/>
      <c r="XY590" s="7"/>
      <c r="XZ590" s="8"/>
      <c r="YD590" s="7"/>
      <c r="YE590" s="8"/>
      <c r="YI590" s="7"/>
      <c r="YJ590" s="8"/>
    </row>
    <row r="591" spans="2:660" x14ac:dyDescent="0.2">
      <c r="B591" s="242"/>
      <c r="C591" s="163"/>
      <c r="D591"/>
      <c r="J591"/>
      <c r="K591"/>
      <c r="L591"/>
      <c r="M591"/>
      <c r="AI591" s="8"/>
      <c r="AK591" s="4"/>
      <c r="AL591" s="9"/>
      <c r="AN591" s="8"/>
      <c r="AP591" s="4"/>
      <c r="AQ591" s="9"/>
      <c r="AS591" s="8"/>
      <c r="AU591" s="4"/>
      <c r="AV591" s="9"/>
      <c r="AX591" s="17"/>
      <c r="AZ591" s="13"/>
      <c r="BA591" s="16"/>
      <c r="BM591" s="39"/>
      <c r="BO591" s="14"/>
      <c r="BP591" s="18"/>
      <c r="BR591" s="39"/>
      <c r="BT591" s="14"/>
      <c r="BU591" s="18"/>
      <c r="BW591" s="39"/>
      <c r="BY591" s="14"/>
      <c r="BZ591" s="18"/>
      <c r="CA591" s="22"/>
      <c r="CB591" s="40"/>
      <c r="CG591" s="40"/>
      <c r="CI591" s="21"/>
      <c r="CJ591" s="21"/>
      <c r="CL591" s="40"/>
      <c r="CN591" s="21"/>
      <c r="CO591" s="21"/>
      <c r="CQ591" s="40"/>
      <c r="CS591" s="21"/>
      <c r="CT591" s="21"/>
      <c r="CV591" s="40"/>
      <c r="CX591" s="21"/>
      <c r="CY591" s="21"/>
      <c r="CZ591" s="26"/>
      <c r="DA591" s="41"/>
      <c r="DF591" s="41"/>
      <c r="DH591" s="25"/>
      <c r="DI591" s="25"/>
      <c r="DK591" s="41"/>
      <c r="DM591" s="25"/>
      <c r="DN591" s="25"/>
      <c r="DP591" s="41"/>
      <c r="DR591" s="25"/>
      <c r="DS591" s="25"/>
      <c r="DT591" s="30"/>
      <c r="DU591" s="42"/>
      <c r="DZ591" s="42"/>
      <c r="EB591" s="29"/>
      <c r="EC591" s="29"/>
      <c r="EE591" s="42"/>
      <c r="EG591" s="29"/>
      <c r="EH591" s="29"/>
      <c r="EI591" s="34"/>
      <c r="EJ591" s="43"/>
      <c r="EO591" s="43"/>
      <c r="EQ591" s="33"/>
      <c r="ER591" s="33"/>
      <c r="ES591" s="38"/>
      <c r="ET591" s="44"/>
      <c r="EX591" s="7"/>
      <c r="EY591" s="8"/>
      <c r="FD591" s="8"/>
      <c r="FF591" s="4"/>
      <c r="FG591" s="4"/>
      <c r="FI591" s="8"/>
      <c r="FK591" s="4"/>
      <c r="FL591" s="4"/>
      <c r="FN591" s="8"/>
      <c r="FP591" s="4"/>
      <c r="FQ591" s="4"/>
      <c r="FS591" s="8"/>
      <c r="FU591" s="4"/>
      <c r="FV591" s="4"/>
      <c r="FW591" s="15"/>
      <c r="FX591" s="39"/>
      <c r="GC591" s="39"/>
      <c r="GE591" s="14"/>
      <c r="GF591" s="14"/>
      <c r="GH591" s="39"/>
      <c r="GJ591" s="14"/>
      <c r="GK591" s="14"/>
      <c r="GM591" s="39"/>
      <c r="GO591" s="14"/>
      <c r="GP591" s="14"/>
      <c r="GQ591" s="22"/>
      <c r="GR591" s="40"/>
      <c r="GW591" s="40"/>
      <c r="GY591" s="21"/>
      <c r="GZ591" s="21"/>
      <c r="HB591" s="40"/>
      <c r="HD591" s="21"/>
      <c r="HE591" s="21"/>
      <c r="HF591" s="26"/>
      <c r="HG591" s="41"/>
      <c r="HL591" s="41"/>
      <c r="HN591" s="25"/>
      <c r="HO591" s="25"/>
      <c r="HP591" s="30"/>
      <c r="HQ591" s="42"/>
      <c r="HU591" s="7"/>
      <c r="HV591" s="8"/>
      <c r="IA591" s="8"/>
      <c r="IC591" s="4"/>
      <c r="ID591" s="4"/>
      <c r="IF591" s="8"/>
      <c r="IH591" s="4"/>
      <c r="II591" s="4"/>
      <c r="IK591" s="8"/>
      <c r="IM591" s="4"/>
      <c r="IN591" s="4"/>
      <c r="IO591" s="15"/>
      <c r="IP591" s="39"/>
      <c r="IU591" s="39"/>
      <c r="IW591" s="14"/>
      <c r="IX591" s="14"/>
      <c r="IZ591" s="39"/>
      <c r="JB591" s="14"/>
      <c r="JC591" s="14"/>
      <c r="JD591" s="22"/>
      <c r="JE591" s="40"/>
      <c r="JJ591" s="40"/>
      <c r="JL591" s="21"/>
      <c r="JM591" s="21"/>
      <c r="JN591" s="26"/>
      <c r="JO591" s="41"/>
      <c r="JS591" s="7"/>
      <c r="JT591" s="8"/>
      <c r="JY591" s="8"/>
      <c r="KA591" s="4"/>
      <c r="KB591" s="4"/>
      <c r="KD591" s="8"/>
      <c r="KF591" s="4"/>
      <c r="KG591" s="4"/>
      <c r="KH591" s="15"/>
      <c r="KI591" s="39"/>
      <c r="KN591" s="39"/>
      <c r="KP591" s="14"/>
      <c r="KQ591" s="14"/>
      <c r="KR591" s="22"/>
      <c r="KS591" s="40"/>
      <c r="KX591" s="6"/>
      <c r="KZ591" s="5"/>
      <c r="LA591" s="5"/>
      <c r="LG591" s="15"/>
      <c r="LH591" s="39"/>
      <c r="LM591" s="6"/>
      <c r="LO591" s="5"/>
      <c r="LP591" s="5"/>
      <c r="LQ591" s="7"/>
      <c r="LR591" s="8"/>
      <c r="LW591" s="8"/>
      <c r="LY591" s="4"/>
      <c r="LZ591" s="4"/>
      <c r="MB591" s="8"/>
      <c r="MD591" s="4"/>
      <c r="ME591" s="4"/>
      <c r="MG591" s="8"/>
      <c r="MI591" s="4"/>
      <c r="MJ591" s="4"/>
      <c r="MK591" s="15"/>
      <c r="ML591" s="39"/>
      <c r="MQ591" s="39"/>
      <c r="MS591" s="14"/>
      <c r="MT591" s="14"/>
      <c r="MV591" s="39"/>
      <c r="MX591" s="14"/>
      <c r="MY591" s="14"/>
      <c r="MZ591" s="22"/>
      <c r="NA591" s="40"/>
      <c r="NF591" s="40"/>
      <c r="NH591" s="21"/>
      <c r="NI591" s="21"/>
      <c r="NJ591" s="26"/>
      <c r="NK591" s="41"/>
      <c r="NO591" s="7"/>
      <c r="NP591" s="8"/>
      <c r="NU591" s="8"/>
      <c r="NW591" s="4"/>
      <c r="NX591" s="4"/>
      <c r="NZ591" s="8"/>
      <c r="OB591" s="4"/>
      <c r="OC591" s="4"/>
      <c r="OD591" s="15"/>
      <c r="OE591" s="39"/>
      <c r="OJ591" s="39"/>
      <c r="OL591" s="14"/>
      <c r="OM591" s="14"/>
      <c r="ON591" s="22"/>
      <c r="OO591" s="40"/>
      <c r="OS591" s="7"/>
      <c r="OT591" s="8"/>
      <c r="OY591" s="8"/>
      <c r="PA591" s="4"/>
      <c r="PB591" s="4"/>
      <c r="PC591" s="15"/>
      <c r="PD591" s="39"/>
      <c r="PH591" s="7"/>
      <c r="PI591" s="8"/>
      <c r="PM591" s="7"/>
      <c r="PN591" s="8"/>
      <c r="PS591" s="8"/>
      <c r="PU591" s="4"/>
      <c r="PV591" s="4"/>
      <c r="PX591" s="8"/>
      <c r="PZ591" s="4"/>
      <c r="QA591" s="4"/>
      <c r="QB591" s="15"/>
      <c r="QC591" s="39"/>
      <c r="QH591" s="39"/>
      <c r="QJ591" s="14"/>
      <c r="QK591" s="14"/>
      <c r="QL591" s="22"/>
      <c r="QM591" s="40"/>
      <c r="QQ591" s="7"/>
      <c r="QR591" s="8"/>
      <c r="QW591" s="8"/>
      <c r="QY591" s="4"/>
      <c r="QZ591" s="4"/>
      <c r="RA591" s="15"/>
      <c r="RB591" s="39"/>
      <c r="RF591" s="7"/>
      <c r="RG591" s="8"/>
      <c r="RK591" s="7"/>
      <c r="RL591" s="8"/>
      <c r="RQ591" s="8"/>
      <c r="RS591" s="4"/>
      <c r="RT591" s="4"/>
      <c r="RU591" s="15"/>
      <c r="RV591" s="39"/>
      <c r="RZ591" s="7"/>
      <c r="SA591" s="8"/>
      <c r="SE591" s="7"/>
      <c r="SF591" s="8"/>
      <c r="SJ591" s="7"/>
      <c r="SK591" s="8"/>
      <c r="SP591" s="8"/>
      <c r="SR591" s="4"/>
      <c r="SS591" s="4"/>
      <c r="SU591" s="8"/>
      <c r="SW591" s="4"/>
      <c r="SX591" s="4"/>
      <c r="SY591" s="15"/>
      <c r="SZ591" s="39"/>
      <c r="TE591" s="39"/>
      <c r="TG591" s="14"/>
      <c r="TH591" s="14"/>
      <c r="TI591" s="22"/>
      <c r="TJ591" s="40"/>
      <c r="TN591" s="7"/>
      <c r="TO591" s="8"/>
      <c r="TT591" s="8"/>
      <c r="TV591" s="4"/>
      <c r="TW591" s="4"/>
      <c r="TX591" s="15"/>
      <c r="TY591" s="39"/>
      <c r="UC591" s="7"/>
      <c r="UD591" s="8"/>
      <c r="UH591" s="7"/>
      <c r="UI591" s="8"/>
      <c r="UN591" s="8"/>
      <c r="UP591" s="4"/>
      <c r="UQ591" s="4"/>
      <c r="UR591" s="15"/>
      <c r="US591" s="39"/>
      <c r="UW591" s="7"/>
      <c r="UX591" s="8"/>
      <c r="VB591" s="7"/>
      <c r="VC591" s="8"/>
      <c r="VG591" s="7"/>
      <c r="VH591" s="8"/>
      <c r="VM591" s="8"/>
      <c r="VO591" s="4"/>
      <c r="VP591" s="4"/>
      <c r="VQ591" s="15"/>
      <c r="VR591" s="39"/>
      <c r="VV591" s="7"/>
      <c r="VW591" s="8"/>
      <c r="WA591" s="7"/>
      <c r="WB591" s="8"/>
      <c r="WF591" s="7"/>
      <c r="WG591" s="8"/>
      <c r="WK591" s="7"/>
      <c r="WL591" s="8"/>
      <c r="WQ591" s="8"/>
      <c r="WS591" s="4"/>
      <c r="WT591" s="4"/>
      <c r="WU591" s="15"/>
      <c r="WV591" s="39"/>
      <c r="WZ591" s="7"/>
      <c r="XA591" s="8"/>
      <c r="XE591" s="7"/>
      <c r="XF591" s="8"/>
      <c r="XJ591" s="7"/>
      <c r="XK591" s="8"/>
      <c r="XO591" s="7"/>
      <c r="XP591" s="8"/>
      <c r="XT591" s="7"/>
      <c r="XU591" s="8"/>
      <c r="XY591" s="7"/>
      <c r="XZ591" s="8"/>
      <c r="YD591" s="7"/>
      <c r="YE591" s="8"/>
      <c r="YI591" s="7"/>
      <c r="YJ591" s="8"/>
    </row>
    <row r="592" spans="2:660" x14ac:dyDescent="0.2">
      <c r="B592" s="242"/>
      <c r="C592" s="163"/>
      <c r="D592"/>
      <c r="J592"/>
      <c r="K592"/>
      <c r="L592"/>
      <c r="M592"/>
      <c r="AI592" s="8"/>
      <c r="AK592" s="4"/>
      <c r="AL592" s="9"/>
      <c r="AN592" s="8"/>
      <c r="AP592" s="4"/>
      <c r="AQ592" s="9"/>
      <c r="AS592" s="8"/>
      <c r="AU592" s="4"/>
      <c r="AV592" s="9"/>
      <c r="AX592" s="17"/>
      <c r="AZ592" s="13"/>
      <c r="BA592" s="16"/>
      <c r="BM592" s="39"/>
      <c r="BO592" s="14"/>
      <c r="BP592" s="18"/>
      <c r="BR592" s="39"/>
      <c r="BT592" s="14"/>
      <c r="BU592" s="18"/>
      <c r="BW592" s="39"/>
      <c r="BY592" s="14"/>
      <c r="BZ592" s="18"/>
      <c r="CA592" s="22"/>
      <c r="CB592" s="40"/>
      <c r="CG592" s="40"/>
      <c r="CI592" s="21"/>
      <c r="CJ592" s="21"/>
      <c r="CL592" s="40"/>
      <c r="CN592" s="21"/>
      <c r="CO592" s="21"/>
      <c r="CQ592" s="40"/>
      <c r="CS592" s="21"/>
      <c r="CT592" s="21"/>
      <c r="CV592" s="40"/>
      <c r="CX592" s="21"/>
      <c r="CY592" s="21"/>
      <c r="CZ592" s="26"/>
      <c r="DA592" s="41"/>
      <c r="DF592" s="41"/>
      <c r="DH592" s="25"/>
      <c r="DI592" s="25"/>
      <c r="DK592" s="41"/>
      <c r="DM592" s="25"/>
      <c r="DN592" s="25"/>
      <c r="DP592" s="41"/>
      <c r="DR592" s="25"/>
      <c r="DS592" s="25"/>
      <c r="DT592" s="30"/>
      <c r="DU592" s="42"/>
      <c r="DZ592" s="42"/>
      <c r="EB592" s="29"/>
      <c r="EC592" s="29"/>
      <c r="EE592" s="42"/>
      <c r="EG592" s="29"/>
      <c r="EH592" s="29"/>
      <c r="EI592" s="34"/>
      <c r="EJ592" s="43"/>
      <c r="EO592" s="43"/>
      <c r="EQ592" s="33"/>
      <c r="ER592" s="33"/>
      <c r="ES592" s="38"/>
      <c r="ET592" s="44"/>
      <c r="EX592" s="7"/>
      <c r="EY592" s="8"/>
      <c r="FD592" s="8"/>
      <c r="FF592" s="4"/>
      <c r="FG592" s="4"/>
      <c r="FI592" s="8"/>
      <c r="FK592" s="4"/>
      <c r="FL592" s="4"/>
      <c r="FN592" s="8"/>
      <c r="FP592" s="4"/>
      <c r="FQ592" s="4"/>
      <c r="FS592" s="8"/>
      <c r="FU592" s="4"/>
      <c r="FV592" s="4"/>
      <c r="FW592" s="15"/>
      <c r="FX592" s="39"/>
      <c r="GC592" s="39"/>
      <c r="GE592" s="14"/>
      <c r="GF592" s="14"/>
      <c r="GH592" s="39"/>
      <c r="GJ592" s="14"/>
      <c r="GK592" s="14"/>
      <c r="GM592" s="39"/>
      <c r="GO592" s="14"/>
      <c r="GP592" s="14"/>
      <c r="GQ592" s="22"/>
      <c r="GR592" s="40"/>
      <c r="GW592" s="40"/>
      <c r="GY592" s="21"/>
      <c r="GZ592" s="21"/>
      <c r="HB592" s="40"/>
      <c r="HD592" s="21"/>
      <c r="HE592" s="21"/>
      <c r="HF592" s="26"/>
      <c r="HG592" s="41"/>
      <c r="HL592" s="41"/>
      <c r="HN592" s="25"/>
      <c r="HO592" s="25"/>
      <c r="HP592" s="30"/>
      <c r="HQ592" s="42"/>
      <c r="HU592" s="7"/>
      <c r="HV592" s="8"/>
      <c r="IA592" s="8"/>
      <c r="IC592" s="4"/>
      <c r="ID592" s="4"/>
      <c r="IF592" s="8"/>
      <c r="IH592" s="4"/>
      <c r="II592" s="4"/>
      <c r="IK592" s="8"/>
      <c r="IM592" s="4"/>
      <c r="IN592" s="4"/>
      <c r="IO592" s="15"/>
      <c r="IP592" s="39"/>
      <c r="IU592" s="39"/>
      <c r="IW592" s="14"/>
      <c r="IX592" s="14"/>
      <c r="IZ592" s="39"/>
      <c r="JB592" s="14"/>
      <c r="JC592" s="14"/>
      <c r="JD592" s="22"/>
      <c r="JE592" s="40"/>
      <c r="JJ592" s="40"/>
      <c r="JL592" s="21"/>
      <c r="JM592" s="21"/>
      <c r="JN592" s="26"/>
      <c r="JO592" s="41"/>
      <c r="JS592" s="7"/>
      <c r="JT592" s="8"/>
      <c r="JY592" s="8"/>
      <c r="KA592" s="4"/>
      <c r="KB592" s="4"/>
      <c r="KD592" s="8"/>
      <c r="KF592" s="4"/>
      <c r="KG592" s="4"/>
      <c r="KH592" s="15"/>
      <c r="KI592" s="39"/>
      <c r="KN592" s="39"/>
      <c r="KP592" s="14"/>
      <c r="KQ592" s="14"/>
      <c r="KR592" s="22"/>
      <c r="KS592" s="40"/>
      <c r="KX592" s="6"/>
      <c r="KZ592" s="5"/>
      <c r="LA592" s="5"/>
      <c r="LG592" s="15"/>
      <c r="LH592" s="39"/>
      <c r="LM592" s="6"/>
      <c r="LO592" s="5"/>
      <c r="LP592" s="5"/>
      <c r="LQ592" s="7"/>
      <c r="LR592" s="8"/>
      <c r="LW592" s="8"/>
      <c r="LY592" s="4"/>
      <c r="LZ592" s="4"/>
      <c r="MB592" s="8"/>
      <c r="MD592" s="4"/>
      <c r="ME592" s="4"/>
      <c r="MG592" s="8"/>
      <c r="MI592" s="4"/>
      <c r="MJ592" s="4"/>
      <c r="MK592" s="15"/>
      <c r="ML592" s="39"/>
      <c r="MQ592" s="39"/>
      <c r="MS592" s="14"/>
      <c r="MT592" s="14"/>
      <c r="MV592" s="39"/>
      <c r="MX592" s="14"/>
      <c r="MY592" s="14"/>
      <c r="MZ592" s="22"/>
      <c r="NA592" s="40"/>
      <c r="NF592" s="40"/>
      <c r="NH592" s="21"/>
      <c r="NI592" s="21"/>
      <c r="NJ592" s="26"/>
      <c r="NK592" s="41"/>
      <c r="NO592" s="7"/>
      <c r="NP592" s="8"/>
      <c r="NU592" s="8"/>
      <c r="NW592" s="4"/>
      <c r="NX592" s="4"/>
      <c r="NZ592" s="8"/>
      <c r="OB592" s="4"/>
      <c r="OC592" s="4"/>
      <c r="OD592" s="15"/>
      <c r="OE592" s="39"/>
      <c r="OJ592" s="39"/>
      <c r="OL592" s="14"/>
      <c r="OM592" s="14"/>
      <c r="ON592" s="22"/>
      <c r="OO592" s="40"/>
      <c r="OS592" s="7"/>
      <c r="OT592" s="8"/>
      <c r="OY592" s="8"/>
      <c r="PA592" s="4"/>
      <c r="PB592" s="4"/>
      <c r="PC592" s="15"/>
      <c r="PD592" s="39"/>
      <c r="PH592" s="7"/>
      <c r="PI592" s="8"/>
      <c r="PM592" s="7"/>
      <c r="PN592" s="8"/>
      <c r="PS592" s="8"/>
      <c r="PU592" s="4"/>
      <c r="PV592" s="4"/>
      <c r="PX592" s="8"/>
      <c r="PZ592" s="4"/>
      <c r="QA592" s="4"/>
      <c r="QB592" s="15"/>
      <c r="QC592" s="39"/>
      <c r="QH592" s="39"/>
      <c r="QJ592" s="14"/>
      <c r="QK592" s="14"/>
      <c r="QL592" s="22"/>
      <c r="QM592" s="40"/>
      <c r="QQ592" s="7"/>
      <c r="QR592" s="8"/>
      <c r="QW592" s="8"/>
      <c r="QY592" s="4"/>
      <c r="QZ592" s="4"/>
      <c r="RA592" s="15"/>
      <c r="RB592" s="39"/>
      <c r="RF592" s="7"/>
      <c r="RG592" s="8"/>
      <c r="RK592" s="7"/>
      <c r="RL592" s="8"/>
      <c r="RQ592" s="8"/>
      <c r="RS592" s="4"/>
      <c r="RT592" s="4"/>
      <c r="RU592" s="15"/>
      <c r="RV592" s="39"/>
      <c r="RZ592" s="7"/>
      <c r="SA592" s="8"/>
      <c r="SE592" s="7"/>
      <c r="SF592" s="8"/>
      <c r="SJ592" s="7"/>
      <c r="SK592" s="8"/>
      <c r="SP592" s="8"/>
      <c r="SR592" s="4"/>
      <c r="SS592" s="4"/>
      <c r="SU592" s="8"/>
      <c r="SW592" s="4"/>
      <c r="SX592" s="4"/>
      <c r="SY592" s="15"/>
      <c r="SZ592" s="39"/>
      <c r="TE592" s="39"/>
      <c r="TG592" s="14"/>
      <c r="TH592" s="14"/>
      <c r="TI592" s="22"/>
      <c r="TJ592" s="40"/>
      <c r="TN592" s="7"/>
      <c r="TO592" s="8"/>
      <c r="TT592" s="8"/>
      <c r="TV592" s="4"/>
      <c r="TW592" s="4"/>
      <c r="TX592" s="15"/>
      <c r="TY592" s="39"/>
      <c r="UC592" s="7"/>
      <c r="UD592" s="8"/>
      <c r="UH592" s="7"/>
      <c r="UI592" s="8"/>
      <c r="UN592" s="8"/>
      <c r="UP592" s="4"/>
      <c r="UQ592" s="4"/>
      <c r="UR592" s="15"/>
      <c r="US592" s="39"/>
      <c r="UW592" s="7"/>
      <c r="UX592" s="8"/>
      <c r="VB592" s="7"/>
      <c r="VC592" s="8"/>
      <c r="VG592" s="7"/>
      <c r="VH592" s="8"/>
      <c r="VM592" s="8"/>
      <c r="VO592" s="4"/>
      <c r="VP592" s="4"/>
      <c r="VQ592" s="15"/>
      <c r="VR592" s="39"/>
      <c r="VV592" s="7"/>
      <c r="VW592" s="8"/>
      <c r="WA592" s="7"/>
      <c r="WB592" s="8"/>
      <c r="WF592" s="7"/>
      <c r="WG592" s="8"/>
      <c r="WK592" s="7"/>
      <c r="WL592" s="8"/>
      <c r="WQ592" s="8"/>
      <c r="WS592" s="4"/>
      <c r="WT592" s="4"/>
      <c r="WU592" s="15"/>
      <c r="WV592" s="39"/>
      <c r="WZ592" s="7"/>
      <c r="XA592" s="8"/>
      <c r="XE592" s="7"/>
      <c r="XF592" s="8"/>
      <c r="XJ592" s="7"/>
      <c r="XK592" s="8"/>
      <c r="XO592" s="7"/>
      <c r="XP592" s="8"/>
      <c r="XT592" s="7"/>
      <c r="XU592" s="8"/>
      <c r="XY592" s="7"/>
      <c r="XZ592" s="8"/>
      <c r="YD592" s="7"/>
      <c r="YE592" s="8"/>
      <c r="YI592" s="7"/>
      <c r="YJ592" s="8"/>
    </row>
    <row r="593" spans="2:660" x14ac:dyDescent="0.2">
      <c r="B593" s="242"/>
      <c r="C593" s="163"/>
      <c r="D593"/>
      <c r="J593"/>
      <c r="K593"/>
      <c r="L593"/>
      <c r="M593"/>
      <c r="AI593" s="8"/>
      <c r="AK593" s="4"/>
      <c r="AL593" s="9"/>
      <c r="AN593" s="8"/>
      <c r="AP593" s="4"/>
      <c r="AQ593" s="9"/>
      <c r="AS593" s="8"/>
      <c r="AU593" s="4"/>
      <c r="AV593" s="9"/>
      <c r="AX593" s="17"/>
      <c r="AZ593" s="13"/>
      <c r="BA593" s="16"/>
      <c r="BM593" s="39"/>
      <c r="BO593" s="14"/>
      <c r="BP593" s="18"/>
      <c r="BR593" s="39"/>
      <c r="BT593" s="14"/>
      <c r="BU593" s="18"/>
      <c r="BW593" s="39"/>
      <c r="BY593" s="14"/>
      <c r="BZ593" s="18"/>
      <c r="CA593" s="22"/>
      <c r="CB593" s="40"/>
      <c r="CG593" s="40"/>
      <c r="CI593" s="21"/>
      <c r="CJ593" s="21"/>
      <c r="CL593" s="40"/>
      <c r="CN593" s="21"/>
      <c r="CO593" s="21"/>
      <c r="CQ593" s="40"/>
      <c r="CS593" s="21"/>
      <c r="CT593" s="21"/>
      <c r="CV593" s="40"/>
      <c r="CX593" s="21"/>
      <c r="CY593" s="21"/>
      <c r="CZ593" s="26"/>
      <c r="DA593" s="41"/>
      <c r="DF593" s="41"/>
      <c r="DH593" s="25"/>
      <c r="DI593" s="25"/>
      <c r="DK593" s="41"/>
      <c r="DM593" s="25"/>
      <c r="DN593" s="25"/>
      <c r="DP593" s="41"/>
      <c r="DR593" s="25"/>
      <c r="DS593" s="25"/>
      <c r="DT593" s="30"/>
      <c r="DU593" s="42"/>
      <c r="DZ593" s="42"/>
      <c r="EB593" s="29"/>
      <c r="EC593" s="29"/>
      <c r="EE593" s="42"/>
      <c r="EG593" s="29"/>
      <c r="EH593" s="29"/>
      <c r="EI593" s="34"/>
      <c r="EJ593" s="43"/>
      <c r="EO593" s="43"/>
      <c r="EQ593" s="33"/>
      <c r="ER593" s="33"/>
      <c r="ES593" s="38"/>
      <c r="ET593" s="44"/>
      <c r="EX593" s="7"/>
      <c r="EY593" s="8"/>
      <c r="FD593" s="8"/>
      <c r="FF593" s="4"/>
      <c r="FG593" s="4"/>
      <c r="FI593" s="8"/>
      <c r="FK593" s="4"/>
      <c r="FL593" s="4"/>
      <c r="FN593" s="8"/>
      <c r="FP593" s="4"/>
      <c r="FQ593" s="4"/>
      <c r="FS593" s="8"/>
      <c r="FU593" s="4"/>
      <c r="FV593" s="4"/>
      <c r="FW593" s="15"/>
      <c r="FX593" s="39"/>
      <c r="GC593" s="39"/>
      <c r="GE593" s="14"/>
      <c r="GF593" s="14"/>
      <c r="GH593" s="39"/>
      <c r="GJ593" s="14"/>
      <c r="GK593" s="14"/>
      <c r="GM593" s="39"/>
      <c r="GO593" s="14"/>
      <c r="GP593" s="14"/>
      <c r="GQ593" s="22"/>
      <c r="GR593" s="40"/>
      <c r="GW593" s="40"/>
      <c r="GY593" s="21"/>
      <c r="GZ593" s="21"/>
      <c r="HB593" s="40"/>
      <c r="HD593" s="21"/>
      <c r="HE593" s="21"/>
      <c r="HF593" s="26"/>
      <c r="HG593" s="41"/>
      <c r="HL593" s="41"/>
      <c r="HN593" s="25"/>
      <c r="HO593" s="25"/>
      <c r="HP593" s="30"/>
      <c r="HQ593" s="42"/>
      <c r="HU593" s="7"/>
      <c r="HV593" s="8"/>
      <c r="IA593" s="8"/>
      <c r="IC593" s="4"/>
      <c r="ID593" s="4"/>
      <c r="IF593" s="8"/>
      <c r="IH593" s="4"/>
      <c r="II593" s="4"/>
      <c r="IK593" s="8"/>
      <c r="IM593" s="4"/>
      <c r="IN593" s="4"/>
      <c r="IO593" s="15"/>
      <c r="IP593" s="39"/>
      <c r="IU593" s="39"/>
      <c r="IW593" s="14"/>
      <c r="IX593" s="14"/>
      <c r="IZ593" s="39"/>
      <c r="JB593" s="14"/>
      <c r="JC593" s="14"/>
      <c r="JD593" s="22"/>
      <c r="JE593" s="40"/>
      <c r="JJ593" s="40"/>
      <c r="JL593" s="21"/>
      <c r="JM593" s="21"/>
      <c r="JN593" s="26"/>
      <c r="JO593" s="41"/>
      <c r="JS593" s="7"/>
      <c r="JT593" s="8"/>
      <c r="JY593" s="8"/>
      <c r="KA593" s="4"/>
      <c r="KB593" s="4"/>
      <c r="KD593" s="8"/>
      <c r="KF593" s="4"/>
      <c r="KG593" s="4"/>
      <c r="KH593" s="15"/>
      <c r="KI593" s="39"/>
      <c r="KN593" s="39"/>
      <c r="KP593" s="14"/>
      <c r="KQ593" s="14"/>
      <c r="KR593" s="22"/>
      <c r="KS593" s="40"/>
      <c r="KX593" s="6"/>
      <c r="KZ593" s="5"/>
      <c r="LA593" s="5"/>
      <c r="LG593" s="15"/>
      <c r="LH593" s="39"/>
      <c r="LM593" s="6"/>
      <c r="LO593" s="5"/>
      <c r="LP593" s="5"/>
      <c r="LQ593" s="7"/>
      <c r="LR593" s="8"/>
      <c r="LW593" s="8"/>
      <c r="LY593" s="4"/>
      <c r="LZ593" s="4"/>
      <c r="MB593" s="8"/>
      <c r="MD593" s="4"/>
      <c r="ME593" s="4"/>
      <c r="MG593" s="8"/>
      <c r="MI593" s="4"/>
      <c r="MJ593" s="4"/>
      <c r="MK593" s="15"/>
      <c r="ML593" s="39"/>
      <c r="MQ593" s="39"/>
      <c r="MS593" s="14"/>
      <c r="MT593" s="14"/>
      <c r="MV593" s="39"/>
      <c r="MX593" s="14"/>
      <c r="MY593" s="14"/>
      <c r="MZ593" s="22"/>
      <c r="NA593" s="40"/>
      <c r="NF593" s="40"/>
      <c r="NH593" s="21"/>
      <c r="NI593" s="21"/>
      <c r="NJ593" s="26"/>
      <c r="NK593" s="41"/>
      <c r="NO593" s="7"/>
      <c r="NP593" s="8"/>
      <c r="NU593" s="8"/>
      <c r="NW593" s="4"/>
      <c r="NX593" s="4"/>
      <c r="NZ593" s="8"/>
      <c r="OB593" s="4"/>
      <c r="OC593" s="4"/>
      <c r="OD593" s="15"/>
      <c r="OE593" s="39"/>
      <c r="OJ593" s="39"/>
      <c r="OL593" s="14"/>
      <c r="OM593" s="14"/>
      <c r="ON593" s="22"/>
      <c r="OO593" s="40"/>
      <c r="OS593" s="7"/>
      <c r="OT593" s="8"/>
      <c r="OY593" s="8"/>
      <c r="PA593" s="4"/>
      <c r="PB593" s="4"/>
      <c r="PC593" s="15"/>
      <c r="PD593" s="39"/>
      <c r="PH593" s="7"/>
      <c r="PI593" s="8"/>
      <c r="PM593" s="7"/>
      <c r="PN593" s="8"/>
      <c r="PS593" s="8"/>
      <c r="PU593" s="4"/>
      <c r="PV593" s="4"/>
      <c r="PX593" s="8"/>
      <c r="PZ593" s="4"/>
      <c r="QA593" s="4"/>
      <c r="QB593" s="15"/>
      <c r="QC593" s="39"/>
      <c r="QH593" s="39"/>
      <c r="QJ593" s="14"/>
      <c r="QK593" s="14"/>
      <c r="QL593" s="22"/>
      <c r="QM593" s="40"/>
      <c r="QQ593" s="7"/>
      <c r="QR593" s="8"/>
      <c r="QW593" s="8"/>
      <c r="QY593" s="4"/>
      <c r="QZ593" s="4"/>
      <c r="RA593" s="15"/>
      <c r="RB593" s="39"/>
      <c r="RF593" s="7"/>
      <c r="RG593" s="8"/>
      <c r="RK593" s="7"/>
      <c r="RL593" s="8"/>
      <c r="RQ593" s="8"/>
      <c r="RS593" s="4"/>
      <c r="RT593" s="4"/>
      <c r="RU593" s="15"/>
      <c r="RV593" s="39"/>
      <c r="RZ593" s="7"/>
      <c r="SA593" s="8"/>
      <c r="SE593" s="7"/>
      <c r="SF593" s="8"/>
      <c r="SJ593" s="7"/>
      <c r="SK593" s="8"/>
      <c r="SP593" s="8"/>
      <c r="SR593" s="4"/>
      <c r="SS593" s="4"/>
      <c r="SU593" s="8"/>
      <c r="SW593" s="4"/>
      <c r="SX593" s="4"/>
      <c r="SY593" s="15"/>
      <c r="SZ593" s="39"/>
      <c r="TE593" s="39"/>
      <c r="TG593" s="14"/>
      <c r="TH593" s="14"/>
      <c r="TI593" s="22"/>
      <c r="TJ593" s="40"/>
      <c r="TN593" s="7"/>
      <c r="TO593" s="8"/>
      <c r="TT593" s="8"/>
      <c r="TV593" s="4"/>
      <c r="TW593" s="4"/>
      <c r="TX593" s="15"/>
      <c r="TY593" s="39"/>
      <c r="UC593" s="7"/>
      <c r="UD593" s="8"/>
      <c r="UH593" s="7"/>
      <c r="UI593" s="8"/>
      <c r="UN593" s="8"/>
      <c r="UP593" s="4"/>
      <c r="UQ593" s="4"/>
      <c r="UR593" s="15"/>
      <c r="US593" s="39"/>
      <c r="UW593" s="7"/>
      <c r="UX593" s="8"/>
      <c r="VB593" s="7"/>
      <c r="VC593" s="8"/>
      <c r="VG593" s="7"/>
      <c r="VH593" s="8"/>
      <c r="VM593" s="8"/>
      <c r="VO593" s="4"/>
      <c r="VP593" s="4"/>
      <c r="VQ593" s="15"/>
      <c r="VR593" s="39"/>
      <c r="VV593" s="7"/>
      <c r="VW593" s="8"/>
      <c r="WA593" s="7"/>
      <c r="WB593" s="8"/>
      <c r="WF593" s="7"/>
      <c r="WG593" s="8"/>
      <c r="WK593" s="7"/>
      <c r="WL593" s="8"/>
      <c r="WQ593" s="8"/>
      <c r="WS593" s="4"/>
      <c r="WT593" s="4"/>
      <c r="WU593" s="15"/>
      <c r="WV593" s="39"/>
      <c r="WZ593" s="7"/>
      <c r="XA593" s="8"/>
      <c r="XE593" s="7"/>
      <c r="XF593" s="8"/>
      <c r="XJ593" s="7"/>
      <c r="XK593" s="8"/>
      <c r="XO593" s="7"/>
      <c r="XP593" s="8"/>
      <c r="XT593" s="7"/>
      <c r="XU593" s="8"/>
      <c r="XY593" s="7"/>
      <c r="XZ593" s="8"/>
      <c r="YD593" s="7"/>
      <c r="YE593" s="8"/>
      <c r="YI593" s="7"/>
      <c r="YJ593" s="8"/>
    </row>
    <row r="594" spans="2:660" x14ac:dyDescent="0.2">
      <c r="B594" s="242"/>
      <c r="C594" s="163"/>
      <c r="D594"/>
      <c r="J594"/>
      <c r="K594"/>
      <c r="L594"/>
      <c r="M594"/>
      <c r="AI594" s="8"/>
      <c r="AK594" s="4"/>
      <c r="AL594" s="9"/>
      <c r="AN594" s="8"/>
      <c r="AP594" s="4"/>
      <c r="AQ594" s="9"/>
      <c r="AS594" s="8"/>
      <c r="AU594" s="4"/>
      <c r="AV594" s="9"/>
      <c r="AX594" s="17"/>
      <c r="AZ594" s="13"/>
      <c r="BA594" s="16"/>
      <c r="BM594" s="39"/>
      <c r="BO594" s="14"/>
      <c r="BP594" s="18"/>
      <c r="BR594" s="39"/>
      <c r="BT594" s="14"/>
      <c r="BU594" s="18"/>
      <c r="BW594" s="39"/>
      <c r="BY594" s="14"/>
      <c r="BZ594" s="18"/>
      <c r="CA594" s="22"/>
      <c r="CB594" s="40"/>
      <c r="CG594" s="40"/>
      <c r="CI594" s="21"/>
      <c r="CJ594" s="21"/>
      <c r="CL594" s="40"/>
      <c r="CN594" s="21"/>
      <c r="CO594" s="21"/>
      <c r="CQ594" s="40"/>
      <c r="CS594" s="21"/>
      <c r="CT594" s="21"/>
      <c r="CV594" s="40"/>
      <c r="CX594" s="21"/>
      <c r="CY594" s="21"/>
      <c r="CZ594" s="26"/>
      <c r="DA594" s="41"/>
      <c r="DF594" s="41"/>
      <c r="DH594" s="25"/>
      <c r="DI594" s="25"/>
      <c r="DK594" s="41"/>
      <c r="DM594" s="25"/>
      <c r="DN594" s="25"/>
      <c r="DP594" s="41"/>
      <c r="DR594" s="25"/>
      <c r="DS594" s="25"/>
      <c r="DT594" s="30"/>
      <c r="DU594" s="42"/>
      <c r="DZ594" s="42"/>
      <c r="EB594" s="29"/>
      <c r="EC594" s="29"/>
      <c r="EE594" s="42"/>
      <c r="EG594" s="29"/>
      <c r="EH594" s="29"/>
      <c r="EI594" s="34"/>
      <c r="EJ594" s="43"/>
      <c r="EO594" s="43"/>
      <c r="EQ594" s="33"/>
      <c r="ER594" s="33"/>
      <c r="ES594" s="38"/>
      <c r="ET594" s="44"/>
      <c r="EX594" s="7"/>
      <c r="EY594" s="8"/>
      <c r="FD594" s="8"/>
      <c r="FF594" s="4"/>
      <c r="FG594" s="4"/>
      <c r="FI594" s="8"/>
      <c r="FK594" s="4"/>
      <c r="FL594" s="4"/>
      <c r="FN594" s="8"/>
      <c r="FP594" s="4"/>
      <c r="FQ594" s="4"/>
      <c r="FS594" s="8"/>
      <c r="FU594" s="4"/>
      <c r="FV594" s="4"/>
      <c r="FW594" s="15"/>
      <c r="FX594" s="39"/>
      <c r="GC594" s="39"/>
      <c r="GE594" s="14"/>
      <c r="GF594" s="14"/>
      <c r="GH594" s="39"/>
      <c r="GJ594" s="14"/>
      <c r="GK594" s="14"/>
      <c r="GM594" s="39"/>
      <c r="GO594" s="14"/>
      <c r="GP594" s="14"/>
      <c r="GQ594" s="22"/>
      <c r="GR594" s="40"/>
      <c r="GW594" s="40"/>
      <c r="GY594" s="21"/>
      <c r="GZ594" s="21"/>
      <c r="HB594" s="40"/>
      <c r="HD594" s="21"/>
      <c r="HE594" s="21"/>
      <c r="HF594" s="26"/>
      <c r="HG594" s="41"/>
      <c r="HL594" s="41"/>
      <c r="HN594" s="25"/>
      <c r="HO594" s="25"/>
      <c r="HP594" s="30"/>
      <c r="HQ594" s="42"/>
      <c r="HU594" s="7"/>
      <c r="HV594" s="8"/>
      <c r="IA594" s="8"/>
      <c r="IC594" s="4"/>
      <c r="ID594" s="4"/>
      <c r="IF594" s="8"/>
      <c r="IH594" s="4"/>
      <c r="II594" s="4"/>
      <c r="IK594" s="8"/>
      <c r="IM594" s="4"/>
      <c r="IN594" s="4"/>
      <c r="IO594" s="15"/>
      <c r="IP594" s="39"/>
      <c r="IU594" s="39"/>
      <c r="IW594" s="14"/>
      <c r="IX594" s="14"/>
      <c r="IZ594" s="39"/>
      <c r="JB594" s="14"/>
      <c r="JC594" s="14"/>
      <c r="JD594" s="22"/>
      <c r="JE594" s="40"/>
      <c r="JJ594" s="40"/>
      <c r="JL594" s="21"/>
      <c r="JM594" s="21"/>
      <c r="JN594" s="26"/>
      <c r="JO594" s="41"/>
      <c r="JS594" s="7"/>
      <c r="JT594" s="8"/>
      <c r="JY594" s="8"/>
      <c r="KA594" s="4"/>
      <c r="KB594" s="4"/>
      <c r="KD594" s="8"/>
      <c r="KF594" s="4"/>
      <c r="KG594" s="4"/>
      <c r="KH594" s="15"/>
      <c r="KI594" s="39"/>
      <c r="KN594" s="39"/>
      <c r="KP594" s="14"/>
      <c r="KQ594" s="14"/>
      <c r="KR594" s="22"/>
      <c r="KS594" s="40"/>
      <c r="KX594" s="6"/>
      <c r="KZ594" s="5"/>
      <c r="LA594" s="5"/>
      <c r="LG594" s="15"/>
      <c r="LH594" s="39"/>
      <c r="LM594" s="6"/>
      <c r="LO594" s="5"/>
      <c r="LP594" s="5"/>
      <c r="LQ594" s="7"/>
      <c r="LR594" s="8"/>
      <c r="LW594" s="8"/>
      <c r="LY594" s="4"/>
      <c r="LZ594" s="4"/>
      <c r="MB594" s="8"/>
      <c r="MD594" s="4"/>
      <c r="ME594" s="4"/>
      <c r="MG594" s="8"/>
      <c r="MI594" s="4"/>
      <c r="MJ594" s="4"/>
      <c r="MK594" s="15"/>
      <c r="ML594" s="39"/>
      <c r="MQ594" s="39"/>
      <c r="MS594" s="14"/>
      <c r="MT594" s="14"/>
      <c r="MV594" s="39"/>
      <c r="MX594" s="14"/>
      <c r="MY594" s="14"/>
      <c r="MZ594" s="22"/>
      <c r="NA594" s="40"/>
      <c r="NF594" s="40"/>
      <c r="NH594" s="21"/>
      <c r="NI594" s="21"/>
      <c r="NJ594" s="26"/>
      <c r="NK594" s="41"/>
      <c r="NO594" s="7"/>
      <c r="NP594" s="8"/>
      <c r="NU594" s="8"/>
      <c r="NW594" s="4"/>
      <c r="NX594" s="4"/>
      <c r="NZ594" s="8"/>
      <c r="OB594" s="4"/>
      <c r="OC594" s="4"/>
      <c r="OD594" s="15"/>
      <c r="OE594" s="39"/>
      <c r="OJ594" s="39"/>
      <c r="OL594" s="14"/>
      <c r="OM594" s="14"/>
      <c r="ON594" s="22"/>
      <c r="OO594" s="40"/>
      <c r="OS594" s="7"/>
      <c r="OT594" s="8"/>
      <c r="OY594" s="8"/>
      <c r="PA594" s="4"/>
      <c r="PB594" s="4"/>
      <c r="PC594" s="15"/>
      <c r="PD594" s="39"/>
      <c r="PH594" s="7"/>
      <c r="PI594" s="8"/>
      <c r="PM594" s="7"/>
      <c r="PN594" s="8"/>
      <c r="PS594" s="8"/>
      <c r="PU594" s="4"/>
      <c r="PV594" s="4"/>
      <c r="PX594" s="8"/>
      <c r="PZ594" s="4"/>
      <c r="QA594" s="4"/>
      <c r="QB594" s="15"/>
      <c r="QC594" s="39"/>
      <c r="QH594" s="39"/>
      <c r="QJ594" s="14"/>
      <c r="QK594" s="14"/>
      <c r="QL594" s="22"/>
      <c r="QM594" s="40"/>
      <c r="QQ594" s="7"/>
      <c r="QR594" s="8"/>
      <c r="QW594" s="8"/>
      <c r="QY594" s="4"/>
      <c r="QZ594" s="4"/>
      <c r="RA594" s="15"/>
      <c r="RB594" s="39"/>
      <c r="RF594" s="7"/>
      <c r="RG594" s="8"/>
      <c r="RK594" s="7"/>
      <c r="RL594" s="8"/>
      <c r="RQ594" s="8"/>
      <c r="RS594" s="4"/>
      <c r="RT594" s="4"/>
      <c r="RU594" s="15"/>
      <c r="RV594" s="39"/>
      <c r="RZ594" s="7"/>
      <c r="SA594" s="8"/>
      <c r="SE594" s="7"/>
      <c r="SF594" s="8"/>
      <c r="SJ594" s="7"/>
      <c r="SK594" s="8"/>
      <c r="SP594" s="8"/>
      <c r="SR594" s="4"/>
      <c r="SS594" s="4"/>
      <c r="SU594" s="8"/>
      <c r="SW594" s="4"/>
      <c r="SX594" s="4"/>
      <c r="SY594" s="15"/>
      <c r="SZ594" s="39"/>
      <c r="TE594" s="39"/>
      <c r="TG594" s="14"/>
      <c r="TH594" s="14"/>
      <c r="TI594" s="22"/>
      <c r="TJ594" s="40"/>
      <c r="TN594" s="7"/>
      <c r="TO594" s="8"/>
      <c r="TT594" s="8"/>
      <c r="TV594" s="4"/>
      <c r="TW594" s="4"/>
      <c r="TX594" s="15"/>
      <c r="TY594" s="39"/>
      <c r="UC594" s="7"/>
      <c r="UD594" s="8"/>
      <c r="UH594" s="7"/>
      <c r="UI594" s="8"/>
      <c r="UN594" s="8"/>
      <c r="UP594" s="4"/>
      <c r="UQ594" s="4"/>
      <c r="UR594" s="15"/>
      <c r="US594" s="39"/>
      <c r="UW594" s="7"/>
      <c r="UX594" s="8"/>
      <c r="VB594" s="7"/>
      <c r="VC594" s="8"/>
      <c r="VG594" s="7"/>
      <c r="VH594" s="8"/>
      <c r="VM594" s="8"/>
      <c r="VO594" s="4"/>
      <c r="VP594" s="4"/>
      <c r="VQ594" s="15"/>
      <c r="VR594" s="39"/>
      <c r="VV594" s="7"/>
      <c r="VW594" s="8"/>
      <c r="WA594" s="7"/>
      <c r="WB594" s="8"/>
      <c r="WF594" s="7"/>
      <c r="WG594" s="8"/>
      <c r="WK594" s="7"/>
      <c r="WL594" s="8"/>
      <c r="WQ594" s="8"/>
      <c r="WS594" s="4"/>
      <c r="WT594" s="4"/>
      <c r="WU594" s="15"/>
      <c r="WV594" s="39"/>
      <c r="WZ594" s="7"/>
      <c r="XA594" s="8"/>
      <c r="XE594" s="7"/>
      <c r="XF594" s="8"/>
      <c r="XJ594" s="7"/>
      <c r="XK594" s="8"/>
      <c r="XO594" s="7"/>
      <c r="XP594" s="8"/>
      <c r="XT594" s="7"/>
      <c r="XU594" s="8"/>
      <c r="XY594" s="7"/>
      <c r="XZ594" s="8"/>
      <c r="YD594" s="7"/>
      <c r="YE594" s="8"/>
      <c r="YI594" s="7"/>
      <c r="YJ594" s="8"/>
    </row>
    <row r="595" spans="2:660" x14ac:dyDescent="0.2">
      <c r="B595" s="242"/>
      <c r="C595" s="163"/>
      <c r="D595"/>
      <c r="J595"/>
      <c r="K595"/>
      <c r="L595"/>
      <c r="M595"/>
      <c r="AI595" s="8"/>
      <c r="AK595" s="4"/>
      <c r="AL595" s="9"/>
      <c r="AN595" s="8"/>
      <c r="AP595" s="4"/>
      <c r="AQ595" s="9"/>
      <c r="AS595" s="8"/>
      <c r="AU595" s="4"/>
      <c r="AV595" s="9"/>
      <c r="AX595" s="17"/>
      <c r="AZ595" s="13"/>
      <c r="BA595" s="16"/>
      <c r="BM595" s="39"/>
      <c r="BO595" s="14"/>
      <c r="BP595" s="18"/>
      <c r="BR595" s="39"/>
      <c r="BT595" s="14"/>
      <c r="BU595" s="18"/>
      <c r="BW595" s="39"/>
      <c r="BY595" s="14"/>
      <c r="BZ595" s="18"/>
      <c r="CA595" s="22"/>
      <c r="CB595" s="40"/>
      <c r="CG595" s="40"/>
      <c r="CI595" s="21"/>
      <c r="CJ595" s="21"/>
      <c r="CL595" s="40"/>
      <c r="CN595" s="21"/>
      <c r="CO595" s="21"/>
      <c r="CQ595" s="40"/>
      <c r="CS595" s="21"/>
      <c r="CT595" s="21"/>
      <c r="CV595" s="40"/>
      <c r="CX595" s="21"/>
      <c r="CY595" s="21"/>
      <c r="CZ595" s="26"/>
      <c r="DA595" s="41"/>
      <c r="DF595" s="41"/>
      <c r="DH595" s="25"/>
      <c r="DI595" s="25"/>
      <c r="DK595" s="41"/>
      <c r="DM595" s="25"/>
      <c r="DN595" s="25"/>
      <c r="DP595" s="41"/>
      <c r="DR595" s="25"/>
      <c r="DS595" s="25"/>
      <c r="DT595" s="30"/>
      <c r="DU595" s="42"/>
      <c r="DZ595" s="42"/>
      <c r="EB595" s="29"/>
      <c r="EC595" s="29"/>
      <c r="EE595" s="42"/>
      <c r="EG595" s="29"/>
      <c r="EH595" s="29"/>
      <c r="EI595" s="34"/>
      <c r="EJ595" s="43"/>
      <c r="EO595" s="43"/>
      <c r="EQ595" s="33"/>
      <c r="ER595" s="33"/>
      <c r="ES595" s="38"/>
      <c r="ET595" s="44"/>
      <c r="EX595" s="7"/>
      <c r="EY595" s="8"/>
      <c r="FD595" s="8"/>
      <c r="FF595" s="4"/>
      <c r="FG595" s="4"/>
      <c r="FI595" s="8"/>
      <c r="FK595" s="4"/>
      <c r="FL595" s="4"/>
      <c r="FN595" s="8"/>
      <c r="FP595" s="4"/>
      <c r="FQ595" s="4"/>
      <c r="FS595" s="8"/>
      <c r="FU595" s="4"/>
      <c r="FV595" s="4"/>
      <c r="FW595" s="15"/>
      <c r="FX595" s="39"/>
      <c r="GC595" s="39"/>
      <c r="GE595" s="14"/>
      <c r="GF595" s="14"/>
      <c r="GH595" s="39"/>
      <c r="GJ595" s="14"/>
      <c r="GK595" s="14"/>
      <c r="GM595" s="39"/>
      <c r="GO595" s="14"/>
      <c r="GP595" s="14"/>
      <c r="GQ595" s="22"/>
      <c r="GR595" s="40"/>
      <c r="GW595" s="40"/>
      <c r="GY595" s="21"/>
      <c r="GZ595" s="21"/>
      <c r="HB595" s="40"/>
      <c r="HD595" s="21"/>
      <c r="HE595" s="21"/>
      <c r="HF595" s="26"/>
      <c r="HG595" s="41"/>
      <c r="HL595" s="41"/>
      <c r="HN595" s="25"/>
      <c r="HO595" s="25"/>
      <c r="HP595" s="30"/>
      <c r="HQ595" s="42"/>
      <c r="HU595" s="7"/>
      <c r="HV595" s="8"/>
      <c r="IA595" s="8"/>
      <c r="IC595" s="4"/>
      <c r="ID595" s="4"/>
      <c r="IF595" s="8"/>
      <c r="IH595" s="4"/>
      <c r="II595" s="4"/>
      <c r="IK595" s="8"/>
      <c r="IM595" s="4"/>
      <c r="IN595" s="4"/>
      <c r="IO595" s="15"/>
      <c r="IP595" s="39"/>
      <c r="IU595" s="39"/>
      <c r="IW595" s="14"/>
      <c r="IX595" s="14"/>
      <c r="IZ595" s="39"/>
      <c r="JB595" s="14"/>
      <c r="JC595" s="14"/>
      <c r="JD595" s="22"/>
      <c r="JE595" s="40"/>
      <c r="JJ595" s="40"/>
      <c r="JL595" s="21"/>
      <c r="JM595" s="21"/>
      <c r="JN595" s="26"/>
      <c r="JO595" s="41"/>
      <c r="JS595" s="7"/>
      <c r="JT595" s="8"/>
      <c r="JY595" s="8"/>
      <c r="KA595" s="4"/>
      <c r="KB595" s="4"/>
      <c r="KD595" s="8"/>
      <c r="KF595" s="4"/>
      <c r="KG595" s="4"/>
      <c r="KH595" s="15"/>
      <c r="KI595" s="39"/>
      <c r="KN595" s="39"/>
      <c r="KP595" s="14"/>
      <c r="KQ595" s="14"/>
      <c r="KR595" s="22"/>
      <c r="KS595" s="40"/>
      <c r="KX595" s="6"/>
      <c r="KZ595" s="5"/>
      <c r="LA595" s="5"/>
      <c r="LG595" s="15"/>
      <c r="LH595" s="39"/>
      <c r="LM595" s="6"/>
      <c r="LO595" s="5"/>
      <c r="LP595" s="5"/>
      <c r="LQ595" s="7"/>
      <c r="LR595" s="8"/>
      <c r="LW595" s="8"/>
      <c r="LY595" s="4"/>
      <c r="LZ595" s="4"/>
      <c r="MB595" s="8"/>
      <c r="MD595" s="4"/>
      <c r="ME595" s="4"/>
      <c r="MG595" s="8"/>
      <c r="MI595" s="4"/>
      <c r="MJ595" s="4"/>
      <c r="MK595" s="15"/>
      <c r="ML595" s="39"/>
      <c r="MQ595" s="39"/>
      <c r="MS595" s="14"/>
      <c r="MT595" s="14"/>
      <c r="MV595" s="39"/>
      <c r="MX595" s="14"/>
      <c r="MY595" s="14"/>
      <c r="MZ595" s="22"/>
      <c r="NA595" s="40"/>
      <c r="NF595" s="40"/>
      <c r="NH595" s="21"/>
      <c r="NI595" s="21"/>
      <c r="NJ595" s="26"/>
      <c r="NK595" s="41"/>
      <c r="NO595" s="7"/>
      <c r="NP595" s="8"/>
      <c r="NU595" s="8"/>
      <c r="NW595" s="4"/>
      <c r="NX595" s="4"/>
      <c r="NZ595" s="8"/>
      <c r="OB595" s="4"/>
      <c r="OC595" s="4"/>
      <c r="OD595" s="15"/>
      <c r="OE595" s="39"/>
      <c r="OJ595" s="39"/>
      <c r="OL595" s="14"/>
      <c r="OM595" s="14"/>
      <c r="ON595" s="22"/>
      <c r="OO595" s="40"/>
      <c r="OS595" s="7"/>
      <c r="OT595" s="8"/>
      <c r="OY595" s="8"/>
      <c r="PA595" s="4"/>
      <c r="PB595" s="4"/>
      <c r="PC595" s="15"/>
      <c r="PD595" s="39"/>
      <c r="PH595" s="7"/>
      <c r="PI595" s="8"/>
      <c r="PM595" s="7"/>
      <c r="PN595" s="8"/>
      <c r="PS595" s="8"/>
      <c r="PU595" s="4"/>
      <c r="PV595" s="4"/>
      <c r="PX595" s="8"/>
      <c r="PZ595" s="4"/>
      <c r="QA595" s="4"/>
      <c r="QB595" s="15"/>
      <c r="QC595" s="39"/>
      <c r="QH595" s="39"/>
      <c r="QJ595" s="14"/>
      <c r="QK595" s="14"/>
      <c r="QL595" s="22"/>
      <c r="QM595" s="40"/>
      <c r="QQ595" s="7"/>
      <c r="QR595" s="8"/>
      <c r="QW595" s="8"/>
      <c r="QY595" s="4"/>
      <c r="QZ595" s="4"/>
      <c r="RA595" s="15"/>
      <c r="RB595" s="39"/>
      <c r="RF595" s="7"/>
      <c r="RG595" s="8"/>
      <c r="RK595" s="7"/>
      <c r="RL595" s="8"/>
      <c r="RQ595" s="8"/>
      <c r="RS595" s="4"/>
      <c r="RT595" s="4"/>
      <c r="RU595" s="15"/>
      <c r="RV595" s="39"/>
      <c r="RZ595" s="7"/>
      <c r="SA595" s="8"/>
      <c r="SE595" s="7"/>
      <c r="SF595" s="8"/>
      <c r="SJ595" s="7"/>
      <c r="SK595" s="8"/>
      <c r="SP595" s="8"/>
      <c r="SR595" s="4"/>
      <c r="SS595" s="4"/>
      <c r="SU595" s="8"/>
      <c r="SW595" s="4"/>
      <c r="SX595" s="4"/>
      <c r="SY595" s="15"/>
      <c r="SZ595" s="39"/>
      <c r="TE595" s="39"/>
      <c r="TG595" s="14"/>
      <c r="TH595" s="14"/>
      <c r="TI595" s="22"/>
      <c r="TJ595" s="40"/>
      <c r="TN595" s="7"/>
      <c r="TO595" s="8"/>
      <c r="TT595" s="8"/>
      <c r="TV595" s="4"/>
      <c r="TW595" s="4"/>
      <c r="TX595" s="15"/>
      <c r="TY595" s="39"/>
      <c r="UC595" s="7"/>
      <c r="UD595" s="8"/>
      <c r="UH595" s="7"/>
      <c r="UI595" s="8"/>
      <c r="UN595" s="8"/>
      <c r="UP595" s="4"/>
      <c r="UQ595" s="4"/>
      <c r="UR595" s="15"/>
      <c r="US595" s="39"/>
      <c r="UW595" s="7"/>
      <c r="UX595" s="8"/>
      <c r="VB595" s="7"/>
      <c r="VC595" s="8"/>
      <c r="VG595" s="7"/>
      <c r="VH595" s="8"/>
      <c r="VM595" s="8"/>
      <c r="VO595" s="4"/>
      <c r="VP595" s="4"/>
      <c r="VQ595" s="15"/>
      <c r="VR595" s="39"/>
      <c r="VV595" s="7"/>
      <c r="VW595" s="8"/>
      <c r="WA595" s="7"/>
      <c r="WB595" s="8"/>
      <c r="WF595" s="7"/>
      <c r="WG595" s="8"/>
      <c r="WK595" s="7"/>
      <c r="WL595" s="8"/>
      <c r="WQ595" s="8"/>
      <c r="WS595" s="4"/>
      <c r="WT595" s="4"/>
      <c r="WU595" s="15"/>
      <c r="WV595" s="39"/>
      <c r="WZ595" s="7"/>
      <c r="XA595" s="8"/>
      <c r="XE595" s="7"/>
      <c r="XF595" s="8"/>
      <c r="XJ595" s="7"/>
      <c r="XK595" s="8"/>
      <c r="XO595" s="7"/>
      <c r="XP595" s="8"/>
      <c r="XT595" s="7"/>
      <c r="XU595" s="8"/>
      <c r="XY595" s="7"/>
      <c r="XZ595" s="8"/>
      <c r="YD595" s="7"/>
      <c r="YE595" s="8"/>
      <c r="YI595" s="7"/>
      <c r="YJ595" s="8"/>
    </row>
    <row r="596" spans="2:660" x14ac:dyDescent="0.2">
      <c r="B596" s="242"/>
      <c r="C596" s="163"/>
      <c r="D596"/>
      <c r="J596"/>
      <c r="K596"/>
      <c r="L596"/>
      <c r="M596"/>
      <c r="AI596" s="8"/>
      <c r="AK596" s="4"/>
      <c r="AL596" s="9"/>
      <c r="AN596" s="8"/>
      <c r="AP596" s="4"/>
      <c r="AQ596" s="9"/>
      <c r="AS596" s="8"/>
      <c r="AU596" s="4"/>
      <c r="AV596" s="9"/>
      <c r="AX596" s="17"/>
      <c r="AZ596" s="13"/>
      <c r="BA596" s="16"/>
      <c r="BM596" s="39"/>
      <c r="BO596" s="14"/>
      <c r="BP596" s="18"/>
      <c r="BR596" s="39"/>
      <c r="BT596" s="14"/>
      <c r="BU596" s="18"/>
      <c r="BW596" s="39"/>
      <c r="BY596" s="14"/>
      <c r="BZ596" s="18"/>
      <c r="CA596" s="22"/>
      <c r="CB596" s="40"/>
      <c r="CG596" s="40"/>
      <c r="CI596" s="21"/>
      <c r="CJ596" s="21"/>
      <c r="CL596" s="40"/>
      <c r="CN596" s="21"/>
      <c r="CO596" s="21"/>
      <c r="CQ596" s="40"/>
      <c r="CS596" s="21"/>
      <c r="CT596" s="21"/>
      <c r="CV596" s="40"/>
      <c r="CX596" s="21"/>
      <c r="CY596" s="21"/>
      <c r="CZ596" s="26"/>
      <c r="DA596" s="41"/>
      <c r="DF596" s="41"/>
      <c r="DH596" s="25"/>
      <c r="DI596" s="25"/>
      <c r="DK596" s="41"/>
      <c r="DM596" s="25"/>
      <c r="DN596" s="25"/>
      <c r="DP596" s="41"/>
      <c r="DR596" s="25"/>
      <c r="DS596" s="25"/>
      <c r="DT596" s="30"/>
      <c r="DU596" s="42"/>
      <c r="DZ596" s="42"/>
      <c r="EB596" s="29"/>
      <c r="EC596" s="29"/>
      <c r="EE596" s="42"/>
      <c r="EG596" s="29"/>
      <c r="EH596" s="29"/>
      <c r="EI596" s="34"/>
      <c r="EJ596" s="43"/>
      <c r="EO596" s="43"/>
      <c r="EQ596" s="33"/>
      <c r="ER596" s="33"/>
      <c r="ES596" s="38"/>
      <c r="ET596" s="44"/>
      <c r="EX596" s="7"/>
      <c r="EY596" s="8"/>
      <c r="FD596" s="8"/>
      <c r="FF596" s="4"/>
      <c r="FG596" s="4"/>
      <c r="FI596" s="8"/>
      <c r="FK596" s="4"/>
      <c r="FL596" s="4"/>
      <c r="FN596" s="8"/>
      <c r="FP596" s="4"/>
      <c r="FQ596" s="4"/>
      <c r="FS596" s="8"/>
      <c r="FU596" s="4"/>
      <c r="FV596" s="4"/>
      <c r="FW596" s="15"/>
      <c r="FX596" s="39"/>
      <c r="GC596" s="39"/>
      <c r="GE596" s="14"/>
      <c r="GF596" s="14"/>
      <c r="GH596" s="39"/>
      <c r="GJ596" s="14"/>
      <c r="GK596" s="14"/>
      <c r="GM596" s="39"/>
      <c r="GO596" s="14"/>
      <c r="GP596" s="14"/>
      <c r="GQ596" s="22"/>
      <c r="GR596" s="40"/>
      <c r="GW596" s="40"/>
      <c r="GY596" s="21"/>
      <c r="GZ596" s="21"/>
      <c r="HB596" s="40"/>
      <c r="HD596" s="21"/>
      <c r="HE596" s="21"/>
      <c r="HF596" s="26"/>
      <c r="HG596" s="41"/>
      <c r="HL596" s="41"/>
      <c r="HN596" s="25"/>
      <c r="HO596" s="25"/>
      <c r="HP596" s="30"/>
      <c r="HQ596" s="42"/>
      <c r="HU596" s="7"/>
      <c r="HV596" s="8"/>
      <c r="IA596" s="8"/>
      <c r="IC596" s="4"/>
      <c r="ID596" s="4"/>
      <c r="IF596" s="8"/>
      <c r="IH596" s="4"/>
      <c r="II596" s="4"/>
      <c r="IK596" s="8"/>
      <c r="IM596" s="4"/>
      <c r="IN596" s="4"/>
      <c r="IO596" s="15"/>
      <c r="IP596" s="39"/>
      <c r="IU596" s="39"/>
      <c r="IW596" s="14"/>
      <c r="IX596" s="14"/>
      <c r="IZ596" s="39"/>
      <c r="JB596" s="14"/>
      <c r="JC596" s="14"/>
      <c r="JD596" s="22"/>
      <c r="JE596" s="40"/>
      <c r="JJ596" s="40"/>
      <c r="JL596" s="21"/>
      <c r="JM596" s="21"/>
      <c r="JN596" s="26"/>
      <c r="JO596" s="41"/>
      <c r="JS596" s="7"/>
      <c r="JT596" s="8"/>
      <c r="JY596" s="8"/>
      <c r="KA596" s="4"/>
      <c r="KB596" s="4"/>
      <c r="KD596" s="8"/>
      <c r="KF596" s="4"/>
      <c r="KG596" s="4"/>
      <c r="KH596" s="15"/>
      <c r="KI596" s="39"/>
      <c r="KN596" s="39"/>
      <c r="KP596" s="14"/>
      <c r="KQ596" s="14"/>
      <c r="KR596" s="22"/>
      <c r="KS596" s="40"/>
      <c r="KX596" s="6"/>
      <c r="KZ596" s="5"/>
      <c r="LA596" s="5"/>
      <c r="LG596" s="15"/>
      <c r="LH596" s="39"/>
      <c r="LM596" s="6"/>
      <c r="LO596" s="5"/>
      <c r="LP596" s="5"/>
      <c r="LQ596" s="7"/>
      <c r="LR596" s="8"/>
      <c r="LW596" s="8"/>
      <c r="LY596" s="4"/>
      <c r="LZ596" s="4"/>
      <c r="MB596" s="8"/>
      <c r="MD596" s="4"/>
      <c r="ME596" s="4"/>
      <c r="MG596" s="8"/>
      <c r="MI596" s="4"/>
      <c r="MJ596" s="4"/>
      <c r="MK596" s="15"/>
      <c r="ML596" s="39"/>
      <c r="MQ596" s="39"/>
      <c r="MS596" s="14"/>
      <c r="MT596" s="14"/>
      <c r="MV596" s="39"/>
      <c r="MX596" s="14"/>
      <c r="MY596" s="14"/>
      <c r="MZ596" s="22"/>
      <c r="NA596" s="40"/>
      <c r="NF596" s="40"/>
      <c r="NH596" s="21"/>
      <c r="NI596" s="21"/>
      <c r="NJ596" s="26"/>
      <c r="NK596" s="41"/>
      <c r="NO596" s="7"/>
      <c r="NP596" s="8"/>
      <c r="NU596" s="8"/>
      <c r="NW596" s="4"/>
      <c r="NX596" s="4"/>
      <c r="NZ596" s="8"/>
      <c r="OB596" s="4"/>
      <c r="OC596" s="4"/>
      <c r="OD596" s="15"/>
      <c r="OE596" s="39"/>
      <c r="OJ596" s="39"/>
      <c r="OL596" s="14"/>
      <c r="OM596" s="14"/>
      <c r="ON596" s="22"/>
      <c r="OO596" s="40"/>
      <c r="OS596" s="7"/>
      <c r="OT596" s="8"/>
      <c r="OY596" s="8"/>
      <c r="PA596" s="4"/>
      <c r="PB596" s="4"/>
      <c r="PC596" s="15"/>
      <c r="PD596" s="39"/>
      <c r="PH596" s="7"/>
      <c r="PI596" s="8"/>
      <c r="PM596" s="7"/>
      <c r="PN596" s="8"/>
      <c r="PS596" s="8"/>
      <c r="PU596" s="4"/>
      <c r="PV596" s="4"/>
      <c r="PX596" s="8"/>
      <c r="PZ596" s="4"/>
      <c r="QA596" s="4"/>
      <c r="QB596" s="15"/>
      <c r="QC596" s="39"/>
      <c r="QH596" s="39"/>
      <c r="QJ596" s="14"/>
      <c r="QK596" s="14"/>
      <c r="QL596" s="22"/>
      <c r="QM596" s="40"/>
      <c r="QQ596" s="7"/>
      <c r="QR596" s="8"/>
      <c r="QW596" s="8"/>
      <c r="QY596" s="4"/>
      <c r="QZ596" s="4"/>
      <c r="RA596" s="15"/>
      <c r="RB596" s="39"/>
      <c r="RF596" s="7"/>
      <c r="RG596" s="8"/>
      <c r="RK596" s="7"/>
      <c r="RL596" s="8"/>
      <c r="RQ596" s="8"/>
      <c r="RS596" s="4"/>
      <c r="RT596" s="4"/>
      <c r="RU596" s="15"/>
      <c r="RV596" s="39"/>
      <c r="RZ596" s="7"/>
      <c r="SA596" s="8"/>
      <c r="SE596" s="7"/>
      <c r="SF596" s="8"/>
      <c r="SJ596" s="7"/>
      <c r="SK596" s="8"/>
      <c r="SP596" s="8"/>
      <c r="SR596" s="4"/>
      <c r="SS596" s="4"/>
      <c r="SU596" s="8"/>
      <c r="SW596" s="4"/>
      <c r="SX596" s="4"/>
      <c r="SY596" s="15"/>
      <c r="SZ596" s="39"/>
      <c r="TE596" s="39"/>
      <c r="TG596" s="14"/>
      <c r="TH596" s="14"/>
      <c r="TI596" s="22"/>
      <c r="TJ596" s="40"/>
      <c r="TN596" s="7"/>
      <c r="TO596" s="8"/>
      <c r="TT596" s="8"/>
      <c r="TV596" s="4"/>
      <c r="TW596" s="4"/>
      <c r="TX596" s="15"/>
      <c r="TY596" s="39"/>
      <c r="UC596" s="7"/>
      <c r="UD596" s="8"/>
      <c r="UH596" s="7"/>
      <c r="UI596" s="8"/>
      <c r="UN596" s="8"/>
      <c r="UP596" s="4"/>
      <c r="UQ596" s="4"/>
      <c r="UR596" s="15"/>
      <c r="US596" s="39"/>
      <c r="UW596" s="7"/>
      <c r="UX596" s="8"/>
      <c r="VB596" s="7"/>
      <c r="VC596" s="8"/>
      <c r="VG596" s="7"/>
      <c r="VH596" s="8"/>
      <c r="VM596" s="8"/>
      <c r="VO596" s="4"/>
      <c r="VP596" s="4"/>
      <c r="VQ596" s="15"/>
      <c r="VR596" s="39"/>
      <c r="VV596" s="7"/>
      <c r="VW596" s="8"/>
      <c r="WA596" s="7"/>
      <c r="WB596" s="8"/>
      <c r="WF596" s="7"/>
      <c r="WG596" s="8"/>
      <c r="WK596" s="7"/>
      <c r="WL596" s="8"/>
      <c r="WQ596" s="8"/>
      <c r="WS596" s="4"/>
      <c r="WT596" s="4"/>
      <c r="WU596" s="15"/>
      <c r="WV596" s="39"/>
      <c r="WZ596" s="7"/>
      <c r="XA596" s="8"/>
      <c r="XE596" s="7"/>
      <c r="XF596" s="8"/>
      <c r="XJ596" s="7"/>
      <c r="XK596" s="8"/>
      <c r="XO596" s="7"/>
      <c r="XP596" s="8"/>
      <c r="XT596" s="7"/>
      <c r="XU596" s="8"/>
      <c r="XY596" s="7"/>
      <c r="XZ596" s="8"/>
      <c r="YD596" s="7"/>
      <c r="YE596" s="8"/>
      <c r="YI596" s="7"/>
      <c r="YJ596" s="8"/>
    </row>
    <row r="597" spans="2:660" x14ac:dyDescent="0.2">
      <c r="B597" s="242"/>
      <c r="C597" s="163"/>
      <c r="D597"/>
      <c r="J597"/>
      <c r="K597"/>
      <c r="L597"/>
      <c r="M597"/>
      <c r="AI597" s="8"/>
      <c r="AK597" s="4"/>
      <c r="AL597" s="9"/>
      <c r="AN597" s="8"/>
      <c r="AP597" s="4"/>
      <c r="AQ597" s="9"/>
      <c r="AS597" s="8"/>
      <c r="AU597" s="4"/>
      <c r="AV597" s="9"/>
      <c r="AX597" s="17"/>
      <c r="AZ597" s="13"/>
      <c r="BA597" s="16"/>
      <c r="BM597" s="39"/>
      <c r="BO597" s="14"/>
      <c r="BP597" s="18"/>
      <c r="BR597" s="39"/>
      <c r="BT597" s="14"/>
      <c r="BU597" s="18"/>
      <c r="BW597" s="39"/>
      <c r="BY597" s="14"/>
      <c r="BZ597" s="18"/>
      <c r="CA597" s="22"/>
      <c r="CB597" s="40"/>
      <c r="CG597" s="40"/>
      <c r="CI597" s="21"/>
      <c r="CJ597" s="21"/>
      <c r="CL597" s="40"/>
      <c r="CN597" s="21"/>
      <c r="CO597" s="21"/>
      <c r="CQ597" s="40"/>
      <c r="CS597" s="21"/>
      <c r="CT597" s="21"/>
      <c r="CV597" s="40"/>
      <c r="CX597" s="21"/>
      <c r="CY597" s="21"/>
      <c r="CZ597" s="26"/>
      <c r="DA597" s="41"/>
      <c r="DF597" s="41"/>
      <c r="DH597" s="25"/>
      <c r="DI597" s="25"/>
      <c r="DK597" s="41"/>
      <c r="DM597" s="25"/>
      <c r="DN597" s="25"/>
      <c r="DP597" s="41"/>
      <c r="DR597" s="25"/>
      <c r="DS597" s="25"/>
      <c r="DT597" s="30"/>
      <c r="DU597" s="42"/>
      <c r="DZ597" s="42"/>
      <c r="EB597" s="29"/>
      <c r="EC597" s="29"/>
      <c r="EE597" s="42"/>
      <c r="EG597" s="29"/>
      <c r="EH597" s="29"/>
      <c r="EI597" s="34"/>
      <c r="EJ597" s="43"/>
      <c r="EO597" s="43"/>
      <c r="EQ597" s="33"/>
      <c r="ER597" s="33"/>
      <c r="ES597" s="38"/>
      <c r="ET597" s="44"/>
      <c r="EX597" s="7"/>
      <c r="EY597" s="8"/>
      <c r="FD597" s="8"/>
      <c r="FF597" s="4"/>
      <c r="FG597" s="4"/>
      <c r="FI597" s="8"/>
      <c r="FK597" s="4"/>
      <c r="FL597" s="4"/>
      <c r="FN597" s="8"/>
      <c r="FP597" s="4"/>
      <c r="FQ597" s="4"/>
      <c r="FS597" s="8"/>
      <c r="FU597" s="4"/>
      <c r="FV597" s="4"/>
      <c r="FW597" s="15"/>
      <c r="FX597" s="39"/>
      <c r="GC597" s="39"/>
      <c r="GE597" s="14"/>
      <c r="GF597" s="14"/>
      <c r="GH597" s="39"/>
      <c r="GJ597" s="14"/>
      <c r="GK597" s="14"/>
      <c r="GM597" s="39"/>
      <c r="GO597" s="14"/>
      <c r="GP597" s="14"/>
      <c r="GQ597" s="22"/>
      <c r="GR597" s="40"/>
      <c r="GW597" s="40"/>
      <c r="GY597" s="21"/>
      <c r="GZ597" s="21"/>
      <c r="HB597" s="40"/>
      <c r="HD597" s="21"/>
      <c r="HE597" s="21"/>
      <c r="HF597" s="26"/>
      <c r="HG597" s="41"/>
      <c r="HL597" s="41"/>
      <c r="HN597" s="25"/>
      <c r="HO597" s="25"/>
      <c r="HP597" s="30"/>
      <c r="HQ597" s="42"/>
      <c r="HU597" s="7"/>
      <c r="HV597" s="8"/>
      <c r="IA597" s="8"/>
      <c r="IC597" s="4"/>
      <c r="ID597" s="4"/>
      <c r="IF597" s="8"/>
      <c r="IH597" s="4"/>
      <c r="II597" s="4"/>
      <c r="IK597" s="8"/>
      <c r="IM597" s="4"/>
      <c r="IN597" s="4"/>
      <c r="IO597" s="15"/>
      <c r="IP597" s="39"/>
      <c r="IU597" s="39"/>
      <c r="IW597" s="14"/>
      <c r="IX597" s="14"/>
      <c r="IZ597" s="39"/>
      <c r="JB597" s="14"/>
      <c r="JC597" s="14"/>
      <c r="JD597" s="22"/>
      <c r="JE597" s="40"/>
      <c r="JJ597" s="40"/>
      <c r="JL597" s="21"/>
      <c r="JM597" s="21"/>
      <c r="JN597" s="26"/>
      <c r="JO597" s="41"/>
      <c r="JS597" s="7"/>
      <c r="JT597" s="8"/>
      <c r="JY597" s="8"/>
      <c r="KA597" s="4"/>
      <c r="KB597" s="4"/>
      <c r="KD597" s="8"/>
      <c r="KF597" s="4"/>
      <c r="KG597" s="4"/>
      <c r="KH597" s="15"/>
      <c r="KI597" s="39"/>
      <c r="KN597" s="39"/>
      <c r="KP597" s="14"/>
      <c r="KQ597" s="14"/>
      <c r="KR597" s="22"/>
      <c r="KS597" s="40"/>
      <c r="KX597" s="6"/>
      <c r="KZ597" s="5"/>
      <c r="LA597" s="5"/>
      <c r="LG597" s="15"/>
      <c r="LH597" s="39"/>
      <c r="LM597" s="6"/>
      <c r="LO597" s="5"/>
      <c r="LP597" s="5"/>
      <c r="LQ597" s="7"/>
      <c r="LR597" s="8"/>
      <c r="LW597" s="8"/>
      <c r="LY597" s="4"/>
      <c r="LZ597" s="4"/>
      <c r="MB597" s="8"/>
      <c r="MD597" s="4"/>
      <c r="ME597" s="4"/>
      <c r="MG597" s="8"/>
      <c r="MI597" s="4"/>
      <c r="MJ597" s="4"/>
      <c r="MK597" s="15"/>
      <c r="ML597" s="39"/>
      <c r="MQ597" s="39"/>
      <c r="MS597" s="14"/>
      <c r="MT597" s="14"/>
      <c r="MV597" s="39"/>
      <c r="MX597" s="14"/>
      <c r="MY597" s="14"/>
      <c r="MZ597" s="22"/>
      <c r="NA597" s="40"/>
      <c r="NF597" s="40"/>
      <c r="NH597" s="21"/>
      <c r="NI597" s="21"/>
      <c r="NJ597" s="26"/>
      <c r="NK597" s="41"/>
      <c r="NO597" s="7"/>
      <c r="NP597" s="8"/>
      <c r="NU597" s="8"/>
      <c r="NW597" s="4"/>
      <c r="NX597" s="4"/>
      <c r="NZ597" s="8"/>
      <c r="OB597" s="4"/>
      <c r="OC597" s="4"/>
      <c r="OD597" s="15"/>
      <c r="OE597" s="39"/>
      <c r="OJ597" s="39"/>
      <c r="OL597" s="14"/>
      <c r="OM597" s="14"/>
      <c r="ON597" s="22"/>
      <c r="OO597" s="40"/>
      <c r="OS597" s="7"/>
      <c r="OT597" s="8"/>
      <c r="OY597" s="8"/>
      <c r="PA597" s="4"/>
      <c r="PB597" s="4"/>
      <c r="PC597" s="15"/>
      <c r="PD597" s="39"/>
      <c r="PH597" s="7"/>
      <c r="PI597" s="8"/>
      <c r="PM597" s="7"/>
      <c r="PN597" s="8"/>
      <c r="PS597" s="8"/>
      <c r="PU597" s="4"/>
      <c r="PV597" s="4"/>
      <c r="PX597" s="8"/>
      <c r="PZ597" s="4"/>
      <c r="QA597" s="4"/>
      <c r="QB597" s="15"/>
      <c r="QC597" s="39"/>
      <c r="QH597" s="39"/>
      <c r="QJ597" s="14"/>
      <c r="QK597" s="14"/>
      <c r="QL597" s="22"/>
      <c r="QM597" s="40"/>
      <c r="QQ597" s="7"/>
      <c r="QR597" s="8"/>
      <c r="QW597" s="8"/>
      <c r="QY597" s="4"/>
      <c r="QZ597" s="4"/>
      <c r="RA597" s="15"/>
      <c r="RB597" s="39"/>
      <c r="RF597" s="7"/>
      <c r="RG597" s="8"/>
      <c r="RK597" s="7"/>
      <c r="RL597" s="8"/>
      <c r="RQ597" s="8"/>
      <c r="RS597" s="4"/>
      <c r="RT597" s="4"/>
      <c r="RU597" s="15"/>
      <c r="RV597" s="39"/>
      <c r="RZ597" s="7"/>
      <c r="SA597" s="8"/>
      <c r="SE597" s="7"/>
      <c r="SF597" s="8"/>
      <c r="SJ597" s="7"/>
      <c r="SK597" s="8"/>
      <c r="SP597" s="8"/>
      <c r="SR597" s="4"/>
      <c r="SS597" s="4"/>
      <c r="SU597" s="8"/>
      <c r="SW597" s="4"/>
      <c r="SX597" s="4"/>
      <c r="SY597" s="15"/>
      <c r="SZ597" s="39"/>
      <c r="TE597" s="39"/>
      <c r="TG597" s="14"/>
      <c r="TH597" s="14"/>
      <c r="TI597" s="22"/>
      <c r="TJ597" s="40"/>
      <c r="TN597" s="7"/>
      <c r="TO597" s="8"/>
      <c r="TT597" s="8"/>
      <c r="TV597" s="4"/>
      <c r="TW597" s="4"/>
      <c r="TX597" s="15"/>
      <c r="TY597" s="39"/>
      <c r="UC597" s="7"/>
      <c r="UD597" s="8"/>
      <c r="UH597" s="7"/>
      <c r="UI597" s="8"/>
      <c r="UN597" s="8"/>
      <c r="UP597" s="4"/>
      <c r="UQ597" s="4"/>
      <c r="UR597" s="15"/>
      <c r="US597" s="39"/>
      <c r="UW597" s="7"/>
      <c r="UX597" s="8"/>
      <c r="VB597" s="7"/>
      <c r="VC597" s="8"/>
      <c r="VG597" s="7"/>
      <c r="VH597" s="8"/>
      <c r="VM597" s="8"/>
      <c r="VO597" s="4"/>
      <c r="VP597" s="4"/>
      <c r="VQ597" s="15"/>
      <c r="VR597" s="39"/>
      <c r="VV597" s="7"/>
      <c r="VW597" s="8"/>
      <c r="WA597" s="7"/>
      <c r="WB597" s="8"/>
      <c r="WF597" s="7"/>
      <c r="WG597" s="8"/>
      <c r="WK597" s="7"/>
      <c r="WL597" s="8"/>
      <c r="WQ597" s="8"/>
      <c r="WS597" s="4"/>
      <c r="WT597" s="4"/>
      <c r="WU597" s="15"/>
      <c r="WV597" s="39"/>
      <c r="WZ597" s="7"/>
      <c r="XA597" s="8"/>
      <c r="XE597" s="7"/>
      <c r="XF597" s="8"/>
      <c r="XJ597" s="7"/>
      <c r="XK597" s="8"/>
      <c r="XO597" s="7"/>
      <c r="XP597" s="8"/>
      <c r="XT597" s="7"/>
      <c r="XU597" s="8"/>
      <c r="XY597" s="7"/>
      <c r="XZ597" s="8"/>
      <c r="YD597" s="7"/>
      <c r="YE597" s="8"/>
      <c r="YI597" s="7"/>
      <c r="YJ597" s="8"/>
    </row>
    <row r="598" spans="2:660" x14ac:dyDescent="0.2">
      <c r="B598" s="242"/>
      <c r="C598" s="163"/>
      <c r="D598"/>
      <c r="J598"/>
      <c r="K598"/>
      <c r="L598"/>
      <c r="M598"/>
      <c r="AI598" s="8"/>
      <c r="AK598" s="4"/>
      <c r="AL598" s="9"/>
      <c r="AN598" s="8"/>
      <c r="AP598" s="4"/>
      <c r="AQ598" s="9"/>
      <c r="AS598" s="8"/>
      <c r="AU598" s="4"/>
      <c r="AV598" s="9"/>
      <c r="AX598" s="17"/>
      <c r="AZ598" s="13"/>
      <c r="BA598" s="16"/>
      <c r="BM598" s="39"/>
      <c r="BO598" s="14"/>
      <c r="BP598" s="18"/>
      <c r="BR598" s="39"/>
      <c r="BT598" s="14"/>
      <c r="BU598" s="18"/>
      <c r="BW598" s="39"/>
      <c r="BY598" s="14"/>
      <c r="BZ598" s="18"/>
      <c r="CA598" s="22"/>
      <c r="CB598" s="40"/>
      <c r="CG598" s="40"/>
      <c r="CI598" s="21"/>
      <c r="CJ598" s="21"/>
      <c r="CL598" s="40"/>
      <c r="CN598" s="21"/>
      <c r="CO598" s="21"/>
      <c r="CQ598" s="40"/>
      <c r="CS598" s="21"/>
      <c r="CT598" s="21"/>
      <c r="CV598" s="40"/>
      <c r="CX598" s="21"/>
      <c r="CY598" s="21"/>
      <c r="CZ598" s="26"/>
      <c r="DA598" s="41"/>
      <c r="DF598" s="41"/>
      <c r="DH598" s="25"/>
      <c r="DI598" s="25"/>
      <c r="DK598" s="41"/>
      <c r="DM598" s="25"/>
      <c r="DN598" s="25"/>
      <c r="DP598" s="41"/>
      <c r="DR598" s="25"/>
      <c r="DS598" s="25"/>
      <c r="DT598" s="30"/>
      <c r="DU598" s="42"/>
      <c r="DZ598" s="42"/>
      <c r="EB598" s="29"/>
      <c r="EC598" s="29"/>
      <c r="EE598" s="42"/>
      <c r="EG598" s="29"/>
      <c r="EH598" s="29"/>
      <c r="EI598" s="34"/>
      <c r="EJ598" s="43"/>
      <c r="EO598" s="43"/>
      <c r="EQ598" s="33"/>
      <c r="ER598" s="33"/>
      <c r="ES598" s="38"/>
      <c r="ET598" s="44"/>
      <c r="EX598" s="7"/>
      <c r="EY598" s="8"/>
      <c r="FD598" s="8"/>
      <c r="FF598" s="4"/>
      <c r="FG598" s="4"/>
      <c r="FI598" s="8"/>
      <c r="FK598" s="4"/>
      <c r="FL598" s="4"/>
      <c r="FN598" s="8"/>
      <c r="FP598" s="4"/>
      <c r="FQ598" s="4"/>
      <c r="FS598" s="8"/>
      <c r="FU598" s="4"/>
      <c r="FV598" s="4"/>
      <c r="FW598" s="15"/>
      <c r="FX598" s="39"/>
      <c r="GC598" s="39"/>
      <c r="GE598" s="14"/>
      <c r="GF598" s="14"/>
      <c r="GH598" s="39"/>
      <c r="GJ598" s="14"/>
      <c r="GK598" s="14"/>
      <c r="GM598" s="39"/>
      <c r="GO598" s="14"/>
      <c r="GP598" s="14"/>
      <c r="GQ598" s="22"/>
      <c r="GR598" s="40"/>
      <c r="GW598" s="40"/>
      <c r="GY598" s="21"/>
      <c r="GZ598" s="21"/>
      <c r="HB598" s="40"/>
      <c r="HD598" s="21"/>
      <c r="HE598" s="21"/>
      <c r="HF598" s="26"/>
      <c r="HG598" s="41"/>
      <c r="HL598" s="41"/>
      <c r="HN598" s="25"/>
      <c r="HO598" s="25"/>
      <c r="HP598" s="30"/>
      <c r="HQ598" s="42"/>
      <c r="HU598" s="7"/>
      <c r="HV598" s="8"/>
      <c r="IA598" s="8"/>
      <c r="IC598" s="4"/>
      <c r="ID598" s="4"/>
      <c r="IF598" s="8"/>
      <c r="IH598" s="4"/>
      <c r="II598" s="4"/>
      <c r="IK598" s="8"/>
      <c r="IM598" s="4"/>
      <c r="IN598" s="4"/>
      <c r="IO598" s="15"/>
      <c r="IP598" s="39"/>
      <c r="IU598" s="39"/>
      <c r="IW598" s="14"/>
      <c r="IX598" s="14"/>
      <c r="IZ598" s="39"/>
      <c r="JB598" s="14"/>
      <c r="JC598" s="14"/>
      <c r="JD598" s="22"/>
      <c r="JE598" s="40"/>
      <c r="JJ598" s="40"/>
      <c r="JL598" s="21"/>
      <c r="JM598" s="21"/>
      <c r="JN598" s="26"/>
      <c r="JO598" s="41"/>
      <c r="JS598" s="7"/>
      <c r="JT598" s="8"/>
      <c r="JY598" s="8"/>
      <c r="KA598" s="4"/>
      <c r="KB598" s="4"/>
      <c r="KD598" s="8"/>
      <c r="KF598" s="4"/>
      <c r="KG598" s="4"/>
      <c r="KH598" s="15"/>
      <c r="KI598" s="39"/>
      <c r="KN598" s="39"/>
      <c r="KP598" s="14"/>
      <c r="KQ598" s="14"/>
      <c r="KR598" s="22"/>
      <c r="KS598" s="40"/>
      <c r="KX598" s="6"/>
      <c r="KZ598" s="5"/>
      <c r="LA598" s="5"/>
      <c r="LG598" s="15"/>
      <c r="LH598" s="39"/>
      <c r="LM598" s="6"/>
      <c r="LO598" s="5"/>
      <c r="LP598" s="5"/>
      <c r="LQ598" s="7"/>
      <c r="LR598" s="8"/>
      <c r="LW598" s="8"/>
      <c r="LY598" s="4"/>
      <c r="LZ598" s="4"/>
      <c r="MB598" s="8"/>
      <c r="MD598" s="4"/>
      <c r="ME598" s="4"/>
      <c r="MG598" s="8"/>
      <c r="MI598" s="4"/>
      <c r="MJ598" s="4"/>
      <c r="MK598" s="15"/>
      <c r="ML598" s="39"/>
      <c r="MQ598" s="39"/>
      <c r="MS598" s="14"/>
      <c r="MT598" s="14"/>
      <c r="MV598" s="39"/>
      <c r="MX598" s="14"/>
      <c r="MY598" s="14"/>
      <c r="MZ598" s="22"/>
      <c r="NA598" s="40"/>
      <c r="NF598" s="40"/>
      <c r="NH598" s="21"/>
      <c r="NI598" s="21"/>
      <c r="NJ598" s="26"/>
      <c r="NK598" s="41"/>
      <c r="NO598" s="7"/>
      <c r="NP598" s="8"/>
      <c r="NU598" s="8"/>
      <c r="NW598" s="4"/>
      <c r="NX598" s="4"/>
      <c r="NZ598" s="8"/>
      <c r="OB598" s="4"/>
      <c r="OC598" s="4"/>
      <c r="OD598" s="15"/>
      <c r="OE598" s="39"/>
      <c r="OJ598" s="39"/>
      <c r="OL598" s="14"/>
      <c r="OM598" s="14"/>
      <c r="ON598" s="22"/>
      <c r="OO598" s="40"/>
      <c r="OS598" s="7"/>
      <c r="OT598" s="8"/>
      <c r="OY598" s="8"/>
      <c r="PA598" s="4"/>
      <c r="PB598" s="4"/>
      <c r="PC598" s="15"/>
      <c r="PD598" s="39"/>
      <c r="PH598" s="7"/>
      <c r="PI598" s="8"/>
      <c r="PM598" s="7"/>
      <c r="PN598" s="8"/>
      <c r="PS598" s="8"/>
      <c r="PU598" s="4"/>
      <c r="PV598" s="4"/>
      <c r="PX598" s="8"/>
      <c r="PZ598" s="4"/>
      <c r="QA598" s="4"/>
      <c r="QB598" s="15"/>
      <c r="QC598" s="39"/>
      <c r="QH598" s="39"/>
      <c r="QJ598" s="14"/>
      <c r="QK598" s="14"/>
      <c r="QL598" s="22"/>
      <c r="QM598" s="40"/>
      <c r="QQ598" s="7"/>
      <c r="QR598" s="8"/>
      <c r="QW598" s="8"/>
      <c r="QY598" s="4"/>
      <c r="QZ598" s="4"/>
      <c r="RA598" s="15"/>
      <c r="RB598" s="39"/>
      <c r="RF598" s="7"/>
      <c r="RG598" s="8"/>
      <c r="RK598" s="7"/>
      <c r="RL598" s="8"/>
      <c r="RQ598" s="8"/>
      <c r="RS598" s="4"/>
      <c r="RT598" s="4"/>
      <c r="RU598" s="15"/>
      <c r="RV598" s="39"/>
      <c r="RZ598" s="7"/>
      <c r="SA598" s="8"/>
      <c r="SE598" s="7"/>
      <c r="SF598" s="8"/>
      <c r="SJ598" s="7"/>
      <c r="SK598" s="8"/>
      <c r="SP598" s="8"/>
      <c r="SR598" s="4"/>
      <c r="SS598" s="4"/>
      <c r="SU598" s="8"/>
      <c r="SW598" s="4"/>
      <c r="SX598" s="4"/>
      <c r="SY598" s="15"/>
      <c r="SZ598" s="39"/>
      <c r="TE598" s="39"/>
      <c r="TG598" s="14"/>
      <c r="TH598" s="14"/>
      <c r="TI598" s="22"/>
      <c r="TJ598" s="40"/>
      <c r="TN598" s="7"/>
      <c r="TO598" s="8"/>
      <c r="TT598" s="8"/>
      <c r="TV598" s="4"/>
      <c r="TW598" s="4"/>
      <c r="TX598" s="15"/>
      <c r="TY598" s="39"/>
      <c r="UC598" s="7"/>
      <c r="UD598" s="8"/>
      <c r="UH598" s="7"/>
      <c r="UI598" s="8"/>
      <c r="UN598" s="8"/>
      <c r="UP598" s="4"/>
      <c r="UQ598" s="4"/>
      <c r="UR598" s="15"/>
      <c r="US598" s="39"/>
      <c r="UW598" s="7"/>
      <c r="UX598" s="8"/>
      <c r="VB598" s="7"/>
      <c r="VC598" s="8"/>
      <c r="VG598" s="7"/>
      <c r="VH598" s="8"/>
      <c r="VM598" s="8"/>
      <c r="VO598" s="4"/>
      <c r="VP598" s="4"/>
      <c r="VQ598" s="15"/>
      <c r="VR598" s="39"/>
      <c r="VV598" s="7"/>
      <c r="VW598" s="8"/>
      <c r="WA598" s="7"/>
      <c r="WB598" s="8"/>
      <c r="WF598" s="7"/>
      <c r="WG598" s="8"/>
      <c r="WK598" s="7"/>
      <c r="WL598" s="8"/>
      <c r="WQ598" s="8"/>
      <c r="WS598" s="4"/>
      <c r="WT598" s="4"/>
      <c r="WU598" s="15"/>
      <c r="WV598" s="39"/>
      <c r="WZ598" s="7"/>
      <c r="XA598" s="8"/>
      <c r="XE598" s="7"/>
      <c r="XF598" s="8"/>
      <c r="XJ598" s="7"/>
      <c r="XK598" s="8"/>
      <c r="XO598" s="7"/>
      <c r="XP598" s="8"/>
      <c r="XT598" s="7"/>
      <c r="XU598" s="8"/>
      <c r="XY598" s="7"/>
      <c r="XZ598" s="8"/>
      <c r="YD598" s="7"/>
      <c r="YE598" s="8"/>
      <c r="YI598" s="7"/>
      <c r="YJ598" s="8"/>
    </row>
    <row r="599" spans="2:660" x14ac:dyDescent="0.2">
      <c r="B599" s="242"/>
      <c r="C599" s="163"/>
      <c r="D599"/>
      <c r="J599"/>
      <c r="K599"/>
      <c r="L599"/>
      <c r="M599"/>
      <c r="AI599" s="8"/>
      <c r="AK599" s="4"/>
      <c r="AL599" s="9"/>
      <c r="AN599" s="8"/>
      <c r="AP599" s="4"/>
      <c r="AQ599" s="9"/>
      <c r="AS599" s="8"/>
      <c r="AU599" s="4"/>
      <c r="AV599" s="9"/>
      <c r="AX599" s="17"/>
      <c r="AZ599" s="13"/>
      <c r="BA599" s="16"/>
      <c r="BM599" s="39"/>
      <c r="BO599" s="14"/>
      <c r="BP599" s="18"/>
      <c r="BR599" s="39"/>
      <c r="BT599" s="14"/>
      <c r="BU599" s="18"/>
      <c r="BW599" s="39"/>
      <c r="BY599" s="14"/>
      <c r="BZ599" s="18"/>
      <c r="CA599" s="22"/>
      <c r="CB599" s="40"/>
      <c r="CG599" s="40"/>
      <c r="CI599" s="21"/>
      <c r="CJ599" s="21"/>
      <c r="CL599" s="40"/>
      <c r="CN599" s="21"/>
      <c r="CO599" s="21"/>
      <c r="CQ599" s="40"/>
      <c r="CS599" s="21"/>
      <c r="CT599" s="21"/>
      <c r="CV599" s="40"/>
      <c r="CX599" s="21"/>
      <c r="CY599" s="21"/>
      <c r="CZ599" s="26"/>
      <c r="DA599" s="41"/>
      <c r="DF599" s="41"/>
      <c r="DH599" s="25"/>
      <c r="DI599" s="25"/>
      <c r="DK599" s="41"/>
      <c r="DM599" s="25"/>
      <c r="DN599" s="25"/>
      <c r="DP599" s="41"/>
      <c r="DR599" s="25"/>
      <c r="DS599" s="25"/>
      <c r="DT599" s="30"/>
      <c r="DU599" s="42"/>
      <c r="DZ599" s="42"/>
      <c r="EB599" s="29"/>
      <c r="EC599" s="29"/>
      <c r="EE599" s="42"/>
      <c r="EG599" s="29"/>
      <c r="EH599" s="29"/>
      <c r="EI599" s="34"/>
      <c r="EJ599" s="43"/>
      <c r="EO599" s="43"/>
      <c r="EQ599" s="33"/>
      <c r="ER599" s="33"/>
      <c r="ES599" s="38"/>
      <c r="ET599" s="44"/>
      <c r="EX599" s="7"/>
      <c r="EY599" s="8"/>
      <c r="FD599" s="8"/>
      <c r="FF599" s="4"/>
      <c r="FG599" s="4"/>
      <c r="FI599" s="8"/>
      <c r="FK599" s="4"/>
      <c r="FL599" s="4"/>
      <c r="FN599" s="8"/>
      <c r="FP599" s="4"/>
      <c r="FQ599" s="4"/>
      <c r="FS599" s="8"/>
      <c r="FU599" s="4"/>
      <c r="FV599" s="4"/>
      <c r="FW599" s="15"/>
      <c r="FX599" s="39"/>
      <c r="GC599" s="39"/>
      <c r="GE599" s="14"/>
      <c r="GF599" s="14"/>
      <c r="GH599" s="39"/>
      <c r="GJ599" s="14"/>
      <c r="GK599" s="14"/>
      <c r="GM599" s="39"/>
      <c r="GO599" s="14"/>
      <c r="GP599" s="14"/>
      <c r="GQ599" s="22"/>
      <c r="GR599" s="40"/>
      <c r="GW599" s="40"/>
      <c r="GY599" s="21"/>
      <c r="GZ599" s="21"/>
      <c r="HB599" s="40"/>
      <c r="HD599" s="21"/>
      <c r="HE599" s="21"/>
      <c r="HF599" s="26"/>
      <c r="HG599" s="41"/>
      <c r="HL599" s="41"/>
      <c r="HN599" s="25"/>
      <c r="HO599" s="25"/>
      <c r="HP599" s="30"/>
      <c r="HQ599" s="42"/>
      <c r="HU599" s="7"/>
      <c r="HV599" s="8"/>
      <c r="IA599" s="8"/>
      <c r="IC599" s="4"/>
      <c r="ID599" s="4"/>
      <c r="IF599" s="8"/>
      <c r="IH599" s="4"/>
      <c r="II599" s="4"/>
      <c r="IK599" s="8"/>
      <c r="IM599" s="4"/>
      <c r="IN599" s="4"/>
      <c r="IO599" s="15"/>
      <c r="IP599" s="39"/>
      <c r="IU599" s="39"/>
      <c r="IW599" s="14"/>
      <c r="IX599" s="14"/>
      <c r="IZ599" s="39"/>
      <c r="JB599" s="14"/>
      <c r="JC599" s="14"/>
      <c r="JD599" s="22"/>
      <c r="JE599" s="40"/>
      <c r="JJ599" s="40"/>
      <c r="JL599" s="21"/>
      <c r="JM599" s="21"/>
      <c r="JN599" s="26"/>
      <c r="JO599" s="41"/>
      <c r="JS599" s="7"/>
      <c r="JT599" s="8"/>
      <c r="JY599" s="8"/>
      <c r="KA599" s="4"/>
      <c r="KB599" s="4"/>
      <c r="KD599" s="8"/>
      <c r="KF599" s="4"/>
      <c r="KG599" s="4"/>
      <c r="KH599" s="15"/>
      <c r="KI599" s="39"/>
      <c r="KN599" s="39"/>
      <c r="KP599" s="14"/>
      <c r="KQ599" s="14"/>
      <c r="KR599" s="22"/>
      <c r="KS599" s="40"/>
      <c r="KX599" s="6"/>
      <c r="KZ599" s="5"/>
      <c r="LA599" s="5"/>
      <c r="LG599" s="15"/>
      <c r="LH599" s="39"/>
      <c r="LM599" s="6"/>
      <c r="LO599" s="5"/>
      <c r="LP599" s="5"/>
      <c r="LQ599" s="7"/>
      <c r="LR599" s="8"/>
      <c r="LW599" s="8"/>
      <c r="LY599" s="4"/>
      <c r="LZ599" s="4"/>
      <c r="MB599" s="8"/>
      <c r="MD599" s="4"/>
      <c r="ME599" s="4"/>
      <c r="MG599" s="8"/>
      <c r="MI599" s="4"/>
      <c r="MJ599" s="4"/>
      <c r="MK599" s="15"/>
      <c r="ML599" s="39"/>
      <c r="MQ599" s="39"/>
      <c r="MS599" s="14"/>
      <c r="MT599" s="14"/>
      <c r="MV599" s="39"/>
      <c r="MX599" s="14"/>
      <c r="MY599" s="14"/>
      <c r="MZ599" s="22"/>
      <c r="NA599" s="40"/>
      <c r="NF599" s="40"/>
      <c r="NH599" s="21"/>
      <c r="NI599" s="21"/>
      <c r="NJ599" s="26"/>
      <c r="NK599" s="41"/>
      <c r="NO599" s="7"/>
      <c r="NP599" s="8"/>
      <c r="NU599" s="8"/>
      <c r="NW599" s="4"/>
      <c r="NX599" s="4"/>
      <c r="NZ599" s="8"/>
      <c r="OB599" s="4"/>
      <c r="OC599" s="4"/>
      <c r="OD599" s="15"/>
      <c r="OE599" s="39"/>
      <c r="OJ599" s="39"/>
      <c r="OL599" s="14"/>
      <c r="OM599" s="14"/>
      <c r="ON599" s="22"/>
      <c r="OO599" s="40"/>
      <c r="OS599" s="7"/>
      <c r="OT599" s="8"/>
      <c r="OY599" s="8"/>
      <c r="PA599" s="4"/>
      <c r="PB599" s="4"/>
      <c r="PC599" s="15"/>
      <c r="PD599" s="39"/>
      <c r="PH599" s="7"/>
      <c r="PI599" s="8"/>
      <c r="PM599" s="7"/>
      <c r="PN599" s="8"/>
      <c r="PS599" s="8"/>
      <c r="PU599" s="4"/>
      <c r="PV599" s="4"/>
      <c r="PX599" s="8"/>
      <c r="PZ599" s="4"/>
      <c r="QA599" s="4"/>
      <c r="QB599" s="15"/>
      <c r="QC599" s="39"/>
      <c r="QH599" s="39"/>
      <c r="QJ599" s="14"/>
      <c r="QK599" s="14"/>
      <c r="QL599" s="22"/>
      <c r="QM599" s="40"/>
      <c r="QQ599" s="7"/>
      <c r="QR599" s="8"/>
      <c r="QW599" s="8"/>
      <c r="QY599" s="4"/>
      <c r="QZ599" s="4"/>
      <c r="RA599" s="15"/>
      <c r="RB599" s="39"/>
      <c r="RF599" s="7"/>
      <c r="RG599" s="8"/>
      <c r="RK599" s="7"/>
      <c r="RL599" s="8"/>
      <c r="RQ599" s="8"/>
      <c r="RS599" s="4"/>
      <c r="RT599" s="4"/>
      <c r="RU599" s="15"/>
      <c r="RV599" s="39"/>
      <c r="RZ599" s="7"/>
      <c r="SA599" s="8"/>
      <c r="SE599" s="7"/>
      <c r="SF599" s="8"/>
      <c r="SJ599" s="7"/>
      <c r="SK599" s="8"/>
      <c r="SP599" s="8"/>
      <c r="SR599" s="4"/>
      <c r="SS599" s="4"/>
      <c r="SU599" s="8"/>
      <c r="SW599" s="4"/>
      <c r="SX599" s="4"/>
      <c r="SY599" s="15"/>
      <c r="SZ599" s="39"/>
      <c r="TE599" s="39"/>
      <c r="TG599" s="14"/>
      <c r="TH599" s="14"/>
      <c r="TI599" s="22"/>
      <c r="TJ599" s="40"/>
      <c r="TN599" s="7"/>
      <c r="TO599" s="8"/>
      <c r="TT599" s="8"/>
      <c r="TV599" s="4"/>
      <c r="TW599" s="4"/>
      <c r="TX599" s="15"/>
      <c r="TY599" s="39"/>
      <c r="UC599" s="7"/>
      <c r="UD599" s="8"/>
      <c r="UH599" s="7"/>
      <c r="UI599" s="8"/>
      <c r="UN599" s="8"/>
      <c r="UP599" s="4"/>
      <c r="UQ599" s="4"/>
      <c r="UR599" s="15"/>
      <c r="US599" s="39"/>
      <c r="UW599" s="7"/>
      <c r="UX599" s="8"/>
      <c r="VB599" s="7"/>
      <c r="VC599" s="8"/>
      <c r="VG599" s="7"/>
      <c r="VH599" s="8"/>
      <c r="VM599" s="8"/>
      <c r="VO599" s="4"/>
      <c r="VP599" s="4"/>
      <c r="VQ599" s="15"/>
      <c r="VR599" s="39"/>
      <c r="VV599" s="7"/>
      <c r="VW599" s="8"/>
      <c r="WA599" s="7"/>
      <c r="WB599" s="8"/>
      <c r="WF599" s="7"/>
      <c r="WG599" s="8"/>
      <c r="WK599" s="7"/>
      <c r="WL599" s="8"/>
      <c r="WQ599" s="8"/>
      <c r="WS599" s="4"/>
      <c r="WT599" s="4"/>
      <c r="WU599" s="15"/>
      <c r="WV599" s="39"/>
      <c r="WZ599" s="7"/>
      <c r="XA599" s="8"/>
      <c r="XE599" s="7"/>
      <c r="XF599" s="8"/>
      <c r="XJ599" s="7"/>
      <c r="XK599" s="8"/>
      <c r="XO599" s="7"/>
      <c r="XP599" s="8"/>
      <c r="XT599" s="7"/>
      <c r="XU599" s="8"/>
      <c r="XY599" s="7"/>
      <c r="XZ599" s="8"/>
      <c r="YD599" s="7"/>
      <c r="YE599" s="8"/>
      <c r="YI599" s="7"/>
      <c r="YJ599" s="8"/>
    </row>
    <row r="600" spans="2:660" x14ac:dyDescent="0.2">
      <c r="B600" s="242"/>
      <c r="C600" s="163"/>
      <c r="D600"/>
      <c r="J600"/>
      <c r="K600"/>
      <c r="L600"/>
      <c r="M600"/>
      <c r="AI600" s="8"/>
      <c r="AK600" s="4"/>
      <c r="AL600" s="9"/>
      <c r="AN600" s="8"/>
      <c r="AP600" s="4"/>
      <c r="AQ600" s="9"/>
      <c r="AS600" s="8"/>
      <c r="AU600" s="4"/>
      <c r="AV600" s="9"/>
      <c r="AX600" s="17"/>
      <c r="AZ600" s="13"/>
      <c r="BA600" s="16"/>
      <c r="BM600" s="39"/>
      <c r="BO600" s="14"/>
      <c r="BP600" s="18"/>
      <c r="BR600" s="39"/>
      <c r="BT600" s="14"/>
      <c r="BU600" s="18"/>
      <c r="BW600" s="39"/>
      <c r="BY600" s="14"/>
      <c r="BZ600" s="18"/>
      <c r="CA600" s="22"/>
      <c r="CB600" s="40"/>
      <c r="CG600" s="40"/>
      <c r="CI600" s="21"/>
      <c r="CJ600" s="21"/>
      <c r="CL600" s="40"/>
      <c r="CN600" s="21"/>
      <c r="CO600" s="21"/>
      <c r="CQ600" s="40"/>
      <c r="CS600" s="21"/>
      <c r="CT600" s="21"/>
      <c r="CV600" s="40"/>
      <c r="CX600" s="21"/>
      <c r="CY600" s="21"/>
      <c r="CZ600" s="26"/>
      <c r="DA600" s="41"/>
      <c r="DF600" s="41"/>
      <c r="DH600" s="25"/>
      <c r="DI600" s="25"/>
      <c r="DK600" s="41"/>
      <c r="DM600" s="25"/>
      <c r="DN600" s="25"/>
      <c r="DP600" s="41"/>
      <c r="DR600" s="25"/>
      <c r="DS600" s="25"/>
      <c r="DT600" s="30"/>
      <c r="DU600" s="42"/>
      <c r="DZ600" s="42"/>
      <c r="EB600" s="29"/>
      <c r="EC600" s="29"/>
      <c r="EE600" s="42"/>
      <c r="EG600" s="29"/>
      <c r="EH600" s="29"/>
      <c r="EI600" s="34"/>
      <c r="EJ600" s="43"/>
      <c r="EO600" s="43"/>
      <c r="EQ600" s="33"/>
      <c r="ER600" s="33"/>
      <c r="ES600" s="38"/>
      <c r="ET600" s="44"/>
      <c r="EX600" s="7"/>
      <c r="EY600" s="8"/>
      <c r="FD600" s="8"/>
      <c r="FF600" s="4"/>
      <c r="FG600" s="4"/>
      <c r="FI600" s="8"/>
      <c r="FK600" s="4"/>
      <c r="FL600" s="4"/>
      <c r="FN600" s="8"/>
      <c r="FP600" s="4"/>
      <c r="FQ600" s="4"/>
      <c r="FS600" s="8"/>
      <c r="FU600" s="4"/>
      <c r="FV600" s="4"/>
      <c r="FW600" s="15"/>
      <c r="FX600" s="39"/>
      <c r="GC600" s="39"/>
      <c r="GE600" s="14"/>
      <c r="GF600" s="14"/>
      <c r="GH600" s="39"/>
      <c r="GJ600" s="14"/>
      <c r="GK600" s="14"/>
      <c r="GM600" s="39"/>
      <c r="GO600" s="14"/>
      <c r="GP600" s="14"/>
      <c r="GQ600" s="22"/>
      <c r="GR600" s="40"/>
      <c r="GW600" s="40"/>
      <c r="GY600" s="21"/>
      <c r="GZ600" s="21"/>
      <c r="HB600" s="40"/>
      <c r="HD600" s="21"/>
      <c r="HE600" s="21"/>
      <c r="HF600" s="26"/>
      <c r="HG600" s="41"/>
      <c r="HL600" s="41"/>
      <c r="HN600" s="25"/>
      <c r="HO600" s="25"/>
      <c r="HP600" s="30"/>
      <c r="HQ600" s="42"/>
      <c r="HU600" s="7"/>
      <c r="HV600" s="8"/>
      <c r="IA600" s="8"/>
      <c r="IC600" s="4"/>
      <c r="ID600" s="4"/>
      <c r="IF600" s="8"/>
      <c r="IH600" s="4"/>
      <c r="II600" s="4"/>
      <c r="IK600" s="8"/>
      <c r="IM600" s="4"/>
      <c r="IN600" s="4"/>
      <c r="IO600" s="15"/>
      <c r="IP600" s="39"/>
      <c r="IU600" s="39"/>
      <c r="IW600" s="14"/>
      <c r="IX600" s="14"/>
      <c r="IZ600" s="39"/>
      <c r="JB600" s="14"/>
      <c r="JC600" s="14"/>
      <c r="JD600" s="22"/>
      <c r="JE600" s="40"/>
      <c r="JJ600" s="40"/>
      <c r="JL600" s="21"/>
      <c r="JM600" s="21"/>
      <c r="JN600" s="26"/>
      <c r="JO600" s="41"/>
      <c r="JS600" s="7"/>
      <c r="JT600" s="8"/>
      <c r="JY600" s="8"/>
      <c r="KA600" s="4"/>
      <c r="KB600" s="4"/>
      <c r="KD600" s="8"/>
      <c r="KF600" s="4"/>
      <c r="KG600" s="4"/>
      <c r="KH600" s="15"/>
      <c r="KI600" s="39"/>
      <c r="KN600" s="39"/>
      <c r="KP600" s="14"/>
      <c r="KQ600" s="14"/>
      <c r="KR600" s="22"/>
      <c r="KS600" s="40"/>
      <c r="KX600" s="6"/>
      <c r="KZ600" s="5"/>
      <c r="LA600" s="5"/>
      <c r="LG600" s="15"/>
      <c r="LH600" s="39"/>
      <c r="LM600" s="6"/>
      <c r="LO600" s="5"/>
      <c r="LP600" s="5"/>
      <c r="LQ600" s="7"/>
      <c r="LR600" s="8"/>
      <c r="LW600" s="8"/>
      <c r="LY600" s="4"/>
      <c r="LZ600" s="4"/>
      <c r="MB600" s="8"/>
      <c r="MD600" s="4"/>
      <c r="ME600" s="4"/>
      <c r="MG600" s="8"/>
      <c r="MI600" s="4"/>
      <c r="MJ600" s="4"/>
      <c r="MK600" s="15"/>
      <c r="ML600" s="39"/>
      <c r="MQ600" s="39"/>
      <c r="MS600" s="14"/>
      <c r="MT600" s="14"/>
      <c r="MV600" s="39"/>
      <c r="MX600" s="14"/>
      <c r="MY600" s="14"/>
      <c r="MZ600" s="22"/>
      <c r="NA600" s="40"/>
      <c r="NF600" s="40"/>
      <c r="NH600" s="21"/>
      <c r="NI600" s="21"/>
      <c r="NJ600" s="26"/>
      <c r="NK600" s="41"/>
      <c r="NO600" s="7"/>
      <c r="NP600" s="8"/>
      <c r="NU600" s="8"/>
      <c r="NW600" s="4"/>
      <c r="NX600" s="4"/>
      <c r="NZ600" s="8"/>
      <c r="OB600" s="4"/>
      <c r="OC600" s="4"/>
      <c r="OD600" s="15"/>
      <c r="OE600" s="39"/>
      <c r="OJ600" s="39"/>
      <c r="OL600" s="14"/>
      <c r="OM600" s="14"/>
      <c r="ON600" s="22"/>
      <c r="OO600" s="40"/>
      <c r="OS600" s="7"/>
      <c r="OT600" s="8"/>
      <c r="OY600" s="8"/>
      <c r="PA600" s="4"/>
      <c r="PB600" s="4"/>
      <c r="PC600" s="15"/>
      <c r="PD600" s="39"/>
      <c r="PH600" s="7"/>
      <c r="PI600" s="8"/>
      <c r="PM600" s="7"/>
      <c r="PN600" s="8"/>
      <c r="PS600" s="8"/>
      <c r="PU600" s="4"/>
      <c r="PV600" s="4"/>
      <c r="PX600" s="8"/>
      <c r="PZ600" s="4"/>
      <c r="QA600" s="4"/>
      <c r="QB600" s="15"/>
      <c r="QC600" s="39"/>
      <c r="QH600" s="39"/>
      <c r="QJ600" s="14"/>
      <c r="QK600" s="14"/>
      <c r="QL600" s="22"/>
      <c r="QM600" s="40"/>
      <c r="QQ600" s="7"/>
      <c r="QR600" s="8"/>
      <c r="QW600" s="8"/>
      <c r="QY600" s="4"/>
      <c r="QZ600" s="4"/>
      <c r="RA600" s="15"/>
      <c r="RB600" s="39"/>
      <c r="RF600" s="7"/>
      <c r="RG600" s="8"/>
      <c r="RK600" s="7"/>
      <c r="RL600" s="8"/>
      <c r="RQ600" s="8"/>
      <c r="RS600" s="4"/>
      <c r="RT600" s="4"/>
      <c r="RU600" s="15"/>
      <c r="RV600" s="39"/>
      <c r="RZ600" s="7"/>
      <c r="SA600" s="8"/>
      <c r="SE600" s="7"/>
      <c r="SF600" s="8"/>
      <c r="SJ600" s="7"/>
      <c r="SK600" s="8"/>
      <c r="SP600" s="8"/>
      <c r="SR600" s="4"/>
      <c r="SS600" s="4"/>
      <c r="SU600" s="8"/>
      <c r="SW600" s="4"/>
      <c r="SX600" s="4"/>
      <c r="SY600" s="15"/>
      <c r="SZ600" s="39"/>
      <c r="TE600" s="39"/>
      <c r="TG600" s="14"/>
      <c r="TH600" s="14"/>
      <c r="TI600" s="22"/>
      <c r="TJ600" s="40"/>
      <c r="TN600" s="7"/>
      <c r="TO600" s="8"/>
      <c r="TT600" s="8"/>
      <c r="TV600" s="4"/>
      <c r="TW600" s="4"/>
      <c r="TX600" s="15"/>
      <c r="TY600" s="39"/>
      <c r="UC600" s="7"/>
      <c r="UD600" s="8"/>
      <c r="UH600" s="7"/>
      <c r="UI600" s="8"/>
      <c r="UN600" s="8"/>
      <c r="UP600" s="4"/>
      <c r="UQ600" s="4"/>
      <c r="UR600" s="15"/>
      <c r="US600" s="39"/>
      <c r="UW600" s="7"/>
      <c r="UX600" s="8"/>
      <c r="VB600" s="7"/>
      <c r="VC600" s="8"/>
      <c r="VG600" s="7"/>
      <c r="VH600" s="8"/>
      <c r="VM600" s="8"/>
      <c r="VO600" s="4"/>
      <c r="VP600" s="4"/>
      <c r="VQ600" s="15"/>
      <c r="VR600" s="39"/>
      <c r="VV600" s="7"/>
      <c r="VW600" s="8"/>
      <c r="WA600" s="7"/>
      <c r="WB600" s="8"/>
      <c r="WF600" s="7"/>
      <c r="WG600" s="8"/>
      <c r="WK600" s="7"/>
      <c r="WL600" s="8"/>
      <c r="WQ600" s="8"/>
      <c r="WS600" s="4"/>
      <c r="WT600" s="4"/>
      <c r="WU600" s="15"/>
      <c r="WV600" s="39"/>
      <c r="WZ600" s="7"/>
      <c r="XA600" s="8"/>
      <c r="XE600" s="7"/>
      <c r="XF600" s="8"/>
      <c r="XJ600" s="7"/>
      <c r="XK600" s="8"/>
      <c r="XO600" s="7"/>
      <c r="XP600" s="8"/>
      <c r="XT600" s="7"/>
      <c r="XU600" s="8"/>
      <c r="XY600" s="7"/>
      <c r="XZ600" s="8"/>
      <c r="YD600" s="7"/>
      <c r="YE600" s="8"/>
      <c r="YI600" s="7"/>
      <c r="YJ600" s="8"/>
    </row>
    <row r="601" spans="2:660" x14ac:dyDescent="0.2">
      <c r="B601" s="242"/>
      <c r="C601" s="163"/>
      <c r="D601"/>
      <c r="J601"/>
      <c r="K601"/>
      <c r="L601"/>
      <c r="M601"/>
      <c r="AI601" s="8"/>
      <c r="AK601" s="4"/>
      <c r="AL601" s="9"/>
      <c r="AN601" s="8"/>
      <c r="AP601" s="4"/>
      <c r="AQ601" s="9"/>
      <c r="AS601" s="8"/>
      <c r="AU601" s="4"/>
      <c r="AV601" s="9"/>
      <c r="AX601" s="17"/>
      <c r="AZ601" s="13"/>
      <c r="BA601" s="16"/>
      <c r="BM601" s="39"/>
      <c r="BO601" s="14"/>
      <c r="BP601" s="18"/>
      <c r="BR601" s="39"/>
      <c r="BT601" s="14"/>
      <c r="BU601" s="18"/>
      <c r="BW601" s="39"/>
      <c r="BY601" s="14"/>
      <c r="BZ601" s="18"/>
      <c r="CA601" s="22"/>
      <c r="CB601" s="40"/>
      <c r="CG601" s="40"/>
      <c r="CI601" s="21"/>
      <c r="CJ601" s="21"/>
      <c r="CL601" s="40"/>
      <c r="CN601" s="21"/>
      <c r="CO601" s="21"/>
      <c r="CQ601" s="40"/>
      <c r="CS601" s="21"/>
      <c r="CT601" s="21"/>
      <c r="CV601" s="40"/>
      <c r="CX601" s="21"/>
      <c r="CY601" s="21"/>
      <c r="CZ601" s="26"/>
      <c r="DA601" s="41"/>
      <c r="DF601" s="41"/>
      <c r="DH601" s="25"/>
      <c r="DI601" s="25"/>
      <c r="DK601" s="41"/>
      <c r="DM601" s="25"/>
      <c r="DN601" s="25"/>
      <c r="DP601" s="41"/>
      <c r="DR601" s="25"/>
      <c r="DS601" s="25"/>
      <c r="DT601" s="30"/>
      <c r="DU601" s="42"/>
      <c r="DZ601" s="42"/>
      <c r="EB601" s="29"/>
      <c r="EC601" s="29"/>
      <c r="EE601" s="42"/>
      <c r="EG601" s="29"/>
      <c r="EH601" s="29"/>
      <c r="EI601" s="34"/>
      <c r="EJ601" s="43"/>
      <c r="EO601" s="43"/>
      <c r="EQ601" s="33"/>
      <c r="ER601" s="33"/>
      <c r="ES601" s="38"/>
      <c r="ET601" s="44"/>
      <c r="EX601" s="7"/>
      <c r="EY601" s="8"/>
      <c r="FD601" s="8"/>
      <c r="FF601" s="4"/>
      <c r="FG601" s="4"/>
      <c r="FI601" s="8"/>
      <c r="FK601" s="4"/>
      <c r="FL601" s="4"/>
      <c r="FN601" s="8"/>
      <c r="FP601" s="4"/>
      <c r="FQ601" s="4"/>
      <c r="FS601" s="8"/>
      <c r="FU601" s="4"/>
      <c r="FV601" s="4"/>
      <c r="FW601" s="15"/>
      <c r="FX601" s="39"/>
      <c r="GC601" s="39"/>
      <c r="GE601" s="14"/>
      <c r="GF601" s="14"/>
      <c r="GH601" s="39"/>
      <c r="GJ601" s="14"/>
      <c r="GK601" s="14"/>
      <c r="GM601" s="39"/>
      <c r="GO601" s="14"/>
      <c r="GP601" s="14"/>
      <c r="GQ601" s="22"/>
      <c r="GR601" s="40"/>
      <c r="GW601" s="40"/>
      <c r="GY601" s="21"/>
      <c r="GZ601" s="21"/>
      <c r="HB601" s="40"/>
      <c r="HD601" s="21"/>
      <c r="HE601" s="21"/>
      <c r="HF601" s="26"/>
      <c r="HG601" s="41"/>
      <c r="HL601" s="41"/>
      <c r="HN601" s="25"/>
      <c r="HO601" s="25"/>
      <c r="HP601" s="30"/>
      <c r="HQ601" s="42"/>
      <c r="HU601" s="7"/>
      <c r="HV601" s="8"/>
      <c r="IA601" s="8"/>
      <c r="IC601" s="4"/>
      <c r="ID601" s="4"/>
      <c r="IF601" s="8"/>
      <c r="IH601" s="4"/>
      <c r="II601" s="4"/>
      <c r="IK601" s="8"/>
      <c r="IM601" s="4"/>
      <c r="IN601" s="4"/>
      <c r="IO601" s="15"/>
      <c r="IP601" s="39"/>
      <c r="IU601" s="39"/>
      <c r="IW601" s="14"/>
      <c r="IX601" s="14"/>
      <c r="IZ601" s="39"/>
      <c r="JB601" s="14"/>
      <c r="JC601" s="14"/>
      <c r="JD601" s="22"/>
      <c r="JE601" s="40"/>
      <c r="JJ601" s="40"/>
      <c r="JL601" s="21"/>
      <c r="JM601" s="21"/>
      <c r="JN601" s="26"/>
      <c r="JO601" s="41"/>
      <c r="JS601" s="7"/>
      <c r="JT601" s="8"/>
      <c r="JY601" s="8"/>
      <c r="KA601" s="4"/>
      <c r="KB601" s="4"/>
      <c r="KD601" s="8"/>
      <c r="KF601" s="4"/>
      <c r="KG601" s="4"/>
      <c r="KH601" s="15"/>
      <c r="KI601" s="39"/>
      <c r="KN601" s="39"/>
      <c r="KP601" s="14"/>
      <c r="KQ601" s="14"/>
      <c r="KR601" s="22"/>
      <c r="KS601" s="40"/>
      <c r="KX601" s="6"/>
      <c r="KZ601" s="5"/>
      <c r="LA601" s="5"/>
      <c r="LG601" s="15"/>
      <c r="LH601" s="39"/>
      <c r="LM601" s="6"/>
      <c r="LO601" s="5"/>
      <c r="LP601" s="5"/>
      <c r="LQ601" s="7"/>
      <c r="LR601" s="8"/>
      <c r="LW601" s="8"/>
      <c r="LY601" s="4"/>
      <c r="LZ601" s="4"/>
      <c r="MB601" s="8"/>
      <c r="MD601" s="4"/>
      <c r="ME601" s="4"/>
      <c r="MG601" s="8"/>
      <c r="MI601" s="4"/>
      <c r="MJ601" s="4"/>
      <c r="MK601" s="15"/>
      <c r="ML601" s="39"/>
      <c r="MQ601" s="39"/>
      <c r="MS601" s="14"/>
      <c r="MT601" s="14"/>
      <c r="MV601" s="39"/>
      <c r="MX601" s="14"/>
      <c r="MY601" s="14"/>
      <c r="MZ601" s="22"/>
      <c r="NA601" s="40"/>
      <c r="NF601" s="40"/>
      <c r="NH601" s="21"/>
      <c r="NI601" s="21"/>
      <c r="NJ601" s="26"/>
      <c r="NK601" s="41"/>
      <c r="NO601" s="7"/>
      <c r="NP601" s="8"/>
      <c r="NU601" s="8"/>
      <c r="NW601" s="4"/>
      <c r="NX601" s="4"/>
      <c r="NZ601" s="8"/>
      <c r="OB601" s="4"/>
      <c r="OC601" s="4"/>
      <c r="OD601" s="15"/>
      <c r="OE601" s="39"/>
      <c r="OJ601" s="39"/>
      <c r="OL601" s="14"/>
      <c r="OM601" s="14"/>
      <c r="ON601" s="22"/>
      <c r="OO601" s="40"/>
      <c r="OS601" s="7"/>
      <c r="OT601" s="8"/>
      <c r="OY601" s="8"/>
      <c r="PA601" s="4"/>
      <c r="PB601" s="4"/>
      <c r="PC601" s="15"/>
      <c r="PD601" s="39"/>
      <c r="PH601" s="7"/>
      <c r="PI601" s="8"/>
      <c r="PM601" s="7"/>
      <c r="PN601" s="8"/>
      <c r="PS601" s="8"/>
      <c r="PU601" s="4"/>
      <c r="PV601" s="4"/>
      <c r="PX601" s="8"/>
      <c r="PZ601" s="4"/>
      <c r="QA601" s="4"/>
      <c r="QB601" s="15"/>
      <c r="QC601" s="39"/>
      <c r="QH601" s="39"/>
      <c r="QJ601" s="14"/>
      <c r="QK601" s="14"/>
      <c r="QL601" s="22"/>
      <c r="QM601" s="40"/>
      <c r="QQ601" s="7"/>
      <c r="QR601" s="8"/>
      <c r="QW601" s="8"/>
      <c r="QY601" s="4"/>
      <c r="QZ601" s="4"/>
      <c r="RA601" s="15"/>
      <c r="RB601" s="39"/>
      <c r="RF601" s="7"/>
      <c r="RG601" s="8"/>
      <c r="RK601" s="7"/>
      <c r="RL601" s="8"/>
      <c r="RQ601" s="8"/>
      <c r="RS601" s="4"/>
      <c r="RT601" s="4"/>
      <c r="RU601" s="15"/>
      <c r="RV601" s="39"/>
      <c r="RZ601" s="7"/>
      <c r="SA601" s="8"/>
      <c r="SE601" s="7"/>
      <c r="SF601" s="8"/>
      <c r="SJ601" s="7"/>
      <c r="SK601" s="8"/>
      <c r="SP601" s="8"/>
      <c r="SR601" s="4"/>
      <c r="SS601" s="4"/>
      <c r="SU601" s="8"/>
      <c r="SW601" s="4"/>
      <c r="SX601" s="4"/>
      <c r="SY601" s="15"/>
      <c r="SZ601" s="39"/>
      <c r="TE601" s="39"/>
      <c r="TG601" s="14"/>
      <c r="TH601" s="14"/>
      <c r="TI601" s="22"/>
      <c r="TJ601" s="40"/>
      <c r="TN601" s="7"/>
      <c r="TO601" s="8"/>
      <c r="TT601" s="8"/>
      <c r="TV601" s="4"/>
      <c r="TW601" s="4"/>
      <c r="TX601" s="15"/>
      <c r="TY601" s="39"/>
      <c r="UC601" s="7"/>
      <c r="UD601" s="8"/>
      <c r="UH601" s="7"/>
      <c r="UI601" s="8"/>
      <c r="UN601" s="8"/>
      <c r="UP601" s="4"/>
      <c r="UQ601" s="4"/>
      <c r="UR601" s="15"/>
      <c r="US601" s="39"/>
      <c r="UW601" s="7"/>
      <c r="UX601" s="8"/>
      <c r="VB601" s="7"/>
      <c r="VC601" s="8"/>
      <c r="VG601" s="7"/>
      <c r="VH601" s="8"/>
      <c r="VM601" s="8"/>
      <c r="VO601" s="4"/>
      <c r="VP601" s="4"/>
      <c r="VQ601" s="15"/>
      <c r="VR601" s="39"/>
      <c r="VV601" s="7"/>
      <c r="VW601" s="8"/>
      <c r="WA601" s="7"/>
      <c r="WB601" s="8"/>
      <c r="WF601" s="7"/>
      <c r="WG601" s="8"/>
      <c r="WK601" s="7"/>
      <c r="WL601" s="8"/>
      <c r="WQ601" s="8"/>
      <c r="WS601" s="4"/>
      <c r="WT601" s="4"/>
      <c r="WU601" s="15"/>
      <c r="WV601" s="39"/>
      <c r="WZ601" s="7"/>
      <c r="XA601" s="8"/>
      <c r="XE601" s="7"/>
      <c r="XF601" s="8"/>
      <c r="XJ601" s="7"/>
      <c r="XK601" s="8"/>
      <c r="XO601" s="7"/>
      <c r="XP601" s="8"/>
      <c r="XT601" s="7"/>
      <c r="XU601" s="8"/>
      <c r="XY601" s="7"/>
      <c r="XZ601" s="8"/>
      <c r="YD601" s="7"/>
      <c r="YE601" s="8"/>
      <c r="YI601" s="7"/>
      <c r="YJ601" s="8"/>
    </row>
    <row r="602" spans="2:660" x14ac:dyDescent="0.2">
      <c r="B602" s="242"/>
      <c r="C602" s="163"/>
      <c r="D602"/>
      <c r="J602"/>
      <c r="K602"/>
      <c r="L602"/>
      <c r="M602"/>
      <c r="AI602" s="8"/>
      <c r="AK602" s="4"/>
      <c r="AL602" s="9"/>
      <c r="AN602" s="8"/>
      <c r="AP602" s="4"/>
      <c r="AQ602" s="9"/>
      <c r="AS602" s="8"/>
      <c r="AU602" s="4"/>
      <c r="AV602" s="9"/>
      <c r="AX602" s="17"/>
      <c r="AZ602" s="13"/>
      <c r="BA602" s="16"/>
      <c r="BM602" s="39"/>
      <c r="BO602" s="14"/>
      <c r="BP602" s="18"/>
      <c r="BR602" s="39"/>
      <c r="BT602" s="14"/>
      <c r="BU602" s="18"/>
      <c r="BW602" s="39"/>
      <c r="BY602" s="14"/>
      <c r="BZ602" s="18"/>
      <c r="CA602" s="22"/>
      <c r="CB602" s="40"/>
      <c r="CG602" s="40"/>
      <c r="CI602" s="21"/>
      <c r="CJ602" s="21"/>
      <c r="CL602" s="40"/>
      <c r="CN602" s="21"/>
      <c r="CO602" s="21"/>
      <c r="CQ602" s="40"/>
      <c r="CS602" s="21"/>
      <c r="CT602" s="21"/>
      <c r="CV602" s="40"/>
      <c r="CX602" s="21"/>
      <c r="CY602" s="21"/>
      <c r="CZ602" s="26"/>
      <c r="DA602" s="41"/>
      <c r="DF602" s="41"/>
      <c r="DH602" s="25"/>
      <c r="DI602" s="25"/>
      <c r="DK602" s="41"/>
      <c r="DM602" s="25"/>
      <c r="DN602" s="25"/>
      <c r="DP602" s="41"/>
      <c r="DR602" s="25"/>
      <c r="DS602" s="25"/>
      <c r="DT602" s="30"/>
      <c r="DU602" s="42"/>
      <c r="DZ602" s="42"/>
      <c r="EB602" s="29"/>
      <c r="EC602" s="29"/>
      <c r="EE602" s="42"/>
      <c r="EG602" s="29"/>
      <c r="EH602" s="29"/>
      <c r="EI602" s="34"/>
      <c r="EJ602" s="43"/>
      <c r="EO602" s="43"/>
      <c r="EQ602" s="33"/>
      <c r="ER602" s="33"/>
      <c r="ES602" s="38"/>
      <c r="ET602" s="44"/>
      <c r="EX602" s="7"/>
      <c r="EY602" s="8"/>
      <c r="FD602" s="8"/>
      <c r="FF602" s="4"/>
      <c r="FG602" s="4"/>
      <c r="FI602" s="8"/>
      <c r="FK602" s="4"/>
      <c r="FL602" s="4"/>
      <c r="FN602" s="8"/>
      <c r="FP602" s="4"/>
      <c r="FQ602" s="4"/>
      <c r="FS602" s="8"/>
      <c r="FU602" s="4"/>
      <c r="FV602" s="4"/>
      <c r="FW602" s="15"/>
      <c r="FX602" s="39"/>
      <c r="GC602" s="39"/>
      <c r="GE602" s="14"/>
      <c r="GF602" s="14"/>
      <c r="GH602" s="39"/>
      <c r="GJ602" s="14"/>
      <c r="GK602" s="14"/>
      <c r="GM602" s="39"/>
      <c r="GO602" s="14"/>
      <c r="GP602" s="14"/>
      <c r="GQ602" s="22"/>
      <c r="GR602" s="40"/>
      <c r="GW602" s="40"/>
      <c r="GY602" s="21"/>
      <c r="GZ602" s="21"/>
      <c r="HB602" s="40"/>
      <c r="HD602" s="21"/>
      <c r="HE602" s="21"/>
      <c r="HF602" s="26"/>
      <c r="HG602" s="41"/>
      <c r="HL602" s="41"/>
      <c r="HN602" s="25"/>
      <c r="HO602" s="25"/>
      <c r="HP602" s="30"/>
      <c r="HQ602" s="42"/>
      <c r="HU602" s="7"/>
      <c r="HV602" s="8"/>
      <c r="IA602" s="8"/>
      <c r="IC602" s="4"/>
      <c r="ID602" s="4"/>
      <c r="IF602" s="8"/>
      <c r="IH602" s="4"/>
      <c r="II602" s="4"/>
      <c r="IK602" s="8"/>
      <c r="IM602" s="4"/>
      <c r="IN602" s="4"/>
      <c r="IO602" s="15"/>
      <c r="IP602" s="39"/>
      <c r="IU602" s="39"/>
      <c r="IW602" s="14"/>
      <c r="IX602" s="14"/>
      <c r="IZ602" s="39"/>
      <c r="JB602" s="14"/>
      <c r="JC602" s="14"/>
      <c r="JD602" s="22"/>
      <c r="JE602" s="40"/>
      <c r="JJ602" s="40"/>
      <c r="JL602" s="21"/>
      <c r="JM602" s="21"/>
      <c r="JN602" s="26"/>
      <c r="JO602" s="41"/>
      <c r="JS602" s="7"/>
      <c r="JT602" s="8"/>
      <c r="JY602" s="8"/>
      <c r="KA602" s="4"/>
      <c r="KB602" s="4"/>
      <c r="KD602" s="8"/>
      <c r="KF602" s="4"/>
      <c r="KG602" s="4"/>
      <c r="KH602" s="15"/>
      <c r="KI602" s="39"/>
      <c r="KN602" s="39"/>
      <c r="KP602" s="14"/>
      <c r="KQ602" s="14"/>
      <c r="KR602" s="22"/>
      <c r="KS602" s="40"/>
      <c r="KX602" s="6"/>
      <c r="KZ602" s="5"/>
      <c r="LA602" s="5"/>
      <c r="LG602" s="15"/>
      <c r="LH602" s="39"/>
      <c r="LM602" s="6"/>
      <c r="LO602" s="5"/>
      <c r="LP602" s="5"/>
      <c r="LQ602" s="7"/>
      <c r="LR602" s="8"/>
      <c r="LW602" s="8"/>
      <c r="LY602" s="4"/>
      <c r="LZ602" s="4"/>
      <c r="MB602" s="8"/>
      <c r="MD602" s="4"/>
      <c r="ME602" s="4"/>
      <c r="MG602" s="8"/>
      <c r="MI602" s="4"/>
      <c r="MJ602" s="4"/>
      <c r="MK602" s="15"/>
      <c r="ML602" s="39"/>
      <c r="MQ602" s="39"/>
      <c r="MS602" s="14"/>
      <c r="MT602" s="14"/>
      <c r="MV602" s="39"/>
      <c r="MX602" s="14"/>
      <c r="MY602" s="14"/>
      <c r="MZ602" s="22"/>
      <c r="NA602" s="40"/>
      <c r="NF602" s="40"/>
      <c r="NH602" s="21"/>
      <c r="NI602" s="21"/>
      <c r="NJ602" s="26"/>
      <c r="NK602" s="41"/>
      <c r="NO602" s="7"/>
      <c r="NP602" s="8"/>
      <c r="NU602" s="8"/>
      <c r="NW602" s="4"/>
      <c r="NX602" s="4"/>
      <c r="NZ602" s="8"/>
      <c r="OB602" s="4"/>
      <c r="OC602" s="4"/>
      <c r="OD602" s="15"/>
      <c r="OE602" s="39"/>
      <c r="OJ602" s="39"/>
      <c r="OL602" s="14"/>
      <c r="OM602" s="14"/>
      <c r="ON602" s="22"/>
      <c r="OO602" s="40"/>
      <c r="OS602" s="7"/>
      <c r="OT602" s="8"/>
      <c r="OY602" s="8"/>
      <c r="PA602" s="4"/>
      <c r="PB602" s="4"/>
      <c r="PC602" s="15"/>
      <c r="PD602" s="39"/>
      <c r="PH602" s="7"/>
      <c r="PI602" s="8"/>
      <c r="PM602" s="7"/>
      <c r="PN602" s="8"/>
      <c r="PS602" s="8"/>
      <c r="PU602" s="4"/>
      <c r="PV602" s="4"/>
      <c r="PX602" s="8"/>
      <c r="PZ602" s="4"/>
      <c r="QA602" s="4"/>
      <c r="QB602" s="15"/>
      <c r="QC602" s="39"/>
      <c r="QH602" s="39"/>
      <c r="QJ602" s="14"/>
      <c r="QK602" s="14"/>
      <c r="QL602" s="22"/>
      <c r="QM602" s="40"/>
      <c r="QQ602" s="7"/>
      <c r="QR602" s="8"/>
      <c r="QW602" s="8"/>
      <c r="QY602" s="4"/>
      <c r="QZ602" s="4"/>
      <c r="RA602" s="15"/>
      <c r="RB602" s="39"/>
      <c r="RF602" s="7"/>
      <c r="RG602" s="8"/>
      <c r="RK602" s="7"/>
      <c r="RL602" s="8"/>
      <c r="RQ602" s="8"/>
      <c r="RS602" s="4"/>
      <c r="RT602" s="4"/>
      <c r="RU602" s="15"/>
      <c r="RV602" s="39"/>
      <c r="RZ602" s="7"/>
      <c r="SA602" s="8"/>
      <c r="SE602" s="7"/>
      <c r="SF602" s="8"/>
      <c r="SJ602" s="7"/>
      <c r="SK602" s="8"/>
      <c r="SP602" s="8"/>
      <c r="SR602" s="4"/>
      <c r="SS602" s="4"/>
      <c r="SU602" s="8"/>
      <c r="SW602" s="4"/>
      <c r="SX602" s="4"/>
      <c r="SY602" s="15"/>
      <c r="SZ602" s="39"/>
      <c r="TE602" s="39"/>
      <c r="TG602" s="14"/>
      <c r="TH602" s="14"/>
      <c r="TI602" s="22"/>
      <c r="TJ602" s="40"/>
      <c r="TN602" s="7"/>
      <c r="TO602" s="8"/>
      <c r="TT602" s="8"/>
      <c r="TV602" s="4"/>
      <c r="TW602" s="4"/>
      <c r="TX602" s="15"/>
      <c r="TY602" s="39"/>
      <c r="UC602" s="7"/>
      <c r="UD602" s="8"/>
      <c r="UH602" s="7"/>
      <c r="UI602" s="8"/>
      <c r="UN602" s="8"/>
      <c r="UP602" s="4"/>
      <c r="UQ602" s="4"/>
      <c r="UR602" s="15"/>
      <c r="US602" s="39"/>
      <c r="UW602" s="7"/>
      <c r="UX602" s="8"/>
      <c r="VB602" s="7"/>
      <c r="VC602" s="8"/>
      <c r="VG602" s="7"/>
      <c r="VH602" s="8"/>
      <c r="VM602" s="8"/>
      <c r="VO602" s="4"/>
      <c r="VP602" s="4"/>
      <c r="VQ602" s="15"/>
      <c r="VR602" s="39"/>
      <c r="VV602" s="7"/>
      <c r="VW602" s="8"/>
      <c r="WA602" s="7"/>
      <c r="WB602" s="8"/>
      <c r="WF602" s="7"/>
      <c r="WG602" s="8"/>
      <c r="WK602" s="7"/>
      <c r="WL602" s="8"/>
      <c r="WQ602" s="8"/>
      <c r="WS602" s="4"/>
      <c r="WT602" s="4"/>
      <c r="WU602" s="15"/>
      <c r="WV602" s="39"/>
      <c r="WZ602" s="7"/>
      <c r="XA602" s="8"/>
      <c r="XE602" s="7"/>
      <c r="XF602" s="8"/>
      <c r="XJ602" s="7"/>
      <c r="XK602" s="8"/>
      <c r="XO602" s="7"/>
      <c r="XP602" s="8"/>
      <c r="XT602" s="7"/>
      <c r="XU602" s="8"/>
      <c r="XY602" s="7"/>
      <c r="XZ602" s="8"/>
      <c r="YD602" s="7"/>
      <c r="YE602" s="8"/>
      <c r="YI602" s="7"/>
      <c r="YJ602" s="8"/>
    </row>
    <row r="603" spans="2:660" x14ac:dyDescent="0.2">
      <c r="B603" s="242"/>
      <c r="C603" s="163"/>
      <c r="D603"/>
      <c r="J603"/>
      <c r="K603"/>
      <c r="L603"/>
      <c r="M603"/>
      <c r="AI603" s="8"/>
      <c r="AK603" s="4"/>
      <c r="AL603" s="9"/>
      <c r="AN603" s="8"/>
      <c r="AP603" s="4"/>
      <c r="AQ603" s="9"/>
      <c r="AS603" s="8"/>
      <c r="AU603" s="4"/>
      <c r="AV603" s="9"/>
      <c r="AX603" s="17"/>
      <c r="AZ603" s="13"/>
      <c r="BA603" s="16"/>
      <c r="BM603" s="39"/>
      <c r="BO603" s="14"/>
      <c r="BP603" s="18"/>
      <c r="BR603" s="39"/>
      <c r="BT603" s="14"/>
      <c r="BU603" s="18"/>
      <c r="BW603" s="39"/>
      <c r="BY603" s="14"/>
      <c r="BZ603" s="18"/>
      <c r="CA603" s="22"/>
      <c r="CB603" s="40"/>
      <c r="CG603" s="40"/>
      <c r="CI603" s="21"/>
      <c r="CJ603" s="21"/>
      <c r="CL603" s="40"/>
      <c r="CN603" s="21"/>
      <c r="CO603" s="21"/>
      <c r="CQ603" s="40"/>
      <c r="CS603" s="21"/>
      <c r="CT603" s="21"/>
      <c r="CV603" s="40"/>
      <c r="CX603" s="21"/>
      <c r="CY603" s="21"/>
      <c r="CZ603" s="26"/>
      <c r="DA603" s="41"/>
      <c r="DF603" s="41"/>
      <c r="DH603" s="25"/>
      <c r="DI603" s="25"/>
      <c r="DK603" s="41"/>
      <c r="DM603" s="25"/>
      <c r="DN603" s="25"/>
      <c r="DP603" s="41"/>
      <c r="DR603" s="25"/>
      <c r="DS603" s="25"/>
      <c r="DT603" s="30"/>
      <c r="DU603" s="42"/>
      <c r="DZ603" s="42"/>
      <c r="EB603" s="29"/>
      <c r="EC603" s="29"/>
      <c r="EE603" s="42"/>
      <c r="EG603" s="29"/>
      <c r="EH603" s="29"/>
      <c r="EI603" s="34"/>
      <c r="EJ603" s="43"/>
      <c r="EO603" s="43"/>
      <c r="EQ603" s="33"/>
      <c r="ER603" s="33"/>
      <c r="ES603" s="38"/>
      <c r="ET603" s="44"/>
      <c r="EX603" s="7"/>
      <c r="EY603" s="8"/>
      <c r="FD603" s="8"/>
      <c r="FF603" s="4"/>
      <c r="FG603" s="4"/>
      <c r="FI603" s="8"/>
      <c r="FK603" s="4"/>
      <c r="FL603" s="4"/>
      <c r="FN603" s="8"/>
      <c r="FP603" s="4"/>
      <c r="FQ603" s="4"/>
      <c r="FS603" s="8"/>
      <c r="FU603" s="4"/>
      <c r="FV603" s="4"/>
      <c r="FW603" s="15"/>
      <c r="FX603" s="39"/>
      <c r="GC603" s="39"/>
      <c r="GE603" s="14"/>
      <c r="GF603" s="14"/>
      <c r="GH603" s="39"/>
      <c r="GJ603" s="14"/>
      <c r="GK603" s="14"/>
      <c r="GM603" s="39"/>
      <c r="GO603" s="14"/>
      <c r="GP603" s="14"/>
      <c r="GQ603" s="22"/>
      <c r="GR603" s="40"/>
      <c r="GW603" s="40"/>
      <c r="GY603" s="21"/>
      <c r="GZ603" s="21"/>
      <c r="HB603" s="40"/>
      <c r="HD603" s="21"/>
      <c r="HE603" s="21"/>
      <c r="HF603" s="26"/>
      <c r="HG603" s="41"/>
      <c r="HL603" s="41"/>
      <c r="HN603" s="25"/>
      <c r="HO603" s="25"/>
      <c r="HP603" s="30"/>
      <c r="HQ603" s="42"/>
      <c r="HU603" s="7"/>
      <c r="HV603" s="8"/>
      <c r="IA603" s="8"/>
      <c r="IC603" s="4"/>
      <c r="ID603" s="4"/>
      <c r="IF603" s="8"/>
      <c r="IH603" s="4"/>
      <c r="II603" s="4"/>
      <c r="IK603" s="8"/>
      <c r="IM603" s="4"/>
      <c r="IN603" s="4"/>
      <c r="IO603" s="15"/>
      <c r="IP603" s="39"/>
      <c r="IU603" s="39"/>
      <c r="IW603" s="14"/>
      <c r="IX603" s="14"/>
      <c r="IZ603" s="39"/>
      <c r="JB603" s="14"/>
      <c r="JC603" s="14"/>
      <c r="JD603" s="22"/>
      <c r="JE603" s="40"/>
      <c r="JJ603" s="40"/>
      <c r="JL603" s="21"/>
      <c r="JM603" s="21"/>
      <c r="JN603" s="26"/>
      <c r="JO603" s="41"/>
      <c r="JS603" s="7"/>
      <c r="JT603" s="8"/>
      <c r="JY603" s="8"/>
      <c r="KA603" s="4"/>
      <c r="KB603" s="4"/>
      <c r="KD603" s="8"/>
      <c r="KF603" s="4"/>
      <c r="KG603" s="4"/>
      <c r="KH603" s="15"/>
      <c r="KI603" s="39"/>
      <c r="KN603" s="39"/>
      <c r="KP603" s="14"/>
      <c r="KQ603" s="14"/>
      <c r="KR603" s="22"/>
      <c r="KS603" s="40"/>
      <c r="KX603" s="6"/>
      <c r="KZ603" s="5"/>
      <c r="LA603" s="5"/>
      <c r="LG603" s="15"/>
      <c r="LH603" s="39"/>
      <c r="LM603" s="6"/>
      <c r="LO603" s="5"/>
      <c r="LP603" s="5"/>
      <c r="LQ603" s="7"/>
      <c r="LR603" s="8"/>
      <c r="LW603" s="8"/>
      <c r="LY603" s="4"/>
      <c r="LZ603" s="4"/>
      <c r="MB603" s="8"/>
      <c r="MD603" s="4"/>
      <c r="ME603" s="4"/>
      <c r="MG603" s="8"/>
      <c r="MI603" s="4"/>
      <c r="MJ603" s="4"/>
      <c r="MK603" s="15"/>
      <c r="ML603" s="39"/>
      <c r="MQ603" s="39"/>
      <c r="MS603" s="14"/>
      <c r="MT603" s="14"/>
      <c r="MV603" s="39"/>
      <c r="MX603" s="14"/>
      <c r="MY603" s="14"/>
      <c r="MZ603" s="22"/>
      <c r="NA603" s="40"/>
      <c r="NF603" s="40"/>
      <c r="NH603" s="21"/>
      <c r="NI603" s="21"/>
      <c r="NJ603" s="26"/>
      <c r="NK603" s="41"/>
      <c r="NO603" s="7"/>
      <c r="NP603" s="8"/>
      <c r="NU603" s="8"/>
      <c r="NW603" s="4"/>
      <c r="NX603" s="4"/>
      <c r="NZ603" s="8"/>
      <c r="OB603" s="4"/>
      <c r="OC603" s="4"/>
      <c r="OD603" s="15"/>
      <c r="OE603" s="39"/>
      <c r="OJ603" s="39"/>
      <c r="OL603" s="14"/>
      <c r="OM603" s="14"/>
      <c r="ON603" s="22"/>
      <c r="OO603" s="40"/>
      <c r="OS603" s="7"/>
      <c r="OT603" s="8"/>
      <c r="OY603" s="8"/>
      <c r="PA603" s="4"/>
      <c r="PB603" s="4"/>
      <c r="PC603" s="15"/>
      <c r="PD603" s="39"/>
      <c r="PH603" s="7"/>
      <c r="PI603" s="8"/>
      <c r="PM603" s="7"/>
      <c r="PN603" s="8"/>
      <c r="PS603" s="8"/>
      <c r="PU603" s="4"/>
      <c r="PV603" s="4"/>
      <c r="PX603" s="8"/>
      <c r="PZ603" s="4"/>
      <c r="QA603" s="4"/>
      <c r="QB603" s="15"/>
      <c r="QC603" s="39"/>
      <c r="QH603" s="39"/>
      <c r="QJ603" s="14"/>
      <c r="QK603" s="14"/>
      <c r="QL603" s="22"/>
      <c r="QM603" s="40"/>
      <c r="QQ603" s="7"/>
      <c r="QR603" s="8"/>
      <c r="QW603" s="8"/>
      <c r="QY603" s="4"/>
      <c r="QZ603" s="4"/>
      <c r="RA603" s="15"/>
      <c r="RB603" s="39"/>
      <c r="RF603" s="7"/>
      <c r="RG603" s="8"/>
      <c r="RK603" s="7"/>
      <c r="RL603" s="8"/>
      <c r="RQ603" s="8"/>
      <c r="RS603" s="4"/>
      <c r="RT603" s="4"/>
      <c r="RU603" s="15"/>
      <c r="RV603" s="39"/>
      <c r="RZ603" s="7"/>
      <c r="SA603" s="8"/>
      <c r="SE603" s="7"/>
      <c r="SF603" s="8"/>
      <c r="SJ603" s="7"/>
      <c r="SK603" s="8"/>
      <c r="SP603" s="8"/>
      <c r="SR603" s="4"/>
      <c r="SS603" s="4"/>
      <c r="SU603" s="8"/>
      <c r="SW603" s="4"/>
      <c r="SX603" s="4"/>
      <c r="SY603" s="15"/>
      <c r="SZ603" s="39"/>
      <c r="TE603" s="39"/>
      <c r="TG603" s="14"/>
      <c r="TH603" s="14"/>
      <c r="TI603" s="22"/>
      <c r="TJ603" s="40"/>
      <c r="TN603" s="7"/>
      <c r="TO603" s="8"/>
      <c r="TT603" s="8"/>
      <c r="TV603" s="4"/>
      <c r="TW603" s="4"/>
      <c r="TX603" s="15"/>
      <c r="TY603" s="39"/>
      <c r="UC603" s="7"/>
      <c r="UD603" s="8"/>
      <c r="UH603" s="7"/>
      <c r="UI603" s="8"/>
      <c r="UN603" s="8"/>
      <c r="UP603" s="4"/>
      <c r="UQ603" s="4"/>
      <c r="UR603" s="15"/>
      <c r="US603" s="39"/>
      <c r="UW603" s="7"/>
      <c r="UX603" s="8"/>
      <c r="VB603" s="7"/>
      <c r="VC603" s="8"/>
      <c r="VG603" s="7"/>
      <c r="VH603" s="8"/>
      <c r="VM603" s="8"/>
      <c r="VO603" s="4"/>
      <c r="VP603" s="4"/>
      <c r="VQ603" s="15"/>
      <c r="VR603" s="39"/>
      <c r="VV603" s="7"/>
      <c r="VW603" s="8"/>
      <c r="WA603" s="7"/>
      <c r="WB603" s="8"/>
      <c r="WF603" s="7"/>
      <c r="WG603" s="8"/>
      <c r="WK603" s="7"/>
      <c r="WL603" s="8"/>
      <c r="WQ603" s="8"/>
      <c r="WS603" s="4"/>
      <c r="WT603" s="4"/>
      <c r="WU603" s="15"/>
      <c r="WV603" s="39"/>
      <c r="WZ603" s="7"/>
      <c r="XA603" s="8"/>
      <c r="XE603" s="7"/>
      <c r="XF603" s="8"/>
      <c r="XJ603" s="7"/>
      <c r="XK603" s="8"/>
      <c r="XO603" s="7"/>
      <c r="XP603" s="8"/>
      <c r="XT603" s="7"/>
      <c r="XU603" s="8"/>
      <c r="XY603" s="7"/>
      <c r="XZ603" s="8"/>
      <c r="YD603" s="7"/>
      <c r="YE603" s="8"/>
      <c r="YI603" s="7"/>
      <c r="YJ603" s="8"/>
    </row>
    <row r="604" spans="2:660" x14ac:dyDescent="0.2">
      <c r="B604" s="242"/>
      <c r="C604" s="163"/>
      <c r="D604"/>
      <c r="J604"/>
      <c r="K604"/>
      <c r="L604"/>
      <c r="M604"/>
      <c r="AI604" s="8"/>
      <c r="AK604" s="4"/>
      <c r="AL604" s="9"/>
      <c r="AN604" s="8"/>
      <c r="AP604" s="4"/>
      <c r="AQ604" s="9"/>
      <c r="AS604" s="8"/>
      <c r="AU604" s="4"/>
      <c r="AV604" s="9"/>
      <c r="AX604" s="17"/>
      <c r="AZ604" s="13"/>
      <c r="BA604" s="16"/>
      <c r="BM604" s="39"/>
      <c r="BO604" s="14"/>
      <c r="BP604" s="18"/>
      <c r="BR604" s="39"/>
      <c r="BT604" s="14"/>
      <c r="BU604" s="18"/>
      <c r="BW604" s="39"/>
      <c r="BY604" s="14"/>
      <c r="BZ604" s="18"/>
      <c r="CA604" s="22"/>
      <c r="CB604" s="40"/>
      <c r="CG604" s="40"/>
      <c r="CI604" s="21"/>
      <c r="CJ604" s="21"/>
      <c r="CL604" s="40"/>
      <c r="CN604" s="21"/>
      <c r="CO604" s="21"/>
      <c r="CQ604" s="40"/>
      <c r="CS604" s="21"/>
      <c r="CT604" s="21"/>
      <c r="CV604" s="40"/>
      <c r="CX604" s="21"/>
      <c r="CY604" s="21"/>
      <c r="CZ604" s="26"/>
      <c r="DA604" s="41"/>
      <c r="DF604" s="41"/>
      <c r="DH604" s="25"/>
      <c r="DI604" s="25"/>
      <c r="DK604" s="41"/>
      <c r="DM604" s="25"/>
      <c r="DN604" s="25"/>
      <c r="DP604" s="41"/>
      <c r="DR604" s="25"/>
      <c r="DS604" s="25"/>
      <c r="DT604" s="30"/>
      <c r="DU604" s="42"/>
      <c r="DZ604" s="42"/>
      <c r="EB604" s="29"/>
      <c r="EC604" s="29"/>
      <c r="EE604" s="42"/>
      <c r="EG604" s="29"/>
      <c r="EH604" s="29"/>
      <c r="EI604" s="34"/>
      <c r="EJ604" s="43"/>
      <c r="EO604" s="43"/>
      <c r="EQ604" s="33"/>
      <c r="ER604" s="33"/>
      <c r="ES604" s="38"/>
      <c r="ET604" s="44"/>
      <c r="EX604" s="7"/>
      <c r="EY604" s="8"/>
      <c r="FD604" s="8"/>
      <c r="FF604" s="4"/>
      <c r="FG604" s="4"/>
      <c r="FI604" s="8"/>
      <c r="FK604" s="4"/>
      <c r="FL604" s="4"/>
      <c r="FN604" s="8"/>
      <c r="FP604" s="4"/>
      <c r="FQ604" s="4"/>
      <c r="FS604" s="8"/>
      <c r="FU604" s="4"/>
      <c r="FV604" s="4"/>
      <c r="FW604" s="15"/>
      <c r="FX604" s="39"/>
      <c r="GC604" s="39"/>
      <c r="GE604" s="14"/>
      <c r="GF604" s="14"/>
      <c r="GH604" s="39"/>
      <c r="GJ604" s="14"/>
      <c r="GK604" s="14"/>
      <c r="GM604" s="39"/>
      <c r="GO604" s="14"/>
      <c r="GP604" s="14"/>
      <c r="GQ604" s="22"/>
      <c r="GR604" s="40"/>
      <c r="GW604" s="40"/>
      <c r="GY604" s="21"/>
      <c r="GZ604" s="21"/>
      <c r="HB604" s="40"/>
      <c r="HD604" s="21"/>
      <c r="HE604" s="21"/>
      <c r="HF604" s="26"/>
      <c r="HG604" s="41"/>
      <c r="HL604" s="41"/>
      <c r="HN604" s="25"/>
      <c r="HO604" s="25"/>
      <c r="HP604" s="30"/>
      <c r="HQ604" s="42"/>
      <c r="HU604" s="7"/>
      <c r="HV604" s="8"/>
      <c r="IA604" s="8"/>
      <c r="IC604" s="4"/>
      <c r="ID604" s="4"/>
      <c r="IF604" s="8"/>
      <c r="IH604" s="4"/>
      <c r="II604" s="4"/>
      <c r="IK604" s="8"/>
      <c r="IM604" s="4"/>
      <c r="IN604" s="4"/>
      <c r="IO604" s="15"/>
      <c r="IP604" s="39"/>
      <c r="IU604" s="39"/>
      <c r="IW604" s="14"/>
      <c r="IX604" s="14"/>
      <c r="IZ604" s="39"/>
      <c r="JB604" s="14"/>
      <c r="JC604" s="14"/>
      <c r="JD604" s="22"/>
      <c r="JE604" s="40"/>
      <c r="JJ604" s="40"/>
      <c r="JL604" s="21"/>
      <c r="JM604" s="21"/>
      <c r="JN604" s="26"/>
      <c r="JO604" s="41"/>
      <c r="JS604" s="7"/>
      <c r="JT604" s="8"/>
      <c r="JY604" s="8"/>
      <c r="KA604" s="4"/>
      <c r="KB604" s="4"/>
      <c r="KD604" s="8"/>
      <c r="KF604" s="4"/>
      <c r="KG604" s="4"/>
      <c r="KH604" s="15"/>
      <c r="KI604" s="39"/>
      <c r="KN604" s="39"/>
      <c r="KP604" s="14"/>
      <c r="KQ604" s="14"/>
      <c r="KR604" s="22"/>
      <c r="KS604" s="40"/>
      <c r="KX604" s="6"/>
      <c r="KZ604" s="5"/>
      <c r="LA604" s="5"/>
      <c r="LG604" s="15"/>
      <c r="LH604" s="39"/>
      <c r="LM604" s="6"/>
      <c r="LO604" s="5"/>
      <c r="LP604" s="5"/>
      <c r="LQ604" s="7"/>
      <c r="LR604" s="8"/>
      <c r="LW604" s="8"/>
      <c r="LY604" s="4"/>
      <c r="LZ604" s="4"/>
      <c r="MB604" s="8"/>
      <c r="MD604" s="4"/>
      <c r="ME604" s="4"/>
      <c r="MG604" s="8"/>
      <c r="MI604" s="4"/>
      <c r="MJ604" s="4"/>
      <c r="MK604" s="15"/>
      <c r="ML604" s="39"/>
      <c r="MQ604" s="39"/>
      <c r="MS604" s="14"/>
      <c r="MT604" s="14"/>
      <c r="MV604" s="39"/>
      <c r="MX604" s="14"/>
      <c r="MY604" s="14"/>
      <c r="MZ604" s="22"/>
      <c r="NA604" s="40"/>
      <c r="NF604" s="40"/>
      <c r="NH604" s="21"/>
      <c r="NI604" s="21"/>
      <c r="NJ604" s="26"/>
      <c r="NK604" s="41"/>
      <c r="NO604" s="7"/>
      <c r="NP604" s="8"/>
      <c r="NU604" s="8"/>
      <c r="NW604" s="4"/>
      <c r="NX604" s="4"/>
      <c r="NZ604" s="8"/>
      <c r="OB604" s="4"/>
      <c r="OC604" s="4"/>
      <c r="OD604" s="15"/>
      <c r="OE604" s="39"/>
      <c r="OJ604" s="39"/>
      <c r="OL604" s="14"/>
      <c r="OM604" s="14"/>
      <c r="ON604" s="22"/>
      <c r="OO604" s="40"/>
      <c r="OS604" s="7"/>
      <c r="OT604" s="8"/>
      <c r="OY604" s="8"/>
      <c r="PA604" s="4"/>
      <c r="PB604" s="4"/>
      <c r="PC604" s="15"/>
      <c r="PD604" s="39"/>
      <c r="PH604" s="7"/>
      <c r="PI604" s="8"/>
      <c r="PM604" s="7"/>
      <c r="PN604" s="8"/>
      <c r="PS604" s="8"/>
      <c r="PU604" s="4"/>
      <c r="PV604" s="4"/>
      <c r="PX604" s="8"/>
      <c r="PZ604" s="4"/>
      <c r="QA604" s="4"/>
      <c r="QB604" s="15"/>
      <c r="QC604" s="39"/>
      <c r="QH604" s="39"/>
      <c r="QJ604" s="14"/>
      <c r="QK604" s="14"/>
      <c r="QL604" s="22"/>
      <c r="QM604" s="40"/>
      <c r="QQ604" s="7"/>
      <c r="QR604" s="8"/>
      <c r="QW604" s="8"/>
      <c r="QY604" s="4"/>
      <c r="QZ604" s="4"/>
      <c r="RA604" s="15"/>
      <c r="RB604" s="39"/>
      <c r="RF604" s="7"/>
      <c r="RG604" s="8"/>
      <c r="RK604" s="7"/>
      <c r="RL604" s="8"/>
      <c r="RQ604" s="8"/>
      <c r="RS604" s="4"/>
      <c r="RT604" s="4"/>
      <c r="RU604" s="15"/>
      <c r="RV604" s="39"/>
      <c r="RZ604" s="7"/>
      <c r="SA604" s="8"/>
      <c r="SE604" s="7"/>
      <c r="SF604" s="8"/>
      <c r="SJ604" s="7"/>
      <c r="SK604" s="8"/>
      <c r="SP604" s="8"/>
      <c r="SR604" s="4"/>
      <c r="SS604" s="4"/>
      <c r="SU604" s="8"/>
      <c r="SW604" s="4"/>
      <c r="SX604" s="4"/>
      <c r="SY604" s="15"/>
      <c r="SZ604" s="39"/>
      <c r="TE604" s="39"/>
      <c r="TG604" s="14"/>
      <c r="TH604" s="14"/>
      <c r="TI604" s="22"/>
      <c r="TJ604" s="40"/>
      <c r="TN604" s="7"/>
      <c r="TO604" s="8"/>
      <c r="TT604" s="8"/>
      <c r="TV604" s="4"/>
      <c r="TW604" s="4"/>
      <c r="TX604" s="15"/>
      <c r="TY604" s="39"/>
      <c r="UC604" s="7"/>
      <c r="UD604" s="8"/>
      <c r="UH604" s="7"/>
      <c r="UI604" s="8"/>
      <c r="UN604" s="8"/>
      <c r="UP604" s="4"/>
      <c r="UQ604" s="4"/>
      <c r="UR604" s="15"/>
      <c r="US604" s="39"/>
      <c r="UW604" s="7"/>
      <c r="UX604" s="8"/>
      <c r="VB604" s="7"/>
      <c r="VC604" s="8"/>
      <c r="VG604" s="7"/>
      <c r="VH604" s="8"/>
      <c r="VM604" s="8"/>
      <c r="VO604" s="4"/>
      <c r="VP604" s="4"/>
      <c r="VQ604" s="15"/>
      <c r="VR604" s="39"/>
      <c r="VV604" s="7"/>
      <c r="VW604" s="8"/>
      <c r="WA604" s="7"/>
      <c r="WB604" s="8"/>
      <c r="WF604" s="7"/>
      <c r="WG604" s="8"/>
      <c r="WK604" s="7"/>
      <c r="WL604" s="8"/>
      <c r="WQ604" s="8"/>
      <c r="WS604" s="4"/>
      <c r="WT604" s="4"/>
      <c r="WU604" s="15"/>
      <c r="WV604" s="39"/>
      <c r="WZ604" s="7"/>
      <c r="XA604" s="8"/>
      <c r="XE604" s="7"/>
      <c r="XF604" s="8"/>
      <c r="XJ604" s="7"/>
      <c r="XK604" s="8"/>
      <c r="XO604" s="7"/>
      <c r="XP604" s="8"/>
      <c r="XT604" s="7"/>
      <c r="XU604" s="8"/>
      <c r="XY604" s="7"/>
      <c r="XZ604" s="8"/>
      <c r="YD604" s="7"/>
      <c r="YE604" s="8"/>
      <c r="YI604" s="7"/>
      <c r="YJ604" s="8"/>
    </row>
    <row r="605" spans="2:660" x14ac:dyDescent="0.2">
      <c r="B605" s="242"/>
      <c r="C605" s="163"/>
      <c r="D605"/>
      <c r="J605"/>
      <c r="K605"/>
      <c r="L605"/>
      <c r="M605"/>
      <c r="AI605" s="8"/>
      <c r="AK605" s="4"/>
      <c r="AL605" s="9"/>
      <c r="AN605" s="8"/>
      <c r="AP605" s="4"/>
      <c r="AQ605" s="9"/>
      <c r="AS605" s="8"/>
      <c r="AU605" s="4"/>
      <c r="AV605" s="9"/>
      <c r="AX605" s="17"/>
      <c r="AZ605" s="13"/>
      <c r="BA605" s="16"/>
      <c r="BM605" s="39"/>
      <c r="BO605" s="14"/>
      <c r="BP605" s="18"/>
      <c r="BR605" s="39"/>
      <c r="BT605" s="14"/>
      <c r="BU605" s="18"/>
      <c r="BW605" s="39"/>
      <c r="BY605" s="14"/>
      <c r="BZ605" s="18"/>
      <c r="CA605" s="22"/>
      <c r="CB605" s="40"/>
      <c r="CG605" s="40"/>
      <c r="CI605" s="21"/>
      <c r="CJ605" s="21"/>
      <c r="CL605" s="40"/>
      <c r="CN605" s="21"/>
      <c r="CO605" s="21"/>
      <c r="CQ605" s="40"/>
      <c r="CS605" s="21"/>
      <c r="CT605" s="21"/>
      <c r="CV605" s="40"/>
      <c r="CX605" s="21"/>
      <c r="CY605" s="21"/>
      <c r="CZ605" s="26"/>
      <c r="DA605" s="41"/>
      <c r="DF605" s="41"/>
      <c r="DH605" s="25"/>
      <c r="DI605" s="25"/>
      <c r="DK605" s="41"/>
      <c r="DM605" s="25"/>
      <c r="DN605" s="25"/>
      <c r="DP605" s="41"/>
      <c r="DR605" s="25"/>
      <c r="DS605" s="25"/>
      <c r="DT605" s="30"/>
      <c r="DU605" s="42"/>
      <c r="DZ605" s="42"/>
      <c r="EB605" s="29"/>
      <c r="EC605" s="29"/>
      <c r="EE605" s="42"/>
      <c r="EG605" s="29"/>
      <c r="EH605" s="29"/>
      <c r="EI605" s="34"/>
      <c r="EJ605" s="43"/>
      <c r="EO605" s="43"/>
      <c r="EQ605" s="33"/>
      <c r="ER605" s="33"/>
      <c r="ES605" s="38"/>
      <c r="ET605" s="44"/>
      <c r="EX605" s="7"/>
      <c r="EY605" s="8"/>
      <c r="FD605" s="8"/>
      <c r="FF605" s="4"/>
      <c r="FG605" s="4"/>
      <c r="FI605" s="8"/>
      <c r="FK605" s="4"/>
      <c r="FL605" s="4"/>
      <c r="FN605" s="8"/>
      <c r="FP605" s="4"/>
      <c r="FQ605" s="4"/>
      <c r="FS605" s="8"/>
      <c r="FU605" s="4"/>
      <c r="FV605" s="4"/>
      <c r="FW605" s="15"/>
      <c r="FX605" s="39"/>
      <c r="GC605" s="39"/>
      <c r="GE605" s="14"/>
      <c r="GF605" s="14"/>
      <c r="GH605" s="39"/>
      <c r="GJ605" s="14"/>
      <c r="GK605" s="14"/>
      <c r="GM605" s="39"/>
      <c r="GO605" s="14"/>
      <c r="GP605" s="14"/>
      <c r="GQ605" s="22"/>
      <c r="GR605" s="40"/>
      <c r="GW605" s="40"/>
      <c r="GY605" s="21"/>
      <c r="GZ605" s="21"/>
      <c r="HB605" s="40"/>
      <c r="HD605" s="21"/>
      <c r="HE605" s="21"/>
      <c r="HF605" s="26"/>
      <c r="HG605" s="41"/>
      <c r="HL605" s="41"/>
      <c r="HN605" s="25"/>
      <c r="HO605" s="25"/>
      <c r="HP605" s="30"/>
      <c r="HQ605" s="42"/>
      <c r="HU605" s="7"/>
      <c r="HV605" s="8"/>
      <c r="IA605" s="8"/>
      <c r="IC605" s="4"/>
      <c r="ID605" s="4"/>
      <c r="IF605" s="8"/>
      <c r="IH605" s="4"/>
      <c r="II605" s="4"/>
      <c r="IK605" s="8"/>
      <c r="IM605" s="4"/>
      <c r="IN605" s="4"/>
      <c r="IO605" s="15"/>
      <c r="IP605" s="39"/>
      <c r="IU605" s="39"/>
      <c r="IW605" s="14"/>
      <c r="IX605" s="14"/>
      <c r="IZ605" s="39"/>
      <c r="JB605" s="14"/>
      <c r="JC605" s="14"/>
      <c r="JD605" s="22"/>
      <c r="JE605" s="40"/>
      <c r="JJ605" s="40"/>
      <c r="JL605" s="21"/>
      <c r="JM605" s="21"/>
      <c r="JN605" s="26"/>
      <c r="JO605" s="41"/>
      <c r="JS605" s="7"/>
      <c r="JT605" s="8"/>
      <c r="JY605" s="8"/>
      <c r="KA605" s="4"/>
      <c r="KB605" s="4"/>
      <c r="KD605" s="8"/>
      <c r="KF605" s="4"/>
      <c r="KG605" s="4"/>
      <c r="KH605" s="15"/>
      <c r="KI605" s="39"/>
      <c r="KN605" s="39"/>
      <c r="KP605" s="14"/>
      <c r="KQ605" s="14"/>
      <c r="KR605" s="22"/>
      <c r="KS605" s="40"/>
      <c r="KX605" s="6"/>
      <c r="KZ605" s="5"/>
      <c r="LA605" s="5"/>
      <c r="LG605" s="15"/>
      <c r="LH605" s="39"/>
      <c r="LM605" s="6"/>
      <c r="LO605" s="5"/>
      <c r="LP605" s="5"/>
      <c r="LQ605" s="7"/>
      <c r="LR605" s="8"/>
      <c r="LW605" s="8"/>
      <c r="LY605" s="4"/>
      <c r="LZ605" s="4"/>
      <c r="MB605" s="8"/>
      <c r="MD605" s="4"/>
      <c r="ME605" s="4"/>
      <c r="MG605" s="8"/>
      <c r="MI605" s="4"/>
      <c r="MJ605" s="4"/>
      <c r="MK605" s="15"/>
      <c r="ML605" s="39"/>
      <c r="MQ605" s="39"/>
      <c r="MS605" s="14"/>
      <c r="MT605" s="14"/>
      <c r="MV605" s="39"/>
      <c r="MX605" s="14"/>
      <c r="MY605" s="14"/>
      <c r="MZ605" s="22"/>
      <c r="NA605" s="40"/>
      <c r="NF605" s="40"/>
      <c r="NH605" s="21"/>
      <c r="NI605" s="21"/>
      <c r="NJ605" s="26"/>
      <c r="NK605" s="41"/>
      <c r="NO605" s="7"/>
      <c r="NP605" s="8"/>
      <c r="NU605" s="8"/>
      <c r="NW605" s="4"/>
      <c r="NX605" s="4"/>
      <c r="NZ605" s="8"/>
      <c r="OB605" s="4"/>
      <c r="OC605" s="4"/>
      <c r="OD605" s="15"/>
      <c r="OE605" s="39"/>
      <c r="OJ605" s="39"/>
      <c r="OL605" s="14"/>
      <c r="OM605" s="14"/>
      <c r="ON605" s="22"/>
      <c r="OO605" s="40"/>
      <c r="OS605" s="7"/>
      <c r="OT605" s="8"/>
      <c r="OY605" s="8"/>
      <c r="PA605" s="4"/>
      <c r="PB605" s="4"/>
      <c r="PC605" s="15"/>
      <c r="PD605" s="39"/>
      <c r="PH605" s="7"/>
      <c r="PI605" s="8"/>
      <c r="PM605" s="7"/>
      <c r="PN605" s="8"/>
      <c r="PS605" s="8"/>
      <c r="PU605" s="4"/>
      <c r="PV605" s="4"/>
      <c r="PX605" s="8"/>
      <c r="PZ605" s="4"/>
      <c r="QA605" s="4"/>
      <c r="QB605" s="15"/>
      <c r="QC605" s="39"/>
      <c r="QH605" s="39"/>
      <c r="QJ605" s="14"/>
      <c r="QK605" s="14"/>
      <c r="QL605" s="22"/>
      <c r="QM605" s="40"/>
      <c r="QQ605" s="7"/>
      <c r="QR605" s="8"/>
      <c r="QW605" s="8"/>
      <c r="QY605" s="4"/>
      <c r="QZ605" s="4"/>
      <c r="RA605" s="15"/>
      <c r="RB605" s="39"/>
      <c r="RF605" s="7"/>
      <c r="RG605" s="8"/>
      <c r="RK605" s="7"/>
      <c r="RL605" s="8"/>
      <c r="RQ605" s="8"/>
      <c r="RS605" s="4"/>
      <c r="RT605" s="4"/>
      <c r="RU605" s="15"/>
      <c r="RV605" s="39"/>
      <c r="RZ605" s="7"/>
      <c r="SA605" s="8"/>
      <c r="SE605" s="7"/>
      <c r="SF605" s="8"/>
      <c r="SJ605" s="7"/>
      <c r="SK605" s="8"/>
      <c r="SP605" s="8"/>
      <c r="SR605" s="4"/>
      <c r="SS605" s="4"/>
      <c r="SU605" s="8"/>
      <c r="SW605" s="4"/>
      <c r="SX605" s="4"/>
      <c r="SY605" s="15"/>
      <c r="SZ605" s="39"/>
      <c r="TE605" s="39"/>
      <c r="TG605" s="14"/>
      <c r="TH605" s="14"/>
      <c r="TI605" s="22"/>
      <c r="TJ605" s="40"/>
      <c r="TN605" s="7"/>
      <c r="TO605" s="8"/>
      <c r="TT605" s="8"/>
      <c r="TV605" s="4"/>
      <c r="TW605" s="4"/>
      <c r="TX605" s="15"/>
      <c r="TY605" s="39"/>
      <c r="UC605" s="7"/>
      <c r="UD605" s="8"/>
      <c r="UH605" s="7"/>
      <c r="UI605" s="8"/>
      <c r="UN605" s="8"/>
      <c r="UP605" s="4"/>
      <c r="UQ605" s="4"/>
      <c r="UR605" s="15"/>
      <c r="US605" s="39"/>
      <c r="UW605" s="7"/>
      <c r="UX605" s="8"/>
      <c r="VB605" s="7"/>
      <c r="VC605" s="8"/>
      <c r="VG605" s="7"/>
      <c r="VH605" s="8"/>
      <c r="VM605" s="8"/>
      <c r="VO605" s="4"/>
      <c r="VP605" s="4"/>
      <c r="VQ605" s="15"/>
      <c r="VR605" s="39"/>
      <c r="VV605" s="7"/>
      <c r="VW605" s="8"/>
      <c r="WA605" s="7"/>
      <c r="WB605" s="8"/>
      <c r="WF605" s="7"/>
      <c r="WG605" s="8"/>
      <c r="WK605" s="7"/>
      <c r="WL605" s="8"/>
      <c r="WQ605" s="8"/>
      <c r="WS605" s="4"/>
      <c r="WT605" s="4"/>
      <c r="WU605" s="15"/>
      <c r="WV605" s="39"/>
      <c r="WZ605" s="7"/>
      <c r="XA605" s="8"/>
      <c r="XE605" s="7"/>
      <c r="XF605" s="8"/>
      <c r="XJ605" s="7"/>
      <c r="XK605" s="8"/>
      <c r="XO605" s="7"/>
      <c r="XP605" s="8"/>
      <c r="XT605" s="7"/>
      <c r="XU605" s="8"/>
      <c r="XY605" s="7"/>
      <c r="XZ605" s="8"/>
      <c r="YD605" s="7"/>
      <c r="YE605" s="8"/>
      <c r="YI605" s="7"/>
      <c r="YJ605" s="8"/>
    </row>
    <row r="606" spans="2:660" x14ac:dyDescent="0.2">
      <c r="B606" s="242"/>
      <c r="C606" s="163"/>
      <c r="D606"/>
      <c r="J606"/>
      <c r="K606"/>
      <c r="L606"/>
      <c r="M606"/>
      <c r="AI606" s="8"/>
      <c r="AK606" s="4"/>
      <c r="AL606" s="9"/>
      <c r="AN606" s="8"/>
      <c r="AP606" s="4"/>
      <c r="AQ606" s="9"/>
      <c r="AS606" s="8"/>
      <c r="AU606" s="4"/>
      <c r="AV606" s="9"/>
      <c r="AX606" s="17"/>
      <c r="AZ606" s="13"/>
      <c r="BA606" s="16"/>
      <c r="BM606" s="39"/>
      <c r="BO606" s="14"/>
      <c r="BP606" s="18"/>
      <c r="BR606" s="39"/>
      <c r="BT606" s="14"/>
      <c r="BU606" s="18"/>
      <c r="BW606" s="39"/>
      <c r="BY606" s="14"/>
      <c r="BZ606" s="18"/>
      <c r="CA606" s="22"/>
      <c r="CB606" s="40"/>
      <c r="CG606" s="40"/>
      <c r="CI606" s="21"/>
      <c r="CJ606" s="21"/>
      <c r="CL606" s="40"/>
      <c r="CN606" s="21"/>
      <c r="CO606" s="21"/>
      <c r="CQ606" s="40"/>
      <c r="CS606" s="21"/>
      <c r="CT606" s="21"/>
      <c r="CV606" s="40"/>
      <c r="CX606" s="21"/>
      <c r="CY606" s="21"/>
      <c r="CZ606" s="26"/>
      <c r="DA606" s="41"/>
      <c r="DF606" s="41"/>
      <c r="DH606" s="25"/>
      <c r="DI606" s="25"/>
      <c r="DK606" s="41"/>
      <c r="DM606" s="25"/>
      <c r="DN606" s="25"/>
      <c r="DP606" s="41"/>
      <c r="DR606" s="25"/>
      <c r="DS606" s="25"/>
      <c r="DT606" s="30"/>
      <c r="DU606" s="42"/>
      <c r="DZ606" s="42"/>
      <c r="EB606" s="29"/>
      <c r="EC606" s="29"/>
      <c r="EE606" s="42"/>
      <c r="EG606" s="29"/>
      <c r="EH606" s="29"/>
      <c r="EI606" s="34"/>
      <c r="EJ606" s="43"/>
      <c r="EO606" s="43"/>
      <c r="EQ606" s="33"/>
      <c r="ER606" s="33"/>
      <c r="ES606" s="38"/>
      <c r="ET606" s="44"/>
      <c r="EX606" s="7"/>
      <c r="EY606" s="8"/>
      <c r="FD606" s="8"/>
      <c r="FF606" s="4"/>
      <c r="FG606" s="4"/>
      <c r="FI606" s="8"/>
      <c r="FK606" s="4"/>
      <c r="FL606" s="4"/>
      <c r="FN606" s="8"/>
      <c r="FP606" s="4"/>
      <c r="FQ606" s="4"/>
      <c r="FS606" s="8"/>
      <c r="FU606" s="4"/>
      <c r="FV606" s="4"/>
      <c r="FW606" s="15"/>
      <c r="FX606" s="39"/>
      <c r="GC606" s="39"/>
      <c r="GE606" s="14"/>
      <c r="GF606" s="14"/>
      <c r="GH606" s="39"/>
      <c r="GJ606" s="14"/>
      <c r="GK606" s="14"/>
      <c r="GM606" s="39"/>
      <c r="GO606" s="14"/>
      <c r="GP606" s="14"/>
      <c r="GQ606" s="22"/>
      <c r="GR606" s="40"/>
      <c r="GW606" s="40"/>
      <c r="GY606" s="21"/>
      <c r="GZ606" s="21"/>
      <c r="HB606" s="40"/>
      <c r="HD606" s="21"/>
      <c r="HE606" s="21"/>
      <c r="HF606" s="26"/>
      <c r="HG606" s="41"/>
      <c r="HL606" s="41"/>
      <c r="HN606" s="25"/>
      <c r="HO606" s="25"/>
      <c r="HP606" s="30"/>
      <c r="HQ606" s="42"/>
      <c r="HU606" s="7"/>
      <c r="HV606" s="8"/>
      <c r="IA606" s="8"/>
      <c r="IC606" s="4"/>
      <c r="ID606" s="4"/>
      <c r="IF606" s="8"/>
      <c r="IH606" s="4"/>
      <c r="II606" s="4"/>
      <c r="IK606" s="8"/>
      <c r="IM606" s="4"/>
      <c r="IN606" s="4"/>
      <c r="IO606" s="15"/>
      <c r="IP606" s="39"/>
      <c r="IU606" s="39"/>
      <c r="IW606" s="14"/>
      <c r="IX606" s="14"/>
      <c r="IZ606" s="39"/>
      <c r="JB606" s="14"/>
      <c r="JC606" s="14"/>
      <c r="JD606" s="22"/>
      <c r="JE606" s="40"/>
      <c r="JJ606" s="40"/>
      <c r="JL606" s="21"/>
      <c r="JM606" s="21"/>
      <c r="JN606" s="26"/>
      <c r="JO606" s="41"/>
      <c r="JS606" s="7"/>
      <c r="JT606" s="8"/>
      <c r="JY606" s="8"/>
      <c r="KA606" s="4"/>
      <c r="KB606" s="4"/>
      <c r="KD606" s="8"/>
      <c r="KF606" s="4"/>
      <c r="KG606" s="4"/>
      <c r="KH606" s="15"/>
      <c r="KI606" s="39"/>
      <c r="KN606" s="39"/>
      <c r="KP606" s="14"/>
      <c r="KQ606" s="14"/>
      <c r="KR606" s="22"/>
      <c r="KS606" s="40"/>
      <c r="KX606" s="6"/>
      <c r="KZ606" s="5"/>
      <c r="LA606" s="5"/>
      <c r="LG606" s="15"/>
      <c r="LH606" s="39"/>
      <c r="LM606" s="6"/>
      <c r="LO606" s="5"/>
      <c r="LP606" s="5"/>
      <c r="LQ606" s="7"/>
      <c r="LR606" s="8"/>
      <c r="LW606" s="8"/>
      <c r="LY606" s="4"/>
      <c r="LZ606" s="4"/>
      <c r="MB606" s="8"/>
      <c r="MD606" s="4"/>
      <c r="ME606" s="4"/>
      <c r="MG606" s="8"/>
      <c r="MI606" s="4"/>
      <c r="MJ606" s="4"/>
      <c r="MK606" s="15"/>
      <c r="ML606" s="39"/>
      <c r="MQ606" s="39"/>
      <c r="MS606" s="14"/>
      <c r="MT606" s="14"/>
      <c r="MV606" s="39"/>
      <c r="MX606" s="14"/>
      <c r="MY606" s="14"/>
      <c r="MZ606" s="22"/>
      <c r="NA606" s="40"/>
      <c r="NF606" s="40"/>
      <c r="NH606" s="21"/>
      <c r="NI606" s="21"/>
      <c r="NJ606" s="26"/>
      <c r="NK606" s="41"/>
      <c r="NO606" s="7"/>
      <c r="NP606" s="8"/>
      <c r="NU606" s="8"/>
      <c r="NW606" s="4"/>
      <c r="NX606" s="4"/>
      <c r="NZ606" s="8"/>
      <c r="OB606" s="4"/>
      <c r="OC606" s="4"/>
      <c r="OD606" s="15"/>
      <c r="OE606" s="39"/>
      <c r="OJ606" s="39"/>
      <c r="OL606" s="14"/>
      <c r="OM606" s="14"/>
      <c r="ON606" s="22"/>
      <c r="OO606" s="40"/>
      <c r="OS606" s="7"/>
      <c r="OT606" s="8"/>
      <c r="OY606" s="8"/>
      <c r="PA606" s="4"/>
      <c r="PB606" s="4"/>
      <c r="PC606" s="15"/>
      <c r="PD606" s="39"/>
      <c r="PH606" s="7"/>
      <c r="PI606" s="8"/>
      <c r="PM606" s="7"/>
      <c r="PN606" s="8"/>
      <c r="PS606" s="8"/>
      <c r="PU606" s="4"/>
      <c r="PV606" s="4"/>
      <c r="PX606" s="8"/>
      <c r="PZ606" s="4"/>
      <c r="QA606" s="4"/>
      <c r="QB606" s="15"/>
      <c r="QC606" s="39"/>
      <c r="QH606" s="39"/>
      <c r="QJ606" s="14"/>
      <c r="QK606" s="14"/>
      <c r="QL606" s="22"/>
      <c r="QM606" s="40"/>
      <c r="QQ606" s="7"/>
      <c r="QR606" s="8"/>
      <c r="QW606" s="8"/>
      <c r="QY606" s="4"/>
      <c r="QZ606" s="4"/>
      <c r="RA606" s="15"/>
      <c r="RB606" s="39"/>
      <c r="RF606" s="7"/>
      <c r="RG606" s="8"/>
      <c r="RK606" s="7"/>
      <c r="RL606" s="8"/>
      <c r="RQ606" s="8"/>
      <c r="RS606" s="4"/>
      <c r="RT606" s="4"/>
      <c r="RU606" s="15"/>
      <c r="RV606" s="39"/>
      <c r="RZ606" s="7"/>
      <c r="SA606" s="8"/>
      <c r="SE606" s="7"/>
      <c r="SF606" s="8"/>
      <c r="SJ606" s="7"/>
      <c r="SK606" s="8"/>
      <c r="SP606" s="8"/>
      <c r="SR606" s="4"/>
      <c r="SS606" s="4"/>
      <c r="SU606" s="8"/>
      <c r="SW606" s="4"/>
      <c r="SX606" s="4"/>
      <c r="SY606" s="15"/>
      <c r="SZ606" s="39"/>
      <c r="TE606" s="39"/>
      <c r="TG606" s="14"/>
      <c r="TH606" s="14"/>
      <c r="TI606" s="22"/>
      <c r="TJ606" s="40"/>
      <c r="TN606" s="7"/>
      <c r="TO606" s="8"/>
      <c r="TT606" s="8"/>
      <c r="TV606" s="4"/>
      <c r="TW606" s="4"/>
      <c r="TX606" s="15"/>
      <c r="TY606" s="39"/>
      <c r="UC606" s="7"/>
      <c r="UD606" s="8"/>
      <c r="UH606" s="7"/>
      <c r="UI606" s="8"/>
      <c r="UN606" s="8"/>
      <c r="UP606" s="4"/>
      <c r="UQ606" s="4"/>
      <c r="UR606" s="15"/>
      <c r="US606" s="39"/>
      <c r="UW606" s="7"/>
      <c r="UX606" s="8"/>
      <c r="VB606" s="7"/>
      <c r="VC606" s="8"/>
      <c r="VG606" s="7"/>
      <c r="VH606" s="8"/>
      <c r="VM606" s="8"/>
      <c r="VO606" s="4"/>
      <c r="VP606" s="4"/>
      <c r="VQ606" s="15"/>
      <c r="VR606" s="39"/>
      <c r="VV606" s="7"/>
      <c r="VW606" s="8"/>
      <c r="WA606" s="7"/>
      <c r="WB606" s="8"/>
      <c r="WF606" s="7"/>
      <c r="WG606" s="8"/>
      <c r="WK606" s="7"/>
      <c r="WL606" s="8"/>
      <c r="WQ606" s="8"/>
      <c r="WS606" s="4"/>
      <c r="WT606" s="4"/>
      <c r="WU606" s="15"/>
      <c r="WV606" s="39"/>
      <c r="WZ606" s="7"/>
      <c r="XA606" s="8"/>
      <c r="XE606" s="7"/>
      <c r="XF606" s="8"/>
      <c r="XJ606" s="7"/>
      <c r="XK606" s="8"/>
      <c r="XO606" s="7"/>
      <c r="XP606" s="8"/>
      <c r="XT606" s="7"/>
      <c r="XU606" s="8"/>
      <c r="XY606" s="7"/>
      <c r="XZ606" s="8"/>
      <c r="YD606" s="7"/>
      <c r="YE606" s="8"/>
      <c r="YI606" s="7"/>
      <c r="YJ606" s="8"/>
    </row>
    <row r="607" spans="2:660" x14ac:dyDescent="0.2">
      <c r="B607" s="242"/>
      <c r="C607" s="163"/>
      <c r="D607"/>
      <c r="J607"/>
      <c r="K607"/>
      <c r="L607"/>
      <c r="M607"/>
      <c r="AI607" s="8"/>
      <c r="AK607" s="4"/>
      <c r="AL607" s="9"/>
      <c r="AN607" s="8"/>
      <c r="AP607" s="4"/>
      <c r="AQ607" s="9"/>
      <c r="AS607" s="8"/>
      <c r="AU607" s="4"/>
      <c r="AV607" s="9"/>
      <c r="AX607" s="17"/>
      <c r="AZ607" s="13"/>
      <c r="BA607" s="16"/>
      <c r="BM607" s="39"/>
      <c r="BO607" s="14"/>
      <c r="BP607" s="18"/>
      <c r="BR607" s="39"/>
      <c r="BT607" s="14"/>
      <c r="BU607" s="18"/>
      <c r="BW607" s="39"/>
      <c r="BY607" s="14"/>
      <c r="BZ607" s="18"/>
      <c r="CA607" s="22"/>
      <c r="CB607" s="40"/>
      <c r="CG607" s="40"/>
      <c r="CI607" s="21"/>
      <c r="CJ607" s="21"/>
      <c r="CL607" s="40"/>
      <c r="CN607" s="21"/>
      <c r="CO607" s="21"/>
      <c r="CQ607" s="40"/>
      <c r="CS607" s="21"/>
      <c r="CT607" s="21"/>
      <c r="CV607" s="40"/>
      <c r="CX607" s="21"/>
      <c r="CY607" s="21"/>
      <c r="CZ607" s="26"/>
      <c r="DA607" s="41"/>
      <c r="DF607" s="41"/>
      <c r="DH607" s="25"/>
      <c r="DI607" s="25"/>
      <c r="DK607" s="41"/>
      <c r="DM607" s="25"/>
      <c r="DN607" s="25"/>
      <c r="DP607" s="41"/>
      <c r="DR607" s="25"/>
      <c r="DS607" s="25"/>
      <c r="DT607" s="30"/>
      <c r="DU607" s="42"/>
      <c r="DZ607" s="42"/>
      <c r="EB607" s="29"/>
      <c r="EC607" s="29"/>
      <c r="EE607" s="42"/>
      <c r="EG607" s="29"/>
      <c r="EH607" s="29"/>
      <c r="EI607" s="34"/>
      <c r="EJ607" s="43"/>
      <c r="EO607" s="43"/>
      <c r="EQ607" s="33"/>
      <c r="ER607" s="33"/>
      <c r="ES607" s="38"/>
      <c r="ET607" s="44"/>
      <c r="EX607" s="7"/>
      <c r="EY607" s="8"/>
      <c r="FD607" s="8"/>
      <c r="FF607" s="4"/>
      <c r="FG607" s="4"/>
      <c r="FI607" s="8"/>
      <c r="FK607" s="4"/>
      <c r="FL607" s="4"/>
      <c r="FN607" s="8"/>
      <c r="FP607" s="4"/>
      <c r="FQ607" s="4"/>
      <c r="FS607" s="8"/>
      <c r="FU607" s="4"/>
      <c r="FV607" s="4"/>
      <c r="FW607" s="15"/>
      <c r="FX607" s="39"/>
      <c r="GC607" s="39"/>
      <c r="GE607" s="14"/>
      <c r="GF607" s="14"/>
      <c r="GH607" s="39"/>
      <c r="GJ607" s="14"/>
      <c r="GK607" s="14"/>
      <c r="GM607" s="39"/>
      <c r="GO607" s="14"/>
      <c r="GP607" s="14"/>
      <c r="GQ607" s="22"/>
      <c r="GR607" s="40"/>
      <c r="GW607" s="40"/>
      <c r="GY607" s="21"/>
      <c r="GZ607" s="21"/>
      <c r="HB607" s="40"/>
      <c r="HD607" s="21"/>
      <c r="HE607" s="21"/>
      <c r="HF607" s="26"/>
      <c r="HG607" s="41"/>
      <c r="HL607" s="41"/>
      <c r="HN607" s="25"/>
      <c r="HO607" s="25"/>
      <c r="HP607" s="30"/>
      <c r="HQ607" s="42"/>
      <c r="HU607" s="7"/>
      <c r="HV607" s="8"/>
      <c r="IA607" s="8"/>
      <c r="IC607" s="4"/>
      <c r="ID607" s="4"/>
      <c r="IF607" s="8"/>
      <c r="IH607" s="4"/>
      <c r="II607" s="4"/>
      <c r="IK607" s="8"/>
      <c r="IM607" s="4"/>
      <c r="IN607" s="4"/>
      <c r="IO607" s="15"/>
      <c r="IP607" s="39"/>
      <c r="IU607" s="39"/>
      <c r="IW607" s="14"/>
      <c r="IX607" s="14"/>
      <c r="IZ607" s="39"/>
      <c r="JB607" s="14"/>
      <c r="JC607" s="14"/>
      <c r="JD607" s="22"/>
      <c r="JE607" s="40"/>
      <c r="JJ607" s="40"/>
      <c r="JL607" s="21"/>
      <c r="JM607" s="21"/>
      <c r="JN607" s="26"/>
      <c r="JO607" s="41"/>
      <c r="JS607" s="7"/>
      <c r="JT607" s="8"/>
      <c r="JY607" s="8"/>
      <c r="KA607" s="4"/>
      <c r="KB607" s="4"/>
      <c r="KD607" s="8"/>
      <c r="KF607" s="4"/>
      <c r="KG607" s="4"/>
      <c r="KH607" s="15"/>
      <c r="KI607" s="39"/>
      <c r="KN607" s="39"/>
      <c r="KP607" s="14"/>
      <c r="KQ607" s="14"/>
      <c r="KR607" s="22"/>
      <c r="KS607" s="40"/>
      <c r="KX607" s="6"/>
      <c r="KZ607" s="5"/>
      <c r="LA607" s="5"/>
      <c r="LG607" s="15"/>
      <c r="LH607" s="39"/>
      <c r="LM607" s="6"/>
      <c r="LO607" s="5"/>
      <c r="LP607" s="5"/>
      <c r="LQ607" s="7"/>
      <c r="LR607" s="8"/>
      <c r="LW607" s="8"/>
      <c r="LY607" s="4"/>
      <c r="LZ607" s="4"/>
      <c r="MB607" s="8"/>
      <c r="MD607" s="4"/>
      <c r="ME607" s="4"/>
      <c r="MG607" s="8"/>
      <c r="MI607" s="4"/>
      <c r="MJ607" s="4"/>
      <c r="MK607" s="15"/>
      <c r="ML607" s="39"/>
      <c r="MQ607" s="39"/>
      <c r="MS607" s="14"/>
      <c r="MT607" s="14"/>
      <c r="MV607" s="39"/>
      <c r="MX607" s="14"/>
      <c r="MY607" s="14"/>
      <c r="MZ607" s="22"/>
      <c r="NA607" s="40"/>
      <c r="NF607" s="40"/>
      <c r="NH607" s="21"/>
      <c r="NI607" s="21"/>
      <c r="NJ607" s="26"/>
      <c r="NK607" s="41"/>
      <c r="NO607" s="7"/>
      <c r="NP607" s="8"/>
      <c r="NU607" s="8"/>
      <c r="NW607" s="4"/>
      <c r="NX607" s="4"/>
      <c r="NZ607" s="8"/>
      <c r="OB607" s="4"/>
      <c r="OC607" s="4"/>
      <c r="OD607" s="15"/>
      <c r="OE607" s="39"/>
      <c r="OJ607" s="39"/>
      <c r="OL607" s="14"/>
      <c r="OM607" s="14"/>
      <c r="ON607" s="22"/>
      <c r="OO607" s="40"/>
      <c r="OS607" s="7"/>
      <c r="OT607" s="8"/>
      <c r="OY607" s="8"/>
      <c r="PA607" s="4"/>
      <c r="PB607" s="4"/>
      <c r="PC607" s="15"/>
      <c r="PD607" s="39"/>
      <c r="PH607" s="7"/>
      <c r="PI607" s="8"/>
      <c r="PM607" s="7"/>
      <c r="PN607" s="8"/>
      <c r="PS607" s="8"/>
      <c r="PU607" s="4"/>
      <c r="PV607" s="4"/>
      <c r="PX607" s="8"/>
      <c r="PZ607" s="4"/>
      <c r="QA607" s="4"/>
      <c r="QB607" s="15"/>
      <c r="QC607" s="39"/>
      <c r="QH607" s="39"/>
      <c r="QJ607" s="14"/>
      <c r="QK607" s="14"/>
      <c r="QL607" s="22"/>
      <c r="QM607" s="40"/>
      <c r="QQ607" s="7"/>
      <c r="QR607" s="8"/>
      <c r="QW607" s="8"/>
      <c r="QY607" s="4"/>
      <c r="QZ607" s="4"/>
      <c r="RA607" s="15"/>
      <c r="RB607" s="39"/>
      <c r="RF607" s="7"/>
      <c r="RG607" s="8"/>
      <c r="RK607" s="7"/>
      <c r="RL607" s="8"/>
      <c r="RQ607" s="8"/>
      <c r="RS607" s="4"/>
      <c r="RT607" s="4"/>
      <c r="RU607" s="15"/>
      <c r="RV607" s="39"/>
      <c r="RZ607" s="7"/>
      <c r="SA607" s="8"/>
      <c r="SE607" s="7"/>
      <c r="SF607" s="8"/>
      <c r="SJ607" s="7"/>
      <c r="SK607" s="8"/>
      <c r="SP607" s="8"/>
      <c r="SR607" s="4"/>
      <c r="SS607" s="4"/>
      <c r="SU607" s="8"/>
      <c r="SW607" s="4"/>
      <c r="SX607" s="4"/>
      <c r="SY607" s="15"/>
      <c r="SZ607" s="39"/>
      <c r="TE607" s="39"/>
      <c r="TG607" s="14"/>
      <c r="TH607" s="14"/>
      <c r="TI607" s="22"/>
      <c r="TJ607" s="40"/>
      <c r="TN607" s="7"/>
      <c r="TO607" s="8"/>
      <c r="TT607" s="8"/>
      <c r="TV607" s="4"/>
      <c r="TW607" s="4"/>
      <c r="TX607" s="15"/>
      <c r="TY607" s="39"/>
      <c r="UC607" s="7"/>
      <c r="UD607" s="8"/>
      <c r="UH607" s="7"/>
      <c r="UI607" s="8"/>
      <c r="UN607" s="8"/>
      <c r="UP607" s="4"/>
      <c r="UQ607" s="4"/>
      <c r="UR607" s="15"/>
      <c r="US607" s="39"/>
      <c r="UW607" s="7"/>
      <c r="UX607" s="8"/>
      <c r="VB607" s="7"/>
      <c r="VC607" s="8"/>
      <c r="VG607" s="7"/>
      <c r="VH607" s="8"/>
      <c r="VM607" s="8"/>
      <c r="VO607" s="4"/>
      <c r="VP607" s="4"/>
      <c r="VQ607" s="15"/>
      <c r="VR607" s="39"/>
      <c r="VV607" s="7"/>
      <c r="VW607" s="8"/>
      <c r="WA607" s="7"/>
      <c r="WB607" s="8"/>
      <c r="WF607" s="7"/>
      <c r="WG607" s="8"/>
      <c r="WK607" s="7"/>
      <c r="WL607" s="8"/>
      <c r="WQ607" s="8"/>
      <c r="WS607" s="4"/>
      <c r="WT607" s="4"/>
      <c r="WU607" s="15"/>
      <c r="WV607" s="39"/>
      <c r="WZ607" s="7"/>
      <c r="XA607" s="8"/>
      <c r="XE607" s="7"/>
      <c r="XF607" s="8"/>
      <c r="XJ607" s="7"/>
      <c r="XK607" s="8"/>
      <c r="XO607" s="7"/>
      <c r="XP607" s="8"/>
      <c r="XT607" s="7"/>
      <c r="XU607" s="8"/>
      <c r="XY607" s="7"/>
      <c r="XZ607" s="8"/>
      <c r="YD607" s="7"/>
      <c r="YE607" s="8"/>
      <c r="YI607" s="7"/>
      <c r="YJ607" s="8"/>
    </row>
    <row r="608" spans="2:660" x14ac:dyDescent="0.2">
      <c r="B608" s="242"/>
      <c r="C608" s="163"/>
      <c r="D608"/>
      <c r="J608"/>
      <c r="K608"/>
      <c r="L608"/>
      <c r="M608"/>
      <c r="AI608" s="8"/>
      <c r="AK608" s="4"/>
      <c r="AL608" s="9"/>
      <c r="AN608" s="8"/>
      <c r="AP608" s="4"/>
      <c r="AQ608" s="9"/>
      <c r="AS608" s="8"/>
      <c r="AU608" s="4"/>
      <c r="AV608" s="9"/>
      <c r="AX608" s="17"/>
      <c r="AZ608" s="13"/>
      <c r="BA608" s="16"/>
      <c r="BM608" s="39"/>
      <c r="BO608" s="14"/>
      <c r="BP608" s="18"/>
      <c r="BR608" s="39"/>
      <c r="BT608" s="14"/>
      <c r="BU608" s="18"/>
      <c r="BW608" s="39"/>
      <c r="BY608" s="14"/>
      <c r="BZ608" s="18"/>
      <c r="CA608" s="22"/>
      <c r="CB608" s="40"/>
      <c r="CG608" s="40"/>
      <c r="CI608" s="21"/>
      <c r="CJ608" s="21"/>
      <c r="CL608" s="40"/>
      <c r="CN608" s="21"/>
      <c r="CO608" s="21"/>
      <c r="CQ608" s="40"/>
      <c r="CS608" s="21"/>
      <c r="CT608" s="21"/>
      <c r="CV608" s="40"/>
      <c r="CX608" s="21"/>
      <c r="CY608" s="21"/>
      <c r="CZ608" s="26"/>
      <c r="DA608" s="41"/>
      <c r="DF608" s="41"/>
      <c r="DH608" s="25"/>
      <c r="DI608" s="25"/>
      <c r="DK608" s="41"/>
      <c r="DM608" s="25"/>
      <c r="DN608" s="25"/>
      <c r="DP608" s="41"/>
      <c r="DR608" s="25"/>
      <c r="DS608" s="25"/>
      <c r="DT608" s="30"/>
      <c r="DU608" s="42"/>
      <c r="DZ608" s="42"/>
      <c r="EB608" s="29"/>
      <c r="EC608" s="29"/>
      <c r="EE608" s="42"/>
      <c r="EG608" s="29"/>
      <c r="EH608" s="29"/>
      <c r="EI608" s="34"/>
      <c r="EJ608" s="43"/>
      <c r="EO608" s="43"/>
      <c r="EQ608" s="33"/>
      <c r="ER608" s="33"/>
      <c r="ES608" s="38"/>
      <c r="ET608" s="44"/>
      <c r="EX608" s="7"/>
      <c r="EY608" s="8"/>
      <c r="FD608" s="8"/>
      <c r="FF608" s="4"/>
      <c r="FG608" s="4"/>
      <c r="FI608" s="8"/>
      <c r="FK608" s="4"/>
      <c r="FL608" s="4"/>
      <c r="FN608" s="8"/>
      <c r="FP608" s="4"/>
      <c r="FQ608" s="4"/>
      <c r="FS608" s="8"/>
      <c r="FU608" s="4"/>
      <c r="FV608" s="4"/>
      <c r="FW608" s="15"/>
      <c r="FX608" s="39"/>
      <c r="GC608" s="39"/>
      <c r="GE608" s="14"/>
      <c r="GF608" s="14"/>
      <c r="GH608" s="39"/>
      <c r="GJ608" s="14"/>
      <c r="GK608" s="14"/>
      <c r="GM608" s="39"/>
      <c r="GO608" s="14"/>
      <c r="GP608" s="14"/>
      <c r="GQ608" s="22"/>
      <c r="GR608" s="40"/>
      <c r="GW608" s="40"/>
      <c r="GY608" s="21"/>
      <c r="GZ608" s="21"/>
      <c r="HB608" s="40"/>
      <c r="HD608" s="21"/>
      <c r="HE608" s="21"/>
      <c r="HF608" s="26"/>
      <c r="HG608" s="41"/>
      <c r="HL608" s="41"/>
      <c r="HN608" s="25"/>
      <c r="HO608" s="25"/>
      <c r="HP608" s="30"/>
      <c r="HQ608" s="42"/>
      <c r="HU608" s="7"/>
      <c r="HV608" s="8"/>
      <c r="IA608" s="8"/>
      <c r="IC608" s="4"/>
      <c r="ID608" s="4"/>
      <c r="IF608" s="8"/>
      <c r="IH608" s="4"/>
      <c r="II608" s="4"/>
      <c r="IK608" s="8"/>
      <c r="IM608" s="4"/>
      <c r="IN608" s="4"/>
      <c r="IO608" s="15"/>
      <c r="IP608" s="39"/>
      <c r="IU608" s="39"/>
      <c r="IW608" s="14"/>
      <c r="IX608" s="14"/>
      <c r="IZ608" s="39"/>
      <c r="JB608" s="14"/>
      <c r="JC608" s="14"/>
      <c r="JD608" s="22"/>
      <c r="JE608" s="40"/>
      <c r="JJ608" s="40"/>
      <c r="JL608" s="21"/>
      <c r="JM608" s="21"/>
      <c r="JN608" s="26"/>
      <c r="JO608" s="41"/>
      <c r="JS608" s="7"/>
      <c r="JT608" s="8"/>
      <c r="JY608" s="8"/>
      <c r="KA608" s="4"/>
      <c r="KB608" s="4"/>
      <c r="KD608" s="8"/>
      <c r="KF608" s="4"/>
      <c r="KG608" s="4"/>
      <c r="KH608" s="15"/>
      <c r="KI608" s="39"/>
      <c r="KN608" s="39"/>
      <c r="KP608" s="14"/>
      <c r="KQ608" s="14"/>
      <c r="KR608" s="22"/>
      <c r="KS608" s="40"/>
      <c r="KX608" s="6"/>
      <c r="KZ608" s="5"/>
      <c r="LA608" s="5"/>
      <c r="LG608" s="15"/>
      <c r="LH608" s="39"/>
      <c r="LM608" s="6"/>
      <c r="LO608" s="5"/>
      <c r="LP608" s="5"/>
      <c r="LQ608" s="7"/>
      <c r="LR608" s="8"/>
      <c r="LW608" s="8"/>
      <c r="LY608" s="4"/>
      <c r="LZ608" s="4"/>
      <c r="MB608" s="8"/>
      <c r="MD608" s="4"/>
      <c r="ME608" s="4"/>
      <c r="MG608" s="8"/>
      <c r="MI608" s="4"/>
      <c r="MJ608" s="4"/>
      <c r="MK608" s="15"/>
      <c r="ML608" s="39"/>
      <c r="MQ608" s="39"/>
      <c r="MS608" s="14"/>
      <c r="MT608" s="14"/>
      <c r="MV608" s="39"/>
      <c r="MX608" s="14"/>
      <c r="MY608" s="14"/>
      <c r="MZ608" s="22"/>
      <c r="NA608" s="40"/>
      <c r="NF608" s="40"/>
      <c r="NH608" s="21"/>
      <c r="NI608" s="21"/>
      <c r="NJ608" s="26"/>
      <c r="NK608" s="41"/>
      <c r="NO608" s="7"/>
      <c r="NP608" s="8"/>
      <c r="NU608" s="8"/>
      <c r="NW608" s="4"/>
      <c r="NX608" s="4"/>
      <c r="NZ608" s="8"/>
      <c r="OB608" s="4"/>
      <c r="OC608" s="4"/>
      <c r="OD608" s="15"/>
      <c r="OE608" s="39"/>
      <c r="OJ608" s="39"/>
      <c r="OL608" s="14"/>
      <c r="OM608" s="14"/>
      <c r="ON608" s="22"/>
      <c r="OO608" s="40"/>
      <c r="OS608" s="7"/>
      <c r="OT608" s="8"/>
      <c r="OY608" s="8"/>
      <c r="PA608" s="4"/>
      <c r="PB608" s="4"/>
      <c r="PC608" s="15"/>
      <c r="PD608" s="39"/>
      <c r="PH608" s="7"/>
      <c r="PI608" s="8"/>
      <c r="PM608" s="7"/>
      <c r="PN608" s="8"/>
      <c r="PS608" s="8"/>
      <c r="PU608" s="4"/>
      <c r="PV608" s="4"/>
      <c r="PX608" s="8"/>
      <c r="PZ608" s="4"/>
      <c r="QA608" s="4"/>
      <c r="QB608" s="15"/>
      <c r="QC608" s="39"/>
      <c r="QH608" s="39"/>
      <c r="QJ608" s="14"/>
      <c r="QK608" s="14"/>
      <c r="QL608" s="22"/>
      <c r="QM608" s="40"/>
      <c r="QQ608" s="7"/>
      <c r="QR608" s="8"/>
      <c r="QW608" s="8"/>
      <c r="QY608" s="4"/>
      <c r="QZ608" s="4"/>
      <c r="RA608" s="15"/>
      <c r="RB608" s="39"/>
      <c r="RF608" s="7"/>
      <c r="RG608" s="8"/>
      <c r="RK608" s="7"/>
      <c r="RL608" s="8"/>
      <c r="RQ608" s="8"/>
      <c r="RS608" s="4"/>
      <c r="RT608" s="4"/>
      <c r="RU608" s="15"/>
      <c r="RV608" s="39"/>
      <c r="RZ608" s="7"/>
      <c r="SA608" s="8"/>
      <c r="SE608" s="7"/>
      <c r="SF608" s="8"/>
      <c r="SJ608" s="7"/>
      <c r="SK608" s="8"/>
      <c r="SP608" s="8"/>
      <c r="SR608" s="4"/>
      <c r="SS608" s="4"/>
      <c r="SU608" s="8"/>
      <c r="SW608" s="4"/>
      <c r="SX608" s="4"/>
      <c r="SY608" s="15"/>
      <c r="SZ608" s="39"/>
      <c r="TE608" s="39"/>
      <c r="TG608" s="14"/>
      <c r="TH608" s="14"/>
      <c r="TI608" s="22"/>
      <c r="TJ608" s="40"/>
      <c r="TN608" s="7"/>
      <c r="TO608" s="8"/>
      <c r="TT608" s="8"/>
      <c r="TV608" s="4"/>
      <c r="TW608" s="4"/>
      <c r="TX608" s="15"/>
      <c r="TY608" s="39"/>
      <c r="UC608" s="7"/>
      <c r="UD608" s="8"/>
      <c r="UH608" s="7"/>
      <c r="UI608" s="8"/>
      <c r="UN608" s="8"/>
      <c r="UP608" s="4"/>
      <c r="UQ608" s="4"/>
      <c r="UR608" s="15"/>
      <c r="US608" s="39"/>
      <c r="UW608" s="7"/>
      <c r="UX608" s="8"/>
      <c r="VB608" s="7"/>
      <c r="VC608" s="8"/>
      <c r="VG608" s="7"/>
      <c r="VH608" s="8"/>
      <c r="VM608" s="8"/>
      <c r="VO608" s="4"/>
      <c r="VP608" s="4"/>
      <c r="VQ608" s="15"/>
      <c r="VR608" s="39"/>
      <c r="VV608" s="7"/>
      <c r="VW608" s="8"/>
      <c r="WA608" s="7"/>
      <c r="WB608" s="8"/>
      <c r="WF608" s="7"/>
      <c r="WG608" s="8"/>
      <c r="WK608" s="7"/>
      <c r="WL608" s="8"/>
      <c r="WQ608" s="8"/>
      <c r="WS608" s="4"/>
      <c r="WT608" s="4"/>
      <c r="WU608" s="15"/>
      <c r="WV608" s="39"/>
      <c r="WZ608" s="7"/>
      <c r="XA608" s="8"/>
      <c r="XE608" s="7"/>
      <c r="XF608" s="8"/>
      <c r="XJ608" s="7"/>
      <c r="XK608" s="8"/>
      <c r="XO608" s="7"/>
      <c r="XP608" s="8"/>
      <c r="XT608" s="7"/>
      <c r="XU608" s="8"/>
      <c r="XY608" s="7"/>
      <c r="XZ608" s="8"/>
      <c r="YD608" s="7"/>
      <c r="YE608" s="8"/>
      <c r="YI608" s="7"/>
      <c r="YJ608" s="8"/>
    </row>
    <row r="609" spans="2:660" x14ac:dyDescent="0.2">
      <c r="B609" s="242"/>
      <c r="C609" s="163"/>
      <c r="D609"/>
      <c r="J609"/>
      <c r="K609"/>
      <c r="L609"/>
      <c r="M609"/>
      <c r="AI609" s="8"/>
      <c r="AK609" s="4"/>
      <c r="AL609" s="9"/>
      <c r="AN609" s="8"/>
      <c r="AP609" s="4"/>
      <c r="AQ609" s="9"/>
      <c r="AS609" s="8"/>
      <c r="AU609" s="4"/>
      <c r="AV609" s="9"/>
      <c r="AX609" s="17"/>
      <c r="AZ609" s="13"/>
      <c r="BA609" s="16"/>
      <c r="BM609" s="39"/>
      <c r="BO609" s="14"/>
      <c r="BP609" s="18"/>
      <c r="BR609" s="39"/>
      <c r="BT609" s="14"/>
      <c r="BU609" s="18"/>
      <c r="BW609" s="39"/>
      <c r="BY609" s="14"/>
      <c r="BZ609" s="18"/>
      <c r="CA609" s="22"/>
      <c r="CB609" s="40"/>
      <c r="CG609" s="40"/>
      <c r="CI609" s="21"/>
      <c r="CJ609" s="21"/>
      <c r="CL609" s="40"/>
      <c r="CN609" s="21"/>
      <c r="CO609" s="21"/>
      <c r="CQ609" s="40"/>
      <c r="CS609" s="21"/>
      <c r="CT609" s="21"/>
      <c r="CV609" s="40"/>
      <c r="CX609" s="21"/>
      <c r="CY609" s="21"/>
      <c r="CZ609" s="26"/>
      <c r="DA609" s="41"/>
      <c r="DF609" s="41"/>
      <c r="DH609" s="25"/>
      <c r="DI609" s="25"/>
      <c r="DK609" s="41"/>
      <c r="DM609" s="25"/>
      <c r="DN609" s="25"/>
      <c r="DP609" s="41"/>
      <c r="DR609" s="25"/>
      <c r="DS609" s="25"/>
      <c r="DT609" s="30"/>
      <c r="DU609" s="42"/>
      <c r="DZ609" s="42"/>
      <c r="EB609" s="29"/>
      <c r="EC609" s="29"/>
      <c r="EE609" s="42"/>
      <c r="EG609" s="29"/>
      <c r="EH609" s="29"/>
      <c r="EI609" s="34"/>
      <c r="EJ609" s="43"/>
      <c r="EO609" s="43"/>
      <c r="EQ609" s="33"/>
      <c r="ER609" s="33"/>
      <c r="ES609" s="38"/>
      <c r="ET609" s="44"/>
      <c r="EX609" s="7"/>
      <c r="EY609" s="8"/>
      <c r="FD609" s="8"/>
      <c r="FF609" s="4"/>
      <c r="FG609" s="4"/>
      <c r="FI609" s="8"/>
      <c r="FK609" s="4"/>
      <c r="FL609" s="4"/>
      <c r="FN609" s="8"/>
      <c r="FP609" s="4"/>
      <c r="FQ609" s="4"/>
      <c r="FS609" s="8"/>
      <c r="FU609" s="4"/>
      <c r="FV609" s="4"/>
      <c r="FW609" s="15"/>
      <c r="FX609" s="39"/>
      <c r="GC609" s="39"/>
      <c r="GE609" s="14"/>
      <c r="GF609" s="14"/>
      <c r="GH609" s="39"/>
      <c r="GJ609" s="14"/>
      <c r="GK609" s="14"/>
      <c r="GM609" s="39"/>
      <c r="GO609" s="14"/>
      <c r="GP609" s="14"/>
      <c r="GQ609" s="22"/>
      <c r="GR609" s="40"/>
      <c r="GW609" s="40"/>
      <c r="GY609" s="21"/>
      <c r="GZ609" s="21"/>
      <c r="HB609" s="40"/>
      <c r="HD609" s="21"/>
      <c r="HE609" s="21"/>
      <c r="HF609" s="26"/>
      <c r="HG609" s="41"/>
      <c r="HL609" s="41"/>
      <c r="HN609" s="25"/>
      <c r="HO609" s="25"/>
      <c r="HP609" s="30"/>
      <c r="HQ609" s="42"/>
      <c r="HU609" s="7"/>
      <c r="HV609" s="8"/>
      <c r="IA609" s="8"/>
      <c r="IC609" s="4"/>
      <c r="ID609" s="4"/>
      <c r="IF609" s="8"/>
      <c r="IH609" s="4"/>
      <c r="II609" s="4"/>
      <c r="IK609" s="8"/>
      <c r="IM609" s="4"/>
      <c r="IN609" s="4"/>
      <c r="IO609" s="15"/>
      <c r="IP609" s="39"/>
      <c r="IU609" s="39"/>
      <c r="IW609" s="14"/>
      <c r="IX609" s="14"/>
      <c r="IZ609" s="39"/>
      <c r="JB609" s="14"/>
      <c r="JC609" s="14"/>
      <c r="JD609" s="22"/>
      <c r="JE609" s="40"/>
      <c r="JJ609" s="40"/>
      <c r="JL609" s="21"/>
      <c r="JM609" s="21"/>
      <c r="JN609" s="26"/>
      <c r="JO609" s="41"/>
      <c r="JS609" s="7"/>
      <c r="JT609" s="8"/>
      <c r="JY609" s="8"/>
      <c r="KA609" s="4"/>
      <c r="KB609" s="4"/>
      <c r="KD609" s="8"/>
      <c r="KF609" s="4"/>
      <c r="KG609" s="4"/>
      <c r="KH609" s="15"/>
      <c r="KI609" s="39"/>
      <c r="KN609" s="39"/>
      <c r="KP609" s="14"/>
      <c r="KQ609" s="14"/>
      <c r="KR609" s="22"/>
      <c r="KS609" s="40"/>
      <c r="KX609" s="6"/>
      <c r="KZ609" s="5"/>
      <c r="LA609" s="5"/>
      <c r="LG609" s="15"/>
      <c r="LH609" s="39"/>
      <c r="LM609" s="6"/>
      <c r="LO609" s="5"/>
      <c r="LP609" s="5"/>
      <c r="LQ609" s="7"/>
      <c r="LR609" s="8"/>
      <c r="LW609" s="8"/>
      <c r="LY609" s="4"/>
      <c r="LZ609" s="4"/>
      <c r="MB609" s="8"/>
      <c r="MD609" s="4"/>
      <c r="ME609" s="4"/>
      <c r="MG609" s="8"/>
      <c r="MI609" s="4"/>
      <c r="MJ609" s="4"/>
      <c r="MK609" s="15"/>
      <c r="ML609" s="39"/>
      <c r="MQ609" s="39"/>
      <c r="MS609" s="14"/>
      <c r="MT609" s="14"/>
      <c r="MV609" s="39"/>
      <c r="MX609" s="14"/>
      <c r="MY609" s="14"/>
      <c r="MZ609" s="22"/>
      <c r="NA609" s="40"/>
      <c r="NF609" s="40"/>
      <c r="NH609" s="21"/>
      <c r="NI609" s="21"/>
      <c r="NJ609" s="26"/>
      <c r="NK609" s="41"/>
      <c r="NO609" s="7"/>
      <c r="NP609" s="8"/>
      <c r="NU609" s="8"/>
      <c r="NW609" s="4"/>
      <c r="NX609" s="4"/>
      <c r="NZ609" s="8"/>
      <c r="OB609" s="4"/>
      <c r="OC609" s="4"/>
      <c r="OD609" s="15"/>
      <c r="OE609" s="39"/>
      <c r="OJ609" s="39"/>
      <c r="OL609" s="14"/>
      <c r="OM609" s="14"/>
      <c r="ON609" s="22"/>
      <c r="OO609" s="40"/>
      <c r="OS609" s="7"/>
      <c r="OT609" s="8"/>
      <c r="OY609" s="8"/>
      <c r="PA609" s="4"/>
      <c r="PB609" s="4"/>
      <c r="PC609" s="15"/>
      <c r="PD609" s="39"/>
      <c r="PH609" s="7"/>
      <c r="PI609" s="8"/>
      <c r="PM609" s="7"/>
      <c r="PN609" s="8"/>
      <c r="PS609" s="8"/>
      <c r="PU609" s="4"/>
      <c r="PV609" s="4"/>
      <c r="PX609" s="8"/>
      <c r="PZ609" s="4"/>
      <c r="QA609" s="4"/>
      <c r="QB609" s="15"/>
      <c r="QC609" s="39"/>
      <c r="QH609" s="39"/>
      <c r="QJ609" s="14"/>
      <c r="QK609" s="14"/>
      <c r="QL609" s="22"/>
      <c r="QM609" s="40"/>
      <c r="QQ609" s="7"/>
      <c r="QR609" s="8"/>
      <c r="QW609" s="8"/>
      <c r="QY609" s="4"/>
      <c r="QZ609" s="4"/>
      <c r="RA609" s="15"/>
      <c r="RB609" s="39"/>
      <c r="RF609" s="7"/>
      <c r="RG609" s="8"/>
      <c r="RK609" s="7"/>
      <c r="RL609" s="8"/>
      <c r="RQ609" s="8"/>
      <c r="RS609" s="4"/>
      <c r="RT609" s="4"/>
      <c r="RU609" s="15"/>
      <c r="RV609" s="39"/>
      <c r="RZ609" s="7"/>
      <c r="SA609" s="8"/>
      <c r="SE609" s="7"/>
      <c r="SF609" s="8"/>
      <c r="SJ609" s="7"/>
      <c r="SK609" s="8"/>
      <c r="SP609" s="8"/>
      <c r="SR609" s="4"/>
      <c r="SS609" s="4"/>
      <c r="SU609" s="8"/>
      <c r="SW609" s="4"/>
      <c r="SX609" s="4"/>
      <c r="SY609" s="15"/>
      <c r="SZ609" s="39"/>
      <c r="TE609" s="39"/>
      <c r="TG609" s="14"/>
      <c r="TH609" s="14"/>
      <c r="TI609" s="22"/>
      <c r="TJ609" s="40"/>
      <c r="TN609" s="7"/>
      <c r="TO609" s="8"/>
      <c r="TT609" s="8"/>
      <c r="TV609" s="4"/>
      <c r="TW609" s="4"/>
      <c r="TX609" s="15"/>
      <c r="TY609" s="39"/>
      <c r="UC609" s="7"/>
      <c r="UD609" s="8"/>
      <c r="UH609" s="7"/>
      <c r="UI609" s="8"/>
      <c r="UN609" s="8"/>
      <c r="UP609" s="4"/>
      <c r="UQ609" s="4"/>
      <c r="UR609" s="15"/>
      <c r="US609" s="39"/>
      <c r="UW609" s="7"/>
      <c r="UX609" s="8"/>
      <c r="VB609" s="7"/>
      <c r="VC609" s="8"/>
      <c r="VG609" s="7"/>
      <c r="VH609" s="8"/>
      <c r="VM609" s="8"/>
      <c r="VO609" s="4"/>
      <c r="VP609" s="4"/>
      <c r="VQ609" s="15"/>
      <c r="VR609" s="39"/>
      <c r="VV609" s="7"/>
      <c r="VW609" s="8"/>
      <c r="WA609" s="7"/>
      <c r="WB609" s="8"/>
      <c r="WF609" s="7"/>
      <c r="WG609" s="8"/>
      <c r="WK609" s="7"/>
      <c r="WL609" s="8"/>
      <c r="WQ609" s="8"/>
      <c r="WS609" s="4"/>
      <c r="WT609" s="4"/>
      <c r="WU609" s="15"/>
      <c r="WV609" s="39"/>
      <c r="WZ609" s="7"/>
      <c r="XA609" s="8"/>
      <c r="XE609" s="7"/>
      <c r="XF609" s="8"/>
      <c r="XJ609" s="7"/>
      <c r="XK609" s="8"/>
      <c r="XO609" s="7"/>
      <c r="XP609" s="8"/>
      <c r="XT609" s="7"/>
      <c r="XU609" s="8"/>
      <c r="XY609" s="7"/>
      <c r="XZ609" s="8"/>
      <c r="YD609" s="7"/>
      <c r="YE609" s="8"/>
      <c r="YI609" s="7"/>
      <c r="YJ609" s="8"/>
    </row>
    <row r="610" spans="2:660" x14ac:dyDescent="0.2">
      <c r="B610" s="242"/>
      <c r="C610" s="163"/>
      <c r="D610"/>
      <c r="J610"/>
      <c r="K610"/>
      <c r="L610"/>
      <c r="M610"/>
      <c r="AI610" s="8"/>
      <c r="AK610" s="4"/>
      <c r="AL610" s="9"/>
      <c r="AN610" s="8"/>
      <c r="AP610" s="4"/>
      <c r="AQ610" s="9"/>
      <c r="AS610" s="8"/>
      <c r="AU610" s="4"/>
      <c r="AV610" s="9"/>
      <c r="AX610" s="17"/>
      <c r="AZ610" s="13"/>
      <c r="BA610" s="16"/>
      <c r="BM610" s="39"/>
      <c r="BO610" s="14"/>
      <c r="BP610" s="18"/>
      <c r="BR610" s="39"/>
      <c r="BT610" s="14"/>
      <c r="BU610" s="18"/>
      <c r="BW610" s="39"/>
      <c r="BY610" s="14"/>
      <c r="BZ610" s="18"/>
      <c r="CA610" s="22"/>
      <c r="CB610" s="40"/>
      <c r="CG610" s="40"/>
      <c r="CI610" s="21"/>
      <c r="CJ610" s="21"/>
      <c r="CL610" s="40"/>
      <c r="CN610" s="21"/>
      <c r="CO610" s="21"/>
      <c r="CQ610" s="40"/>
      <c r="CS610" s="21"/>
      <c r="CT610" s="21"/>
      <c r="CV610" s="40"/>
      <c r="CX610" s="21"/>
      <c r="CY610" s="21"/>
      <c r="CZ610" s="26"/>
      <c r="DA610" s="41"/>
      <c r="DF610" s="41"/>
      <c r="DH610" s="25"/>
      <c r="DI610" s="25"/>
      <c r="DK610" s="41"/>
      <c r="DM610" s="25"/>
      <c r="DN610" s="25"/>
      <c r="DP610" s="41"/>
      <c r="DR610" s="25"/>
      <c r="DS610" s="25"/>
      <c r="DT610" s="30"/>
      <c r="DU610" s="42"/>
      <c r="DZ610" s="42"/>
      <c r="EB610" s="29"/>
      <c r="EC610" s="29"/>
      <c r="EE610" s="42"/>
      <c r="EG610" s="29"/>
      <c r="EH610" s="29"/>
      <c r="EI610" s="34"/>
      <c r="EJ610" s="43"/>
      <c r="EO610" s="43"/>
      <c r="EQ610" s="33"/>
      <c r="ER610" s="33"/>
      <c r="ES610" s="38"/>
      <c r="ET610" s="44"/>
      <c r="EX610" s="7"/>
      <c r="EY610" s="8"/>
      <c r="FD610" s="8"/>
      <c r="FF610" s="4"/>
      <c r="FG610" s="4"/>
      <c r="FI610" s="8"/>
      <c r="FK610" s="4"/>
      <c r="FL610" s="4"/>
      <c r="FN610" s="8"/>
      <c r="FP610" s="4"/>
      <c r="FQ610" s="4"/>
      <c r="FS610" s="8"/>
      <c r="FU610" s="4"/>
      <c r="FV610" s="4"/>
      <c r="FW610" s="15"/>
      <c r="FX610" s="39"/>
      <c r="GC610" s="39"/>
      <c r="GE610" s="14"/>
      <c r="GF610" s="14"/>
      <c r="GH610" s="39"/>
      <c r="GJ610" s="14"/>
      <c r="GK610" s="14"/>
      <c r="GM610" s="39"/>
      <c r="GO610" s="14"/>
      <c r="GP610" s="14"/>
      <c r="GQ610" s="22"/>
      <c r="GR610" s="40"/>
      <c r="GW610" s="40"/>
      <c r="GY610" s="21"/>
      <c r="GZ610" s="21"/>
      <c r="HB610" s="40"/>
      <c r="HD610" s="21"/>
      <c r="HE610" s="21"/>
      <c r="HF610" s="26"/>
      <c r="HG610" s="41"/>
      <c r="HL610" s="41"/>
      <c r="HN610" s="25"/>
      <c r="HO610" s="25"/>
      <c r="HP610" s="30"/>
      <c r="HQ610" s="42"/>
      <c r="HU610" s="7"/>
      <c r="HV610" s="8"/>
      <c r="IA610" s="8"/>
      <c r="IC610" s="4"/>
      <c r="ID610" s="4"/>
      <c r="IF610" s="8"/>
      <c r="IH610" s="4"/>
      <c r="II610" s="4"/>
      <c r="IK610" s="8"/>
      <c r="IM610" s="4"/>
      <c r="IN610" s="4"/>
      <c r="IO610" s="15"/>
      <c r="IP610" s="39"/>
      <c r="IU610" s="39"/>
      <c r="IW610" s="14"/>
      <c r="IX610" s="14"/>
      <c r="IZ610" s="39"/>
      <c r="JB610" s="14"/>
      <c r="JC610" s="14"/>
      <c r="JD610" s="22"/>
      <c r="JE610" s="40"/>
      <c r="JJ610" s="40"/>
      <c r="JL610" s="21"/>
      <c r="JM610" s="21"/>
      <c r="JN610" s="26"/>
      <c r="JO610" s="41"/>
      <c r="JS610" s="7"/>
      <c r="JT610" s="8"/>
      <c r="JY610" s="8"/>
      <c r="KA610" s="4"/>
      <c r="KB610" s="4"/>
      <c r="KD610" s="8"/>
      <c r="KF610" s="4"/>
      <c r="KG610" s="4"/>
      <c r="KH610" s="15"/>
      <c r="KI610" s="39"/>
      <c r="KN610" s="39"/>
      <c r="KP610" s="14"/>
      <c r="KQ610" s="14"/>
      <c r="KR610" s="22"/>
      <c r="KS610" s="40"/>
      <c r="KX610" s="6"/>
      <c r="KZ610" s="5"/>
      <c r="LA610" s="5"/>
      <c r="LG610" s="15"/>
      <c r="LH610" s="39"/>
      <c r="LM610" s="6"/>
      <c r="LO610" s="5"/>
      <c r="LP610" s="5"/>
      <c r="LQ610" s="7"/>
      <c r="LR610" s="8"/>
      <c r="LW610" s="8"/>
      <c r="LY610" s="4"/>
      <c r="LZ610" s="4"/>
      <c r="MB610" s="8"/>
      <c r="MD610" s="4"/>
      <c r="ME610" s="4"/>
      <c r="MG610" s="8"/>
      <c r="MI610" s="4"/>
      <c r="MJ610" s="4"/>
      <c r="MK610" s="15"/>
      <c r="ML610" s="39"/>
      <c r="MQ610" s="39"/>
      <c r="MS610" s="14"/>
      <c r="MT610" s="14"/>
      <c r="MV610" s="39"/>
      <c r="MX610" s="14"/>
      <c r="MY610" s="14"/>
      <c r="MZ610" s="22"/>
      <c r="NA610" s="40"/>
      <c r="NF610" s="40"/>
      <c r="NH610" s="21"/>
      <c r="NI610" s="21"/>
      <c r="NJ610" s="26"/>
      <c r="NK610" s="41"/>
      <c r="NO610" s="7"/>
      <c r="NP610" s="8"/>
      <c r="NU610" s="8"/>
      <c r="NW610" s="4"/>
      <c r="NX610" s="4"/>
      <c r="NZ610" s="8"/>
      <c r="OB610" s="4"/>
      <c r="OC610" s="4"/>
      <c r="OD610" s="15"/>
      <c r="OE610" s="39"/>
      <c r="OJ610" s="39"/>
      <c r="OL610" s="14"/>
      <c r="OM610" s="14"/>
      <c r="ON610" s="22"/>
      <c r="OO610" s="40"/>
      <c r="OS610" s="7"/>
      <c r="OT610" s="8"/>
      <c r="OY610" s="8"/>
      <c r="PA610" s="4"/>
      <c r="PB610" s="4"/>
      <c r="PC610" s="15"/>
      <c r="PD610" s="39"/>
      <c r="PH610" s="7"/>
      <c r="PI610" s="8"/>
      <c r="PM610" s="7"/>
      <c r="PN610" s="8"/>
      <c r="PS610" s="8"/>
      <c r="PU610" s="4"/>
      <c r="PV610" s="4"/>
      <c r="PX610" s="8"/>
      <c r="PZ610" s="4"/>
      <c r="QA610" s="4"/>
      <c r="QB610" s="15"/>
      <c r="QC610" s="39"/>
      <c r="QH610" s="39"/>
      <c r="QJ610" s="14"/>
      <c r="QK610" s="14"/>
      <c r="QL610" s="22"/>
      <c r="QM610" s="40"/>
      <c r="QQ610" s="7"/>
      <c r="QR610" s="8"/>
      <c r="QW610" s="8"/>
      <c r="QY610" s="4"/>
      <c r="QZ610" s="4"/>
      <c r="RA610" s="15"/>
      <c r="RB610" s="39"/>
      <c r="RF610" s="7"/>
      <c r="RG610" s="8"/>
      <c r="RK610" s="7"/>
      <c r="RL610" s="8"/>
      <c r="RQ610" s="8"/>
      <c r="RS610" s="4"/>
      <c r="RT610" s="4"/>
      <c r="RU610" s="15"/>
      <c r="RV610" s="39"/>
      <c r="RZ610" s="7"/>
      <c r="SA610" s="8"/>
      <c r="SE610" s="7"/>
      <c r="SF610" s="8"/>
      <c r="SJ610" s="7"/>
      <c r="SK610" s="8"/>
      <c r="SP610" s="8"/>
      <c r="SR610" s="4"/>
      <c r="SS610" s="4"/>
      <c r="SU610" s="8"/>
      <c r="SW610" s="4"/>
      <c r="SX610" s="4"/>
      <c r="SY610" s="15"/>
      <c r="SZ610" s="39"/>
      <c r="TE610" s="39"/>
      <c r="TG610" s="14"/>
      <c r="TH610" s="14"/>
      <c r="TI610" s="22"/>
      <c r="TJ610" s="40"/>
      <c r="TN610" s="7"/>
      <c r="TO610" s="8"/>
      <c r="TT610" s="8"/>
      <c r="TV610" s="4"/>
      <c r="TW610" s="4"/>
      <c r="TX610" s="15"/>
      <c r="TY610" s="39"/>
      <c r="UC610" s="7"/>
      <c r="UD610" s="8"/>
      <c r="UH610" s="7"/>
      <c r="UI610" s="8"/>
      <c r="UN610" s="8"/>
      <c r="UP610" s="4"/>
      <c r="UQ610" s="4"/>
      <c r="UR610" s="15"/>
      <c r="US610" s="39"/>
      <c r="UW610" s="7"/>
      <c r="UX610" s="8"/>
      <c r="VB610" s="7"/>
      <c r="VC610" s="8"/>
      <c r="VG610" s="7"/>
      <c r="VH610" s="8"/>
      <c r="VM610" s="8"/>
      <c r="VO610" s="4"/>
      <c r="VP610" s="4"/>
      <c r="VQ610" s="15"/>
      <c r="VR610" s="39"/>
      <c r="VV610" s="7"/>
      <c r="VW610" s="8"/>
      <c r="WA610" s="7"/>
      <c r="WB610" s="8"/>
      <c r="WF610" s="7"/>
      <c r="WG610" s="8"/>
      <c r="WK610" s="7"/>
      <c r="WL610" s="8"/>
      <c r="WQ610" s="8"/>
      <c r="WS610" s="4"/>
      <c r="WT610" s="4"/>
      <c r="WU610" s="15"/>
      <c r="WV610" s="39"/>
      <c r="WZ610" s="7"/>
      <c r="XA610" s="8"/>
      <c r="XE610" s="7"/>
      <c r="XF610" s="8"/>
      <c r="XJ610" s="7"/>
      <c r="XK610" s="8"/>
      <c r="XO610" s="7"/>
      <c r="XP610" s="8"/>
      <c r="XT610" s="7"/>
      <c r="XU610" s="8"/>
      <c r="XY610" s="7"/>
      <c r="XZ610" s="8"/>
      <c r="YD610" s="7"/>
      <c r="YE610" s="8"/>
      <c r="YI610" s="7"/>
      <c r="YJ610" s="8"/>
    </row>
    <row r="611" spans="2:660" x14ac:dyDescent="0.2">
      <c r="B611" s="242"/>
      <c r="C611" s="163"/>
      <c r="D611"/>
      <c r="J611"/>
      <c r="K611"/>
      <c r="L611"/>
      <c r="M611"/>
      <c r="AI611" s="8"/>
      <c r="AK611" s="4"/>
      <c r="AL611" s="9"/>
      <c r="AN611" s="8"/>
      <c r="AP611" s="4"/>
      <c r="AQ611" s="9"/>
      <c r="AS611" s="8"/>
      <c r="AU611" s="4"/>
      <c r="AV611" s="9"/>
      <c r="AX611" s="17"/>
      <c r="AZ611" s="13"/>
      <c r="BA611" s="16"/>
      <c r="BM611" s="39"/>
      <c r="BO611" s="14"/>
      <c r="BP611" s="18"/>
      <c r="BR611" s="39"/>
      <c r="BT611" s="14"/>
      <c r="BU611" s="18"/>
      <c r="BW611" s="39"/>
      <c r="BY611" s="14"/>
      <c r="BZ611" s="18"/>
      <c r="CA611" s="22"/>
      <c r="CB611" s="40"/>
      <c r="CG611" s="40"/>
      <c r="CI611" s="21"/>
      <c r="CJ611" s="21"/>
      <c r="CL611" s="40"/>
      <c r="CN611" s="21"/>
      <c r="CO611" s="21"/>
      <c r="CQ611" s="40"/>
      <c r="CS611" s="21"/>
      <c r="CT611" s="21"/>
      <c r="CV611" s="40"/>
      <c r="CX611" s="21"/>
      <c r="CY611" s="21"/>
      <c r="CZ611" s="26"/>
      <c r="DA611" s="41"/>
      <c r="DF611" s="41"/>
      <c r="DH611" s="25"/>
      <c r="DI611" s="25"/>
      <c r="DK611" s="41"/>
      <c r="DM611" s="25"/>
      <c r="DN611" s="25"/>
      <c r="DP611" s="41"/>
      <c r="DR611" s="25"/>
      <c r="DS611" s="25"/>
      <c r="DT611" s="30"/>
      <c r="DU611" s="42"/>
      <c r="DZ611" s="42"/>
      <c r="EB611" s="29"/>
      <c r="EC611" s="29"/>
      <c r="EE611" s="42"/>
      <c r="EG611" s="29"/>
      <c r="EH611" s="29"/>
      <c r="EI611" s="34"/>
      <c r="EJ611" s="43"/>
      <c r="EO611" s="43"/>
      <c r="EQ611" s="33"/>
      <c r="ER611" s="33"/>
      <c r="ES611" s="38"/>
      <c r="ET611" s="44"/>
      <c r="EX611" s="7"/>
      <c r="EY611" s="8"/>
      <c r="FD611" s="8"/>
      <c r="FF611" s="4"/>
      <c r="FG611" s="4"/>
      <c r="FI611" s="8"/>
      <c r="FK611" s="4"/>
      <c r="FL611" s="4"/>
      <c r="FN611" s="8"/>
      <c r="FP611" s="4"/>
      <c r="FQ611" s="4"/>
      <c r="FS611" s="8"/>
      <c r="FU611" s="4"/>
      <c r="FV611" s="4"/>
      <c r="FW611" s="15"/>
      <c r="FX611" s="39"/>
      <c r="GC611" s="39"/>
      <c r="GE611" s="14"/>
      <c r="GF611" s="14"/>
      <c r="GH611" s="39"/>
      <c r="GJ611" s="14"/>
      <c r="GK611" s="14"/>
      <c r="GM611" s="39"/>
      <c r="GO611" s="14"/>
      <c r="GP611" s="14"/>
      <c r="GQ611" s="22"/>
      <c r="GR611" s="40"/>
      <c r="GW611" s="40"/>
      <c r="GY611" s="21"/>
      <c r="GZ611" s="21"/>
      <c r="HB611" s="40"/>
      <c r="HD611" s="21"/>
      <c r="HE611" s="21"/>
      <c r="HF611" s="26"/>
      <c r="HG611" s="41"/>
      <c r="HL611" s="41"/>
      <c r="HN611" s="25"/>
      <c r="HO611" s="25"/>
      <c r="HP611" s="30"/>
      <c r="HQ611" s="42"/>
      <c r="HU611" s="7"/>
      <c r="HV611" s="8"/>
      <c r="IA611" s="8"/>
      <c r="IC611" s="4"/>
      <c r="ID611" s="4"/>
      <c r="IF611" s="8"/>
      <c r="IH611" s="4"/>
      <c r="II611" s="4"/>
      <c r="IK611" s="8"/>
      <c r="IM611" s="4"/>
      <c r="IN611" s="4"/>
      <c r="IO611" s="15"/>
      <c r="IP611" s="39"/>
      <c r="IU611" s="39"/>
      <c r="IW611" s="14"/>
      <c r="IX611" s="14"/>
      <c r="IZ611" s="39"/>
      <c r="JB611" s="14"/>
      <c r="JC611" s="14"/>
      <c r="JD611" s="22"/>
      <c r="JE611" s="40"/>
      <c r="JJ611" s="40"/>
      <c r="JL611" s="21"/>
      <c r="JM611" s="21"/>
      <c r="JN611" s="26"/>
      <c r="JO611" s="41"/>
      <c r="JS611" s="7"/>
      <c r="JT611" s="8"/>
      <c r="JY611" s="8"/>
      <c r="KA611" s="4"/>
      <c r="KB611" s="4"/>
      <c r="KD611" s="8"/>
      <c r="KF611" s="4"/>
      <c r="KG611" s="4"/>
      <c r="KH611" s="15"/>
      <c r="KI611" s="39"/>
      <c r="KN611" s="39"/>
      <c r="KP611" s="14"/>
      <c r="KQ611" s="14"/>
      <c r="KR611" s="22"/>
      <c r="KS611" s="40"/>
      <c r="KX611" s="6"/>
      <c r="KZ611" s="5"/>
      <c r="LA611" s="5"/>
      <c r="LG611" s="15"/>
      <c r="LH611" s="39"/>
      <c r="LM611" s="6"/>
      <c r="LO611" s="5"/>
      <c r="LP611" s="5"/>
      <c r="LQ611" s="7"/>
      <c r="LR611" s="8"/>
      <c r="LW611" s="8"/>
      <c r="LY611" s="4"/>
      <c r="LZ611" s="4"/>
      <c r="MB611" s="8"/>
      <c r="MD611" s="4"/>
      <c r="ME611" s="4"/>
      <c r="MG611" s="8"/>
      <c r="MI611" s="4"/>
      <c r="MJ611" s="4"/>
      <c r="MK611" s="15"/>
      <c r="ML611" s="39"/>
      <c r="MQ611" s="39"/>
      <c r="MS611" s="14"/>
      <c r="MT611" s="14"/>
      <c r="MV611" s="39"/>
      <c r="MX611" s="14"/>
      <c r="MY611" s="14"/>
      <c r="MZ611" s="22"/>
      <c r="NA611" s="40"/>
      <c r="NF611" s="40"/>
      <c r="NH611" s="21"/>
      <c r="NI611" s="21"/>
      <c r="NJ611" s="26"/>
      <c r="NK611" s="41"/>
      <c r="NO611" s="7"/>
      <c r="NP611" s="8"/>
      <c r="NU611" s="8"/>
      <c r="NW611" s="4"/>
      <c r="NX611" s="4"/>
      <c r="NZ611" s="8"/>
      <c r="OB611" s="4"/>
      <c r="OC611" s="4"/>
      <c r="OD611" s="15"/>
      <c r="OE611" s="39"/>
      <c r="OJ611" s="39"/>
      <c r="OL611" s="14"/>
      <c r="OM611" s="14"/>
      <c r="ON611" s="22"/>
      <c r="OO611" s="40"/>
      <c r="OS611" s="7"/>
      <c r="OT611" s="8"/>
      <c r="OY611" s="8"/>
      <c r="PA611" s="4"/>
      <c r="PB611" s="4"/>
      <c r="PC611" s="15"/>
      <c r="PD611" s="39"/>
      <c r="PH611" s="7"/>
      <c r="PI611" s="8"/>
      <c r="PM611" s="7"/>
      <c r="PN611" s="8"/>
      <c r="PS611" s="8"/>
      <c r="PU611" s="4"/>
      <c r="PV611" s="4"/>
      <c r="PX611" s="8"/>
      <c r="PZ611" s="4"/>
      <c r="QA611" s="4"/>
      <c r="QB611" s="15"/>
      <c r="QC611" s="39"/>
      <c r="QH611" s="39"/>
      <c r="QJ611" s="14"/>
      <c r="QK611" s="14"/>
      <c r="QL611" s="22"/>
      <c r="QM611" s="40"/>
      <c r="QQ611" s="7"/>
      <c r="QR611" s="8"/>
      <c r="QW611" s="8"/>
      <c r="QY611" s="4"/>
      <c r="QZ611" s="4"/>
      <c r="RA611" s="15"/>
      <c r="RB611" s="39"/>
      <c r="RF611" s="7"/>
      <c r="RG611" s="8"/>
      <c r="RK611" s="7"/>
      <c r="RL611" s="8"/>
      <c r="RQ611" s="8"/>
      <c r="RS611" s="4"/>
      <c r="RT611" s="4"/>
      <c r="RU611" s="15"/>
      <c r="RV611" s="39"/>
      <c r="RZ611" s="7"/>
      <c r="SA611" s="8"/>
      <c r="SE611" s="7"/>
      <c r="SF611" s="8"/>
      <c r="SJ611" s="7"/>
      <c r="SK611" s="8"/>
      <c r="SP611" s="8"/>
      <c r="SR611" s="4"/>
      <c r="SS611" s="4"/>
      <c r="SU611" s="8"/>
      <c r="SW611" s="4"/>
      <c r="SX611" s="4"/>
      <c r="SY611" s="15"/>
      <c r="SZ611" s="39"/>
      <c r="TE611" s="39"/>
      <c r="TG611" s="14"/>
      <c r="TH611" s="14"/>
      <c r="TI611" s="22"/>
      <c r="TJ611" s="40"/>
      <c r="TN611" s="7"/>
      <c r="TO611" s="8"/>
      <c r="TT611" s="8"/>
      <c r="TV611" s="4"/>
      <c r="TW611" s="4"/>
      <c r="TX611" s="15"/>
      <c r="TY611" s="39"/>
      <c r="UC611" s="7"/>
      <c r="UD611" s="8"/>
      <c r="UH611" s="7"/>
      <c r="UI611" s="8"/>
      <c r="UN611" s="8"/>
      <c r="UP611" s="4"/>
      <c r="UQ611" s="4"/>
      <c r="UR611" s="15"/>
      <c r="US611" s="39"/>
      <c r="UW611" s="7"/>
      <c r="UX611" s="8"/>
      <c r="VB611" s="7"/>
      <c r="VC611" s="8"/>
      <c r="VG611" s="7"/>
      <c r="VH611" s="8"/>
      <c r="VM611" s="8"/>
      <c r="VO611" s="4"/>
      <c r="VP611" s="4"/>
      <c r="VQ611" s="15"/>
      <c r="VR611" s="39"/>
      <c r="VV611" s="7"/>
      <c r="VW611" s="8"/>
      <c r="WA611" s="7"/>
      <c r="WB611" s="8"/>
      <c r="WF611" s="7"/>
      <c r="WG611" s="8"/>
      <c r="WK611" s="7"/>
      <c r="WL611" s="8"/>
      <c r="WQ611" s="8"/>
      <c r="WS611" s="4"/>
      <c r="WT611" s="4"/>
      <c r="WU611" s="15"/>
      <c r="WV611" s="39"/>
      <c r="WZ611" s="7"/>
      <c r="XA611" s="8"/>
      <c r="XE611" s="7"/>
      <c r="XF611" s="8"/>
      <c r="XJ611" s="7"/>
      <c r="XK611" s="8"/>
      <c r="XO611" s="7"/>
      <c r="XP611" s="8"/>
      <c r="XT611" s="7"/>
      <c r="XU611" s="8"/>
      <c r="XY611" s="7"/>
      <c r="XZ611" s="8"/>
      <c r="YD611" s="7"/>
      <c r="YE611" s="8"/>
      <c r="YI611" s="7"/>
      <c r="YJ611" s="8"/>
    </row>
    <row r="612" spans="2:660" x14ac:dyDescent="0.2">
      <c r="B612" s="242"/>
      <c r="C612" s="163"/>
      <c r="D612"/>
      <c r="J612"/>
      <c r="K612"/>
      <c r="L612"/>
      <c r="M612"/>
      <c r="AI612" s="8"/>
      <c r="AK612" s="4"/>
      <c r="AL612" s="9"/>
      <c r="AN612" s="8"/>
      <c r="AP612" s="4"/>
      <c r="AQ612" s="9"/>
      <c r="AS612" s="8"/>
      <c r="AU612" s="4"/>
      <c r="AV612" s="9"/>
      <c r="AX612" s="17"/>
      <c r="AZ612" s="13"/>
      <c r="BA612" s="16"/>
      <c r="BM612" s="39"/>
      <c r="BO612" s="14"/>
      <c r="BP612" s="18"/>
      <c r="BR612" s="39"/>
      <c r="BT612" s="14"/>
      <c r="BU612" s="18"/>
      <c r="BW612" s="39"/>
      <c r="BY612" s="14"/>
      <c r="BZ612" s="18"/>
      <c r="CA612" s="22"/>
      <c r="CB612" s="40"/>
      <c r="CG612" s="40"/>
      <c r="CI612" s="21"/>
      <c r="CJ612" s="21"/>
      <c r="CL612" s="40"/>
      <c r="CN612" s="21"/>
      <c r="CO612" s="21"/>
      <c r="CQ612" s="40"/>
      <c r="CS612" s="21"/>
      <c r="CT612" s="21"/>
      <c r="CV612" s="40"/>
      <c r="CX612" s="21"/>
      <c r="CY612" s="21"/>
      <c r="CZ612" s="26"/>
      <c r="DA612" s="41"/>
      <c r="DF612" s="41"/>
      <c r="DH612" s="25"/>
      <c r="DI612" s="25"/>
      <c r="DK612" s="41"/>
      <c r="DM612" s="25"/>
      <c r="DN612" s="25"/>
      <c r="DP612" s="41"/>
      <c r="DR612" s="25"/>
      <c r="DS612" s="25"/>
      <c r="DT612" s="30"/>
      <c r="DU612" s="42"/>
      <c r="DZ612" s="42"/>
      <c r="EB612" s="29"/>
      <c r="EC612" s="29"/>
      <c r="EE612" s="42"/>
      <c r="EG612" s="29"/>
      <c r="EH612" s="29"/>
      <c r="EI612" s="34"/>
      <c r="EJ612" s="43"/>
      <c r="EO612" s="43"/>
      <c r="EQ612" s="33"/>
      <c r="ER612" s="33"/>
      <c r="ES612" s="38"/>
      <c r="ET612" s="44"/>
      <c r="EX612" s="7"/>
      <c r="EY612" s="8"/>
      <c r="FD612" s="8"/>
      <c r="FF612" s="4"/>
      <c r="FG612" s="4"/>
      <c r="FI612" s="8"/>
      <c r="FK612" s="4"/>
      <c r="FL612" s="4"/>
      <c r="FN612" s="8"/>
      <c r="FP612" s="4"/>
      <c r="FQ612" s="4"/>
      <c r="FS612" s="8"/>
      <c r="FU612" s="4"/>
      <c r="FV612" s="4"/>
      <c r="FW612" s="15"/>
      <c r="FX612" s="39"/>
      <c r="GC612" s="39"/>
      <c r="GE612" s="14"/>
      <c r="GF612" s="14"/>
      <c r="GH612" s="39"/>
      <c r="GJ612" s="14"/>
      <c r="GK612" s="14"/>
      <c r="GM612" s="39"/>
      <c r="GO612" s="14"/>
      <c r="GP612" s="14"/>
      <c r="GQ612" s="22"/>
      <c r="GR612" s="40"/>
      <c r="GW612" s="40"/>
      <c r="GY612" s="21"/>
      <c r="GZ612" s="21"/>
      <c r="HB612" s="40"/>
      <c r="HD612" s="21"/>
      <c r="HE612" s="21"/>
      <c r="HF612" s="26"/>
      <c r="HG612" s="41"/>
      <c r="HL612" s="41"/>
      <c r="HN612" s="25"/>
      <c r="HO612" s="25"/>
      <c r="HP612" s="30"/>
      <c r="HQ612" s="42"/>
      <c r="HU612" s="7"/>
      <c r="HV612" s="8"/>
      <c r="IA612" s="8"/>
      <c r="IC612" s="4"/>
      <c r="ID612" s="4"/>
      <c r="IF612" s="8"/>
      <c r="IH612" s="4"/>
      <c r="II612" s="4"/>
      <c r="IK612" s="8"/>
      <c r="IM612" s="4"/>
      <c r="IN612" s="4"/>
      <c r="IO612" s="15"/>
      <c r="IP612" s="39"/>
      <c r="IU612" s="39"/>
      <c r="IW612" s="14"/>
      <c r="IX612" s="14"/>
      <c r="IZ612" s="39"/>
      <c r="JB612" s="14"/>
      <c r="JC612" s="14"/>
      <c r="JD612" s="22"/>
      <c r="JE612" s="40"/>
      <c r="JJ612" s="40"/>
      <c r="JL612" s="21"/>
      <c r="JM612" s="21"/>
      <c r="JN612" s="26"/>
      <c r="JO612" s="41"/>
      <c r="JS612" s="7"/>
      <c r="JT612" s="8"/>
      <c r="JY612" s="8"/>
      <c r="KA612" s="4"/>
      <c r="KB612" s="4"/>
      <c r="KD612" s="8"/>
      <c r="KF612" s="4"/>
      <c r="KG612" s="4"/>
      <c r="KH612" s="15"/>
      <c r="KI612" s="39"/>
      <c r="KN612" s="39"/>
      <c r="KP612" s="14"/>
      <c r="KQ612" s="14"/>
      <c r="KR612" s="22"/>
      <c r="KS612" s="40"/>
      <c r="KX612" s="6"/>
      <c r="KZ612" s="5"/>
      <c r="LA612" s="5"/>
      <c r="LG612" s="15"/>
      <c r="LH612" s="39"/>
      <c r="LM612" s="6"/>
      <c r="LO612" s="5"/>
      <c r="LP612" s="5"/>
      <c r="LQ612" s="7"/>
      <c r="LR612" s="8"/>
      <c r="LW612" s="8"/>
      <c r="LY612" s="4"/>
      <c r="LZ612" s="4"/>
      <c r="MB612" s="8"/>
      <c r="MD612" s="4"/>
      <c r="ME612" s="4"/>
      <c r="MG612" s="8"/>
      <c r="MI612" s="4"/>
      <c r="MJ612" s="4"/>
      <c r="MK612" s="15"/>
      <c r="ML612" s="39"/>
      <c r="MQ612" s="39"/>
      <c r="MS612" s="14"/>
      <c r="MT612" s="14"/>
      <c r="MV612" s="39"/>
      <c r="MX612" s="14"/>
      <c r="MY612" s="14"/>
      <c r="MZ612" s="22"/>
      <c r="NA612" s="40"/>
      <c r="NF612" s="40"/>
      <c r="NH612" s="21"/>
      <c r="NI612" s="21"/>
      <c r="NJ612" s="26"/>
      <c r="NK612" s="41"/>
      <c r="NO612" s="7"/>
      <c r="NP612" s="8"/>
      <c r="NU612" s="8"/>
      <c r="NW612" s="4"/>
      <c r="NX612" s="4"/>
      <c r="NZ612" s="8"/>
      <c r="OB612" s="4"/>
      <c r="OC612" s="4"/>
      <c r="OD612" s="15"/>
      <c r="OE612" s="39"/>
      <c r="OJ612" s="39"/>
      <c r="OL612" s="14"/>
      <c r="OM612" s="14"/>
      <c r="ON612" s="22"/>
      <c r="OO612" s="40"/>
      <c r="OS612" s="7"/>
      <c r="OT612" s="8"/>
      <c r="OY612" s="8"/>
      <c r="PA612" s="4"/>
      <c r="PB612" s="4"/>
      <c r="PC612" s="15"/>
      <c r="PD612" s="39"/>
      <c r="PH612" s="7"/>
      <c r="PI612" s="8"/>
      <c r="PM612" s="7"/>
      <c r="PN612" s="8"/>
      <c r="PS612" s="8"/>
      <c r="PU612" s="4"/>
      <c r="PV612" s="4"/>
      <c r="PX612" s="8"/>
      <c r="PZ612" s="4"/>
      <c r="QA612" s="4"/>
      <c r="QB612" s="15"/>
      <c r="QC612" s="39"/>
      <c r="QH612" s="39"/>
      <c r="QJ612" s="14"/>
      <c r="QK612" s="14"/>
      <c r="QL612" s="22"/>
      <c r="QM612" s="40"/>
      <c r="QQ612" s="7"/>
      <c r="QR612" s="8"/>
      <c r="QW612" s="8"/>
      <c r="QY612" s="4"/>
      <c r="QZ612" s="4"/>
      <c r="RA612" s="15"/>
      <c r="RB612" s="39"/>
      <c r="RF612" s="7"/>
      <c r="RG612" s="8"/>
      <c r="RK612" s="7"/>
      <c r="RL612" s="8"/>
      <c r="RQ612" s="8"/>
      <c r="RS612" s="4"/>
      <c r="RT612" s="4"/>
      <c r="RU612" s="15"/>
      <c r="RV612" s="39"/>
      <c r="RZ612" s="7"/>
      <c r="SA612" s="8"/>
      <c r="SE612" s="7"/>
      <c r="SF612" s="8"/>
      <c r="SJ612" s="7"/>
      <c r="SK612" s="8"/>
      <c r="SP612" s="8"/>
      <c r="SR612" s="4"/>
      <c r="SS612" s="4"/>
      <c r="SU612" s="8"/>
      <c r="SW612" s="4"/>
      <c r="SX612" s="4"/>
      <c r="SY612" s="15"/>
      <c r="SZ612" s="39"/>
      <c r="TE612" s="39"/>
      <c r="TG612" s="14"/>
      <c r="TH612" s="14"/>
      <c r="TI612" s="22"/>
      <c r="TJ612" s="40"/>
      <c r="TN612" s="7"/>
      <c r="TO612" s="8"/>
      <c r="TT612" s="8"/>
      <c r="TV612" s="4"/>
      <c r="TW612" s="4"/>
      <c r="TX612" s="15"/>
      <c r="TY612" s="39"/>
      <c r="UC612" s="7"/>
      <c r="UD612" s="8"/>
      <c r="UH612" s="7"/>
      <c r="UI612" s="8"/>
      <c r="UN612" s="8"/>
      <c r="UP612" s="4"/>
      <c r="UQ612" s="4"/>
      <c r="UR612" s="15"/>
      <c r="US612" s="39"/>
      <c r="UW612" s="7"/>
      <c r="UX612" s="8"/>
      <c r="VB612" s="7"/>
      <c r="VC612" s="8"/>
      <c r="VG612" s="7"/>
      <c r="VH612" s="8"/>
      <c r="VM612" s="8"/>
      <c r="VO612" s="4"/>
      <c r="VP612" s="4"/>
      <c r="VQ612" s="15"/>
      <c r="VR612" s="39"/>
      <c r="VV612" s="7"/>
      <c r="VW612" s="8"/>
      <c r="WA612" s="7"/>
      <c r="WB612" s="8"/>
      <c r="WF612" s="7"/>
      <c r="WG612" s="8"/>
      <c r="WK612" s="7"/>
      <c r="WL612" s="8"/>
      <c r="WQ612" s="8"/>
      <c r="WS612" s="4"/>
      <c r="WT612" s="4"/>
      <c r="WU612" s="15"/>
      <c r="WV612" s="39"/>
      <c r="WZ612" s="7"/>
      <c r="XA612" s="8"/>
      <c r="XE612" s="7"/>
      <c r="XF612" s="8"/>
      <c r="XJ612" s="7"/>
      <c r="XK612" s="8"/>
      <c r="XO612" s="7"/>
      <c r="XP612" s="8"/>
      <c r="XT612" s="7"/>
      <c r="XU612" s="8"/>
      <c r="XY612" s="7"/>
      <c r="XZ612" s="8"/>
      <c r="YD612" s="7"/>
      <c r="YE612" s="8"/>
      <c r="YI612" s="7"/>
      <c r="YJ612" s="8"/>
    </row>
    <row r="613" spans="2:660" x14ac:dyDescent="0.2">
      <c r="B613" s="242"/>
      <c r="C613" s="163"/>
      <c r="D613"/>
      <c r="J613"/>
      <c r="K613"/>
      <c r="L613"/>
      <c r="M613"/>
      <c r="AI613" s="8"/>
      <c r="AK613" s="4"/>
      <c r="AL613" s="9"/>
      <c r="AN613" s="8"/>
      <c r="AP613" s="4"/>
      <c r="AQ613" s="9"/>
      <c r="AS613" s="8"/>
      <c r="AU613" s="4"/>
      <c r="AV613" s="9"/>
      <c r="AX613" s="17"/>
      <c r="AZ613" s="13"/>
      <c r="BA613" s="16"/>
      <c r="BM613" s="39"/>
      <c r="BO613" s="14"/>
      <c r="BP613" s="18"/>
      <c r="BR613" s="39"/>
      <c r="BT613" s="14"/>
      <c r="BU613" s="18"/>
      <c r="BW613" s="39"/>
      <c r="BY613" s="14"/>
      <c r="BZ613" s="18"/>
      <c r="CA613" s="22"/>
      <c r="CB613" s="40"/>
      <c r="CG613" s="40"/>
      <c r="CI613" s="21"/>
      <c r="CJ613" s="21"/>
      <c r="CL613" s="40"/>
      <c r="CN613" s="21"/>
      <c r="CO613" s="21"/>
      <c r="CQ613" s="40"/>
      <c r="CS613" s="21"/>
      <c r="CT613" s="21"/>
      <c r="CV613" s="40"/>
      <c r="CX613" s="21"/>
      <c r="CY613" s="21"/>
      <c r="CZ613" s="26"/>
      <c r="DA613" s="41"/>
      <c r="DF613" s="41"/>
      <c r="DH613" s="25"/>
      <c r="DI613" s="25"/>
      <c r="DK613" s="41"/>
      <c r="DM613" s="25"/>
      <c r="DN613" s="25"/>
      <c r="DP613" s="41"/>
      <c r="DR613" s="25"/>
      <c r="DS613" s="25"/>
      <c r="DT613" s="30"/>
      <c r="DU613" s="42"/>
      <c r="DZ613" s="42"/>
      <c r="EB613" s="29"/>
      <c r="EC613" s="29"/>
      <c r="EE613" s="42"/>
      <c r="EG613" s="29"/>
      <c r="EH613" s="29"/>
      <c r="EI613" s="34"/>
      <c r="EJ613" s="43"/>
      <c r="EO613" s="43"/>
      <c r="EQ613" s="33"/>
      <c r="ER613" s="33"/>
      <c r="ES613" s="38"/>
      <c r="ET613" s="44"/>
      <c r="EX613" s="7"/>
      <c r="EY613" s="8"/>
      <c r="FD613" s="8"/>
      <c r="FF613" s="4"/>
      <c r="FG613" s="4"/>
      <c r="FI613" s="8"/>
      <c r="FK613" s="4"/>
      <c r="FL613" s="4"/>
      <c r="FN613" s="8"/>
      <c r="FP613" s="4"/>
      <c r="FQ613" s="4"/>
      <c r="FS613" s="8"/>
      <c r="FU613" s="4"/>
      <c r="FV613" s="4"/>
      <c r="FW613" s="15"/>
      <c r="FX613" s="39"/>
      <c r="GC613" s="39"/>
      <c r="GE613" s="14"/>
      <c r="GF613" s="14"/>
      <c r="GH613" s="39"/>
      <c r="GJ613" s="14"/>
      <c r="GK613" s="14"/>
      <c r="GM613" s="39"/>
      <c r="GO613" s="14"/>
      <c r="GP613" s="14"/>
      <c r="GQ613" s="22"/>
      <c r="GR613" s="40"/>
      <c r="GW613" s="40"/>
      <c r="GY613" s="21"/>
      <c r="GZ613" s="21"/>
      <c r="HB613" s="40"/>
      <c r="HD613" s="21"/>
      <c r="HE613" s="21"/>
      <c r="HF613" s="26"/>
      <c r="HG613" s="41"/>
      <c r="HL613" s="41"/>
      <c r="HN613" s="25"/>
      <c r="HO613" s="25"/>
      <c r="HP613" s="30"/>
      <c r="HQ613" s="42"/>
      <c r="HU613" s="7"/>
      <c r="HV613" s="8"/>
      <c r="IA613" s="8"/>
      <c r="IC613" s="4"/>
      <c r="ID613" s="4"/>
      <c r="IF613" s="8"/>
      <c r="IH613" s="4"/>
      <c r="II613" s="4"/>
      <c r="IK613" s="8"/>
      <c r="IM613" s="4"/>
      <c r="IN613" s="4"/>
      <c r="IO613" s="15"/>
      <c r="IP613" s="39"/>
      <c r="IU613" s="39"/>
      <c r="IW613" s="14"/>
      <c r="IX613" s="14"/>
      <c r="IZ613" s="39"/>
      <c r="JB613" s="14"/>
      <c r="JC613" s="14"/>
      <c r="JD613" s="22"/>
      <c r="JE613" s="40"/>
      <c r="JJ613" s="40"/>
      <c r="JL613" s="21"/>
      <c r="JM613" s="21"/>
      <c r="JN613" s="26"/>
      <c r="JO613" s="41"/>
      <c r="JS613" s="7"/>
      <c r="JT613" s="8"/>
      <c r="JY613" s="8"/>
      <c r="KA613" s="4"/>
      <c r="KB613" s="4"/>
      <c r="KD613" s="8"/>
      <c r="KF613" s="4"/>
      <c r="KG613" s="4"/>
      <c r="KH613" s="15"/>
      <c r="KI613" s="39"/>
      <c r="KN613" s="39"/>
      <c r="KP613" s="14"/>
      <c r="KQ613" s="14"/>
      <c r="KR613" s="22"/>
      <c r="KS613" s="40"/>
      <c r="KX613" s="6"/>
      <c r="KZ613" s="5"/>
      <c r="LA613" s="5"/>
      <c r="LG613" s="15"/>
      <c r="LH613" s="39"/>
      <c r="LM613" s="6"/>
      <c r="LO613" s="5"/>
      <c r="LP613" s="5"/>
      <c r="LQ613" s="7"/>
      <c r="LR613" s="8"/>
      <c r="LW613" s="8"/>
      <c r="LY613" s="4"/>
      <c r="LZ613" s="4"/>
      <c r="MB613" s="8"/>
      <c r="MD613" s="4"/>
      <c r="ME613" s="4"/>
      <c r="MG613" s="8"/>
      <c r="MI613" s="4"/>
      <c r="MJ613" s="4"/>
      <c r="MK613" s="15"/>
      <c r="ML613" s="39"/>
      <c r="MQ613" s="39"/>
      <c r="MS613" s="14"/>
      <c r="MT613" s="14"/>
      <c r="MV613" s="39"/>
      <c r="MX613" s="14"/>
      <c r="MY613" s="14"/>
      <c r="MZ613" s="22"/>
      <c r="NA613" s="40"/>
      <c r="NF613" s="40"/>
      <c r="NH613" s="21"/>
      <c r="NI613" s="21"/>
      <c r="NJ613" s="26"/>
      <c r="NK613" s="41"/>
      <c r="NO613" s="7"/>
      <c r="NP613" s="8"/>
      <c r="NU613" s="8"/>
      <c r="NW613" s="4"/>
      <c r="NX613" s="4"/>
      <c r="NZ613" s="8"/>
      <c r="OB613" s="4"/>
      <c r="OC613" s="4"/>
      <c r="OD613" s="15"/>
      <c r="OE613" s="39"/>
      <c r="OJ613" s="39"/>
      <c r="OL613" s="14"/>
      <c r="OM613" s="14"/>
      <c r="ON613" s="22"/>
      <c r="OO613" s="40"/>
      <c r="OS613" s="7"/>
      <c r="OT613" s="8"/>
      <c r="OY613" s="8"/>
      <c r="PA613" s="4"/>
      <c r="PB613" s="4"/>
      <c r="PC613" s="15"/>
      <c r="PD613" s="39"/>
      <c r="PH613" s="7"/>
      <c r="PI613" s="8"/>
      <c r="PM613" s="7"/>
      <c r="PN613" s="8"/>
      <c r="PS613" s="8"/>
      <c r="PU613" s="4"/>
      <c r="PV613" s="4"/>
      <c r="PX613" s="8"/>
      <c r="PZ613" s="4"/>
      <c r="QA613" s="4"/>
      <c r="QB613" s="15"/>
      <c r="QC613" s="39"/>
      <c r="QH613" s="39"/>
      <c r="QJ613" s="14"/>
      <c r="QK613" s="14"/>
      <c r="QL613" s="22"/>
      <c r="QM613" s="40"/>
      <c r="QQ613" s="7"/>
      <c r="QR613" s="8"/>
      <c r="QW613" s="8"/>
      <c r="QY613" s="4"/>
      <c r="QZ613" s="4"/>
      <c r="RA613" s="15"/>
      <c r="RB613" s="39"/>
      <c r="RF613" s="7"/>
      <c r="RG613" s="8"/>
      <c r="RK613" s="7"/>
      <c r="RL613" s="8"/>
      <c r="RQ613" s="8"/>
      <c r="RS613" s="4"/>
      <c r="RT613" s="4"/>
      <c r="RU613" s="15"/>
      <c r="RV613" s="39"/>
      <c r="RZ613" s="7"/>
      <c r="SA613" s="8"/>
      <c r="SE613" s="7"/>
      <c r="SF613" s="8"/>
      <c r="SJ613" s="7"/>
      <c r="SK613" s="8"/>
      <c r="SP613" s="8"/>
      <c r="SR613" s="4"/>
      <c r="SS613" s="4"/>
      <c r="SU613" s="8"/>
      <c r="SW613" s="4"/>
      <c r="SX613" s="4"/>
      <c r="SY613" s="15"/>
      <c r="SZ613" s="39"/>
      <c r="TE613" s="39"/>
      <c r="TG613" s="14"/>
      <c r="TH613" s="14"/>
      <c r="TI613" s="22"/>
      <c r="TJ613" s="40"/>
      <c r="TN613" s="7"/>
      <c r="TO613" s="8"/>
      <c r="TT613" s="8"/>
      <c r="TV613" s="4"/>
      <c r="TW613" s="4"/>
      <c r="TX613" s="15"/>
      <c r="TY613" s="39"/>
      <c r="UC613" s="7"/>
      <c r="UD613" s="8"/>
      <c r="UH613" s="7"/>
      <c r="UI613" s="8"/>
      <c r="UN613" s="8"/>
      <c r="UP613" s="4"/>
      <c r="UQ613" s="4"/>
      <c r="UR613" s="15"/>
      <c r="US613" s="39"/>
      <c r="UW613" s="7"/>
      <c r="UX613" s="8"/>
      <c r="VB613" s="7"/>
      <c r="VC613" s="8"/>
      <c r="VG613" s="7"/>
      <c r="VH613" s="8"/>
      <c r="VM613" s="8"/>
      <c r="VO613" s="4"/>
      <c r="VP613" s="4"/>
      <c r="VQ613" s="15"/>
      <c r="VR613" s="39"/>
      <c r="VV613" s="7"/>
      <c r="VW613" s="8"/>
      <c r="WA613" s="7"/>
      <c r="WB613" s="8"/>
      <c r="WF613" s="7"/>
      <c r="WG613" s="8"/>
      <c r="WK613" s="7"/>
      <c r="WL613" s="8"/>
      <c r="WQ613" s="8"/>
      <c r="WS613" s="4"/>
      <c r="WT613" s="4"/>
      <c r="WU613" s="15"/>
      <c r="WV613" s="39"/>
      <c r="WZ613" s="7"/>
      <c r="XA613" s="8"/>
      <c r="XE613" s="7"/>
      <c r="XF613" s="8"/>
      <c r="XJ613" s="7"/>
      <c r="XK613" s="8"/>
      <c r="XO613" s="7"/>
      <c r="XP613" s="8"/>
      <c r="XT613" s="7"/>
      <c r="XU613" s="8"/>
      <c r="XY613" s="7"/>
      <c r="XZ613" s="8"/>
      <c r="YD613" s="7"/>
      <c r="YE613" s="8"/>
      <c r="YI613" s="7"/>
      <c r="YJ613" s="8"/>
    </row>
    <row r="614" spans="2:660" x14ac:dyDescent="0.2">
      <c r="B614" s="242"/>
      <c r="C614" s="163"/>
      <c r="D614"/>
      <c r="J614"/>
      <c r="K614"/>
      <c r="L614"/>
      <c r="M614"/>
      <c r="AI614" s="8"/>
      <c r="AK614" s="4"/>
      <c r="AL614" s="9"/>
      <c r="AN614" s="8"/>
      <c r="AP614" s="4"/>
      <c r="AQ614" s="9"/>
      <c r="AS614" s="8"/>
      <c r="AU614" s="4"/>
      <c r="AV614" s="9"/>
      <c r="AX614" s="17"/>
      <c r="AZ614" s="13"/>
      <c r="BA614" s="16"/>
      <c r="BM614" s="39"/>
      <c r="BO614" s="14"/>
      <c r="BP614" s="18"/>
      <c r="BR614" s="39"/>
      <c r="BT614" s="14"/>
      <c r="BU614" s="18"/>
      <c r="BW614" s="39"/>
      <c r="BY614" s="14"/>
      <c r="BZ614" s="18"/>
      <c r="CA614" s="22"/>
      <c r="CB614" s="40"/>
      <c r="CG614" s="40"/>
      <c r="CI614" s="21"/>
      <c r="CJ614" s="21"/>
      <c r="CL614" s="40"/>
      <c r="CN614" s="21"/>
      <c r="CO614" s="21"/>
      <c r="CQ614" s="40"/>
      <c r="CS614" s="21"/>
      <c r="CT614" s="21"/>
      <c r="CV614" s="40"/>
      <c r="CX614" s="21"/>
      <c r="CY614" s="21"/>
      <c r="CZ614" s="26"/>
      <c r="DA614" s="41"/>
      <c r="DF614" s="41"/>
      <c r="DH614" s="25"/>
      <c r="DI614" s="25"/>
      <c r="DK614" s="41"/>
      <c r="DM614" s="25"/>
      <c r="DN614" s="25"/>
      <c r="DP614" s="41"/>
      <c r="DR614" s="25"/>
      <c r="DS614" s="25"/>
      <c r="DT614" s="30"/>
      <c r="DU614" s="42"/>
      <c r="DZ614" s="42"/>
      <c r="EB614" s="29"/>
      <c r="EC614" s="29"/>
      <c r="EE614" s="42"/>
      <c r="EG614" s="29"/>
      <c r="EH614" s="29"/>
      <c r="EI614" s="34"/>
      <c r="EJ614" s="43"/>
      <c r="EO614" s="43"/>
      <c r="EQ614" s="33"/>
      <c r="ER614" s="33"/>
      <c r="ES614" s="38"/>
      <c r="ET614" s="44"/>
      <c r="EX614" s="7"/>
      <c r="EY614" s="8"/>
      <c r="FD614" s="8"/>
      <c r="FF614" s="4"/>
      <c r="FG614" s="4"/>
      <c r="FI614" s="8"/>
      <c r="FK614" s="4"/>
      <c r="FL614" s="4"/>
      <c r="FN614" s="8"/>
      <c r="FP614" s="4"/>
      <c r="FQ614" s="4"/>
      <c r="FS614" s="8"/>
      <c r="FU614" s="4"/>
      <c r="FV614" s="4"/>
      <c r="FW614" s="15"/>
      <c r="FX614" s="39"/>
      <c r="GC614" s="39"/>
      <c r="GE614" s="14"/>
      <c r="GF614" s="14"/>
      <c r="GH614" s="39"/>
      <c r="GJ614" s="14"/>
      <c r="GK614" s="14"/>
      <c r="GM614" s="39"/>
      <c r="GO614" s="14"/>
      <c r="GP614" s="14"/>
      <c r="GQ614" s="22"/>
      <c r="GR614" s="40"/>
      <c r="GW614" s="40"/>
      <c r="GY614" s="21"/>
      <c r="GZ614" s="21"/>
      <c r="HB614" s="40"/>
      <c r="HD614" s="21"/>
      <c r="HE614" s="21"/>
      <c r="HF614" s="26"/>
      <c r="HG614" s="41"/>
      <c r="HL614" s="41"/>
      <c r="HN614" s="25"/>
      <c r="HO614" s="25"/>
      <c r="HP614" s="30"/>
      <c r="HQ614" s="42"/>
      <c r="HU614" s="7"/>
      <c r="HV614" s="8"/>
      <c r="IA614" s="8"/>
      <c r="IC614" s="4"/>
      <c r="ID614" s="4"/>
      <c r="IF614" s="8"/>
      <c r="IH614" s="4"/>
      <c r="II614" s="4"/>
      <c r="IK614" s="8"/>
      <c r="IM614" s="4"/>
      <c r="IN614" s="4"/>
      <c r="IO614" s="15"/>
      <c r="IP614" s="39"/>
      <c r="IU614" s="39"/>
      <c r="IW614" s="14"/>
      <c r="IX614" s="14"/>
      <c r="IZ614" s="39"/>
      <c r="JB614" s="14"/>
      <c r="JC614" s="14"/>
      <c r="JD614" s="22"/>
      <c r="JE614" s="40"/>
      <c r="JJ614" s="40"/>
      <c r="JL614" s="21"/>
      <c r="JM614" s="21"/>
      <c r="JN614" s="26"/>
      <c r="JO614" s="41"/>
      <c r="JS614" s="7"/>
      <c r="JT614" s="8"/>
      <c r="JY614" s="8"/>
      <c r="KA614" s="4"/>
      <c r="KB614" s="4"/>
      <c r="KD614" s="8"/>
      <c r="KF614" s="4"/>
      <c r="KG614" s="4"/>
      <c r="KH614" s="15"/>
      <c r="KI614" s="39"/>
      <c r="KN614" s="39"/>
      <c r="KP614" s="14"/>
      <c r="KQ614" s="14"/>
      <c r="KR614" s="22"/>
      <c r="KS614" s="40"/>
      <c r="KX614" s="6"/>
      <c r="KZ614" s="5"/>
      <c r="LA614" s="5"/>
      <c r="LG614" s="15"/>
      <c r="LH614" s="39"/>
      <c r="LM614" s="6"/>
      <c r="LO614" s="5"/>
      <c r="LP614" s="5"/>
      <c r="LQ614" s="7"/>
      <c r="LR614" s="8"/>
      <c r="LW614" s="8"/>
      <c r="LY614" s="4"/>
      <c r="LZ614" s="4"/>
      <c r="MB614" s="8"/>
      <c r="MD614" s="4"/>
      <c r="ME614" s="4"/>
      <c r="MG614" s="8"/>
      <c r="MI614" s="4"/>
      <c r="MJ614" s="4"/>
      <c r="MK614" s="15"/>
      <c r="ML614" s="39"/>
      <c r="MQ614" s="39"/>
      <c r="MS614" s="14"/>
      <c r="MT614" s="14"/>
      <c r="MV614" s="39"/>
      <c r="MX614" s="14"/>
      <c r="MY614" s="14"/>
      <c r="MZ614" s="22"/>
      <c r="NA614" s="40"/>
      <c r="NF614" s="40"/>
      <c r="NH614" s="21"/>
      <c r="NI614" s="21"/>
      <c r="NJ614" s="26"/>
      <c r="NK614" s="41"/>
      <c r="NO614" s="7"/>
      <c r="NP614" s="8"/>
      <c r="NU614" s="8"/>
      <c r="NW614" s="4"/>
      <c r="NX614" s="4"/>
      <c r="NZ614" s="8"/>
      <c r="OB614" s="4"/>
      <c r="OC614" s="4"/>
      <c r="OD614" s="15"/>
      <c r="OE614" s="39"/>
      <c r="OJ614" s="39"/>
      <c r="OL614" s="14"/>
      <c r="OM614" s="14"/>
      <c r="ON614" s="22"/>
      <c r="OO614" s="40"/>
      <c r="OS614" s="7"/>
      <c r="OT614" s="8"/>
      <c r="OY614" s="8"/>
      <c r="PA614" s="4"/>
      <c r="PB614" s="4"/>
      <c r="PC614" s="15"/>
      <c r="PD614" s="39"/>
      <c r="PH614" s="7"/>
      <c r="PI614" s="8"/>
      <c r="PM614" s="7"/>
      <c r="PN614" s="8"/>
      <c r="PS614" s="8"/>
      <c r="PU614" s="4"/>
      <c r="PV614" s="4"/>
      <c r="PX614" s="8"/>
      <c r="PZ614" s="4"/>
      <c r="QA614" s="4"/>
      <c r="QB614" s="15"/>
      <c r="QC614" s="39"/>
      <c r="QH614" s="39"/>
      <c r="QJ614" s="14"/>
      <c r="QK614" s="14"/>
      <c r="QL614" s="22"/>
      <c r="QM614" s="40"/>
      <c r="QQ614" s="7"/>
      <c r="QR614" s="8"/>
      <c r="QW614" s="8"/>
      <c r="QY614" s="4"/>
      <c r="QZ614" s="4"/>
      <c r="RA614" s="15"/>
      <c r="RB614" s="39"/>
      <c r="RF614" s="7"/>
      <c r="RG614" s="8"/>
      <c r="RK614" s="7"/>
      <c r="RL614" s="8"/>
      <c r="RQ614" s="8"/>
      <c r="RS614" s="4"/>
      <c r="RT614" s="4"/>
      <c r="RU614" s="15"/>
      <c r="RV614" s="39"/>
      <c r="RZ614" s="7"/>
      <c r="SA614" s="8"/>
      <c r="SE614" s="7"/>
      <c r="SF614" s="8"/>
      <c r="SJ614" s="7"/>
      <c r="SK614" s="8"/>
      <c r="SP614" s="8"/>
      <c r="SR614" s="4"/>
      <c r="SS614" s="4"/>
      <c r="SU614" s="8"/>
      <c r="SW614" s="4"/>
      <c r="SX614" s="4"/>
      <c r="SY614" s="15"/>
      <c r="SZ614" s="39"/>
      <c r="TE614" s="39"/>
      <c r="TG614" s="14"/>
      <c r="TH614" s="14"/>
      <c r="TI614" s="22"/>
      <c r="TJ614" s="40"/>
      <c r="TN614" s="7"/>
      <c r="TO614" s="8"/>
      <c r="TT614" s="8"/>
      <c r="TV614" s="4"/>
      <c r="TW614" s="4"/>
      <c r="TX614" s="15"/>
      <c r="TY614" s="39"/>
      <c r="UC614" s="7"/>
      <c r="UD614" s="8"/>
      <c r="UH614" s="7"/>
      <c r="UI614" s="8"/>
      <c r="UN614" s="8"/>
      <c r="UP614" s="4"/>
      <c r="UQ614" s="4"/>
      <c r="UR614" s="15"/>
      <c r="US614" s="39"/>
      <c r="UW614" s="7"/>
      <c r="UX614" s="8"/>
      <c r="VB614" s="7"/>
      <c r="VC614" s="8"/>
      <c r="VG614" s="7"/>
      <c r="VH614" s="8"/>
      <c r="VM614" s="8"/>
      <c r="VO614" s="4"/>
      <c r="VP614" s="4"/>
      <c r="VQ614" s="15"/>
      <c r="VR614" s="39"/>
      <c r="VV614" s="7"/>
      <c r="VW614" s="8"/>
      <c r="WA614" s="7"/>
      <c r="WB614" s="8"/>
      <c r="WF614" s="7"/>
      <c r="WG614" s="8"/>
      <c r="WK614" s="7"/>
      <c r="WL614" s="8"/>
      <c r="WQ614" s="8"/>
      <c r="WS614" s="4"/>
      <c r="WT614" s="4"/>
      <c r="WU614" s="15"/>
      <c r="WV614" s="39"/>
      <c r="WZ614" s="7"/>
      <c r="XA614" s="8"/>
      <c r="XE614" s="7"/>
      <c r="XF614" s="8"/>
      <c r="XJ614" s="7"/>
      <c r="XK614" s="8"/>
      <c r="XO614" s="7"/>
      <c r="XP614" s="8"/>
      <c r="XT614" s="7"/>
      <c r="XU614" s="8"/>
      <c r="XY614" s="7"/>
      <c r="XZ614" s="8"/>
      <c r="YD614" s="7"/>
      <c r="YE614" s="8"/>
      <c r="YI614" s="7"/>
      <c r="YJ614" s="8"/>
    </row>
    <row r="615" spans="2:660" x14ac:dyDescent="0.2">
      <c r="B615" s="242"/>
      <c r="C615" s="163"/>
      <c r="D615"/>
      <c r="J615"/>
      <c r="K615"/>
      <c r="L615"/>
      <c r="M615"/>
      <c r="AI615" s="8"/>
      <c r="AK615" s="4"/>
      <c r="AL615" s="9"/>
      <c r="AN615" s="8"/>
      <c r="AP615" s="4"/>
      <c r="AQ615" s="9"/>
      <c r="AS615" s="8"/>
      <c r="AU615" s="4"/>
      <c r="AV615" s="9"/>
      <c r="AX615" s="17"/>
      <c r="AZ615" s="13"/>
      <c r="BA615" s="16"/>
      <c r="BM615" s="39"/>
      <c r="BO615" s="14"/>
      <c r="BP615" s="18"/>
      <c r="BR615" s="39"/>
      <c r="BT615" s="14"/>
      <c r="BU615" s="18"/>
      <c r="BW615" s="39"/>
      <c r="BY615" s="14"/>
      <c r="BZ615" s="18"/>
      <c r="CA615" s="22"/>
      <c r="CB615" s="40"/>
      <c r="CG615" s="40"/>
      <c r="CI615" s="21"/>
      <c r="CJ615" s="21"/>
      <c r="CL615" s="40"/>
      <c r="CN615" s="21"/>
      <c r="CO615" s="21"/>
      <c r="CQ615" s="40"/>
      <c r="CS615" s="21"/>
      <c r="CT615" s="21"/>
      <c r="CV615" s="40"/>
      <c r="CX615" s="21"/>
      <c r="CY615" s="21"/>
      <c r="CZ615" s="26"/>
      <c r="DA615" s="41"/>
      <c r="DF615" s="41"/>
      <c r="DH615" s="25"/>
      <c r="DI615" s="25"/>
      <c r="DK615" s="41"/>
      <c r="DM615" s="25"/>
      <c r="DN615" s="25"/>
      <c r="DP615" s="41"/>
      <c r="DR615" s="25"/>
      <c r="DS615" s="25"/>
      <c r="DT615" s="30"/>
      <c r="DU615" s="42"/>
      <c r="DZ615" s="42"/>
      <c r="EB615" s="29"/>
      <c r="EC615" s="29"/>
      <c r="EE615" s="42"/>
      <c r="EG615" s="29"/>
      <c r="EH615" s="29"/>
      <c r="EI615" s="34"/>
      <c r="EJ615" s="43"/>
      <c r="EO615" s="43"/>
      <c r="EQ615" s="33"/>
      <c r="ER615" s="33"/>
      <c r="ES615" s="38"/>
      <c r="ET615" s="44"/>
      <c r="EX615" s="7"/>
      <c r="EY615" s="8"/>
      <c r="FD615" s="8"/>
      <c r="FF615" s="4"/>
      <c r="FG615" s="4"/>
      <c r="FI615" s="8"/>
      <c r="FK615" s="4"/>
      <c r="FL615" s="4"/>
      <c r="FN615" s="8"/>
      <c r="FP615" s="4"/>
      <c r="FQ615" s="4"/>
      <c r="FS615" s="8"/>
      <c r="FU615" s="4"/>
      <c r="FV615" s="4"/>
      <c r="FW615" s="15"/>
      <c r="FX615" s="39"/>
      <c r="GC615" s="39"/>
      <c r="GE615" s="14"/>
      <c r="GF615" s="14"/>
      <c r="GH615" s="39"/>
      <c r="GJ615" s="14"/>
      <c r="GK615" s="14"/>
      <c r="GM615" s="39"/>
      <c r="GO615" s="14"/>
      <c r="GP615" s="14"/>
      <c r="GQ615" s="22"/>
      <c r="GR615" s="40"/>
      <c r="GW615" s="40"/>
      <c r="GY615" s="21"/>
      <c r="GZ615" s="21"/>
      <c r="HB615" s="40"/>
      <c r="HD615" s="21"/>
      <c r="HE615" s="21"/>
      <c r="HF615" s="26"/>
      <c r="HG615" s="41"/>
      <c r="HL615" s="41"/>
      <c r="HN615" s="25"/>
      <c r="HO615" s="25"/>
      <c r="HP615" s="30"/>
      <c r="HQ615" s="42"/>
      <c r="HU615" s="7"/>
      <c r="HV615" s="8"/>
      <c r="IA615" s="8"/>
      <c r="IC615" s="4"/>
      <c r="ID615" s="4"/>
      <c r="IF615" s="8"/>
      <c r="IH615" s="4"/>
      <c r="II615" s="4"/>
      <c r="IK615" s="8"/>
      <c r="IM615" s="4"/>
      <c r="IN615" s="4"/>
      <c r="IO615" s="15"/>
      <c r="IP615" s="39"/>
      <c r="IU615" s="39"/>
      <c r="IW615" s="14"/>
      <c r="IX615" s="14"/>
      <c r="IZ615" s="39"/>
      <c r="JB615" s="14"/>
      <c r="JC615" s="14"/>
      <c r="JD615" s="22"/>
      <c r="JE615" s="40"/>
      <c r="JJ615" s="40"/>
      <c r="JL615" s="21"/>
      <c r="JM615" s="21"/>
      <c r="JN615" s="26"/>
      <c r="JO615" s="41"/>
      <c r="JS615" s="7"/>
      <c r="JT615" s="8"/>
      <c r="JY615" s="8"/>
      <c r="KA615" s="4"/>
      <c r="KB615" s="4"/>
      <c r="KD615" s="8"/>
      <c r="KF615" s="4"/>
      <c r="KG615" s="4"/>
      <c r="KH615" s="15"/>
      <c r="KI615" s="39"/>
      <c r="KN615" s="39"/>
      <c r="KP615" s="14"/>
      <c r="KQ615" s="14"/>
      <c r="KR615" s="22"/>
      <c r="KS615" s="40"/>
      <c r="KX615" s="6"/>
      <c r="KZ615" s="5"/>
      <c r="LA615" s="5"/>
      <c r="LG615" s="15"/>
      <c r="LH615" s="39"/>
      <c r="LM615" s="6"/>
      <c r="LO615" s="5"/>
      <c r="LP615" s="5"/>
      <c r="LQ615" s="7"/>
      <c r="LR615" s="8"/>
      <c r="LW615" s="8"/>
      <c r="LY615" s="4"/>
      <c r="LZ615" s="4"/>
      <c r="MB615" s="8"/>
      <c r="MD615" s="4"/>
      <c r="ME615" s="4"/>
      <c r="MG615" s="8"/>
      <c r="MI615" s="4"/>
      <c r="MJ615" s="4"/>
      <c r="MK615" s="15"/>
      <c r="ML615" s="39"/>
      <c r="MQ615" s="39"/>
      <c r="MS615" s="14"/>
      <c r="MT615" s="14"/>
      <c r="MV615" s="39"/>
      <c r="MX615" s="14"/>
      <c r="MY615" s="14"/>
      <c r="MZ615" s="22"/>
      <c r="NA615" s="40"/>
      <c r="NF615" s="40"/>
      <c r="NH615" s="21"/>
      <c r="NI615" s="21"/>
      <c r="NJ615" s="26"/>
      <c r="NK615" s="41"/>
      <c r="NO615" s="7"/>
      <c r="NP615" s="8"/>
      <c r="NU615" s="8"/>
      <c r="NW615" s="4"/>
      <c r="NX615" s="4"/>
      <c r="NZ615" s="8"/>
      <c r="OB615" s="4"/>
      <c r="OC615" s="4"/>
      <c r="OD615" s="15"/>
      <c r="OE615" s="39"/>
      <c r="OJ615" s="39"/>
      <c r="OL615" s="14"/>
      <c r="OM615" s="14"/>
      <c r="ON615" s="22"/>
      <c r="OO615" s="40"/>
      <c r="OS615" s="7"/>
      <c r="OT615" s="8"/>
      <c r="OY615" s="8"/>
      <c r="PA615" s="4"/>
      <c r="PB615" s="4"/>
      <c r="PC615" s="15"/>
      <c r="PD615" s="39"/>
      <c r="PH615" s="7"/>
      <c r="PI615" s="8"/>
      <c r="PM615" s="7"/>
      <c r="PN615" s="8"/>
      <c r="PS615" s="8"/>
      <c r="PU615" s="4"/>
      <c r="PV615" s="4"/>
      <c r="PX615" s="8"/>
      <c r="PZ615" s="4"/>
      <c r="QA615" s="4"/>
      <c r="QB615" s="15"/>
      <c r="QC615" s="39"/>
      <c r="QH615" s="39"/>
      <c r="QJ615" s="14"/>
      <c r="QK615" s="14"/>
      <c r="QL615" s="22"/>
      <c r="QM615" s="40"/>
      <c r="QQ615" s="7"/>
      <c r="QR615" s="8"/>
      <c r="QW615" s="8"/>
      <c r="QY615" s="4"/>
      <c r="QZ615" s="4"/>
      <c r="RA615" s="15"/>
      <c r="RB615" s="39"/>
      <c r="RF615" s="7"/>
      <c r="RG615" s="8"/>
      <c r="RK615" s="7"/>
      <c r="RL615" s="8"/>
      <c r="RQ615" s="8"/>
      <c r="RS615" s="4"/>
      <c r="RT615" s="4"/>
      <c r="RU615" s="15"/>
      <c r="RV615" s="39"/>
      <c r="RZ615" s="7"/>
      <c r="SA615" s="8"/>
      <c r="SE615" s="7"/>
      <c r="SF615" s="8"/>
      <c r="SJ615" s="7"/>
      <c r="SK615" s="8"/>
      <c r="SP615" s="8"/>
      <c r="SR615" s="4"/>
      <c r="SS615" s="4"/>
      <c r="SU615" s="8"/>
      <c r="SW615" s="4"/>
      <c r="SX615" s="4"/>
      <c r="SY615" s="15"/>
      <c r="SZ615" s="39"/>
      <c r="TE615" s="39"/>
      <c r="TG615" s="14"/>
      <c r="TH615" s="14"/>
      <c r="TI615" s="22"/>
      <c r="TJ615" s="40"/>
      <c r="TN615" s="7"/>
      <c r="TO615" s="8"/>
      <c r="TT615" s="8"/>
      <c r="TV615" s="4"/>
      <c r="TW615" s="4"/>
      <c r="TX615" s="15"/>
      <c r="TY615" s="39"/>
      <c r="UC615" s="7"/>
      <c r="UD615" s="8"/>
      <c r="UH615" s="7"/>
      <c r="UI615" s="8"/>
      <c r="UN615" s="8"/>
      <c r="UP615" s="4"/>
      <c r="UQ615" s="4"/>
      <c r="UR615" s="15"/>
      <c r="US615" s="39"/>
      <c r="UW615" s="7"/>
      <c r="UX615" s="8"/>
      <c r="VB615" s="7"/>
      <c r="VC615" s="8"/>
      <c r="VG615" s="7"/>
      <c r="VH615" s="8"/>
      <c r="VM615" s="8"/>
      <c r="VO615" s="4"/>
      <c r="VP615" s="4"/>
      <c r="VQ615" s="15"/>
      <c r="VR615" s="39"/>
      <c r="VV615" s="7"/>
      <c r="VW615" s="8"/>
      <c r="WA615" s="7"/>
      <c r="WB615" s="8"/>
      <c r="WF615" s="7"/>
      <c r="WG615" s="8"/>
      <c r="WK615" s="7"/>
      <c r="WL615" s="8"/>
      <c r="WQ615" s="8"/>
      <c r="WS615" s="4"/>
      <c r="WT615" s="4"/>
      <c r="WU615" s="15"/>
      <c r="WV615" s="39"/>
      <c r="WZ615" s="7"/>
      <c r="XA615" s="8"/>
      <c r="XE615" s="7"/>
      <c r="XF615" s="8"/>
      <c r="XJ615" s="7"/>
      <c r="XK615" s="8"/>
      <c r="XO615" s="7"/>
      <c r="XP615" s="8"/>
      <c r="XT615" s="7"/>
      <c r="XU615" s="8"/>
      <c r="XY615" s="7"/>
      <c r="XZ615" s="8"/>
      <c r="YD615" s="7"/>
      <c r="YE615" s="8"/>
      <c r="YI615" s="7"/>
      <c r="YJ615" s="8"/>
    </row>
    <row r="616" spans="2:660" x14ac:dyDescent="0.2">
      <c r="B616" s="242"/>
      <c r="C616" s="163"/>
      <c r="D616"/>
      <c r="J616"/>
      <c r="K616"/>
      <c r="L616"/>
      <c r="M616"/>
      <c r="AI616" s="8"/>
      <c r="AK616" s="4"/>
      <c r="AL616" s="9"/>
      <c r="AN616" s="8"/>
      <c r="AP616" s="4"/>
      <c r="AQ616" s="9"/>
      <c r="AS616" s="8"/>
      <c r="AU616" s="4"/>
      <c r="AV616" s="9"/>
      <c r="AX616" s="17"/>
      <c r="AZ616" s="13"/>
      <c r="BA616" s="16"/>
      <c r="BM616" s="39"/>
      <c r="BO616" s="14"/>
      <c r="BP616" s="18"/>
      <c r="BR616" s="39"/>
      <c r="BT616" s="14"/>
      <c r="BU616" s="18"/>
      <c r="BW616" s="39"/>
      <c r="BY616" s="14"/>
      <c r="BZ616" s="18"/>
      <c r="CA616" s="22"/>
      <c r="CB616" s="40"/>
      <c r="CG616" s="40"/>
      <c r="CI616" s="21"/>
      <c r="CJ616" s="21"/>
      <c r="CL616" s="40"/>
      <c r="CN616" s="21"/>
      <c r="CO616" s="21"/>
      <c r="CQ616" s="40"/>
      <c r="CS616" s="21"/>
      <c r="CT616" s="21"/>
      <c r="CV616" s="40"/>
      <c r="CX616" s="21"/>
      <c r="CY616" s="21"/>
      <c r="CZ616" s="26"/>
      <c r="DA616" s="41"/>
      <c r="DF616" s="41"/>
      <c r="DH616" s="25"/>
      <c r="DI616" s="25"/>
      <c r="DK616" s="41"/>
      <c r="DM616" s="25"/>
      <c r="DN616" s="25"/>
      <c r="DP616" s="41"/>
      <c r="DR616" s="25"/>
      <c r="DS616" s="25"/>
      <c r="DT616" s="30"/>
      <c r="DU616" s="42"/>
      <c r="DZ616" s="42"/>
      <c r="EB616" s="29"/>
      <c r="EC616" s="29"/>
      <c r="EE616" s="42"/>
      <c r="EG616" s="29"/>
      <c r="EH616" s="29"/>
      <c r="EI616" s="34"/>
      <c r="EJ616" s="43"/>
      <c r="EO616" s="43"/>
      <c r="EQ616" s="33"/>
      <c r="ER616" s="33"/>
      <c r="ES616" s="38"/>
      <c r="ET616" s="44"/>
      <c r="EX616" s="7"/>
      <c r="EY616" s="8"/>
      <c r="FD616" s="8"/>
      <c r="FF616" s="4"/>
      <c r="FG616" s="4"/>
      <c r="FI616" s="8"/>
      <c r="FK616" s="4"/>
      <c r="FL616" s="4"/>
      <c r="FN616" s="8"/>
      <c r="FP616" s="4"/>
      <c r="FQ616" s="4"/>
      <c r="FS616" s="8"/>
      <c r="FU616" s="4"/>
      <c r="FV616" s="4"/>
      <c r="FW616" s="15"/>
      <c r="FX616" s="39"/>
      <c r="GC616" s="39"/>
      <c r="GE616" s="14"/>
      <c r="GF616" s="14"/>
      <c r="GH616" s="39"/>
      <c r="GJ616" s="14"/>
      <c r="GK616" s="14"/>
      <c r="GM616" s="39"/>
      <c r="GO616" s="14"/>
      <c r="GP616" s="14"/>
      <c r="GQ616" s="22"/>
      <c r="GR616" s="40"/>
      <c r="GW616" s="40"/>
      <c r="GY616" s="21"/>
      <c r="GZ616" s="21"/>
      <c r="HB616" s="40"/>
      <c r="HD616" s="21"/>
      <c r="HE616" s="21"/>
      <c r="HF616" s="26"/>
      <c r="HG616" s="41"/>
      <c r="HL616" s="41"/>
      <c r="HN616" s="25"/>
      <c r="HO616" s="25"/>
      <c r="HP616" s="30"/>
      <c r="HQ616" s="42"/>
      <c r="HU616" s="7"/>
      <c r="HV616" s="8"/>
      <c r="IA616" s="8"/>
      <c r="IC616" s="4"/>
      <c r="ID616" s="4"/>
      <c r="IF616" s="8"/>
      <c r="IH616" s="4"/>
      <c r="II616" s="4"/>
      <c r="IK616" s="8"/>
      <c r="IM616" s="4"/>
      <c r="IN616" s="4"/>
      <c r="IO616" s="15"/>
      <c r="IP616" s="39"/>
      <c r="IU616" s="39"/>
      <c r="IW616" s="14"/>
      <c r="IX616" s="14"/>
      <c r="IZ616" s="39"/>
      <c r="JB616" s="14"/>
      <c r="JC616" s="14"/>
      <c r="JD616" s="22"/>
      <c r="JE616" s="40"/>
      <c r="JJ616" s="40"/>
      <c r="JL616" s="21"/>
      <c r="JM616" s="21"/>
      <c r="JN616" s="26"/>
      <c r="JO616" s="41"/>
      <c r="JS616" s="7"/>
      <c r="JT616" s="8"/>
      <c r="JY616" s="8"/>
      <c r="KA616" s="4"/>
      <c r="KB616" s="4"/>
      <c r="KD616" s="8"/>
      <c r="KF616" s="4"/>
      <c r="KG616" s="4"/>
      <c r="KH616" s="15"/>
      <c r="KI616" s="39"/>
      <c r="KN616" s="39"/>
      <c r="KP616" s="14"/>
      <c r="KQ616" s="14"/>
      <c r="KR616" s="22"/>
      <c r="KS616" s="40"/>
      <c r="KX616" s="6"/>
      <c r="KZ616" s="5"/>
      <c r="LA616" s="5"/>
      <c r="LG616" s="15"/>
      <c r="LH616" s="39"/>
      <c r="LM616" s="6"/>
      <c r="LO616" s="5"/>
      <c r="LP616" s="5"/>
      <c r="LQ616" s="7"/>
      <c r="LR616" s="8"/>
      <c r="LW616" s="8"/>
      <c r="LY616" s="4"/>
      <c r="LZ616" s="4"/>
      <c r="MB616" s="8"/>
      <c r="MD616" s="4"/>
      <c r="ME616" s="4"/>
      <c r="MG616" s="8"/>
      <c r="MI616" s="4"/>
      <c r="MJ616" s="4"/>
      <c r="MK616" s="15"/>
      <c r="ML616" s="39"/>
      <c r="MQ616" s="39"/>
      <c r="MS616" s="14"/>
      <c r="MT616" s="14"/>
      <c r="MV616" s="39"/>
      <c r="MX616" s="14"/>
      <c r="MY616" s="14"/>
      <c r="MZ616" s="22"/>
      <c r="NA616" s="40"/>
      <c r="NF616" s="40"/>
      <c r="NH616" s="21"/>
      <c r="NI616" s="21"/>
      <c r="NJ616" s="26"/>
      <c r="NK616" s="41"/>
      <c r="NO616" s="7"/>
      <c r="NP616" s="8"/>
      <c r="NU616" s="8"/>
      <c r="NW616" s="4"/>
      <c r="NX616" s="4"/>
      <c r="NZ616" s="8"/>
      <c r="OB616" s="4"/>
      <c r="OC616" s="4"/>
      <c r="OD616" s="15"/>
      <c r="OE616" s="39"/>
      <c r="OJ616" s="39"/>
      <c r="OL616" s="14"/>
      <c r="OM616" s="14"/>
      <c r="ON616" s="22"/>
      <c r="OO616" s="40"/>
      <c r="OS616" s="7"/>
      <c r="OT616" s="8"/>
      <c r="OY616" s="8"/>
      <c r="PA616" s="4"/>
      <c r="PB616" s="4"/>
      <c r="PC616" s="15"/>
      <c r="PD616" s="39"/>
      <c r="PH616" s="7"/>
      <c r="PI616" s="8"/>
      <c r="PM616" s="7"/>
      <c r="PN616" s="8"/>
      <c r="PS616" s="8"/>
      <c r="PU616" s="4"/>
      <c r="PV616" s="4"/>
      <c r="PX616" s="8"/>
      <c r="PZ616" s="4"/>
      <c r="QA616" s="4"/>
      <c r="QB616" s="15"/>
      <c r="QC616" s="39"/>
      <c r="QH616" s="39"/>
      <c r="QJ616" s="14"/>
      <c r="QK616" s="14"/>
      <c r="QL616" s="22"/>
      <c r="QM616" s="40"/>
      <c r="QQ616" s="7"/>
      <c r="QR616" s="8"/>
      <c r="QW616" s="8"/>
      <c r="QY616" s="4"/>
      <c r="QZ616" s="4"/>
      <c r="RA616" s="15"/>
      <c r="RB616" s="39"/>
      <c r="RF616" s="7"/>
      <c r="RG616" s="8"/>
      <c r="RK616" s="7"/>
      <c r="RL616" s="8"/>
      <c r="RQ616" s="8"/>
      <c r="RS616" s="4"/>
      <c r="RT616" s="4"/>
      <c r="RU616" s="15"/>
      <c r="RV616" s="39"/>
      <c r="RZ616" s="7"/>
      <c r="SA616" s="8"/>
      <c r="SE616" s="7"/>
      <c r="SF616" s="8"/>
      <c r="SJ616" s="7"/>
      <c r="SK616" s="8"/>
      <c r="SP616" s="8"/>
      <c r="SR616" s="4"/>
      <c r="SS616" s="4"/>
      <c r="SU616" s="8"/>
      <c r="SW616" s="4"/>
      <c r="SX616" s="4"/>
      <c r="SY616" s="15"/>
      <c r="SZ616" s="39"/>
      <c r="TE616" s="39"/>
      <c r="TG616" s="14"/>
      <c r="TH616" s="14"/>
      <c r="TI616" s="22"/>
      <c r="TJ616" s="40"/>
      <c r="TN616" s="7"/>
      <c r="TO616" s="8"/>
      <c r="TT616" s="8"/>
      <c r="TV616" s="4"/>
      <c r="TW616" s="4"/>
      <c r="TX616" s="15"/>
      <c r="TY616" s="39"/>
      <c r="UC616" s="7"/>
      <c r="UD616" s="8"/>
      <c r="UH616" s="7"/>
      <c r="UI616" s="8"/>
      <c r="UN616" s="8"/>
      <c r="UP616" s="4"/>
      <c r="UQ616" s="4"/>
      <c r="UR616" s="15"/>
      <c r="US616" s="39"/>
      <c r="UW616" s="7"/>
      <c r="UX616" s="8"/>
      <c r="VB616" s="7"/>
      <c r="VC616" s="8"/>
      <c r="VG616" s="7"/>
      <c r="VH616" s="8"/>
      <c r="VM616" s="8"/>
      <c r="VO616" s="4"/>
      <c r="VP616" s="4"/>
      <c r="VQ616" s="15"/>
      <c r="VR616" s="39"/>
      <c r="VV616" s="7"/>
      <c r="VW616" s="8"/>
      <c r="WA616" s="7"/>
      <c r="WB616" s="8"/>
      <c r="WF616" s="7"/>
      <c r="WG616" s="8"/>
      <c r="WK616" s="7"/>
      <c r="WL616" s="8"/>
      <c r="WQ616" s="8"/>
      <c r="WS616" s="4"/>
      <c r="WT616" s="4"/>
      <c r="WU616" s="15"/>
      <c r="WV616" s="39"/>
      <c r="WZ616" s="7"/>
      <c r="XA616" s="8"/>
      <c r="XE616" s="7"/>
      <c r="XF616" s="8"/>
      <c r="XJ616" s="7"/>
      <c r="XK616" s="8"/>
      <c r="XO616" s="7"/>
      <c r="XP616" s="8"/>
      <c r="XT616" s="7"/>
      <c r="XU616" s="8"/>
      <c r="XY616" s="7"/>
      <c r="XZ616" s="8"/>
      <c r="YD616" s="7"/>
      <c r="YE616" s="8"/>
      <c r="YI616" s="7"/>
      <c r="YJ616" s="8"/>
    </row>
    <row r="617" spans="2:660" x14ac:dyDescent="0.2">
      <c r="B617" s="242"/>
      <c r="C617" s="163"/>
      <c r="D617"/>
      <c r="J617"/>
      <c r="K617"/>
      <c r="L617"/>
      <c r="M617"/>
      <c r="AI617" s="8"/>
      <c r="AK617" s="4"/>
      <c r="AL617" s="9"/>
      <c r="AN617" s="8"/>
      <c r="AP617" s="4"/>
      <c r="AQ617" s="9"/>
      <c r="AS617" s="8"/>
      <c r="AU617" s="4"/>
      <c r="AV617" s="9"/>
      <c r="AX617" s="17"/>
      <c r="AZ617" s="13"/>
      <c r="BA617" s="16"/>
      <c r="BM617" s="39"/>
      <c r="BO617" s="14"/>
      <c r="BP617" s="18"/>
      <c r="BR617" s="39"/>
      <c r="BT617" s="14"/>
      <c r="BU617" s="18"/>
      <c r="BW617" s="39"/>
      <c r="BY617" s="14"/>
      <c r="BZ617" s="18"/>
      <c r="CA617" s="22"/>
      <c r="CB617" s="40"/>
      <c r="CG617" s="40"/>
      <c r="CI617" s="21"/>
      <c r="CJ617" s="21"/>
      <c r="CL617" s="40"/>
      <c r="CN617" s="21"/>
      <c r="CO617" s="21"/>
      <c r="CQ617" s="40"/>
      <c r="CS617" s="21"/>
      <c r="CT617" s="21"/>
      <c r="CV617" s="40"/>
      <c r="CX617" s="21"/>
      <c r="CY617" s="21"/>
      <c r="CZ617" s="26"/>
      <c r="DA617" s="41"/>
      <c r="DF617" s="41"/>
      <c r="DH617" s="25"/>
      <c r="DI617" s="25"/>
      <c r="DK617" s="41"/>
      <c r="DM617" s="25"/>
      <c r="DN617" s="25"/>
      <c r="DP617" s="41"/>
      <c r="DR617" s="25"/>
      <c r="DS617" s="25"/>
      <c r="DT617" s="30"/>
      <c r="DU617" s="42"/>
      <c r="DZ617" s="42"/>
      <c r="EB617" s="29"/>
      <c r="EC617" s="29"/>
      <c r="EE617" s="42"/>
      <c r="EG617" s="29"/>
      <c r="EH617" s="29"/>
      <c r="EI617" s="34"/>
      <c r="EJ617" s="43"/>
      <c r="EO617" s="43"/>
      <c r="EQ617" s="33"/>
      <c r="ER617" s="33"/>
      <c r="ES617" s="38"/>
      <c r="ET617" s="44"/>
      <c r="EX617" s="7"/>
      <c r="EY617" s="8"/>
      <c r="FD617" s="8"/>
      <c r="FF617" s="4"/>
      <c r="FG617" s="4"/>
      <c r="FI617" s="8"/>
      <c r="FK617" s="4"/>
      <c r="FL617" s="4"/>
      <c r="FN617" s="8"/>
      <c r="FP617" s="4"/>
      <c r="FQ617" s="4"/>
      <c r="FS617" s="8"/>
      <c r="FU617" s="4"/>
      <c r="FV617" s="4"/>
      <c r="FW617" s="15"/>
      <c r="FX617" s="39"/>
      <c r="GC617" s="39"/>
      <c r="GE617" s="14"/>
      <c r="GF617" s="14"/>
      <c r="GH617" s="39"/>
      <c r="GJ617" s="14"/>
      <c r="GK617" s="14"/>
      <c r="GM617" s="39"/>
      <c r="GO617" s="14"/>
      <c r="GP617" s="14"/>
      <c r="GQ617" s="22"/>
      <c r="GR617" s="40"/>
      <c r="GW617" s="40"/>
      <c r="GY617" s="21"/>
      <c r="GZ617" s="21"/>
      <c r="HB617" s="40"/>
      <c r="HD617" s="21"/>
      <c r="HE617" s="21"/>
      <c r="HF617" s="26"/>
      <c r="HG617" s="41"/>
      <c r="HL617" s="41"/>
      <c r="HN617" s="25"/>
      <c r="HO617" s="25"/>
      <c r="HP617" s="30"/>
      <c r="HQ617" s="42"/>
      <c r="HU617" s="7"/>
      <c r="HV617" s="8"/>
      <c r="IA617" s="8"/>
      <c r="IC617" s="4"/>
      <c r="ID617" s="4"/>
      <c r="IF617" s="8"/>
      <c r="IH617" s="4"/>
      <c r="II617" s="4"/>
      <c r="IK617" s="8"/>
      <c r="IM617" s="4"/>
      <c r="IN617" s="4"/>
      <c r="IO617" s="15"/>
      <c r="IP617" s="39"/>
      <c r="IU617" s="39"/>
      <c r="IW617" s="14"/>
      <c r="IX617" s="14"/>
      <c r="IZ617" s="39"/>
      <c r="JB617" s="14"/>
      <c r="JC617" s="14"/>
      <c r="JD617" s="22"/>
      <c r="JE617" s="40"/>
      <c r="JJ617" s="40"/>
      <c r="JL617" s="21"/>
      <c r="JM617" s="21"/>
      <c r="JN617" s="26"/>
      <c r="JO617" s="41"/>
      <c r="JS617" s="7"/>
      <c r="JT617" s="8"/>
      <c r="JY617" s="8"/>
      <c r="KA617" s="4"/>
      <c r="KB617" s="4"/>
      <c r="KD617" s="8"/>
      <c r="KF617" s="4"/>
      <c r="KG617" s="4"/>
      <c r="KH617" s="15"/>
      <c r="KI617" s="39"/>
      <c r="KN617" s="39"/>
      <c r="KP617" s="14"/>
      <c r="KQ617" s="14"/>
      <c r="KR617" s="22"/>
      <c r="KS617" s="40"/>
      <c r="KX617" s="6"/>
      <c r="KZ617" s="5"/>
      <c r="LA617" s="5"/>
      <c r="LG617" s="15"/>
      <c r="LH617" s="39"/>
      <c r="LM617" s="6"/>
      <c r="LO617" s="5"/>
      <c r="LP617" s="5"/>
      <c r="LQ617" s="7"/>
      <c r="LR617" s="8"/>
      <c r="LW617" s="8"/>
      <c r="LY617" s="4"/>
      <c r="LZ617" s="4"/>
      <c r="MB617" s="8"/>
      <c r="MD617" s="4"/>
      <c r="ME617" s="4"/>
      <c r="MG617" s="8"/>
      <c r="MI617" s="4"/>
      <c r="MJ617" s="4"/>
      <c r="MK617" s="15"/>
      <c r="ML617" s="39"/>
      <c r="MQ617" s="39"/>
      <c r="MS617" s="14"/>
      <c r="MT617" s="14"/>
      <c r="MV617" s="39"/>
      <c r="MX617" s="14"/>
      <c r="MY617" s="14"/>
      <c r="MZ617" s="22"/>
      <c r="NA617" s="40"/>
      <c r="NF617" s="40"/>
      <c r="NH617" s="21"/>
      <c r="NI617" s="21"/>
      <c r="NJ617" s="26"/>
      <c r="NK617" s="41"/>
      <c r="NO617" s="7"/>
      <c r="NP617" s="8"/>
      <c r="NU617" s="8"/>
      <c r="NW617" s="4"/>
      <c r="NX617" s="4"/>
      <c r="NZ617" s="8"/>
      <c r="OB617" s="4"/>
      <c r="OC617" s="4"/>
      <c r="OD617" s="15"/>
      <c r="OE617" s="39"/>
      <c r="OJ617" s="39"/>
      <c r="OL617" s="14"/>
      <c r="OM617" s="14"/>
      <c r="ON617" s="22"/>
      <c r="OO617" s="40"/>
      <c r="OS617" s="7"/>
      <c r="OT617" s="8"/>
      <c r="OY617" s="8"/>
      <c r="PA617" s="4"/>
      <c r="PB617" s="4"/>
      <c r="PC617" s="15"/>
      <c r="PD617" s="39"/>
      <c r="PH617" s="7"/>
      <c r="PI617" s="8"/>
      <c r="PM617" s="7"/>
      <c r="PN617" s="8"/>
      <c r="PS617" s="8"/>
      <c r="PU617" s="4"/>
      <c r="PV617" s="4"/>
      <c r="PX617" s="8"/>
      <c r="PZ617" s="4"/>
      <c r="QA617" s="4"/>
      <c r="QB617" s="15"/>
      <c r="QC617" s="39"/>
      <c r="QH617" s="39"/>
      <c r="QJ617" s="14"/>
      <c r="QK617" s="14"/>
      <c r="QL617" s="22"/>
      <c r="QM617" s="40"/>
      <c r="QQ617" s="7"/>
      <c r="QR617" s="8"/>
      <c r="QW617" s="8"/>
      <c r="QY617" s="4"/>
      <c r="QZ617" s="4"/>
      <c r="RA617" s="15"/>
      <c r="RB617" s="39"/>
      <c r="RF617" s="7"/>
      <c r="RG617" s="8"/>
      <c r="RK617" s="7"/>
      <c r="RL617" s="8"/>
      <c r="RQ617" s="8"/>
      <c r="RS617" s="4"/>
      <c r="RT617" s="4"/>
      <c r="RU617" s="15"/>
      <c r="RV617" s="39"/>
      <c r="RZ617" s="7"/>
      <c r="SA617" s="8"/>
      <c r="SE617" s="7"/>
      <c r="SF617" s="8"/>
      <c r="SJ617" s="7"/>
      <c r="SK617" s="8"/>
      <c r="SP617" s="8"/>
      <c r="SR617" s="4"/>
      <c r="SS617" s="4"/>
      <c r="SU617" s="8"/>
      <c r="SW617" s="4"/>
      <c r="SX617" s="4"/>
      <c r="SY617" s="15"/>
      <c r="SZ617" s="39"/>
      <c r="TE617" s="39"/>
      <c r="TG617" s="14"/>
      <c r="TH617" s="14"/>
      <c r="TI617" s="22"/>
      <c r="TJ617" s="40"/>
      <c r="TN617" s="7"/>
      <c r="TO617" s="8"/>
      <c r="TT617" s="8"/>
      <c r="TV617" s="4"/>
      <c r="TW617" s="4"/>
      <c r="TX617" s="15"/>
      <c r="TY617" s="39"/>
      <c r="UC617" s="7"/>
      <c r="UD617" s="8"/>
      <c r="UH617" s="7"/>
      <c r="UI617" s="8"/>
      <c r="UN617" s="8"/>
      <c r="UP617" s="4"/>
      <c r="UQ617" s="4"/>
      <c r="UR617" s="15"/>
      <c r="US617" s="39"/>
      <c r="UW617" s="7"/>
      <c r="UX617" s="8"/>
      <c r="VB617" s="7"/>
      <c r="VC617" s="8"/>
      <c r="VG617" s="7"/>
      <c r="VH617" s="8"/>
      <c r="VM617" s="8"/>
      <c r="VO617" s="4"/>
      <c r="VP617" s="4"/>
      <c r="VQ617" s="15"/>
      <c r="VR617" s="39"/>
      <c r="VV617" s="7"/>
      <c r="VW617" s="8"/>
      <c r="WA617" s="7"/>
      <c r="WB617" s="8"/>
      <c r="WF617" s="7"/>
      <c r="WG617" s="8"/>
      <c r="WK617" s="7"/>
      <c r="WL617" s="8"/>
      <c r="WQ617" s="8"/>
      <c r="WS617" s="4"/>
      <c r="WT617" s="4"/>
      <c r="WU617" s="15"/>
      <c r="WV617" s="39"/>
      <c r="WZ617" s="7"/>
      <c r="XA617" s="8"/>
      <c r="XE617" s="7"/>
      <c r="XF617" s="8"/>
      <c r="XJ617" s="7"/>
      <c r="XK617" s="8"/>
      <c r="XO617" s="7"/>
      <c r="XP617" s="8"/>
      <c r="XT617" s="7"/>
      <c r="XU617" s="8"/>
      <c r="XY617" s="7"/>
      <c r="XZ617" s="8"/>
      <c r="YD617" s="7"/>
      <c r="YE617" s="8"/>
      <c r="YI617" s="7"/>
      <c r="YJ617" s="8"/>
    </row>
    <row r="618" spans="2:660" x14ac:dyDescent="0.2">
      <c r="B618" s="242"/>
      <c r="C618" s="163"/>
      <c r="D618"/>
      <c r="J618"/>
      <c r="K618"/>
      <c r="L618"/>
      <c r="M618"/>
      <c r="AI618" s="8"/>
      <c r="AK618" s="4"/>
      <c r="AL618" s="9"/>
      <c r="AN618" s="8"/>
      <c r="AP618" s="4"/>
      <c r="AQ618" s="9"/>
      <c r="AS618" s="8"/>
      <c r="AU618" s="4"/>
      <c r="AV618" s="9"/>
      <c r="AX618" s="17"/>
      <c r="AZ618" s="13"/>
      <c r="BA618" s="16"/>
      <c r="BM618" s="39"/>
      <c r="BO618" s="14"/>
      <c r="BP618" s="18"/>
      <c r="BR618" s="39"/>
      <c r="BT618" s="14"/>
      <c r="BU618" s="18"/>
      <c r="BW618" s="39"/>
      <c r="BY618" s="14"/>
      <c r="BZ618" s="18"/>
      <c r="CA618" s="22"/>
      <c r="CB618" s="40"/>
      <c r="CG618" s="40"/>
      <c r="CI618" s="21"/>
      <c r="CJ618" s="21"/>
      <c r="CL618" s="40"/>
      <c r="CN618" s="21"/>
      <c r="CO618" s="21"/>
      <c r="CQ618" s="40"/>
      <c r="CS618" s="21"/>
      <c r="CT618" s="21"/>
      <c r="CV618" s="40"/>
      <c r="CX618" s="21"/>
      <c r="CY618" s="21"/>
      <c r="CZ618" s="26"/>
      <c r="DA618" s="41"/>
      <c r="DF618" s="41"/>
      <c r="DH618" s="25"/>
      <c r="DI618" s="25"/>
      <c r="DK618" s="41"/>
      <c r="DM618" s="25"/>
      <c r="DN618" s="25"/>
      <c r="DP618" s="41"/>
      <c r="DR618" s="25"/>
      <c r="DS618" s="25"/>
      <c r="DT618" s="30"/>
      <c r="DU618" s="42"/>
      <c r="DZ618" s="42"/>
      <c r="EB618" s="29"/>
      <c r="EC618" s="29"/>
      <c r="EE618" s="42"/>
      <c r="EG618" s="29"/>
      <c r="EH618" s="29"/>
      <c r="EI618" s="34"/>
      <c r="EJ618" s="43"/>
      <c r="EO618" s="43"/>
      <c r="EQ618" s="33"/>
      <c r="ER618" s="33"/>
      <c r="ES618" s="38"/>
      <c r="ET618" s="44"/>
      <c r="EX618" s="7"/>
      <c r="EY618" s="8"/>
      <c r="FD618" s="8"/>
      <c r="FF618" s="4"/>
      <c r="FG618" s="4"/>
      <c r="FI618" s="8"/>
      <c r="FK618" s="4"/>
      <c r="FL618" s="4"/>
      <c r="FN618" s="8"/>
      <c r="FP618" s="4"/>
      <c r="FQ618" s="4"/>
      <c r="FS618" s="8"/>
      <c r="FU618" s="4"/>
      <c r="FV618" s="4"/>
      <c r="FW618" s="15"/>
      <c r="FX618" s="39"/>
      <c r="GC618" s="39"/>
      <c r="GE618" s="14"/>
      <c r="GF618" s="14"/>
      <c r="GH618" s="39"/>
      <c r="GJ618" s="14"/>
      <c r="GK618" s="14"/>
      <c r="GM618" s="39"/>
      <c r="GO618" s="14"/>
      <c r="GP618" s="14"/>
      <c r="GQ618" s="22"/>
      <c r="GR618" s="40"/>
      <c r="GW618" s="40"/>
      <c r="GY618" s="21"/>
      <c r="GZ618" s="21"/>
      <c r="HB618" s="40"/>
      <c r="HD618" s="21"/>
      <c r="HE618" s="21"/>
      <c r="HF618" s="26"/>
      <c r="HG618" s="41"/>
      <c r="HL618" s="41"/>
      <c r="HN618" s="25"/>
      <c r="HO618" s="25"/>
      <c r="HP618" s="30"/>
      <c r="HQ618" s="42"/>
      <c r="HU618" s="7"/>
      <c r="HV618" s="8"/>
      <c r="IA618" s="8"/>
      <c r="IC618" s="4"/>
      <c r="ID618" s="4"/>
      <c r="IF618" s="8"/>
      <c r="IH618" s="4"/>
      <c r="II618" s="4"/>
      <c r="IK618" s="8"/>
      <c r="IM618" s="4"/>
      <c r="IN618" s="4"/>
      <c r="IO618" s="15"/>
      <c r="IP618" s="39"/>
      <c r="IU618" s="39"/>
      <c r="IW618" s="14"/>
      <c r="IX618" s="14"/>
      <c r="IZ618" s="39"/>
      <c r="JB618" s="14"/>
      <c r="JC618" s="14"/>
      <c r="JD618" s="22"/>
      <c r="JE618" s="40"/>
      <c r="JJ618" s="40"/>
      <c r="JL618" s="21"/>
      <c r="JM618" s="21"/>
      <c r="JN618" s="26"/>
      <c r="JO618" s="41"/>
      <c r="JS618" s="7"/>
      <c r="JT618" s="8"/>
      <c r="JY618" s="8"/>
      <c r="KA618" s="4"/>
      <c r="KB618" s="4"/>
      <c r="KD618" s="8"/>
      <c r="KF618" s="4"/>
      <c r="KG618" s="4"/>
      <c r="KH618" s="15"/>
      <c r="KI618" s="39"/>
      <c r="KN618" s="39"/>
      <c r="KP618" s="14"/>
      <c r="KQ618" s="14"/>
      <c r="KR618" s="22"/>
      <c r="KS618" s="40"/>
      <c r="KX618" s="6"/>
      <c r="KZ618" s="5"/>
      <c r="LA618" s="5"/>
      <c r="LG618" s="15"/>
      <c r="LH618" s="39"/>
      <c r="LM618" s="6"/>
      <c r="LO618" s="5"/>
      <c r="LP618" s="5"/>
      <c r="LQ618" s="7"/>
      <c r="LR618" s="8"/>
      <c r="LW618" s="8"/>
      <c r="LY618" s="4"/>
      <c r="LZ618" s="4"/>
      <c r="MB618" s="8"/>
      <c r="MD618" s="4"/>
      <c r="ME618" s="4"/>
      <c r="MG618" s="8"/>
      <c r="MI618" s="4"/>
      <c r="MJ618" s="4"/>
      <c r="MK618" s="15"/>
      <c r="ML618" s="39"/>
      <c r="MQ618" s="39"/>
      <c r="MS618" s="14"/>
      <c r="MT618" s="14"/>
      <c r="MV618" s="39"/>
      <c r="MX618" s="14"/>
      <c r="MY618" s="14"/>
      <c r="MZ618" s="22"/>
      <c r="NA618" s="40"/>
      <c r="NF618" s="40"/>
      <c r="NH618" s="21"/>
      <c r="NI618" s="21"/>
      <c r="NJ618" s="26"/>
      <c r="NK618" s="41"/>
      <c r="NO618" s="7"/>
      <c r="NP618" s="8"/>
      <c r="NU618" s="8"/>
      <c r="NW618" s="4"/>
      <c r="NX618" s="4"/>
      <c r="NZ618" s="8"/>
      <c r="OB618" s="4"/>
      <c r="OC618" s="4"/>
      <c r="OD618" s="15"/>
      <c r="OE618" s="39"/>
      <c r="OJ618" s="39"/>
      <c r="OL618" s="14"/>
      <c r="OM618" s="14"/>
      <c r="ON618" s="22"/>
      <c r="OO618" s="40"/>
      <c r="OS618" s="7"/>
      <c r="OT618" s="8"/>
      <c r="OY618" s="8"/>
      <c r="PA618" s="4"/>
      <c r="PB618" s="4"/>
      <c r="PC618" s="15"/>
      <c r="PD618" s="39"/>
      <c r="PH618" s="7"/>
      <c r="PI618" s="8"/>
      <c r="PM618" s="7"/>
      <c r="PN618" s="8"/>
      <c r="PS618" s="8"/>
      <c r="PU618" s="4"/>
      <c r="PV618" s="4"/>
      <c r="PX618" s="8"/>
      <c r="PZ618" s="4"/>
      <c r="QA618" s="4"/>
      <c r="QB618" s="15"/>
      <c r="QC618" s="39"/>
      <c r="QH618" s="39"/>
      <c r="QJ618" s="14"/>
      <c r="QK618" s="14"/>
      <c r="QL618" s="22"/>
      <c r="QM618" s="40"/>
      <c r="QQ618" s="7"/>
      <c r="QR618" s="8"/>
      <c r="QW618" s="8"/>
      <c r="QY618" s="4"/>
      <c r="QZ618" s="4"/>
      <c r="RA618" s="15"/>
      <c r="RB618" s="39"/>
      <c r="RF618" s="7"/>
      <c r="RG618" s="8"/>
      <c r="RK618" s="7"/>
      <c r="RL618" s="8"/>
      <c r="RQ618" s="8"/>
      <c r="RS618" s="4"/>
      <c r="RT618" s="4"/>
      <c r="RU618" s="15"/>
      <c r="RV618" s="39"/>
      <c r="RZ618" s="7"/>
      <c r="SA618" s="8"/>
      <c r="SE618" s="7"/>
      <c r="SF618" s="8"/>
      <c r="SJ618" s="7"/>
      <c r="SK618" s="8"/>
      <c r="SP618" s="8"/>
      <c r="SR618" s="4"/>
      <c r="SS618" s="4"/>
      <c r="SU618" s="8"/>
      <c r="SW618" s="4"/>
      <c r="SX618" s="4"/>
      <c r="SY618" s="15"/>
      <c r="SZ618" s="39"/>
      <c r="TE618" s="39"/>
      <c r="TG618" s="14"/>
      <c r="TH618" s="14"/>
      <c r="TI618" s="22"/>
      <c r="TJ618" s="40"/>
      <c r="TN618" s="7"/>
      <c r="TO618" s="8"/>
      <c r="TT618" s="8"/>
      <c r="TV618" s="4"/>
      <c r="TW618" s="4"/>
      <c r="TX618" s="15"/>
      <c r="TY618" s="39"/>
      <c r="UC618" s="7"/>
      <c r="UD618" s="8"/>
      <c r="UH618" s="7"/>
      <c r="UI618" s="8"/>
      <c r="UN618" s="8"/>
      <c r="UP618" s="4"/>
      <c r="UQ618" s="4"/>
      <c r="UR618" s="15"/>
      <c r="US618" s="39"/>
      <c r="UW618" s="7"/>
      <c r="UX618" s="8"/>
      <c r="VB618" s="7"/>
      <c r="VC618" s="8"/>
      <c r="VG618" s="7"/>
      <c r="VH618" s="8"/>
      <c r="VM618" s="8"/>
      <c r="VO618" s="4"/>
      <c r="VP618" s="4"/>
      <c r="VQ618" s="15"/>
      <c r="VR618" s="39"/>
      <c r="VV618" s="7"/>
      <c r="VW618" s="8"/>
      <c r="WA618" s="7"/>
      <c r="WB618" s="8"/>
      <c r="WF618" s="7"/>
      <c r="WG618" s="8"/>
      <c r="WK618" s="7"/>
      <c r="WL618" s="8"/>
      <c r="WQ618" s="8"/>
      <c r="WS618" s="4"/>
      <c r="WT618" s="4"/>
      <c r="WU618" s="15"/>
      <c r="WV618" s="39"/>
      <c r="WZ618" s="7"/>
      <c r="XA618" s="8"/>
      <c r="XE618" s="7"/>
      <c r="XF618" s="8"/>
      <c r="XJ618" s="7"/>
      <c r="XK618" s="8"/>
      <c r="XO618" s="7"/>
      <c r="XP618" s="8"/>
      <c r="XT618" s="7"/>
      <c r="XU618" s="8"/>
      <c r="XY618" s="7"/>
      <c r="XZ618" s="8"/>
      <c r="YD618" s="7"/>
      <c r="YE618" s="8"/>
      <c r="YI618" s="7"/>
      <c r="YJ618" s="8"/>
    </row>
    <row r="619" spans="2:660" x14ac:dyDescent="0.2">
      <c r="B619" s="242"/>
      <c r="C619" s="163"/>
      <c r="D619"/>
      <c r="J619"/>
      <c r="K619"/>
      <c r="L619"/>
      <c r="M619"/>
      <c r="AI619" s="8"/>
      <c r="AK619" s="4"/>
      <c r="AL619" s="9"/>
      <c r="AN619" s="8"/>
      <c r="AP619" s="4"/>
      <c r="AQ619" s="9"/>
      <c r="AS619" s="8"/>
      <c r="AU619" s="4"/>
      <c r="AV619" s="9"/>
      <c r="AX619" s="17"/>
      <c r="AZ619" s="13"/>
      <c r="BA619" s="16"/>
      <c r="BM619" s="39"/>
      <c r="BO619" s="14"/>
      <c r="BP619" s="18"/>
      <c r="BR619" s="39"/>
      <c r="BT619" s="14"/>
      <c r="BU619" s="18"/>
      <c r="BW619" s="39"/>
      <c r="BY619" s="14"/>
      <c r="BZ619" s="18"/>
      <c r="CA619" s="22"/>
      <c r="CB619" s="40"/>
      <c r="CG619" s="40"/>
      <c r="CI619" s="21"/>
      <c r="CJ619" s="21"/>
      <c r="CL619" s="40"/>
      <c r="CN619" s="21"/>
      <c r="CO619" s="21"/>
      <c r="CQ619" s="40"/>
      <c r="CS619" s="21"/>
      <c r="CT619" s="21"/>
      <c r="CV619" s="40"/>
      <c r="CX619" s="21"/>
      <c r="CY619" s="21"/>
      <c r="CZ619" s="26"/>
      <c r="DA619" s="41"/>
      <c r="DF619" s="41"/>
      <c r="DH619" s="25"/>
      <c r="DI619" s="25"/>
      <c r="DK619" s="41"/>
      <c r="DM619" s="25"/>
      <c r="DN619" s="25"/>
      <c r="DP619" s="41"/>
      <c r="DR619" s="25"/>
      <c r="DS619" s="25"/>
      <c r="DT619" s="30"/>
      <c r="DU619" s="42"/>
      <c r="DZ619" s="42"/>
      <c r="EB619" s="29"/>
      <c r="EC619" s="29"/>
      <c r="EE619" s="42"/>
      <c r="EG619" s="29"/>
      <c r="EH619" s="29"/>
      <c r="EI619" s="34"/>
      <c r="EJ619" s="43"/>
      <c r="EO619" s="43"/>
      <c r="EQ619" s="33"/>
      <c r="ER619" s="33"/>
      <c r="ES619" s="38"/>
      <c r="ET619" s="44"/>
      <c r="EX619" s="7"/>
      <c r="EY619" s="8"/>
      <c r="FD619" s="8"/>
      <c r="FF619" s="4"/>
      <c r="FG619" s="4"/>
      <c r="FI619" s="8"/>
      <c r="FK619" s="4"/>
      <c r="FL619" s="4"/>
      <c r="FN619" s="8"/>
      <c r="FP619" s="4"/>
      <c r="FQ619" s="4"/>
      <c r="FS619" s="8"/>
      <c r="FU619" s="4"/>
      <c r="FV619" s="4"/>
      <c r="FW619" s="15"/>
      <c r="FX619" s="39"/>
      <c r="GC619" s="39"/>
      <c r="GE619" s="14"/>
      <c r="GF619" s="14"/>
      <c r="GH619" s="39"/>
      <c r="GJ619" s="14"/>
      <c r="GK619" s="14"/>
      <c r="GM619" s="39"/>
      <c r="GO619" s="14"/>
      <c r="GP619" s="14"/>
      <c r="GQ619" s="22"/>
      <c r="GR619" s="40"/>
      <c r="GW619" s="40"/>
      <c r="GY619" s="21"/>
      <c r="GZ619" s="21"/>
      <c r="HB619" s="40"/>
      <c r="HD619" s="21"/>
      <c r="HE619" s="21"/>
      <c r="HF619" s="26"/>
      <c r="HG619" s="41"/>
      <c r="HL619" s="41"/>
      <c r="HN619" s="25"/>
      <c r="HO619" s="25"/>
      <c r="HP619" s="30"/>
      <c r="HQ619" s="42"/>
      <c r="HU619" s="7"/>
      <c r="HV619" s="8"/>
      <c r="IA619" s="8"/>
      <c r="IC619" s="4"/>
      <c r="ID619" s="4"/>
      <c r="IF619" s="8"/>
      <c r="IH619" s="4"/>
      <c r="II619" s="4"/>
      <c r="IK619" s="8"/>
      <c r="IM619" s="4"/>
      <c r="IN619" s="4"/>
      <c r="IO619" s="15"/>
      <c r="IP619" s="39"/>
      <c r="IU619" s="39"/>
      <c r="IW619" s="14"/>
      <c r="IX619" s="14"/>
      <c r="IZ619" s="39"/>
      <c r="JB619" s="14"/>
      <c r="JC619" s="14"/>
      <c r="JD619" s="22"/>
      <c r="JE619" s="40"/>
      <c r="JJ619" s="40"/>
      <c r="JL619" s="21"/>
      <c r="JM619" s="21"/>
      <c r="JN619" s="26"/>
      <c r="JO619" s="41"/>
      <c r="JS619" s="7"/>
      <c r="JT619" s="8"/>
      <c r="JY619" s="8"/>
      <c r="KA619" s="4"/>
      <c r="KB619" s="4"/>
      <c r="KD619" s="8"/>
      <c r="KF619" s="4"/>
      <c r="KG619" s="4"/>
      <c r="KH619" s="15"/>
      <c r="KI619" s="39"/>
      <c r="KN619" s="39"/>
      <c r="KP619" s="14"/>
      <c r="KQ619" s="14"/>
      <c r="KR619" s="22"/>
      <c r="KS619" s="40"/>
      <c r="KX619" s="6"/>
      <c r="KZ619" s="5"/>
      <c r="LA619" s="5"/>
      <c r="LG619" s="15"/>
      <c r="LH619" s="39"/>
      <c r="LM619" s="6"/>
      <c r="LO619" s="5"/>
      <c r="LP619" s="5"/>
      <c r="LQ619" s="7"/>
      <c r="LR619" s="8"/>
      <c r="LW619" s="8"/>
      <c r="LY619" s="4"/>
      <c r="LZ619" s="4"/>
      <c r="MB619" s="8"/>
      <c r="MD619" s="4"/>
      <c r="ME619" s="4"/>
      <c r="MG619" s="8"/>
      <c r="MI619" s="4"/>
      <c r="MJ619" s="4"/>
      <c r="MK619" s="15"/>
      <c r="ML619" s="39"/>
      <c r="MQ619" s="39"/>
      <c r="MS619" s="14"/>
      <c r="MT619" s="14"/>
      <c r="MV619" s="39"/>
      <c r="MX619" s="14"/>
      <c r="MY619" s="14"/>
      <c r="MZ619" s="22"/>
      <c r="NA619" s="40"/>
      <c r="NF619" s="40"/>
      <c r="NH619" s="21"/>
      <c r="NI619" s="21"/>
      <c r="NJ619" s="26"/>
      <c r="NK619" s="41"/>
      <c r="NO619" s="7"/>
      <c r="NP619" s="8"/>
      <c r="NU619" s="8"/>
      <c r="NW619" s="4"/>
      <c r="NX619" s="4"/>
      <c r="NZ619" s="8"/>
      <c r="OB619" s="4"/>
      <c r="OC619" s="4"/>
      <c r="OD619" s="15"/>
      <c r="OE619" s="39"/>
      <c r="OJ619" s="39"/>
      <c r="OL619" s="14"/>
      <c r="OM619" s="14"/>
      <c r="ON619" s="22"/>
      <c r="OO619" s="40"/>
      <c r="OS619" s="7"/>
      <c r="OT619" s="8"/>
      <c r="OY619" s="8"/>
      <c r="PA619" s="4"/>
      <c r="PB619" s="4"/>
      <c r="PC619" s="15"/>
      <c r="PD619" s="39"/>
      <c r="PH619" s="7"/>
      <c r="PI619" s="8"/>
      <c r="PM619" s="7"/>
      <c r="PN619" s="8"/>
      <c r="PS619" s="8"/>
      <c r="PU619" s="4"/>
      <c r="PV619" s="4"/>
      <c r="PX619" s="8"/>
      <c r="PZ619" s="4"/>
      <c r="QA619" s="4"/>
      <c r="QB619" s="15"/>
      <c r="QC619" s="39"/>
      <c r="QH619" s="39"/>
      <c r="QJ619" s="14"/>
      <c r="QK619" s="14"/>
      <c r="QL619" s="22"/>
      <c r="QM619" s="40"/>
      <c r="QQ619" s="7"/>
      <c r="QR619" s="8"/>
      <c r="QW619" s="8"/>
      <c r="QY619" s="4"/>
      <c r="QZ619" s="4"/>
      <c r="RA619" s="15"/>
      <c r="RB619" s="39"/>
      <c r="RF619" s="7"/>
      <c r="RG619" s="8"/>
      <c r="RK619" s="7"/>
      <c r="RL619" s="8"/>
      <c r="RQ619" s="8"/>
      <c r="RS619" s="4"/>
      <c r="RT619" s="4"/>
      <c r="RU619" s="15"/>
      <c r="RV619" s="39"/>
      <c r="RZ619" s="7"/>
      <c r="SA619" s="8"/>
      <c r="SE619" s="7"/>
      <c r="SF619" s="8"/>
      <c r="SJ619" s="7"/>
      <c r="SK619" s="8"/>
      <c r="SP619" s="8"/>
      <c r="SR619" s="4"/>
      <c r="SS619" s="4"/>
      <c r="SU619" s="8"/>
      <c r="SW619" s="4"/>
      <c r="SX619" s="4"/>
      <c r="SY619" s="15"/>
      <c r="SZ619" s="39"/>
      <c r="TE619" s="39"/>
      <c r="TG619" s="14"/>
      <c r="TH619" s="14"/>
      <c r="TI619" s="22"/>
      <c r="TJ619" s="40"/>
      <c r="TN619" s="7"/>
      <c r="TO619" s="8"/>
      <c r="TT619" s="8"/>
      <c r="TV619" s="4"/>
      <c r="TW619" s="4"/>
      <c r="TX619" s="15"/>
      <c r="TY619" s="39"/>
      <c r="UC619" s="7"/>
      <c r="UD619" s="8"/>
      <c r="UH619" s="7"/>
      <c r="UI619" s="8"/>
      <c r="UN619" s="8"/>
      <c r="UP619" s="4"/>
      <c r="UQ619" s="4"/>
      <c r="UR619" s="15"/>
      <c r="US619" s="39"/>
      <c r="UW619" s="7"/>
      <c r="UX619" s="8"/>
      <c r="VB619" s="7"/>
      <c r="VC619" s="8"/>
      <c r="VG619" s="7"/>
      <c r="VH619" s="8"/>
      <c r="VM619" s="8"/>
      <c r="VO619" s="4"/>
      <c r="VP619" s="4"/>
      <c r="VQ619" s="15"/>
      <c r="VR619" s="39"/>
      <c r="VV619" s="7"/>
      <c r="VW619" s="8"/>
      <c r="WA619" s="7"/>
      <c r="WB619" s="8"/>
      <c r="WF619" s="7"/>
      <c r="WG619" s="8"/>
      <c r="WK619" s="7"/>
      <c r="WL619" s="8"/>
      <c r="WQ619" s="8"/>
      <c r="WS619" s="4"/>
      <c r="WT619" s="4"/>
      <c r="WU619" s="15"/>
      <c r="WV619" s="39"/>
      <c r="WZ619" s="7"/>
      <c r="XA619" s="8"/>
      <c r="XE619" s="7"/>
      <c r="XF619" s="8"/>
      <c r="XJ619" s="7"/>
      <c r="XK619" s="8"/>
      <c r="XO619" s="7"/>
      <c r="XP619" s="8"/>
      <c r="XT619" s="7"/>
      <c r="XU619" s="8"/>
      <c r="XY619" s="7"/>
      <c r="XZ619" s="8"/>
      <c r="YD619" s="7"/>
      <c r="YE619" s="8"/>
      <c r="YI619" s="7"/>
      <c r="YJ619" s="8"/>
    </row>
    <row r="620" spans="2:660" x14ac:dyDescent="0.2">
      <c r="B620" s="242"/>
      <c r="C620" s="163"/>
      <c r="D620"/>
      <c r="J620"/>
      <c r="K620"/>
      <c r="L620"/>
      <c r="M620"/>
      <c r="AI620" s="8"/>
      <c r="AK620" s="4"/>
      <c r="AL620" s="9"/>
      <c r="AN620" s="8"/>
      <c r="AP620" s="4"/>
      <c r="AQ620" s="9"/>
      <c r="AS620" s="8"/>
      <c r="AU620" s="4"/>
      <c r="AV620" s="9"/>
      <c r="AX620" s="17"/>
      <c r="AZ620" s="13"/>
      <c r="BA620" s="16"/>
      <c r="BM620" s="39"/>
      <c r="BO620" s="14"/>
      <c r="BP620" s="18"/>
      <c r="BR620" s="39"/>
      <c r="BT620" s="14"/>
      <c r="BU620" s="18"/>
      <c r="BW620" s="39"/>
      <c r="BY620" s="14"/>
      <c r="BZ620" s="18"/>
      <c r="CA620" s="22"/>
      <c r="CB620" s="40"/>
      <c r="CG620" s="40"/>
      <c r="CI620" s="21"/>
      <c r="CJ620" s="21"/>
      <c r="CL620" s="40"/>
      <c r="CN620" s="21"/>
      <c r="CO620" s="21"/>
      <c r="CQ620" s="40"/>
      <c r="CS620" s="21"/>
      <c r="CT620" s="21"/>
      <c r="CV620" s="40"/>
      <c r="CX620" s="21"/>
      <c r="CY620" s="21"/>
      <c r="CZ620" s="26"/>
      <c r="DA620" s="41"/>
      <c r="DF620" s="41"/>
      <c r="DH620" s="25"/>
      <c r="DI620" s="25"/>
      <c r="DK620" s="41"/>
      <c r="DM620" s="25"/>
      <c r="DN620" s="25"/>
      <c r="DP620" s="41"/>
      <c r="DR620" s="25"/>
      <c r="DS620" s="25"/>
      <c r="DT620" s="30"/>
      <c r="DU620" s="42"/>
      <c r="DZ620" s="42"/>
      <c r="EB620" s="29"/>
      <c r="EC620" s="29"/>
      <c r="EE620" s="42"/>
      <c r="EG620" s="29"/>
      <c r="EH620" s="29"/>
      <c r="EI620" s="34"/>
      <c r="EJ620" s="43"/>
      <c r="EO620" s="43"/>
      <c r="EQ620" s="33"/>
      <c r="ER620" s="33"/>
      <c r="ES620" s="38"/>
      <c r="ET620" s="44"/>
      <c r="EX620" s="7"/>
      <c r="EY620" s="8"/>
      <c r="FD620" s="8"/>
      <c r="FF620" s="4"/>
      <c r="FG620" s="4"/>
      <c r="FI620" s="8"/>
      <c r="FK620" s="4"/>
      <c r="FL620" s="4"/>
      <c r="FN620" s="8"/>
      <c r="FP620" s="4"/>
      <c r="FQ620" s="4"/>
      <c r="FS620" s="8"/>
      <c r="FU620" s="4"/>
      <c r="FV620" s="4"/>
      <c r="FW620" s="15"/>
      <c r="FX620" s="39"/>
      <c r="GC620" s="39"/>
      <c r="GE620" s="14"/>
      <c r="GF620" s="14"/>
      <c r="GH620" s="39"/>
      <c r="GJ620" s="14"/>
      <c r="GK620" s="14"/>
      <c r="GM620" s="39"/>
      <c r="GO620" s="14"/>
      <c r="GP620" s="14"/>
      <c r="GQ620" s="22"/>
      <c r="GR620" s="40"/>
      <c r="GW620" s="40"/>
      <c r="GY620" s="21"/>
      <c r="GZ620" s="21"/>
      <c r="HB620" s="40"/>
      <c r="HD620" s="21"/>
      <c r="HE620" s="21"/>
      <c r="HF620" s="26"/>
      <c r="HG620" s="41"/>
      <c r="HL620" s="41"/>
      <c r="HN620" s="25"/>
      <c r="HO620" s="25"/>
      <c r="HP620" s="30"/>
      <c r="HQ620" s="42"/>
      <c r="HU620" s="7"/>
      <c r="HV620" s="8"/>
      <c r="IA620" s="8"/>
      <c r="IC620" s="4"/>
      <c r="ID620" s="4"/>
      <c r="IF620" s="8"/>
      <c r="IH620" s="4"/>
      <c r="II620" s="4"/>
      <c r="IK620" s="8"/>
      <c r="IM620" s="4"/>
      <c r="IN620" s="4"/>
      <c r="IO620" s="15"/>
      <c r="IP620" s="39"/>
      <c r="IU620" s="39"/>
      <c r="IW620" s="14"/>
      <c r="IX620" s="14"/>
      <c r="IZ620" s="39"/>
      <c r="JB620" s="14"/>
      <c r="JC620" s="14"/>
      <c r="JD620" s="22"/>
      <c r="JE620" s="40"/>
      <c r="JJ620" s="40"/>
      <c r="JL620" s="21"/>
      <c r="JM620" s="21"/>
      <c r="JN620" s="26"/>
      <c r="JO620" s="41"/>
      <c r="JS620" s="7"/>
      <c r="JT620" s="8"/>
      <c r="JY620" s="8"/>
      <c r="KA620" s="4"/>
      <c r="KB620" s="4"/>
      <c r="KD620" s="8"/>
      <c r="KF620" s="4"/>
      <c r="KG620" s="4"/>
      <c r="KH620" s="15"/>
      <c r="KI620" s="39"/>
      <c r="KN620" s="39"/>
      <c r="KP620" s="14"/>
      <c r="KQ620" s="14"/>
      <c r="KR620" s="22"/>
      <c r="KS620" s="40"/>
      <c r="KX620" s="6"/>
      <c r="KZ620" s="5"/>
      <c r="LA620" s="5"/>
      <c r="LG620" s="15"/>
      <c r="LH620" s="39"/>
      <c r="LM620" s="6"/>
      <c r="LO620" s="5"/>
      <c r="LP620" s="5"/>
      <c r="LQ620" s="7"/>
      <c r="LR620" s="8"/>
      <c r="LW620" s="8"/>
      <c r="LY620" s="4"/>
      <c r="LZ620" s="4"/>
      <c r="MB620" s="8"/>
      <c r="MD620" s="4"/>
      <c r="ME620" s="4"/>
      <c r="MG620" s="8"/>
      <c r="MI620" s="4"/>
      <c r="MJ620" s="4"/>
      <c r="MK620" s="15"/>
      <c r="ML620" s="39"/>
      <c r="MQ620" s="39"/>
      <c r="MS620" s="14"/>
      <c r="MT620" s="14"/>
      <c r="MV620" s="39"/>
      <c r="MX620" s="14"/>
      <c r="MY620" s="14"/>
      <c r="MZ620" s="22"/>
      <c r="NA620" s="40"/>
      <c r="NF620" s="40"/>
      <c r="NH620" s="21"/>
      <c r="NI620" s="21"/>
      <c r="NJ620" s="26"/>
      <c r="NK620" s="41"/>
      <c r="NO620" s="7"/>
      <c r="NP620" s="8"/>
      <c r="NU620" s="8"/>
      <c r="NW620" s="4"/>
      <c r="NX620" s="4"/>
      <c r="NZ620" s="8"/>
      <c r="OB620" s="4"/>
      <c r="OC620" s="4"/>
      <c r="OD620" s="15"/>
      <c r="OE620" s="39"/>
      <c r="OJ620" s="39"/>
      <c r="OL620" s="14"/>
      <c r="OM620" s="14"/>
      <c r="ON620" s="22"/>
      <c r="OO620" s="40"/>
      <c r="OS620" s="7"/>
      <c r="OT620" s="8"/>
      <c r="OY620" s="8"/>
      <c r="PA620" s="4"/>
      <c r="PB620" s="4"/>
      <c r="PC620" s="15"/>
      <c r="PD620" s="39"/>
      <c r="PH620" s="7"/>
      <c r="PI620" s="8"/>
      <c r="PM620" s="7"/>
      <c r="PN620" s="8"/>
      <c r="PS620" s="8"/>
      <c r="PU620" s="4"/>
      <c r="PV620" s="4"/>
      <c r="PX620" s="8"/>
      <c r="PZ620" s="4"/>
      <c r="QA620" s="4"/>
      <c r="QB620" s="15"/>
      <c r="QC620" s="39"/>
      <c r="QH620" s="39"/>
      <c r="QJ620" s="14"/>
      <c r="QK620" s="14"/>
      <c r="QL620" s="22"/>
      <c r="QM620" s="40"/>
      <c r="QQ620" s="7"/>
      <c r="QR620" s="8"/>
      <c r="QW620" s="8"/>
      <c r="QY620" s="4"/>
      <c r="QZ620" s="4"/>
      <c r="RA620" s="15"/>
      <c r="RB620" s="39"/>
      <c r="RF620" s="7"/>
      <c r="RG620" s="8"/>
      <c r="RK620" s="7"/>
      <c r="RL620" s="8"/>
      <c r="RQ620" s="8"/>
      <c r="RS620" s="4"/>
      <c r="RT620" s="4"/>
      <c r="RU620" s="15"/>
      <c r="RV620" s="39"/>
      <c r="RZ620" s="7"/>
      <c r="SA620" s="8"/>
      <c r="SE620" s="7"/>
      <c r="SF620" s="8"/>
      <c r="SJ620" s="7"/>
      <c r="SK620" s="8"/>
      <c r="SP620" s="8"/>
      <c r="SR620" s="4"/>
      <c r="SS620" s="4"/>
      <c r="SU620" s="8"/>
      <c r="SW620" s="4"/>
      <c r="SX620" s="4"/>
      <c r="SY620" s="15"/>
      <c r="SZ620" s="39"/>
      <c r="TE620" s="39"/>
      <c r="TG620" s="14"/>
      <c r="TH620" s="14"/>
      <c r="TI620" s="22"/>
      <c r="TJ620" s="40"/>
      <c r="TN620" s="7"/>
      <c r="TO620" s="8"/>
      <c r="TT620" s="8"/>
      <c r="TV620" s="4"/>
      <c r="TW620" s="4"/>
      <c r="TX620" s="15"/>
      <c r="TY620" s="39"/>
      <c r="UC620" s="7"/>
      <c r="UD620" s="8"/>
      <c r="UH620" s="7"/>
      <c r="UI620" s="8"/>
      <c r="UN620" s="8"/>
      <c r="UP620" s="4"/>
      <c r="UQ620" s="4"/>
      <c r="UR620" s="15"/>
      <c r="US620" s="39"/>
      <c r="UW620" s="7"/>
      <c r="UX620" s="8"/>
      <c r="VB620" s="7"/>
      <c r="VC620" s="8"/>
      <c r="VG620" s="7"/>
      <c r="VH620" s="8"/>
      <c r="VM620" s="8"/>
      <c r="VO620" s="4"/>
      <c r="VP620" s="4"/>
      <c r="VQ620" s="15"/>
      <c r="VR620" s="39"/>
      <c r="VV620" s="7"/>
      <c r="VW620" s="8"/>
      <c r="WA620" s="7"/>
      <c r="WB620" s="8"/>
      <c r="WF620" s="7"/>
      <c r="WG620" s="8"/>
      <c r="WK620" s="7"/>
      <c r="WL620" s="8"/>
      <c r="WQ620" s="8"/>
      <c r="WS620" s="4"/>
      <c r="WT620" s="4"/>
      <c r="WU620" s="15"/>
      <c r="WV620" s="39"/>
      <c r="WZ620" s="7"/>
      <c r="XA620" s="8"/>
      <c r="XE620" s="7"/>
      <c r="XF620" s="8"/>
      <c r="XJ620" s="7"/>
      <c r="XK620" s="8"/>
      <c r="XO620" s="7"/>
      <c r="XP620" s="8"/>
      <c r="XT620" s="7"/>
      <c r="XU620" s="8"/>
      <c r="XY620" s="7"/>
      <c r="XZ620" s="8"/>
      <c r="YD620" s="7"/>
      <c r="YE620" s="8"/>
      <c r="YI620" s="7"/>
      <c r="YJ620" s="8"/>
    </row>
    <row r="621" spans="2:660" x14ac:dyDescent="0.2">
      <c r="B621" s="242"/>
      <c r="C621" s="163"/>
      <c r="D621"/>
      <c r="J621"/>
      <c r="K621"/>
      <c r="L621"/>
      <c r="M621"/>
      <c r="AI621" s="8"/>
      <c r="AK621" s="4"/>
      <c r="AL621" s="9"/>
      <c r="AN621" s="8"/>
      <c r="AP621" s="4"/>
      <c r="AQ621" s="9"/>
      <c r="AS621" s="8"/>
      <c r="AU621" s="4"/>
      <c r="AV621" s="9"/>
      <c r="AX621" s="17"/>
      <c r="AZ621" s="13"/>
      <c r="BA621" s="16"/>
      <c r="BM621" s="39"/>
      <c r="BO621" s="14"/>
      <c r="BP621" s="18"/>
      <c r="BR621" s="39"/>
      <c r="BT621" s="14"/>
      <c r="BU621" s="18"/>
      <c r="BW621" s="39"/>
      <c r="BY621" s="14"/>
      <c r="BZ621" s="18"/>
      <c r="CA621" s="22"/>
      <c r="CB621" s="40"/>
      <c r="CG621" s="40"/>
      <c r="CI621" s="21"/>
      <c r="CJ621" s="21"/>
      <c r="CL621" s="40"/>
      <c r="CN621" s="21"/>
      <c r="CO621" s="21"/>
      <c r="CQ621" s="40"/>
      <c r="CS621" s="21"/>
      <c r="CT621" s="21"/>
      <c r="CV621" s="40"/>
      <c r="CX621" s="21"/>
      <c r="CY621" s="21"/>
      <c r="CZ621" s="26"/>
      <c r="DA621" s="41"/>
      <c r="DF621" s="41"/>
      <c r="DH621" s="25"/>
      <c r="DI621" s="25"/>
      <c r="DK621" s="41"/>
      <c r="DM621" s="25"/>
      <c r="DN621" s="25"/>
      <c r="DP621" s="41"/>
      <c r="DR621" s="25"/>
      <c r="DS621" s="25"/>
      <c r="DT621" s="30"/>
      <c r="DU621" s="42"/>
      <c r="DZ621" s="42"/>
      <c r="EB621" s="29"/>
      <c r="EC621" s="29"/>
      <c r="EE621" s="42"/>
      <c r="EG621" s="29"/>
      <c r="EH621" s="29"/>
      <c r="EI621" s="34"/>
      <c r="EJ621" s="43"/>
      <c r="EO621" s="43"/>
      <c r="EQ621" s="33"/>
      <c r="ER621" s="33"/>
      <c r="ES621" s="38"/>
      <c r="ET621" s="44"/>
      <c r="EX621" s="7"/>
      <c r="EY621" s="8"/>
      <c r="FD621" s="8"/>
      <c r="FF621" s="4"/>
      <c r="FG621" s="4"/>
      <c r="FI621" s="8"/>
      <c r="FK621" s="4"/>
      <c r="FL621" s="4"/>
      <c r="FN621" s="8"/>
      <c r="FP621" s="4"/>
      <c r="FQ621" s="4"/>
      <c r="FS621" s="8"/>
      <c r="FU621" s="4"/>
      <c r="FV621" s="4"/>
      <c r="FW621" s="15"/>
      <c r="FX621" s="39"/>
      <c r="GC621" s="39"/>
      <c r="GE621" s="14"/>
      <c r="GF621" s="14"/>
      <c r="GH621" s="39"/>
      <c r="GJ621" s="14"/>
      <c r="GK621" s="14"/>
      <c r="GM621" s="39"/>
      <c r="GO621" s="14"/>
      <c r="GP621" s="14"/>
      <c r="GQ621" s="22"/>
      <c r="GR621" s="40"/>
      <c r="GW621" s="40"/>
      <c r="GY621" s="21"/>
      <c r="GZ621" s="21"/>
      <c r="HB621" s="40"/>
      <c r="HD621" s="21"/>
      <c r="HE621" s="21"/>
      <c r="HF621" s="26"/>
      <c r="HG621" s="41"/>
      <c r="HL621" s="41"/>
      <c r="HN621" s="25"/>
      <c r="HO621" s="25"/>
      <c r="HP621" s="30"/>
      <c r="HQ621" s="42"/>
      <c r="HU621" s="7"/>
      <c r="HV621" s="8"/>
      <c r="IA621" s="8"/>
      <c r="IC621" s="4"/>
      <c r="ID621" s="4"/>
      <c r="IF621" s="8"/>
      <c r="IH621" s="4"/>
      <c r="II621" s="4"/>
      <c r="IK621" s="8"/>
      <c r="IM621" s="4"/>
      <c r="IN621" s="4"/>
      <c r="IO621" s="15"/>
      <c r="IP621" s="39"/>
      <c r="IU621" s="39"/>
      <c r="IW621" s="14"/>
      <c r="IX621" s="14"/>
      <c r="IZ621" s="39"/>
      <c r="JB621" s="14"/>
      <c r="JC621" s="14"/>
      <c r="JD621" s="22"/>
      <c r="JE621" s="40"/>
      <c r="JJ621" s="40"/>
      <c r="JL621" s="21"/>
      <c r="JM621" s="21"/>
      <c r="JN621" s="26"/>
      <c r="JO621" s="41"/>
      <c r="JS621" s="7"/>
      <c r="JT621" s="8"/>
      <c r="JY621" s="8"/>
      <c r="KA621" s="4"/>
      <c r="KB621" s="4"/>
      <c r="KD621" s="8"/>
      <c r="KF621" s="4"/>
      <c r="KG621" s="4"/>
      <c r="KH621" s="15"/>
      <c r="KI621" s="39"/>
      <c r="KN621" s="39"/>
      <c r="KP621" s="14"/>
      <c r="KQ621" s="14"/>
      <c r="KR621" s="22"/>
      <c r="KS621" s="40"/>
      <c r="KX621" s="6"/>
      <c r="KZ621" s="5"/>
      <c r="LA621" s="5"/>
      <c r="LG621" s="15"/>
      <c r="LH621" s="39"/>
      <c r="LM621" s="6"/>
      <c r="LO621" s="5"/>
      <c r="LP621" s="5"/>
      <c r="LQ621" s="7"/>
      <c r="LR621" s="8"/>
      <c r="LW621" s="8"/>
      <c r="LY621" s="4"/>
      <c r="LZ621" s="4"/>
      <c r="MB621" s="8"/>
      <c r="MD621" s="4"/>
      <c r="ME621" s="4"/>
      <c r="MG621" s="8"/>
      <c r="MI621" s="4"/>
      <c r="MJ621" s="4"/>
      <c r="MK621" s="15"/>
      <c r="ML621" s="39"/>
      <c r="MQ621" s="39"/>
      <c r="MS621" s="14"/>
      <c r="MT621" s="14"/>
      <c r="MV621" s="39"/>
      <c r="MX621" s="14"/>
      <c r="MY621" s="14"/>
      <c r="MZ621" s="22"/>
      <c r="NA621" s="40"/>
      <c r="NF621" s="40"/>
      <c r="NH621" s="21"/>
      <c r="NI621" s="21"/>
      <c r="NJ621" s="26"/>
      <c r="NK621" s="41"/>
      <c r="NO621" s="7"/>
      <c r="NP621" s="8"/>
      <c r="NU621" s="8"/>
      <c r="NW621" s="4"/>
      <c r="NX621" s="4"/>
      <c r="NZ621" s="8"/>
      <c r="OB621" s="4"/>
      <c r="OC621" s="4"/>
      <c r="OD621" s="15"/>
      <c r="OE621" s="39"/>
      <c r="OJ621" s="39"/>
      <c r="OL621" s="14"/>
      <c r="OM621" s="14"/>
      <c r="ON621" s="22"/>
      <c r="OO621" s="40"/>
      <c r="OS621" s="7"/>
      <c r="OT621" s="8"/>
      <c r="OY621" s="8"/>
      <c r="PA621" s="4"/>
      <c r="PB621" s="4"/>
      <c r="PC621" s="15"/>
      <c r="PD621" s="39"/>
      <c r="PH621" s="7"/>
      <c r="PI621" s="8"/>
      <c r="PM621" s="7"/>
      <c r="PN621" s="8"/>
      <c r="PS621" s="8"/>
      <c r="PU621" s="4"/>
      <c r="PV621" s="4"/>
      <c r="PX621" s="8"/>
      <c r="PZ621" s="4"/>
      <c r="QA621" s="4"/>
      <c r="QB621" s="15"/>
      <c r="QC621" s="39"/>
      <c r="QH621" s="39"/>
      <c r="QJ621" s="14"/>
      <c r="QK621" s="14"/>
      <c r="QL621" s="22"/>
      <c r="QM621" s="40"/>
      <c r="QQ621" s="7"/>
      <c r="QR621" s="8"/>
      <c r="QW621" s="8"/>
      <c r="QY621" s="4"/>
      <c r="QZ621" s="4"/>
      <c r="RA621" s="15"/>
      <c r="RB621" s="39"/>
      <c r="RF621" s="7"/>
      <c r="RG621" s="8"/>
      <c r="RK621" s="7"/>
      <c r="RL621" s="8"/>
      <c r="RQ621" s="8"/>
      <c r="RS621" s="4"/>
      <c r="RT621" s="4"/>
      <c r="RU621" s="15"/>
      <c r="RV621" s="39"/>
      <c r="RZ621" s="7"/>
      <c r="SA621" s="8"/>
      <c r="SE621" s="7"/>
      <c r="SF621" s="8"/>
      <c r="SJ621" s="7"/>
      <c r="SK621" s="8"/>
      <c r="SP621" s="8"/>
      <c r="SR621" s="4"/>
      <c r="SS621" s="4"/>
      <c r="SU621" s="8"/>
      <c r="SW621" s="4"/>
      <c r="SX621" s="4"/>
      <c r="SY621" s="15"/>
      <c r="SZ621" s="39"/>
      <c r="TE621" s="39"/>
      <c r="TG621" s="14"/>
      <c r="TH621" s="14"/>
      <c r="TI621" s="22"/>
      <c r="TJ621" s="40"/>
      <c r="TN621" s="7"/>
      <c r="TO621" s="8"/>
      <c r="TT621" s="8"/>
      <c r="TV621" s="4"/>
      <c r="TW621" s="4"/>
      <c r="TX621" s="15"/>
      <c r="TY621" s="39"/>
      <c r="UC621" s="7"/>
      <c r="UD621" s="8"/>
      <c r="UH621" s="7"/>
      <c r="UI621" s="8"/>
      <c r="UN621" s="8"/>
      <c r="UP621" s="4"/>
      <c r="UQ621" s="4"/>
      <c r="UR621" s="15"/>
      <c r="US621" s="39"/>
      <c r="UW621" s="7"/>
      <c r="UX621" s="8"/>
      <c r="VB621" s="7"/>
      <c r="VC621" s="8"/>
      <c r="VG621" s="7"/>
      <c r="VH621" s="8"/>
      <c r="VM621" s="8"/>
      <c r="VO621" s="4"/>
      <c r="VP621" s="4"/>
      <c r="VQ621" s="15"/>
      <c r="VR621" s="39"/>
      <c r="VV621" s="7"/>
      <c r="VW621" s="8"/>
      <c r="WA621" s="7"/>
      <c r="WB621" s="8"/>
      <c r="WF621" s="7"/>
      <c r="WG621" s="8"/>
      <c r="WK621" s="7"/>
      <c r="WL621" s="8"/>
      <c r="WQ621" s="8"/>
      <c r="WS621" s="4"/>
      <c r="WT621" s="4"/>
      <c r="WU621" s="15"/>
      <c r="WV621" s="39"/>
      <c r="WZ621" s="7"/>
      <c r="XA621" s="8"/>
      <c r="XE621" s="7"/>
      <c r="XF621" s="8"/>
      <c r="XJ621" s="7"/>
      <c r="XK621" s="8"/>
      <c r="XO621" s="7"/>
      <c r="XP621" s="8"/>
      <c r="XT621" s="7"/>
      <c r="XU621" s="8"/>
      <c r="XY621" s="7"/>
      <c r="XZ621" s="8"/>
      <c r="YD621" s="7"/>
      <c r="YE621" s="8"/>
      <c r="YI621" s="7"/>
      <c r="YJ621" s="8"/>
    </row>
    <row r="622" spans="2:660" x14ac:dyDescent="0.2">
      <c r="B622" s="242"/>
      <c r="C622" s="163"/>
      <c r="D622"/>
      <c r="J622"/>
      <c r="K622"/>
      <c r="L622"/>
      <c r="M622"/>
      <c r="AI622" s="8"/>
      <c r="AK622" s="4"/>
      <c r="AL622" s="9"/>
      <c r="AN622" s="8"/>
      <c r="AP622" s="4"/>
      <c r="AQ622" s="9"/>
      <c r="AS622" s="8"/>
      <c r="AU622" s="4"/>
      <c r="AV622" s="9"/>
      <c r="AX622" s="17"/>
      <c r="AZ622" s="13"/>
      <c r="BA622" s="16"/>
      <c r="BM622" s="39"/>
      <c r="BO622" s="14"/>
      <c r="BP622" s="18"/>
      <c r="BR622" s="39"/>
      <c r="BT622" s="14"/>
      <c r="BU622" s="18"/>
      <c r="BW622" s="39"/>
      <c r="BY622" s="14"/>
      <c r="BZ622" s="18"/>
      <c r="CA622" s="22"/>
      <c r="CB622" s="40"/>
      <c r="CG622" s="40"/>
      <c r="CI622" s="21"/>
      <c r="CJ622" s="21"/>
      <c r="CL622" s="40"/>
      <c r="CN622" s="21"/>
      <c r="CO622" s="21"/>
      <c r="CQ622" s="40"/>
      <c r="CS622" s="21"/>
      <c r="CT622" s="21"/>
      <c r="CV622" s="40"/>
      <c r="CX622" s="21"/>
      <c r="CY622" s="21"/>
      <c r="CZ622" s="26"/>
      <c r="DA622" s="41"/>
      <c r="DF622" s="41"/>
      <c r="DH622" s="25"/>
      <c r="DI622" s="25"/>
      <c r="DK622" s="41"/>
      <c r="DM622" s="25"/>
      <c r="DN622" s="25"/>
      <c r="DP622" s="41"/>
      <c r="DR622" s="25"/>
      <c r="DS622" s="25"/>
      <c r="DT622" s="30"/>
      <c r="DU622" s="42"/>
      <c r="DZ622" s="42"/>
      <c r="EB622" s="29"/>
      <c r="EC622" s="29"/>
      <c r="EE622" s="42"/>
      <c r="EG622" s="29"/>
      <c r="EH622" s="29"/>
      <c r="EI622" s="34"/>
      <c r="EJ622" s="43"/>
      <c r="EO622" s="43"/>
      <c r="EQ622" s="33"/>
      <c r="ER622" s="33"/>
      <c r="ES622" s="38"/>
      <c r="ET622" s="44"/>
      <c r="EX622" s="7"/>
      <c r="EY622" s="8"/>
      <c r="FD622" s="8"/>
      <c r="FF622" s="4"/>
      <c r="FG622" s="4"/>
      <c r="FI622" s="8"/>
      <c r="FK622" s="4"/>
      <c r="FL622" s="4"/>
      <c r="FN622" s="8"/>
      <c r="FP622" s="4"/>
      <c r="FQ622" s="4"/>
      <c r="FS622" s="8"/>
      <c r="FU622" s="4"/>
      <c r="FV622" s="4"/>
      <c r="FW622" s="15"/>
      <c r="FX622" s="39"/>
      <c r="GC622" s="39"/>
      <c r="GE622" s="14"/>
      <c r="GF622" s="14"/>
      <c r="GH622" s="39"/>
      <c r="GJ622" s="14"/>
      <c r="GK622" s="14"/>
      <c r="GM622" s="39"/>
      <c r="GO622" s="14"/>
      <c r="GP622" s="14"/>
      <c r="GQ622" s="22"/>
      <c r="GR622" s="40"/>
      <c r="GW622" s="40"/>
      <c r="GY622" s="21"/>
      <c r="GZ622" s="21"/>
      <c r="HB622" s="40"/>
      <c r="HD622" s="21"/>
      <c r="HE622" s="21"/>
      <c r="HF622" s="26"/>
      <c r="HG622" s="41"/>
      <c r="HL622" s="41"/>
      <c r="HN622" s="25"/>
      <c r="HO622" s="25"/>
      <c r="HP622" s="30"/>
      <c r="HQ622" s="42"/>
      <c r="HU622" s="7"/>
      <c r="HV622" s="8"/>
      <c r="IA622" s="8"/>
      <c r="IC622" s="4"/>
      <c r="ID622" s="4"/>
      <c r="IF622" s="8"/>
      <c r="IH622" s="4"/>
      <c r="II622" s="4"/>
      <c r="IK622" s="8"/>
      <c r="IM622" s="4"/>
      <c r="IN622" s="4"/>
      <c r="IO622" s="15"/>
      <c r="IP622" s="39"/>
      <c r="IU622" s="39"/>
      <c r="IW622" s="14"/>
      <c r="IX622" s="14"/>
      <c r="IZ622" s="39"/>
      <c r="JB622" s="14"/>
      <c r="JC622" s="14"/>
      <c r="JD622" s="22"/>
      <c r="JE622" s="40"/>
      <c r="JJ622" s="40"/>
      <c r="JL622" s="21"/>
      <c r="JM622" s="21"/>
      <c r="JN622" s="26"/>
      <c r="JO622" s="41"/>
      <c r="JS622" s="7"/>
      <c r="JT622" s="8"/>
      <c r="JY622" s="8"/>
      <c r="KA622" s="4"/>
      <c r="KB622" s="4"/>
      <c r="KD622" s="8"/>
      <c r="KF622" s="4"/>
      <c r="KG622" s="4"/>
      <c r="KH622" s="15"/>
      <c r="KI622" s="39"/>
      <c r="KN622" s="39"/>
      <c r="KP622" s="14"/>
      <c r="KQ622" s="14"/>
      <c r="KR622" s="22"/>
      <c r="KS622" s="40"/>
      <c r="KX622" s="6"/>
      <c r="KZ622" s="5"/>
      <c r="LA622" s="5"/>
      <c r="LG622" s="15"/>
      <c r="LH622" s="39"/>
      <c r="LM622" s="6"/>
      <c r="LO622" s="5"/>
      <c r="LP622" s="5"/>
      <c r="LQ622" s="7"/>
      <c r="LR622" s="8"/>
      <c r="LW622" s="8"/>
      <c r="LY622" s="4"/>
      <c r="LZ622" s="4"/>
      <c r="MB622" s="8"/>
      <c r="MD622" s="4"/>
      <c r="ME622" s="4"/>
      <c r="MG622" s="8"/>
      <c r="MI622" s="4"/>
      <c r="MJ622" s="4"/>
      <c r="MK622" s="15"/>
      <c r="ML622" s="39"/>
      <c r="MQ622" s="39"/>
      <c r="MS622" s="14"/>
      <c r="MT622" s="14"/>
      <c r="MV622" s="39"/>
      <c r="MX622" s="14"/>
      <c r="MY622" s="14"/>
      <c r="MZ622" s="22"/>
      <c r="NA622" s="40"/>
      <c r="NF622" s="40"/>
      <c r="NH622" s="21"/>
      <c r="NI622" s="21"/>
      <c r="NJ622" s="26"/>
      <c r="NK622" s="41"/>
      <c r="NO622" s="7"/>
      <c r="NP622" s="8"/>
      <c r="NU622" s="8"/>
      <c r="NW622" s="4"/>
      <c r="NX622" s="4"/>
      <c r="NZ622" s="8"/>
      <c r="OB622" s="4"/>
      <c r="OC622" s="4"/>
      <c r="OD622" s="15"/>
      <c r="OE622" s="39"/>
      <c r="OJ622" s="39"/>
      <c r="OL622" s="14"/>
      <c r="OM622" s="14"/>
      <c r="ON622" s="22"/>
      <c r="OO622" s="40"/>
      <c r="OS622" s="7"/>
      <c r="OT622" s="8"/>
      <c r="OY622" s="8"/>
      <c r="PA622" s="4"/>
      <c r="PB622" s="4"/>
      <c r="PC622" s="15"/>
      <c r="PD622" s="39"/>
      <c r="PH622" s="7"/>
      <c r="PI622" s="8"/>
      <c r="PM622" s="7"/>
      <c r="PN622" s="8"/>
      <c r="PS622" s="8"/>
      <c r="PU622" s="4"/>
      <c r="PV622" s="4"/>
      <c r="PX622" s="8"/>
      <c r="PZ622" s="4"/>
      <c r="QA622" s="4"/>
      <c r="QB622" s="15"/>
      <c r="QC622" s="39"/>
      <c r="QH622" s="39"/>
      <c r="QJ622" s="14"/>
      <c r="QK622" s="14"/>
      <c r="QL622" s="22"/>
      <c r="QM622" s="40"/>
      <c r="QQ622" s="7"/>
      <c r="QR622" s="8"/>
      <c r="QW622" s="8"/>
      <c r="QY622" s="4"/>
      <c r="QZ622" s="4"/>
      <c r="RA622" s="15"/>
      <c r="RB622" s="39"/>
      <c r="RF622" s="7"/>
      <c r="RG622" s="8"/>
      <c r="RK622" s="7"/>
      <c r="RL622" s="8"/>
      <c r="RQ622" s="8"/>
      <c r="RS622" s="4"/>
      <c r="RT622" s="4"/>
      <c r="RU622" s="15"/>
      <c r="RV622" s="39"/>
      <c r="RZ622" s="7"/>
      <c r="SA622" s="8"/>
      <c r="SE622" s="7"/>
      <c r="SF622" s="8"/>
      <c r="SJ622" s="7"/>
      <c r="SK622" s="8"/>
      <c r="SP622" s="8"/>
      <c r="SR622" s="4"/>
      <c r="SS622" s="4"/>
      <c r="SU622" s="8"/>
      <c r="SW622" s="4"/>
      <c r="SX622" s="4"/>
      <c r="SY622" s="15"/>
      <c r="SZ622" s="39"/>
      <c r="TE622" s="39"/>
      <c r="TG622" s="14"/>
      <c r="TH622" s="14"/>
      <c r="TI622" s="22"/>
      <c r="TJ622" s="40"/>
      <c r="TN622" s="7"/>
      <c r="TO622" s="8"/>
      <c r="TT622" s="8"/>
      <c r="TV622" s="4"/>
      <c r="TW622" s="4"/>
      <c r="TX622" s="15"/>
      <c r="TY622" s="39"/>
      <c r="UC622" s="7"/>
      <c r="UD622" s="8"/>
      <c r="UH622" s="7"/>
      <c r="UI622" s="8"/>
      <c r="UN622" s="8"/>
      <c r="UP622" s="4"/>
      <c r="UQ622" s="4"/>
      <c r="UR622" s="15"/>
      <c r="US622" s="39"/>
      <c r="UW622" s="7"/>
      <c r="UX622" s="8"/>
      <c r="VB622" s="7"/>
      <c r="VC622" s="8"/>
      <c r="VG622" s="7"/>
      <c r="VH622" s="8"/>
      <c r="VM622" s="8"/>
      <c r="VO622" s="4"/>
      <c r="VP622" s="4"/>
      <c r="VQ622" s="15"/>
      <c r="VR622" s="39"/>
      <c r="VV622" s="7"/>
      <c r="VW622" s="8"/>
      <c r="WA622" s="7"/>
      <c r="WB622" s="8"/>
      <c r="WF622" s="7"/>
      <c r="WG622" s="8"/>
      <c r="WK622" s="7"/>
      <c r="WL622" s="8"/>
      <c r="WQ622" s="8"/>
      <c r="WS622" s="4"/>
      <c r="WT622" s="4"/>
      <c r="WU622" s="15"/>
      <c r="WV622" s="39"/>
      <c r="WZ622" s="7"/>
      <c r="XA622" s="8"/>
      <c r="XE622" s="7"/>
      <c r="XF622" s="8"/>
      <c r="XJ622" s="7"/>
      <c r="XK622" s="8"/>
      <c r="XO622" s="7"/>
      <c r="XP622" s="8"/>
      <c r="XT622" s="7"/>
      <c r="XU622" s="8"/>
      <c r="XY622" s="7"/>
      <c r="XZ622" s="8"/>
      <c r="YD622" s="7"/>
      <c r="YE622" s="8"/>
      <c r="YI622" s="7"/>
      <c r="YJ622" s="8"/>
    </row>
    <row r="623" spans="2:660" x14ac:dyDescent="0.2">
      <c r="B623" s="242"/>
      <c r="C623" s="163"/>
      <c r="D623"/>
      <c r="J623"/>
      <c r="K623"/>
      <c r="L623"/>
      <c r="M623"/>
      <c r="AI623" s="8"/>
      <c r="AK623" s="4"/>
      <c r="AL623" s="9"/>
      <c r="AN623" s="8"/>
      <c r="AP623" s="4"/>
      <c r="AQ623" s="9"/>
      <c r="AS623" s="8"/>
      <c r="AU623" s="4"/>
      <c r="AV623" s="9"/>
      <c r="AX623" s="17"/>
      <c r="AZ623" s="13"/>
      <c r="BA623" s="16"/>
      <c r="BM623" s="39"/>
      <c r="BO623" s="14"/>
      <c r="BP623" s="18"/>
      <c r="BR623" s="39"/>
      <c r="BT623" s="14"/>
      <c r="BU623" s="18"/>
      <c r="BW623" s="39"/>
      <c r="BY623" s="14"/>
      <c r="BZ623" s="18"/>
      <c r="CA623" s="22"/>
      <c r="CB623" s="40"/>
      <c r="CG623" s="40"/>
      <c r="CI623" s="21"/>
      <c r="CJ623" s="21"/>
      <c r="CL623" s="40"/>
      <c r="CN623" s="21"/>
      <c r="CO623" s="21"/>
      <c r="CQ623" s="40"/>
      <c r="CS623" s="21"/>
      <c r="CT623" s="21"/>
      <c r="CV623" s="40"/>
      <c r="CX623" s="21"/>
      <c r="CY623" s="21"/>
      <c r="CZ623" s="26"/>
      <c r="DA623" s="41"/>
      <c r="DF623" s="41"/>
      <c r="DH623" s="25"/>
      <c r="DI623" s="25"/>
      <c r="DK623" s="41"/>
      <c r="DM623" s="25"/>
      <c r="DN623" s="25"/>
      <c r="DP623" s="41"/>
      <c r="DR623" s="25"/>
      <c r="DS623" s="25"/>
      <c r="DT623" s="30"/>
      <c r="DU623" s="42"/>
      <c r="DZ623" s="42"/>
      <c r="EB623" s="29"/>
      <c r="EC623" s="29"/>
      <c r="EE623" s="42"/>
      <c r="EG623" s="29"/>
      <c r="EH623" s="29"/>
      <c r="EI623" s="34"/>
      <c r="EJ623" s="43"/>
      <c r="EO623" s="43"/>
      <c r="EQ623" s="33"/>
      <c r="ER623" s="33"/>
      <c r="ES623" s="38"/>
      <c r="ET623" s="44"/>
      <c r="EX623" s="7"/>
      <c r="EY623" s="8"/>
      <c r="FD623" s="8"/>
      <c r="FF623" s="4"/>
      <c r="FG623" s="4"/>
      <c r="FI623" s="8"/>
      <c r="FK623" s="4"/>
      <c r="FL623" s="4"/>
      <c r="FN623" s="8"/>
      <c r="FP623" s="4"/>
      <c r="FQ623" s="4"/>
      <c r="FS623" s="8"/>
      <c r="FU623" s="4"/>
      <c r="FV623" s="4"/>
      <c r="FW623" s="15"/>
      <c r="FX623" s="39"/>
      <c r="GC623" s="39"/>
      <c r="GE623" s="14"/>
      <c r="GF623" s="14"/>
      <c r="GH623" s="39"/>
      <c r="GJ623" s="14"/>
      <c r="GK623" s="14"/>
      <c r="GM623" s="39"/>
      <c r="GO623" s="14"/>
      <c r="GP623" s="14"/>
      <c r="GQ623" s="22"/>
      <c r="GR623" s="40"/>
      <c r="GW623" s="40"/>
      <c r="GY623" s="21"/>
      <c r="GZ623" s="21"/>
      <c r="HB623" s="40"/>
      <c r="HD623" s="21"/>
      <c r="HE623" s="21"/>
      <c r="HF623" s="26"/>
      <c r="HG623" s="41"/>
      <c r="HL623" s="41"/>
      <c r="HN623" s="25"/>
      <c r="HO623" s="25"/>
      <c r="HP623" s="30"/>
      <c r="HQ623" s="42"/>
      <c r="HU623" s="7"/>
      <c r="HV623" s="8"/>
      <c r="IA623" s="8"/>
      <c r="IC623" s="4"/>
      <c r="ID623" s="4"/>
      <c r="IF623" s="8"/>
      <c r="IH623" s="4"/>
      <c r="II623" s="4"/>
      <c r="IK623" s="8"/>
      <c r="IM623" s="4"/>
      <c r="IN623" s="4"/>
      <c r="IO623" s="15"/>
      <c r="IP623" s="39"/>
      <c r="IU623" s="39"/>
      <c r="IW623" s="14"/>
      <c r="IX623" s="14"/>
      <c r="IZ623" s="39"/>
      <c r="JB623" s="14"/>
      <c r="JC623" s="14"/>
      <c r="JD623" s="22"/>
      <c r="JE623" s="40"/>
      <c r="JJ623" s="40"/>
      <c r="JL623" s="21"/>
      <c r="JM623" s="21"/>
      <c r="JN623" s="26"/>
      <c r="JO623" s="41"/>
      <c r="JS623" s="7"/>
      <c r="JT623" s="8"/>
      <c r="JY623" s="8"/>
      <c r="KA623" s="4"/>
      <c r="KB623" s="4"/>
      <c r="KD623" s="8"/>
      <c r="KF623" s="4"/>
      <c r="KG623" s="4"/>
      <c r="KH623" s="15"/>
      <c r="KI623" s="39"/>
      <c r="KN623" s="39"/>
      <c r="KP623" s="14"/>
      <c r="KQ623" s="14"/>
      <c r="KR623" s="22"/>
      <c r="KS623" s="40"/>
      <c r="KX623" s="6"/>
      <c r="KZ623" s="5"/>
      <c r="LA623" s="5"/>
      <c r="LG623" s="15"/>
      <c r="LH623" s="39"/>
      <c r="LM623" s="6"/>
      <c r="LO623" s="5"/>
      <c r="LP623" s="5"/>
      <c r="LQ623" s="7"/>
      <c r="LR623" s="8"/>
      <c r="LW623" s="8"/>
      <c r="LY623" s="4"/>
      <c r="LZ623" s="4"/>
      <c r="MB623" s="8"/>
      <c r="MD623" s="4"/>
      <c r="ME623" s="4"/>
      <c r="MG623" s="8"/>
      <c r="MI623" s="4"/>
      <c r="MJ623" s="4"/>
      <c r="MK623" s="15"/>
      <c r="ML623" s="39"/>
      <c r="MQ623" s="39"/>
      <c r="MS623" s="14"/>
      <c r="MT623" s="14"/>
      <c r="MV623" s="39"/>
      <c r="MX623" s="14"/>
      <c r="MY623" s="14"/>
      <c r="MZ623" s="22"/>
      <c r="NA623" s="40"/>
      <c r="NF623" s="40"/>
      <c r="NH623" s="21"/>
      <c r="NI623" s="21"/>
      <c r="NJ623" s="26"/>
      <c r="NK623" s="41"/>
      <c r="NO623" s="7"/>
      <c r="NP623" s="8"/>
      <c r="NU623" s="8"/>
      <c r="NW623" s="4"/>
      <c r="NX623" s="4"/>
      <c r="NZ623" s="8"/>
      <c r="OB623" s="4"/>
      <c r="OC623" s="4"/>
      <c r="OD623" s="15"/>
      <c r="OE623" s="39"/>
      <c r="OJ623" s="39"/>
      <c r="OL623" s="14"/>
      <c r="OM623" s="14"/>
      <c r="ON623" s="22"/>
      <c r="OO623" s="40"/>
      <c r="OS623" s="7"/>
      <c r="OT623" s="8"/>
      <c r="OY623" s="8"/>
      <c r="PA623" s="4"/>
      <c r="PB623" s="4"/>
      <c r="PC623" s="15"/>
      <c r="PD623" s="39"/>
      <c r="PH623" s="7"/>
      <c r="PI623" s="8"/>
      <c r="PM623" s="7"/>
      <c r="PN623" s="8"/>
      <c r="PS623" s="8"/>
      <c r="PU623" s="4"/>
      <c r="PV623" s="4"/>
      <c r="PX623" s="8"/>
      <c r="PZ623" s="4"/>
      <c r="QA623" s="4"/>
      <c r="QB623" s="15"/>
      <c r="QC623" s="39"/>
      <c r="QH623" s="39"/>
      <c r="QJ623" s="14"/>
      <c r="QK623" s="14"/>
      <c r="QL623" s="22"/>
      <c r="QM623" s="40"/>
      <c r="QQ623" s="7"/>
      <c r="QR623" s="8"/>
      <c r="QW623" s="8"/>
      <c r="QY623" s="4"/>
      <c r="QZ623" s="4"/>
      <c r="RA623" s="15"/>
      <c r="RB623" s="39"/>
      <c r="RF623" s="7"/>
      <c r="RG623" s="8"/>
      <c r="RK623" s="7"/>
      <c r="RL623" s="8"/>
      <c r="RQ623" s="8"/>
      <c r="RS623" s="4"/>
      <c r="RT623" s="4"/>
      <c r="RU623" s="15"/>
      <c r="RV623" s="39"/>
      <c r="RZ623" s="7"/>
      <c r="SA623" s="8"/>
      <c r="SE623" s="7"/>
      <c r="SF623" s="8"/>
      <c r="SJ623" s="7"/>
      <c r="SK623" s="8"/>
      <c r="SP623" s="8"/>
      <c r="SR623" s="4"/>
      <c r="SS623" s="4"/>
      <c r="SU623" s="8"/>
      <c r="SW623" s="4"/>
      <c r="SX623" s="4"/>
      <c r="SY623" s="15"/>
      <c r="SZ623" s="39"/>
      <c r="TE623" s="39"/>
      <c r="TG623" s="14"/>
      <c r="TH623" s="14"/>
      <c r="TI623" s="22"/>
      <c r="TJ623" s="40"/>
      <c r="TN623" s="7"/>
      <c r="TO623" s="8"/>
      <c r="TT623" s="8"/>
      <c r="TV623" s="4"/>
      <c r="TW623" s="4"/>
      <c r="TX623" s="15"/>
      <c r="TY623" s="39"/>
      <c r="UC623" s="7"/>
      <c r="UD623" s="8"/>
      <c r="UH623" s="7"/>
      <c r="UI623" s="8"/>
      <c r="UN623" s="8"/>
      <c r="UP623" s="4"/>
      <c r="UQ623" s="4"/>
      <c r="UR623" s="15"/>
      <c r="US623" s="39"/>
      <c r="UW623" s="7"/>
      <c r="UX623" s="8"/>
      <c r="VB623" s="7"/>
      <c r="VC623" s="8"/>
      <c r="VG623" s="7"/>
      <c r="VH623" s="8"/>
      <c r="VM623" s="8"/>
      <c r="VO623" s="4"/>
      <c r="VP623" s="4"/>
      <c r="VQ623" s="15"/>
      <c r="VR623" s="39"/>
      <c r="VV623" s="7"/>
      <c r="VW623" s="8"/>
      <c r="WA623" s="7"/>
      <c r="WB623" s="8"/>
      <c r="WF623" s="7"/>
      <c r="WG623" s="8"/>
      <c r="WK623" s="7"/>
      <c r="WL623" s="8"/>
      <c r="WQ623" s="8"/>
      <c r="WS623" s="4"/>
      <c r="WT623" s="4"/>
      <c r="WU623" s="15"/>
      <c r="WV623" s="39"/>
      <c r="WZ623" s="7"/>
      <c r="XA623" s="8"/>
      <c r="XE623" s="7"/>
      <c r="XF623" s="8"/>
      <c r="XJ623" s="7"/>
      <c r="XK623" s="8"/>
      <c r="XO623" s="7"/>
      <c r="XP623" s="8"/>
      <c r="XT623" s="7"/>
      <c r="XU623" s="8"/>
      <c r="XY623" s="7"/>
      <c r="XZ623" s="8"/>
      <c r="YD623" s="7"/>
      <c r="YE623" s="8"/>
      <c r="YI623" s="7"/>
      <c r="YJ623" s="8"/>
    </row>
    <row r="624" spans="2:660" x14ac:dyDescent="0.2">
      <c r="B624" s="242"/>
      <c r="C624" s="163"/>
      <c r="D624"/>
      <c r="J624"/>
      <c r="K624"/>
      <c r="L624"/>
      <c r="M624"/>
      <c r="AI624" s="8"/>
      <c r="AK624" s="4"/>
      <c r="AL624" s="9"/>
      <c r="AN624" s="8"/>
      <c r="AP624" s="4"/>
      <c r="AQ624" s="9"/>
      <c r="AS624" s="8"/>
      <c r="AU624" s="4"/>
      <c r="AV624" s="9"/>
      <c r="AX624" s="17"/>
      <c r="AZ624" s="13"/>
      <c r="BA624" s="16"/>
      <c r="BM624" s="39"/>
      <c r="BO624" s="14"/>
      <c r="BP624" s="18"/>
      <c r="BR624" s="39"/>
      <c r="BT624" s="14"/>
      <c r="BU624" s="18"/>
      <c r="BW624" s="39"/>
      <c r="BY624" s="14"/>
      <c r="BZ624" s="18"/>
      <c r="CA624" s="22"/>
      <c r="CB624" s="40"/>
      <c r="CG624" s="40"/>
      <c r="CI624" s="21"/>
      <c r="CJ624" s="21"/>
      <c r="CL624" s="40"/>
      <c r="CN624" s="21"/>
      <c r="CO624" s="21"/>
      <c r="CQ624" s="40"/>
      <c r="CS624" s="21"/>
      <c r="CT624" s="21"/>
      <c r="CV624" s="40"/>
      <c r="CX624" s="21"/>
      <c r="CY624" s="21"/>
      <c r="CZ624" s="26"/>
      <c r="DA624" s="41"/>
      <c r="DF624" s="41"/>
      <c r="DH624" s="25"/>
      <c r="DI624" s="25"/>
      <c r="DK624" s="41"/>
      <c r="DM624" s="25"/>
      <c r="DN624" s="25"/>
      <c r="DP624" s="41"/>
      <c r="DR624" s="25"/>
      <c r="DS624" s="25"/>
      <c r="DT624" s="30"/>
      <c r="DU624" s="42"/>
      <c r="DZ624" s="42"/>
      <c r="EB624" s="29"/>
      <c r="EC624" s="29"/>
      <c r="EE624" s="42"/>
      <c r="EG624" s="29"/>
      <c r="EH624" s="29"/>
      <c r="EI624" s="34"/>
      <c r="EJ624" s="43"/>
      <c r="EO624" s="43"/>
      <c r="EQ624" s="33"/>
      <c r="ER624" s="33"/>
      <c r="ES624" s="38"/>
      <c r="ET624" s="44"/>
      <c r="EX624" s="7"/>
      <c r="EY624" s="8"/>
      <c r="FD624" s="8"/>
      <c r="FF624" s="4"/>
      <c r="FG624" s="4"/>
      <c r="FI624" s="8"/>
      <c r="FK624" s="4"/>
      <c r="FL624" s="4"/>
      <c r="FN624" s="8"/>
      <c r="FP624" s="4"/>
      <c r="FQ624" s="4"/>
      <c r="FS624" s="8"/>
      <c r="FU624" s="4"/>
      <c r="FV624" s="4"/>
      <c r="FW624" s="15"/>
      <c r="FX624" s="39"/>
      <c r="GC624" s="39"/>
      <c r="GE624" s="14"/>
      <c r="GF624" s="14"/>
      <c r="GH624" s="39"/>
      <c r="GJ624" s="14"/>
      <c r="GK624" s="14"/>
      <c r="GM624" s="39"/>
      <c r="GO624" s="14"/>
      <c r="GP624" s="14"/>
      <c r="GQ624" s="22"/>
      <c r="GR624" s="40"/>
      <c r="GW624" s="40"/>
      <c r="GY624" s="21"/>
      <c r="GZ624" s="21"/>
      <c r="HB624" s="40"/>
      <c r="HD624" s="21"/>
      <c r="HE624" s="21"/>
      <c r="HF624" s="26"/>
      <c r="HG624" s="41"/>
      <c r="HL624" s="41"/>
      <c r="HN624" s="25"/>
      <c r="HO624" s="25"/>
      <c r="HP624" s="30"/>
      <c r="HQ624" s="42"/>
      <c r="HU624" s="7"/>
      <c r="HV624" s="8"/>
      <c r="IA624" s="8"/>
      <c r="IC624" s="4"/>
      <c r="ID624" s="4"/>
      <c r="IF624" s="8"/>
      <c r="IH624" s="4"/>
      <c r="II624" s="4"/>
      <c r="IK624" s="8"/>
      <c r="IM624" s="4"/>
      <c r="IN624" s="4"/>
      <c r="IO624" s="15"/>
      <c r="IP624" s="39"/>
      <c r="IU624" s="39"/>
      <c r="IW624" s="14"/>
      <c r="IX624" s="14"/>
      <c r="IZ624" s="39"/>
      <c r="JB624" s="14"/>
      <c r="JC624" s="14"/>
      <c r="JD624" s="22"/>
      <c r="JE624" s="40"/>
      <c r="JJ624" s="40"/>
      <c r="JL624" s="21"/>
      <c r="JM624" s="21"/>
      <c r="JN624" s="26"/>
      <c r="JO624" s="41"/>
      <c r="JS624" s="7"/>
      <c r="JT624" s="8"/>
      <c r="JY624" s="8"/>
      <c r="KA624" s="4"/>
      <c r="KB624" s="4"/>
      <c r="KD624" s="8"/>
      <c r="KF624" s="4"/>
      <c r="KG624" s="4"/>
      <c r="KH624" s="15"/>
      <c r="KI624" s="39"/>
      <c r="KN624" s="39"/>
      <c r="KP624" s="14"/>
      <c r="KQ624" s="14"/>
      <c r="KR624" s="22"/>
      <c r="KS624" s="40"/>
      <c r="KX624" s="6"/>
      <c r="KZ624" s="5"/>
      <c r="LA624" s="5"/>
      <c r="LG624" s="15"/>
      <c r="LH624" s="39"/>
      <c r="LM624" s="6"/>
      <c r="LO624" s="5"/>
      <c r="LP624" s="5"/>
      <c r="LQ624" s="7"/>
      <c r="LR624" s="8"/>
      <c r="LW624" s="8"/>
      <c r="LY624" s="4"/>
      <c r="LZ624" s="4"/>
      <c r="MB624" s="8"/>
      <c r="MD624" s="4"/>
      <c r="ME624" s="4"/>
      <c r="MG624" s="8"/>
      <c r="MI624" s="4"/>
      <c r="MJ624" s="4"/>
      <c r="MK624" s="15"/>
      <c r="ML624" s="39"/>
      <c r="MQ624" s="39"/>
      <c r="MS624" s="14"/>
      <c r="MT624" s="14"/>
      <c r="MV624" s="39"/>
      <c r="MX624" s="14"/>
      <c r="MY624" s="14"/>
      <c r="MZ624" s="22"/>
      <c r="NA624" s="40"/>
      <c r="NF624" s="40"/>
      <c r="NH624" s="21"/>
      <c r="NI624" s="21"/>
      <c r="NJ624" s="26"/>
      <c r="NK624" s="41"/>
      <c r="NO624" s="7"/>
      <c r="NP624" s="8"/>
      <c r="NU624" s="8"/>
      <c r="NW624" s="4"/>
      <c r="NX624" s="4"/>
      <c r="NZ624" s="8"/>
      <c r="OB624" s="4"/>
      <c r="OC624" s="4"/>
      <c r="OD624" s="15"/>
      <c r="OE624" s="39"/>
      <c r="OJ624" s="39"/>
      <c r="OL624" s="14"/>
      <c r="OM624" s="14"/>
      <c r="ON624" s="22"/>
      <c r="OO624" s="40"/>
      <c r="OS624" s="7"/>
      <c r="OT624" s="8"/>
      <c r="OY624" s="8"/>
      <c r="PA624" s="4"/>
      <c r="PB624" s="4"/>
      <c r="PC624" s="15"/>
      <c r="PD624" s="39"/>
      <c r="PH624" s="7"/>
      <c r="PI624" s="8"/>
      <c r="PM624" s="7"/>
      <c r="PN624" s="8"/>
      <c r="PS624" s="8"/>
      <c r="PU624" s="4"/>
      <c r="PV624" s="4"/>
      <c r="PX624" s="8"/>
      <c r="PZ624" s="4"/>
      <c r="QA624" s="4"/>
      <c r="QB624" s="15"/>
      <c r="QC624" s="39"/>
      <c r="QH624" s="39"/>
      <c r="QJ624" s="14"/>
      <c r="QK624" s="14"/>
      <c r="QL624" s="22"/>
      <c r="QM624" s="40"/>
      <c r="QQ624" s="7"/>
      <c r="QR624" s="8"/>
      <c r="QW624" s="8"/>
      <c r="QY624" s="4"/>
      <c r="QZ624" s="4"/>
      <c r="RA624" s="15"/>
      <c r="RB624" s="39"/>
      <c r="RF624" s="7"/>
      <c r="RG624" s="8"/>
      <c r="RK624" s="7"/>
      <c r="RL624" s="8"/>
      <c r="RQ624" s="8"/>
      <c r="RS624" s="4"/>
      <c r="RT624" s="4"/>
      <c r="RU624" s="15"/>
      <c r="RV624" s="39"/>
      <c r="RZ624" s="7"/>
      <c r="SA624" s="8"/>
      <c r="SE624" s="7"/>
      <c r="SF624" s="8"/>
      <c r="SJ624" s="7"/>
      <c r="SK624" s="8"/>
      <c r="SP624" s="8"/>
      <c r="SR624" s="4"/>
      <c r="SS624" s="4"/>
      <c r="SU624" s="8"/>
      <c r="SW624" s="4"/>
      <c r="SX624" s="4"/>
      <c r="SY624" s="15"/>
      <c r="SZ624" s="39"/>
      <c r="TE624" s="39"/>
      <c r="TG624" s="14"/>
      <c r="TH624" s="14"/>
      <c r="TI624" s="22"/>
      <c r="TJ624" s="40"/>
      <c r="TN624" s="7"/>
      <c r="TO624" s="8"/>
      <c r="TT624" s="8"/>
      <c r="TV624" s="4"/>
      <c r="TW624" s="4"/>
      <c r="TX624" s="15"/>
      <c r="TY624" s="39"/>
      <c r="UC624" s="7"/>
      <c r="UD624" s="8"/>
      <c r="UH624" s="7"/>
      <c r="UI624" s="8"/>
      <c r="UN624" s="8"/>
      <c r="UP624" s="4"/>
      <c r="UQ624" s="4"/>
      <c r="UR624" s="15"/>
      <c r="US624" s="39"/>
      <c r="UW624" s="7"/>
      <c r="UX624" s="8"/>
      <c r="VB624" s="7"/>
      <c r="VC624" s="8"/>
      <c r="VG624" s="7"/>
      <c r="VH624" s="8"/>
      <c r="VM624" s="8"/>
      <c r="VO624" s="4"/>
      <c r="VP624" s="4"/>
      <c r="VQ624" s="15"/>
      <c r="VR624" s="39"/>
      <c r="VV624" s="7"/>
      <c r="VW624" s="8"/>
      <c r="WA624" s="7"/>
      <c r="WB624" s="8"/>
      <c r="WF624" s="7"/>
      <c r="WG624" s="8"/>
      <c r="WK624" s="7"/>
      <c r="WL624" s="8"/>
      <c r="WQ624" s="8"/>
      <c r="WS624" s="4"/>
      <c r="WT624" s="4"/>
      <c r="WU624" s="15"/>
      <c r="WV624" s="39"/>
      <c r="WZ624" s="7"/>
      <c r="XA624" s="8"/>
      <c r="XE624" s="7"/>
      <c r="XF624" s="8"/>
      <c r="XJ624" s="7"/>
      <c r="XK624" s="8"/>
      <c r="XO624" s="7"/>
      <c r="XP624" s="8"/>
      <c r="XT624" s="7"/>
      <c r="XU624" s="8"/>
      <c r="XY624" s="7"/>
      <c r="XZ624" s="8"/>
      <c r="YD624" s="7"/>
      <c r="YE624" s="8"/>
      <c r="YI624" s="7"/>
      <c r="YJ624" s="8"/>
    </row>
    <row r="625" spans="2:660" x14ac:dyDescent="0.2">
      <c r="B625" s="242"/>
      <c r="C625" s="163"/>
      <c r="D625"/>
      <c r="J625"/>
      <c r="K625"/>
      <c r="L625"/>
      <c r="M625"/>
      <c r="AI625" s="8"/>
      <c r="AK625" s="4"/>
      <c r="AL625" s="9"/>
      <c r="AN625" s="8"/>
      <c r="AP625" s="4"/>
      <c r="AQ625" s="9"/>
      <c r="AS625" s="8"/>
      <c r="AU625" s="4"/>
      <c r="AV625" s="9"/>
      <c r="AX625" s="17"/>
      <c r="AZ625" s="13"/>
      <c r="BA625" s="16"/>
      <c r="BM625" s="39"/>
      <c r="BO625" s="14"/>
      <c r="BP625" s="18"/>
      <c r="BR625" s="39"/>
      <c r="BT625" s="14"/>
      <c r="BU625" s="18"/>
      <c r="BW625" s="39"/>
      <c r="BY625" s="14"/>
      <c r="BZ625" s="18"/>
      <c r="CA625" s="22"/>
      <c r="CB625" s="40"/>
      <c r="CG625" s="40"/>
      <c r="CI625" s="21"/>
      <c r="CJ625" s="21"/>
      <c r="CL625" s="40"/>
      <c r="CN625" s="21"/>
      <c r="CO625" s="21"/>
      <c r="CQ625" s="40"/>
      <c r="CS625" s="21"/>
      <c r="CT625" s="21"/>
      <c r="CV625" s="40"/>
      <c r="CX625" s="21"/>
      <c r="CY625" s="21"/>
      <c r="CZ625" s="26"/>
      <c r="DA625" s="41"/>
      <c r="DF625" s="41"/>
      <c r="DH625" s="25"/>
      <c r="DI625" s="25"/>
      <c r="DK625" s="41"/>
      <c r="DM625" s="25"/>
      <c r="DN625" s="25"/>
      <c r="DP625" s="41"/>
      <c r="DR625" s="25"/>
      <c r="DS625" s="25"/>
      <c r="DT625" s="30"/>
      <c r="DU625" s="42"/>
      <c r="DZ625" s="42"/>
      <c r="EB625" s="29"/>
      <c r="EC625" s="29"/>
      <c r="EE625" s="42"/>
      <c r="EG625" s="29"/>
      <c r="EH625" s="29"/>
      <c r="EI625" s="34"/>
      <c r="EJ625" s="43"/>
      <c r="EO625" s="43"/>
      <c r="EQ625" s="33"/>
      <c r="ER625" s="33"/>
      <c r="ES625" s="38"/>
      <c r="ET625" s="44"/>
      <c r="EX625" s="7"/>
      <c r="EY625" s="8"/>
      <c r="FD625" s="8"/>
      <c r="FF625" s="4"/>
      <c r="FG625" s="4"/>
      <c r="FI625" s="8"/>
      <c r="FK625" s="4"/>
      <c r="FL625" s="4"/>
      <c r="FN625" s="8"/>
      <c r="FP625" s="4"/>
      <c r="FQ625" s="4"/>
      <c r="FS625" s="8"/>
      <c r="FU625" s="4"/>
      <c r="FV625" s="4"/>
      <c r="FW625" s="15"/>
      <c r="FX625" s="39"/>
      <c r="GC625" s="39"/>
      <c r="GE625" s="14"/>
      <c r="GF625" s="14"/>
      <c r="GH625" s="39"/>
      <c r="GJ625" s="14"/>
      <c r="GK625" s="14"/>
      <c r="GM625" s="39"/>
      <c r="GO625" s="14"/>
      <c r="GP625" s="14"/>
      <c r="GQ625" s="22"/>
      <c r="GR625" s="40"/>
      <c r="GW625" s="40"/>
      <c r="GY625" s="21"/>
      <c r="GZ625" s="21"/>
      <c r="HB625" s="40"/>
      <c r="HD625" s="21"/>
      <c r="HE625" s="21"/>
      <c r="HF625" s="26"/>
      <c r="HG625" s="41"/>
      <c r="HL625" s="41"/>
      <c r="HN625" s="25"/>
      <c r="HO625" s="25"/>
      <c r="HP625" s="30"/>
      <c r="HQ625" s="42"/>
      <c r="HU625" s="7"/>
      <c r="HV625" s="8"/>
      <c r="IA625" s="8"/>
      <c r="IC625" s="4"/>
      <c r="ID625" s="4"/>
      <c r="IF625" s="8"/>
      <c r="IH625" s="4"/>
      <c r="II625" s="4"/>
      <c r="IK625" s="8"/>
      <c r="IM625" s="4"/>
      <c r="IN625" s="4"/>
      <c r="IO625" s="15"/>
      <c r="IP625" s="39"/>
      <c r="IU625" s="39"/>
      <c r="IW625" s="14"/>
      <c r="IX625" s="14"/>
      <c r="IZ625" s="39"/>
      <c r="JB625" s="14"/>
      <c r="JC625" s="14"/>
      <c r="JD625" s="22"/>
      <c r="JE625" s="40"/>
      <c r="JJ625" s="40"/>
      <c r="JL625" s="21"/>
      <c r="JM625" s="21"/>
      <c r="JN625" s="26"/>
      <c r="JO625" s="41"/>
      <c r="JS625" s="7"/>
      <c r="JT625" s="8"/>
      <c r="JY625" s="8"/>
      <c r="KA625" s="4"/>
      <c r="KB625" s="4"/>
      <c r="KD625" s="8"/>
      <c r="KF625" s="4"/>
      <c r="KG625" s="4"/>
      <c r="KH625" s="15"/>
      <c r="KI625" s="39"/>
      <c r="KN625" s="39"/>
      <c r="KP625" s="14"/>
      <c r="KQ625" s="14"/>
      <c r="KR625" s="22"/>
      <c r="KS625" s="40"/>
      <c r="KX625" s="6"/>
      <c r="KZ625" s="5"/>
      <c r="LA625" s="5"/>
      <c r="LG625" s="15"/>
      <c r="LH625" s="39"/>
      <c r="LM625" s="6"/>
      <c r="LO625" s="5"/>
      <c r="LP625" s="5"/>
      <c r="LQ625" s="7"/>
      <c r="LR625" s="8"/>
      <c r="LW625" s="8"/>
      <c r="LY625" s="4"/>
      <c r="LZ625" s="4"/>
      <c r="MB625" s="8"/>
      <c r="MD625" s="4"/>
      <c r="ME625" s="4"/>
      <c r="MG625" s="8"/>
      <c r="MI625" s="4"/>
      <c r="MJ625" s="4"/>
      <c r="MK625" s="15"/>
      <c r="ML625" s="39"/>
      <c r="MQ625" s="39"/>
      <c r="MS625" s="14"/>
      <c r="MT625" s="14"/>
      <c r="MV625" s="39"/>
      <c r="MX625" s="14"/>
      <c r="MY625" s="14"/>
      <c r="MZ625" s="22"/>
      <c r="NA625" s="40"/>
      <c r="NF625" s="40"/>
      <c r="NH625" s="21"/>
      <c r="NI625" s="21"/>
      <c r="NJ625" s="26"/>
      <c r="NK625" s="41"/>
      <c r="NO625" s="7"/>
      <c r="NP625" s="8"/>
      <c r="NU625" s="8"/>
      <c r="NW625" s="4"/>
      <c r="NX625" s="4"/>
      <c r="NZ625" s="8"/>
      <c r="OB625" s="4"/>
      <c r="OC625" s="4"/>
      <c r="OD625" s="15"/>
      <c r="OE625" s="39"/>
      <c r="OJ625" s="39"/>
      <c r="OL625" s="14"/>
      <c r="OM625" s="14"/>
      <c r="ON625" s="22"/>
      <c r="OO625" s="40"/>
      <c r="OS625" s="7"/>
      <c r="OT625" s="8"/>
      <c r="OY625" s="8"/>
      <c r="PA625" s="4"/>
      <c r="PB625" s="4"/>
      <c r="PC625" s="15"/>
      <c r="PD625" s="39"/>
      <c r="PH625" s="7"/>
      <c r="PI625" s="8"/>
      <c r="PM625" s="7"/>
      <c r="PN625" s="8"/>
      <c r="PS625" s="8"/>
      <c r="PU625" s="4"/>
      <c r="PV625" s="4"/>
      <c r="PX625" s="8"/>
      <c r="PZ625" s="4"/>
      <c r="QA625" s="4"/>
      <c r="QB625" s="15"/>
      <c r="QC625" s="39"/>
      <c r="QH625" s="39"/>
      <c r="QJ625" s="14"/>
      <c r="QK625" s="14"/>
      <c r="QL625" s="22"/>
      <c r="QM625" s="40"/>
      <c r="QQ625" s="7"/>
      <c r="QR625" s="8"/>
      <c r="QW625" s="8"/>
      <c r="QY625" s="4"/>
      <c r="QZ625" s="4"/>
      <c r="RA625" s="15"/>
      <c r="RB625" s="39"/>
      <c r="RF625" s="7"/>
      <c r="RG625" s="8"/>
      <c r="RK625" s="7"/>
      <c r="RL625" s="8"/>
      <c r="RQ625" s="8"/>
      <c r="RS625" s="4"/>
      <c r="RT625" s="4"/>
      <c r="RU625" s="15"/>
      <c r="RV625" s="39"/>
      <c r="RZ625" s="7"/>
      <c r="SA625" s="8"/>
      <c r="SE625" s="7"/>
      <c r="SF625" s="8"/>
      <c r="SJ625" s="7"/>
      <c r="SK625" s="8"/>
      <c r="SP625" s="8"/>
      <c r="SR625" s="4"/>
      <c r="SS625" s="4"/>
      <c r="SU625" s="8"/>
      <c r="SW625" s="4"/>
      <c r="SX625" s="4"/>
      <c r="SY625" s="15"/>
      <c r="SZ625" s="39"/>
      <c r="TE625" s="39"/>
      <c r="TG625" s="14"/>
      <c r="TH625" s="14"/>
      <c r="TI625" s="22"/>
      <c r="TJ625" s="40"/>
      <c r="TN625" s="7"/>
      <c r="TO625" s="8"/>
      <c r="TT625" s="8"/>
      <c r="TV625" s="4"/>
      <c r="TW625" s="4"/>
      <c r="TX625" s="15"/>
      <c r="TY625" s="39"/>
      <c r="UC625" s="7"/>
      <c r="UD625" s="8"/>
      <c r="UH625" s="7"/>
      <c r="UI625" s="8"/>
      <c r="UN625" s="8"/>
      <c r="UP625" s="4"/>
      <c r="UQ625" s="4"/>
      <c r="UR625" s="15"/>
      <c r="US625" s="39"/>
      <c r="UW625" s="7"/>
      <c r="UX625" s="8"/>
      <c r="VB625" s="7"/>
      <c r="VC625" s="8"/>
      <c r="VG625" s="7"/>
      <c r="VH625" s="8"/>
      <c r="VM625" s="8"/>
      <c r="VO625" s="4"/>
      <c r="VP625" s="4"/>
      <c r="VQ625" s="15"/>
      <c r="VR625" s="39"/>
      <c r="VV625" s="7"/>
      <c r="VW625" s="8"/>
      <c r="WA625" s="7"/>
      <c r="WB625" s="8"/>
      <c r="WF625" s="7"/>
      <c r="WG625" s="8"/>
      <c r="WK625" s="7"/>
      <c r="WL625" s="8"/>
      <c r="WQ625" s="8"/>
      <c r="WS625" s="4"/>
      <c r="WT625" s="4"/>
      <c r="WU625" s="15"/>
      <c r="WV625" s="39"/>
      <c r="WZ625" s="7"/>
      <c r="XA625" s="8"/>
      <c r="XE625" s="7"/>
      <c r="XF625" s="8"/>
      <c r="XJ625" s="7"/>
      <c r="XK625" s="8"/>
      <c r="XO625" s="7"/>
      <c r="XP625" s="8"/>
      <c r="XT625" s="7"/>
      <c r="XU625" s="8"/>
      <c r="XY625" s="7"/>
      <c r="XZ625" s="8"/>
      <c r="YD625" s="7"/>
      <c r="YE625" s="8"/>
      <c r="YI625" s="7"/>
      <c r="YJ625" s="8"/>
    </row>
    <row r="626" spans="2:660" x14ac:dyDescent="0.2">
      <c r="B626" s="242"/>
      <c r="C626" s="163"/>
      <c r="D626"/>
      <c r="J626"/>
      <c r="K626"/>
      <c r="L626"/>
      <c r="M626"/>
      <c r="AI626" s="8"/>
      <c r="AK626" s="4"/>
      <c r="AL626" s="9"/>
      <c r="AN626" s="8"/>
      <c r="AP626" s="4"/>
      <c r="AQ626" s="9"/>
      <c r="AS626" s="8"/>
      <c r="AU626" s="4"/>
      <c r="AV626" s="9"/>
      <c r="AX626" s="17"/>
      <c r="AZ626" s="13"/>
      <c r="BA626" s="16"/>
      <c r="BM626" s="39"/>
      <c r="BO626" s="14"/>
      <c r="BP626" s="18"/>
      <c r="BR626" s="39"/>
      <c r="BT626" s="14"/>
      <c r="BU626" s="18"/>
      <c r="BW626" s="39"/>
      <c r="BY626" s="14"/>
      <c r="BZ626" s="18"/>
      <c r="CA626" s="22"/>
      <c r="CB626" s="40"/>
      <c r="CG626" s="40"/>
      <c r="CI626" s="21"/>
      <c r="CJ626" s="21"/>
      <c r="CL626" s="40"/>
      <c r="CN626" s="21"/>
      <c r="CO626" s="21"/>
      <c r="CQ626" s="40"/>
      <c r="CS626" s="21"/>
      <c r="CT626" s="21"/>
      <c r="CV626" s="40"/>
      <c r="CX626" s="21"/>
      <c r="CY626" s="21"/>
      <c r="CZ626" s="26"/>
      <c r="DA626" s="41"/>
      <c r="DF626" s="41"/>
      <c r="DH626" s="25"/>
      <c r="DI626" s="25"/>
      <c r="DK626" s="41"/>
      <c r="DM626" s="25"/>
      <c r="DN626" s="25"/>
      <c r="DP626" s="41"/>
      <c r="DR626" s="25"/>
      <c r="DS626" s="25"/>
      <c r="DT626" s="30"/>
      <c r="DU626" s="42"/>
      <c r="DZ626" s="42"/>
      <c r="EB626" s="29"/>
      <c r="EC626" s="29"/>
      <c r="EE626" s="42"/>
      <c r="EG626" s="29"/>
      <c r="EH626" s="29"/>
      <c r="EI626" s="34"/>
      <c r="EJ626" s="43"/>
      <c r="EO626" s="43"/>
      <c r="EQ626" s="33"/>
      <c r="ER626" s="33"/>
      <c r="ES626" s="38"/>
      <c r="ET626" s="44"/>
      <c r="EX626" s="7"/>
      <c r="EY626" s="8"/>
      <c r="FD626" s="8"/>
      <c r="FF626" s="4"/>
      <c r="FG626" s="4"/>
      <c r="FI626" s="8"/>
      <c r="FK626" s="4"/>
      <c r="FL626" s="4"/>
      <c r="FN626" s="8"/>
      <c r="FP626" s="4"/>
      <c r="FQ626" s="4"/>
      <c r="FS626" s="8"/>
      <c r="FU626" s="4"/>
      <c r="FV626" s="4"/>
      <c r="FW626" s="15"/>
      <c r="FX626" s="39"/>
      <c r="GC626" s="39"/>
      <c r="GE626" s="14"/>
      <c r="GF626" s="14"/>
      <c r="GH626" s="39"/>
      <c r="GJ626" s="14"/>
      <c r="GK626" s="14"/>
      <c r="GM626" s="39"/>
      <c r="GO626" s="14"/>
      <c r="GP626" s="14"/>
      <c r="GQ626" s="22"/>
      <c r="GR626" s="40"/>
      <c r="GW626" s="40"/>
      <c r="GY626" s="21"/>
      <c r="GZ626" s="21"/>
      <c r="HB626" s="40"/>
      <c r="HD626" s="21"/>
      <c r="HE626" s="21"/>
      <c r="HF626" s="26"/>
      <c r="HG626" s="41"/>
      <c r="HL626" s="41"/>
      <c r="HN626" s="25"/>
      <c r="HO626" s="25"/>
      <c r="HP626" s="30"/>
      <c r="HQ626" s="42"/>
      <c r="HU626" s="7"/>
      <c r="HV626" s="8"/>
      <c r="IA626" s="8"/>
      <c r="IC626" s="4"/>
      <c r="ID626" s="4"/>
      <c r="IF626" s="8"/>
      <c r="IH626" s="4"/>
      <c r="II626" s="4"/>
      <c r="IK626" s="8"/>
      <c r="IM626" s="4"/>
      <c r="IN626" s="4"/>
      <c r="IO626" s="15"/>
      <c r="IP626" s="39"/>
      <c r="IU626" s="39"/>
      <c r="IW626" s="14"/>
      <c r="IX626" s="14"/>
      <c r="IZ626" s="39"/>
      <c r="JB626" s="14"/>
      <c r="JC626" s="14"/>
      <c r="JD626" s="22"/>
      <c r="JE626" s="40"/>
      <c r="JJ626" s="40"/>
      <c r="JL626" s="21"/>
      <c r="JM626" s="21"/>
      <c r="JN626" s="26"/>
      <c r="JO626" s="41"/>
      <c r="JS626" s="7"/>
      <c r="JT626" s="8"/>
      <c r="JY626" s="8"/>
      <c r="KA626" s="4"/>
      <c r="KB626" s="4"/>
      <c r="KD626" s="8"/>
      <c r="KF626" s="4"/>
      <c r="KG626" s="4"/>
      <c r="KH626" s="15"/>
      <c r="KI626" s="39"/>
      <c r="KN626" s="39"/>
      <c r="KP626" s="14"/>
      <c r="KQ626" s="14"/>
      <c r="KR626" s="22"/>
      <c r="KS626" s="40"/>
      <c r="KX626" s="6"/>
      <c r="KZ626" s="5"/>
      <c r="LA626" s="5"/>
      <c r="LG626" s="15"/>
      <c r="LH626" s="39"/>
      <c r="LM626" s="6"/>
      <c r="LO626" s="5"/>
      <c r="LP626" s="5"/>
      <c r="LQ626" s="7"/>
      <c r="LR626" s="8"/>
      <c r="LW626" s="8"/>
      <c r="LY626" s="4"/>
      <c r="LZ626" s="4"/>
      <c r="MB626" s="8"/>
      <c r="MD626" s="4"/>
      <c r="ME626" s="4"/>
      <c r="MG626" s="8"/>
      <c r="MI626" s="4"/>
      <c r="MJ626" s="4"/>
      <c r="MK626" s="15"/>
      <c r="ML626" s="39"/>
      <c r="MQ626" s="39"/>
      <c r="MS626" s="14"/>
      <c r="MT626" s="14"/>
      <c r="MV626" s="39"/>
      <c r="MX626" s="14"/>
      <c r="MY626" s="14"/>
      <c r="MZ626" s="22"/>
      <c r="NA626" s="40"/>
      <c r="NF626" s="40"/>
      <c r="NH626" s="21"/>
      <c r="NI626" s="21"/>
      <c r="NJ626" s="26"/>
      <c r="NK626" s="41"/>
      <c r="NO626" s="7"/>
      <c r="NP626" s="8"/>
      <c r="NU626" s="8"/>
      <c r="NW626" s="4"/>
      <c r="NX626" s="4"/>
      <c r="NZ626" s="8"/>
      <c r="OB626" s="4"/>
      <c r="OC626" s="4"/>
      <c r="OD626" s="15"/>
      <c r="OE626" s="39"/>
      <c r="OJ626" s="39"/>
      <c r="OL626" s="14"/>
      <c r="OM626" s="14"/>
      <c r="ON626" s="22"/>
      <c r="OO626" s="40"/>
      <c r="OS626" s="7"/>
      <c r="OT626" s="8"/>
      <c r="OY626" s="8"/>
      <c r="PA626" s="4"/>
      <c r="PB626" s="4"/>
      <c r="PC626" s="15"/>
      <c r="PD626" s="39"/>
      <c r="PH626" s="7"/>
      <c r="PI626" s="8"/>
      <c r="PM626" s="7"/>
      <c r="PN626" s="8"/>
      <c r="PS626" s="8"/>
      <c r="PU626" s="4"/>
      <c r="PV626" s="4"/>
      <c r="PX626" s="8"/>
      <c r="PZ626" s="4"/>
      <c r="QA626" s="4"/>
      <c r="QB626" s="15"/>
      <c r="QC626" s="39"/>
      <c r="QH626" s="39"/>
      <c r="QJ626" s="14"/>
      <c r="QK626" s="14"/>
      <c r="QL626" s="22"/>
      <c r="QM626" s="40"/>
      <c r="QQ626" s="7"/>
      <c r="QR626" s="8"/>
      <c r="QW626" s="8"/>
      <c r="QY626" s="4"/>
      <c r="QZ626" s="4"/>
      <c r="RA626" s="15"/>
      <c r="RB626" s="39"/>
      <c r="RF626" s="7"/>
      <c r="RG626" s="8"/>
      <c r="RK626" s="7"/>
      <c r="RL626" s="8"/>
      <c r="RQ626" s="8"/>
      <c r="RS626" s="4"/>
      <c r="RT626" s="4"/>
      <c r="RU626" s="15"/>
      <c r="RV626" s="39"/>
      <c r="RZ626" s="7"/>
      <c r="SA626" s="8"/>
      <c r="SE626" s="7"/>
      <c r="SF626" s="8"/>
      <c r="SJ626" s="7"/>
      <c r="SK626" s="8"/>
      <c r="SP626" s="8"/>
      <c r="SR626" s="4"/>
      <c r="SS626" s="4"/>
      <c r="SU626" s="8"/>
      <c r="SW626" s="4"/>
      <c r="SX626" s="4"/>
      <c r="SY626" s="15"/>
      <c r="SZ626" s="39"/>
      <c r="TE626" s="39"/>
      <c r="TG626" s="14"/>
      <c r="TH626" s="14"/>
      <c r="TI626" s="22"/>
      <c r="TJ626" s="40"/>
      <c r="TN626" s="7"/>
      <c r="TO626" s="8"/>
      <c r="TT626" s="8"/>
      <c r="TV626" s="4"/>
      <c r="TW626" s="4"/>
      <c r="TX626" s="15"/>
      <c r="TY626" s="39"/>
      <c r="UC626" s="7"/>
      <c r="UD626" s="8"/>
      <c r="UH626" s="7"/>
      <c r="UI626" s="8"/>
      <c r="UN626" s="8"/>
      <c r="UP626" s="4"/>
      <c r="UQ626" s="4"/>
      <c r="UR626" s="15"/>
      <c r="US626" s="39"/>
      <c r="UW626" s="7"/>
      <c r="UX626" s="8"/>
      <c r="VB626" s="7"/>
      <c r="VC626" s="8"/>
      <c r="VG626" s="7"/>
      <c r="VH626" s="8"/>
      <c r="VM626" s="8"/>
      <c r="VO626" s="4"/>
      <c r="VP626" s="4"/>
      <c r="VQ626" s="15"/>
      <c r="VR626" s="39"/>
      <c r="VV626" s="7"/>
      <c r="VW626" s="8"/>
      <c r="WA626" s="7"/>
      <c r="WB626" s="8"/>
      <c r="WF626" s="7"/>
      <c r="WG626" s="8"/>
      <c r="WK626" s="7"/>
      <c r="WL626" s="8"/>
      <c r="WQ626" s="8"/>
      <c r="WS626" s="4"/>
      <c r="WT626" s="4"/>
      <c r="WU626" s="15"/>
      <c r="WV626" s="39"/>
      <c r="WZ626" s="7"/>
      <c r="XA626" s="8"/>
      <c r="XE626" s="7"/>
      <c r="XF626" s="8"/>
      <c r="XJ626" s="7"/>
      <c r="XK626" s="8"/>
      <c r="XO626" s="7"/>
      <c r="XP626" s="8"/>
      <c r="XT626" s="7"/>
      <c r="XU626" s="8"/>
      <c r="XY626" s="7"/>
      <c r="XZ626" s="8"/>
      <c r="YD626" s="7"/>
      <c r="YE626" s="8"/>
      <c r="YI626" s="7"/>
      <c r="YJ626" s="8"/>
    </row>
    <row r="627" spans="2:660" x14ac:dyDescent="0.2">
      <c r="B627" s="242"/>
      <c r="C627" s="163"/>
      <c r="D627"/>
      <c r="J627"/>
      <c r="K627"/>
      <c r="L627"/>
      <c r="M627"/>
      <c r="AI627" s="8"/>
      <c r="AK627" s="4"/>
      <c r="AL627" s="9"/>
      <c r="AN627" s="8"/>
      <c r="AP627" s="4"/>
      <c r="AQ627" s="9"/>
      <c r="AS627" s="8"/>
      <c r="AU627" s="4"/>
      <c r="AV627" s="9"/>
      <c r="AX627" s="17"/>
      <c r="AZ627" s="13"/>
      <c r="BA627" s="16"/>
      <c r="BM627" s="39"/>
      <c r="BO627" s="14"/>
      <c r="BP627" s="18"/>
      <c r="BR627" s="39"/>
      <c r="BT627" s="14"/>
      <c r="BU627" s="18"/>
      <c r="BW627" s="39"/>
      <c r="BY627" s="14"/>
      <c r="BZ627" s="18"/>
      <c r="CA627" s="22"/>
      <c r="CB627" s="40"/>
      <c r="CG627" s="40"/>
      <c r="CI627" s="21"/>
      <c r="CJ627" s="21"/>
      <c r="CL627" s="40"/>
      <c r="CN627" s="21"/>
      <c r="CO627" s="21"/>
      <c r="CQ627" s="40"/>
      <c r="CS627" s="21"/>
      <c r="CT627" s="21"/>
      <c r="CV627" s="40"/>
      <c r="CX627" s="21"/>
      <c r="CY627" s="21"/>
      <c r="CZ627" s="26"/>
      <c r="DA627" s="41"/>
      <c r="DF627" s="41"/>
      <c r="DH627" s="25"/>
      <c r="DI627" s="25"/>
      <c r="DK627" s="41"/>
      <c r="DM627" s="25"/>
      <c r="DN627" s="25"/>
      <c r="DP627" s="41"/>
      <c r="DR627" s="25"/>
      <c r="DS627" s="25"/>
      <c r="DT627" s="30"/>
      <c r="DU627" s="42"/>
      <c r="DZ627" s="42"/>
      <c r="EB627" s="29"/>
      <c r="EC627" s="29"/>
      <c r="EE627" s="42"/>
      <c r="EG627" s="29"/>
      <c r="EH627" s="29"/>
      <c r="EI627" s="34"/>
      <c r="EJ627" s="43"/>
      <c r="EO627" s="43"/>
      <c r="EQ627" s="33"/>
      <c r="ER627" s="33"/>
      <c r="ES627" s="38"/>
      <c r="ET627" s="44"/>
      <c r="EX627" s="7"/>
      <c r="EY627" s="8"/>
      <c r="FD627" s="8"/>
      <c r="FF627" s="4"/>
      <c r="FG627" s="4"/>
      <c r="FI627" s="8"/>
      <c r="FK627" s="4"/>
      <c r="FL627" s="4"/>
      <c r="FN627" s="8"/>
      <c r="FP627" s="4"/>
      <c r="FQ627" s="4"/>
      <c r="FS627" s="8"/>
      <c r="FU627" s="4"/>
      <c r="FV627" s="4"/>
      <c r="FW627" s="15"/>
      <c r="FX627" s="39"/>
      <c r="GC627" s="39"/>
      <c r="GE627" s="14"/>
      <c r="GF627" s="14"/>
      <c r="GH627" s="39"/>
      <c r="GJ627" s="14"/>
      <c r="GK627" s="14"/>
      <c r="GM627" s="39"/>
      <c r="GO627" s="14"/>
      <c r="GP627" s="14"/>
      <c r="GQ627" s="22"/>
      <c r="GR627" s="40"/>
      <c r="GW627" s="40"/>
      <c r="GY627" s="21"/>
      <c r="GZ627" s="21"/>
      <c r="HB627" s="40"/>
      <c r="HD627" s="21"/>
      <c r="HE627" s="21"/>
      <c r="HF627" s="26"/>
      <c r="HG627" s="41"/>
      <c r="HL627" s="41"/>
      <c r="HN627" s="25"/>
      <c r="HO627" s="25"/>
      <c r="HP627" s="30"/>
      <c r="HQ627" s="42"/>
      <c r="HU627" s="7"/>
      <c r="HV627" s="8"/>
      <c r="IA627" s="8"/>
      <c r="IC627" s="4"/>
      <c r="ID627" s="4"/>
      <c r="IF627" s="8"/>
      <c r="IH627" s="4"/>
      <c r="II627" s="4"/>
      <c r="IK627" s="8"/>
      <c r="IM627" s="4"/>
      <c r="IN627" s="4"/>
      <c r="IO627" s="15"/>
      <c r="IP627" s="39"/>
      <c r="IU627" s="39"/>
      <c r="IW627" s="14"/>
      <c r="IX627" s="14"/>
      <c r="IZ627" s="39"/>
      <c r="JB627" s="14"/>
      <c r="JC627" s="14"/>
      <c r="JD627" s="22"/>
      <c r="JE627" s="40"/>
      <c r="JJ627" s="40"/>
      <c r="JL627" s="21"/>
      <c r="JM627" s="21"/>
      <c r="JN627" s="26"/>
      <c r="JO627" s="41"/>
      <c r="JS627" s="7"/>
      <c r="JT627" s="8"/>
      <c r="JY627" s="8"/>
      <c r="KA627" s="4"/>
      <c r="KB627" s="4"/>
      <c r="KD627" s="8"/>
      <c r="KF627" s="4"/>
      <c r="KG627" s="4"/>
      <c r="KH627" s="15"/>
      <c r="KI627" s="39"/>
      <c r="KN627" s="39"/>
      <c r="KP627" s="14"/>
      <c r="KQ627" s="14"/>
      <c r="KR627" s="22"/>
      <c r="KS627" s="40"/>
      <c r="KX627" s="6"/>
      <c r="KZ627" s="5"/>
      <c r="LA627" s="5"/>
      <c r="LG627" s="15"/>
      <c r="LH627" s="39"/>
      <c r="LM627" s="6"/>
      <c r="LO627" s="5"/>
      <c r="LP627" s="5"/>
      <c r="LQ627" s="7"/>
      <c r="LR627" s="8"/>
      <c r="LW627" s="8"/>
      <c r="LY627" s="4"/>
      <c r="LZ627" s="4"/>
      <c r="MB627" s="8"/>
      <c r="MD627" s="4"/>
      <c r="ME627" s="4"/>
      <c r="MG627" s="8"/>
      <c r="MI627" s="4"/>
      <c r="MJ627" s="4"/>
      <c r="MK627" s="15"/>
      <c r="ML627" s="39"/>
      <c r="MQ627" s="39"/>
      <c r="MS627" s="14"/>
      <c r="MT627" s="14"/>
      <c r="MV627" s="39"/>
      <c r="MX627" s="14"/>
      <c r="MY627" s="14"/>
      <c r="MZ627" s="22"/>
      <c r="NA627" s="40"/>
      <c r="NF627" s="40"/>
      <c r="NH627" s="21"/>
      <c r="NI627" s="21"/>
      <c r="NJ627" s="26"/>
      <c r="NK627" s="41"/>
      <c r="NO627" s="7"/>
      <c r="NP627" s="8"/>
      <c r="NU627" s="8"/>
      <c r="NW627" s="4"/>
      <c r="NX627" s="4"/>
      <c r="NZ627" s="8"/>
      <c r="OB627" s="4"/>
      <c r="OC627" s="4"/>
      <c r="OD627" s="15"/>
      <c r="OE627" s="39"/>
      <c r="OJ627" s="39"/>
      <c r="OL627" s="14"/>
      <c r="OM627" s="14"/>
      <c r="ON627" s="22"/>
      <c r="OO627" s="40"/>
      <c r="OS627" s="7"/>
      <c r="OT627" s="8"/>
      <c r="OY627" s="8"/>
      <c r="PA627" s="4"/>
      <c r="PB627" s="4"/>
      <c r="PC627" s="15"/>
      <c r="PD627" s="39"/>
      <c r="PH627" s="7"/>
      <c r="PI627" s="8"/>
      <c r="PM627" s="7"/>
      <c r="PN627" s="8"/>
      <c r="PS627" s="8"/>
      <c r="PU627" s="4"/>
      <c r="PV627" s="4"/>
      <c r="PX627" s="8"/>
      <c r="PZ627" s="4"/>
      <c r="QA627" s="4"/>
      <c r="QB627" s="15"/>
      <c r="QC627" s="39"/>
      <c r="QH627" s="39"/>
      <c r="QJ627" s="14"/>
      <c r="QK627" s="14"/>
      <c r="QL627" s="22"/>
      <c r="QM627" s="40"/>
      <c r="QQ627" s="7"/>
      <c r="QR627" s="8"/>
      <c r="QW627" s="8"/>
      <c r="QY627" s="4"/>
      <c r="QZ627" s="4"/>
      <c r="RA627" s="15"/>
      <c r="RB627" s="39"/>
      <c r="RF627" s="7"/>
      <c r="RG627" s="8"/>
      <c r="RK627" s="7"/>
      <c r="RL627" s="8"/>
      <c r="RQ627" s="8"/>
      <c r="RS627" s="4"/>
      <c r="RT627" s="4"/>
      <c r="RU627" s="15"/>
      <c r="RV627" s="39"/>
      <c r="RZ627" s="7"/>
      <c r="SA627" s="8"/>
      <c r="SE627" s="7"/>
      <c r="SF627" s="8"/>
      <c r="SJ627" s="7"/>
      <c r="SK627" s="8"/>
      <c r="SP627" s="8"/>
      <c r="SR627" s="4"/>
      <c r="SS627" s="4"/>
      <c r="SU627" s="8"/>
      <c r="SW627" s="4"/>
      <c r="SX627" s="4"/>
      <c r="SY627" s="15"/>
      <c r="SZ627" s="39"/>
      <c r="TE627" s="39"/>
      <c r="TG627" s="14"/>
      <c r="TH627" s="14"/>
      <c r="TI627" s="22"/>
      <c r="TJ627" s="40"/>
      <c r="TN627" s="7"/>
      <c r="TO627" s="8"/>
      <c r="TT627" s="8"/>
      <c r="TV627" s="4"/>
      <c r="TW627" s="4"/>
      <c r="TX627" s="15"/>
      <c r="TY627" s="39"/>
      <c r="UC627" s="7"/>
      <c r="UD627" s="8"/>
      <c r="UH627" s="7"/>
      <c r="UI627" s="8"/>
      <c r="UN627" s="8"/>
      <c r="UP627" s="4"/>
      <c r="UQ627" s="4"/>
      <c r="UR627" s="15"/>
      <c r="US627" s="39"/>
      <c r="UW627" s="7"/>
      <c r="UX627" s="8"/>
      <c r="VB627" s="7"/>
      <c r="VC627" s="8"/>
      <c r="VG627" s="7"/>
      <c r="VH627" s="8"/>
      <c r="VM627" s="8"/>
      <c r="VO627" s="4"/>
      <c r="VP627" s="4"/>
      <c r="VQ627" s="15"/>
      <c r="VR627" s="39"/>
      <c r="VV627" s="7"/>
      <c r="VW627" s="8"/>
      <c r="WA627" s="7"/>
      <c r="WB627" s="8"/>
      <c r="WF627" s="7"/>
      <c r="WG627" s="8"/>
      <c r="WK627" s="7"/>
      <c r="WL627" s="8"/>
      <c r="WQ627" s="8"/>
      <c r="WS627" s="4"/>
      <c r="WT627" s="4"/>
      <c r="WU627" s="15"/>
      <c r="WV627" s="39"/>
      <c r="WZ627" s="7"/>
      <c r="XA627" s="8"/>
      <c r="XE627" s="7"/>
      <c r="XF627" s="8"/>
      <c r="XJ627" s="7"/>
      <c r="XK627" s="8"/>
      <c r="XO627" s="7"/>
      <c r="XP627" s="8"/>
      <c r="XT627" s="7"/>
      <c r="XU627" s="8"/>
      <c r="XY627" s="7"/>
      <c r="XZ627" s="8"/>
      <c r="YD627" s="7"/>
      <c r="YE627" s="8"/>
      <c r="YI627" s="7"/>
      <c r="YJ627" s="8"/>
    </row>
    <row r="628" spans="2:660" x14ac:dyDescent="0.2">
      <c r="B628" s="242"/>
      <c r="C628" s="163"/>
      <c r="D628"/>
      <c r="J628"/>
      <c r="K628"/>
      <c r="L628"/>
      <c r="M628"/>
      <c r="AI628" s="8"/>
      <c r="AK628" s="4"/>
      <c r="AL628" s="9"/>
      <c r="AN628" s="8"/>
      <c r="AP628" s="4"/>
      <c r="AQ628" s="9"/>
      <c r="AS628" s="8"/>
      <c r="AU628" s="4"/>
      <c r="AV628" s="9"/>
      <c r="AX628" s="17"/>
      <c r="AZ628" s="13"/>
      <c r="BA628" s="16"/>
      <c r="BM628" s="39"/>
      <c r="BO628" s="14"/>
      <c r="BP628" s="18"/>
      <c r="BR628" s="39"/>
      <c r="BT628" s="14"/>
      <c r="BU628" s="18"/>
      <c r="BW628" s="39"/>
      <c r="BY628" s="14"/>
      <c r="BZ628" s="18"/>
      <c r="CA628" s="22"/>
      <c r="CB628" s="40"/>
      <c r="CG628" s="40"/>
      <c r="CI628" s="21"/>
      <c r="CJ628" s="21"/>
      <c r="CL628" s="40"/>
      <c r="CN628" s="21"/>
      <c r="CO628" s="21"/>
      <c r="CQ628" s="40"/>
      <c r="CS628" s="21"/>
      <c r="CT628" s="21"/>
      <c r="CV628" s="40"/>
      <c r="CX628" s="21"/>
      <c r="CY628" s="21"/>
      <c r="CZ628" s="26"/>
      <c r="DA628" s="41"/>
      <c r="DF628" s="41"/>
      <c r="DH628" s="25"/>
      <c r="DI628" s="25"/>
      <c r="DK628" s="41"/>
      <c r="DM628" s="25"/>
      <c r="DN628" s="25"/>
      <c r="DP628" s="41"/>
      <c r="DR628" s="25"/>
      <c r="DS628" s="25"/>
      <c r="DT628" s="30"/>
      <c r="DU628" s="42"/>
      <c r="DZ628" s="42"/>
      <c r="EB628" s="29"/>
      <c r="EC628" s="29"/>
      <c r="EE628" s="42"/>
      <c r="EG628" s="29"/>
      <c r="EH628" s="29"/>
      <c r="EI628" s="34"/>
      <c r="EJ628" s="43"/>
      <c r="EO628" s="43"/>
      <c r="EQ628" s="33"/>
      <c r="ER628" s="33"/>
      <c r="ES628" s="38"/>
      <c r="ET628" s="44"/>
      <c r="EX628" s="7"/>
      <c r="EY628" s="8"/>
      <c r="FD628" s="8"/>
      <c r="FF628" s="4"/>
      <c r="FG628" s="4"/>
      <c r="FI628" s="8"/>
      <c r="FK628" s="4"/>
      <c r="FL628" s="4"/>
      <c r="FN628" s="8"/>
      <c r="FP628" s="4"/>
      <c r="FQ628" s="4"/>
      <c r="FS628" s="8"/>
      <c r="FU628" s="4"/>
      <c r="FV628" s="4"/>
      <c r="FW628" s="15"/>
      <c r="FX628" s="39"/>
      <c r="GC628" s="39"/>
      <c r="GE628" s="14"/>
      <c r="GF628" s="14"/>
      <c r="GH628" s="39"/>
      <c r="GJ628" s="14"/>
      <c r="GK628" s="14"/>
      <c r="GM628" s="39"/>
      <c r="GO628" s="14"/>
      <c r="GP628" s="14"/>
      <c r="GQ628" s="22"/>
      <c r="GR628" s="40"/>
      <c r="GW628" s="40"/>
      <c r="GY628" s="21"/>
      <c r="GZ628" s="21"/>
      <c r="HB628" s="40"/>
      <c r="HD628" s="21"/>
      <c r="HE628" s="21"/>
      <c r="HF628" s="26"/>
      <c r="HG628" s="41"/>
      <c r="HL628" s="41"/>
      <c r="HN628" s="25"/>
      <c r="HO628" s="25"/>
      <c r="HP628" s="30"/>
      <c r="HQ628" s="42"/>
      <c r="HU628" s="7"/>
      <c r="HV628" s="8"/>
      <c r="IA628" s="8"/>
      <c r="IC628" s="4"/>
      <c r="ID628" s="4"/>
      <c r="IF628" s="8"/>
      <c r="IH628" s="4"/>
      <c r="II628" s="4"/>
      <c r="IK628" s="8"/>
      <c r="IM628" s="4"/>
      <c r="IN628" s="4"/>
      <c r="IO628" s="15"/>
      <c r="IP628" s="39"/>
      <c r="IU628" s="39"/>
      <c r="IW628" s="14"/>
      <c r="IX628" s="14"/>
      <c r="IZ628" s="39"/>
      <c r="JB628" s="14"/>
      <c r="JC628" s="14"/>
      <c r="JD628" s="22"/>
      <c r="JE628" s="40"/>
      <c r="JJ628" s="40"/>
      <c r="JL628" s="21"/>
      <c r="JM628" s="21"/>
      <c r="JN628" s="26"/>
      <c r="JO628" s="41"/>
      <c r="JS628" s="7"/>
      <c r="JT628" s="8"/>
      <c r="JY628" s="8"/>
      <c r="KA628" s="4"/>
      <c r="KB628" s="4"/>
      <c r="KD628" s="8"/>
      <c r="KF628" s="4"/>
      <c r="KG628" s="4"/>
      <c r="KH628" s="15"/>
      <c r="KI628" s="39"/>
      <c r="KN628" s="39"/>
      <c r="KP628" s="14"/>
      <c r="KQ628" s="14"/>
      <c r="KR628" s="22"/>
      <c r="KS628" s="40"/>
      <c r="KX628" s="6"/>
      <c r="KZ628" s="5"/>
      <c r="LA628" s="5"/>
      <c r="LG628" s="15"/>
      <c r="LH628" s="39"/>
      <c r="LM628" s="6"/>
      <c r="LO628" s="5"/>
      <c r="LP628" s="5"/>
      <c r="LQ628" s="7"/>
      <c r="LR628" s="8"/>
      <c r="LW628" s="8"/>
      <c r="LY628" s="4"/>
      <c r="LZ628" s="4"/>
      <c r="MB628" s="8"/>
      <c r="MD628" s="4"/>
      <c r="ME628" s="4"/>
      <c r="MG628" s="8"/>
      <c r="MI628" s="4"/>
      <c r="MJ628" s="4"/>
      <c r="MK628" s="15"/>
      <c r="ML628" s="39"/>
      <c r="MQ628" s="39"/>
      <c r="MS628" s="14"/>
      <c r="MT628" s="14"/>
      <c r="MV628" s="39"/>
      <c r="MX628" s="14"/>
      <c r="MY628" s="14"/>
      <c r="MZ628" s="22"/>
      <c r="NA628" s="40"/>
      <c r="NF628" s="40"/>
      <c r="NH628" s="21"/>
      <c r="NI628" s="21"/>
      <c r="NJ628" s="26"/>
      <c r="NK628" s="41"/>
      <c r="NO628" s="7"/>
      <c r="NP628" s="8"/>
      <c r="NU628" s="8"/>
      <c r="NW628" s="4"/>
      <c r="NX628" s="4"/>
      <c r="NZ628" s="8"/>
      <c r="OB628" s="4"/>
      <c r="OC628" s="4"/>
      <c r="OD628" s="15"/>
      <c r="OE628" s="39"/>
      <c r="OJ628" s="39"/>
      <c r="OL628" s="14"/>
      <c r="OM628" s="14"/>
      <c r="ON628" s="22"/>
      <c r="OO628" s="40"/>
      <c r="OS628" s="7"/>
      <c r="OT628" s="8"/>
      <c r="OY628" s="8"/>
      <c r="PA628" s="4"/>
      <c r="PB628" s="4"/>
      <c r="PC628" s="15"/>
      <c r="PD628" s="39"/>
      <c r="PH628" s="7"/>
      <c r="PI628" s="8"/>
      <c r="PM628" s="7"/>
      <c r="PN628" s="8"/>
      <c r="PS628" s="8"/>
      <c r="PU628" s="4"/>
      <c r="PV628" s="4"/>
      <c r="PX628" s="8"/>
      <c r="PZ628" s="4"/>
      <c r="QA628" s="4"/>
      <c r="QB628" s="15"/>
      <c r="QC628" s="39"/>
      <c r="QH628" s="39"/>
      <c r="QJ628" s="14"/>
      <c r="QK628" s="14"/>
      <c r="QL628" s="22"/>
      <c r="QM628" s="40"/>
      <c r="QQ628" s="7"/>
      <c r="QR628" s="8"/>
      <c r="QW628" s="8"/>
      <c r="QY628" s="4"/>
      <c r="QZ628" s="4"/>
      <c r="RA628" s="15"/>
      <c r="RB628" s="39"/>
      <c r="RF628" s="7"/>
      <c r="RG628" s="8"/>
      <c r="RK628" s="7"/>
      <c r="RL628" s="8"/>
      <c r="RQ628" s="8"/>
      <c r="RS628" s="4"/>
      <c r="RT628" s="4"/>
      <c r="RU628" s="15"/>
      <c r="RV628" s="39"/>
      <c r="RZ628" s="7"/>
      <c r="SA628" s="8"/>
      <c r="SE628" s="7"/>
      <c r="SF628" s="8"/>
      <c r="SJ628" s="7"/>
      <c r="SK628" s="8"/>
      <c r="SP628" s="8"/>
      <c r="SR628" s="4"/>
      <c r="SS628" s="4"/>
      <c r="SU628" s="8"/>
      <c r="SW628" s="4"/>
      <c r="SX628" s="4"/>
      <c r="SY628" s="15"/>
      <c r="SZ628" s="39"/>
      <c r="TE628" s="39"/>
      <c r="TG628" s="14"/>
      <c r="TH628" s="14"/>
      <c r="TI628" s="22"/>
      <c r="TJ628" s="40"/>
      <c r="TN628" s="7"/>
      <c r="TO628" s="8"/>
      <c r="TT628" s="8"/>
      <c r="TV628" s="4"/>
      <c r="TW628" s="4"/>
      <c r="TX628" s="15"/>
      <c r="TY628" s="39"/>
      <c r="UC628" s="7"/>
      <c r="UD628" s="8"/>
      <c r="UH628" s="7"/>
      <c r="UI628" s="8"/>
      <c r="UN628" s="8"/>
      <c r="UP628" s="4"/>
      <c r="UQ628" s="4"/>
      <c r="UR628" s="15"/>
      <c r="US628" s="39"/>
      <c r="UW628" s="7"/>
      <c r="UX628" s="8"/>
      <c r="VB628" s="7"/>
      <c r="VC628" s="8"/>
      <c r="VG628" s="7"/>
      <c r="VH628" s="8"/>
      <c r="VM628" s="8"/>
      <c r="VO628" s="4"/>
      <c r="VP628" s="4"/>
      <c r="VQ628" s="15"/>
      <c r="VR628" s="39"/>
      <c r="VV628" s="7"/>
      <c r="VW628" s="8"/>
      <c r="WA628" s="7"/>
      <c r="WB628" s="8"/>
      <c r="WF628" s="7"/>
      <c r="WG628" s="8"/>
      <c r="WK628" s="7"/>
      <c r="WL628" s="8"/>
      <c r="WQ628" s="8"/>
      <c r="WS628" s="4"/>
      <c r="WT628" s="4"/>
      <c r="WU628" s="15"/>
      <c r="WV628" s="39"/>
      <c r="WZ628" s="7"/>
      <c r="XA628" s="8"/>
      <c r="XE628" s="7"/>
      <c r="XF628" s="8"/>
      <c r="XJ628" s="7"/>
      <c r="XK628" s="8"/>
      <c r="XO628" s="7"/>
      <c r="XP628" s="8"/>
      <c r="XT628" s="7"/>
      <c r="XU628" s="8"/>
      <c r="XY628" s="7"/>
      <c r="XZ628" s="8"/>
      <c r="YD628" s="7"/>
      <c r="YE628" s="8"/>
      <c r="YI628" s="7"/>
      <c r="YJ628" s="8"/>
    </row>
    <row r="629" spans="2:660" x14ac:dyDescent="0.2">
      <c r="B629" s="242"/>
      <c r="C629" s="163"/>
      <c r="D629"/>
      <c r="J629"/>
      <c r="K629"/>
      <c r="L629"/>
      <c r="M629"/>
      <c r="AI629" s="8"/>
      <c r="AK629" s="4"/>
      <c r="AL629" s="9"/>
      <c r="AN629" s="8"/>
      <c r="AP629" s="4"/>
      <c r="AQ629" s="9"/>
      <c r="AS629" s="8"/>
      <c r="AU629" s="4"/>
      <c r="AV629" s="9"/>
      <c r="AX629" s="17"/>
      <c r="AZ629" s="13"/>
      <c r="BA629" s="16"/>
      <c r="BM629" s="39"/>
      <c r="BO629" s="14"/>
      <c r="BP629" s="18"/>
      <c r="BR629" s="39"/>
      <c r="BT629" s="14"/>
      <c r="BU629" s="18"/>
      <c r="BW629" s="39"/>
      <c r="BY629" s="14"/>
      <c r="BZ629" s="18"/>
      <c r="CA629" s="22"/>
      <c r="CB629" s="40"/>
      <c r="CG629" s="40"/>
      <c r="CI629" s="21"/>
      <c r="CJ629" s="21"/>
      <c r="CL629" s="40"/>
      <c r="CN629" s="21"/>
      <c r="CO629" s="21"/>
      <c r="CQ629" s="40"/>
      <c r="CS629" s="21"/>
      <c r="CT629" s="21"/>
      <c r="CV629" s="40"/>
      <c r="CX629" s="21"/>
      <c r="CY629" s="21"/>
      <c r="CZ629" s="26"/>
      <c r="DA629" s="41"/>
      <c r="DF629" s="41"/>
      <c r="DH629" s="25"/>
      <c r="DI629" s="25"/>
      <c r="DK629" s="41"/>
      <c r="DM629" s="25"/>
      <c r="DN629" s="25"/>
      <c r="DP629" s="41"/>
      <c r="DR629" s="25"/>
      <c r="DS629" s="25"/>
      <c r="DT629" s="30"/>
      <c r="DU629" s="42"/>
      <c r="DZ629" s="42"/>
      <c r="EB629" s="29"/>
      <c r="EC629" s="29"/>
      <c r="EE629" s="42"/>
      <c r="EG629" s="29"/>
      <c r="EH629" s="29"/>
      <c r="EI629" s="34"/>
      <c r="EJ629" s="43"/>
      <c r="EO629" s="43"/>
      <c r="EQ629" s="33"/>
      <c r="ER629" s="33"/>
      <c r="ES629" s="38"/>
      <c r="ET629" s="44"/>
      <c r="EX629" s="7"/>
      <c r="EY629" s="8"/>
      <c r="FD629" s="8"/>
      <c r="FF629" s="4"/>
      <c r="FG629" s="4"/>
      <c r="FI629" s="8"/>
      <c r="FK629" s="4"/>
      <c r="FL629" s="4"/>
      <c r="FN629" s="8"/>
      <c r="FP629" s="4"/>
      <c r="FQ629" s="4"/>
      <c r="FS629" s="8"/>
      <c r="FU629" s="4"/>
      <c r="FV629" s="4"/>
      <c r="FW629" s="15"/>
      <c r="FX629" s="39"/>
      <c r="GC629" s="39"/>
      <c r="GE629" s="14"/>
      <c r="GF629" s="14"/>
      <c r="GH629" s="39"/>
      <c r="GJ629" s="14"/>
      <c r="GK629" s="14"/>
      <c r="GM629" s="39"/>
      <c r="GO629" s="14"/>
      <c r="GP629" s="14"/>
      <c r="GQ629" s="22"/>
      <c r="GR629" s="40"/>
      <c r="GW629" s="40"/>
      <c r="GY629" s="21"/>
      <c r="GZ629" s="21"/>
      <c r="HB629" s="40"/>
      <c r="HD629" s="21"/>
      <c r="HE629" s="21"/>
      <c r="HF629" s="26"/>
      <c r="HG629" s="41"/>
      <c r="HL629" s="41"/>
      <c r="HN629" s="25"/>
      <c r="HO629" s="25"/>
      <c r="HP629" s="30"/>
      <c r="HQ629" s="42"/>
      <c r="HU629" s="7"/>
      <c r="HV629" s="8"/>
      <c r="IA629" s="8"/>
      <c r="IC629" s="4"/>
      <c r="ID629" s="4"/>
      <c r="IF629" s="8"/>
      <c r="IH629" s="4"/>
      <c r="II629" s="4"/>
      <c r="IK629" s="8"/>
      <c r="IM629" s="4"/>
      <c r="IN629" s="4"/>
      <c r="IO629" s="15"/>
      <c r="IP629" s="39"/>
      <c r="IU629" s="39"/>
      <c r="IW629" s="14"/>
      <c r="IX629" s="14"/>
      <c r="IZ629" s="39"/>
      <c r="JB629" s="14"/>
      <c r="JC629" s="14"/>
      <c r="JD629" s="22"/>
      <c r="JE629" s="40"/>
      <c r="JJ629" s="40"/>
      <c r="JL629" s="21"/>
      <c r="JM629" s="21"/>
      <c r="JN629" s="26"/>
      <c r="JO629" s="41"/>
      <c r="JS629" s="7"/>
      <c r="JT629" s="8"/>
      <c r="JY629" s="8"/>
      <c r="KA629" s="4"/>
      <c r="KB629" s="4"/>
      <c r="KD629" s="8"/>
      <c r="KF629" s="4"/>
      <c r="KG629" s="4"/>
      <c r="KH629" s="15"/>
      <c r="KI629" s="39"/>
      <c r="KN629" s="39"/>
      <c r="KP629" s="14"/>
      <c r="KQ629" s="14"/>
      <c r="KR629" s="22"/>
      <c r="KS629" s="40"/>
      <c r="KX629" s="6"/>
      <c r="KZ629" s="5"/>
      <c r="LA629" s="5"/>
      <c r="LG629" s="15"/>
      <c r="LH629" s="39"/>
      <c r="LM629" s="6"/>
      <c r="LO629" s="5"/>
      <c r="LP629" s="5"/>
      <c r="LQ629" s="7"/>
      <c r="LR629" s="8"/>
      <c r="LW629" s="8"/>
      <c r="LY629" s="4"/>
      <c r="LZ629" s="4"/>
      <c r="MB629" s="8"/>
      <c r="MD629" s="4"/>
      <c r="ME629" s="4"/>
      <c r="MG629" s="8"/>
      <c r="MI629" s="4"/>
      <c r="MJ629" s="4"/>
      <c r="MK629" s="15"/>
      <c r="ML629" s="39"/>
      <c r="MQ629" s="39"/>
      <c r="MS629" s="14"/>
      <c r="MT629" s="14"/>
      <c r="MV629" s="39"/>
      <c r="MX629" s="14"/>
      <c r="MY629" s="14"/>
      <c r="MZ629" s="22"/>
      <c r="NA629" s="40"/>
      <c r="NF629" s="40"/>
      <c r="NH629" s="21"/>
      <c r="NI629" s="21"/>
      <c r="NJ629" s="26"/>
      <c r="NK629" s="41"/>
      <c r="NO629" s="7"/>
      <c r="NP629" s="8"/>
      <c r="NU629" s="8"/>
      <c r="NW629" s="4"/>
      <c r="NX629" s="4"/>
      <c r="NZ629" s="8"/>
      <c r="OB629" s="4"/>
      <c r="OC629" s="4"/>
      <c r="OD629" s="15"/>
      <c r="OE629" s="39"/>
      <c r="OJ629" s="39"/>
      <c r="OL629" s="14"/>
      <c r="OM629" s="14"/>
      <c r="ON629" s="22"/>
      <c r="OO629" s="40"/>
      <c r="OS629" s="7"/>
      <c r="OT629" s="8"/>
      <c r="OY629" s="8"/>
      <c r="PA629" s="4"/>
      <c r="PB629" s="4"/>
      <c r="PC629" s="15"/>
      <c r="PD629" s="39"/>
      <c r="PH629" s="7"/>
      <c r="PI629" s="8"/>
      <c r="PM629" s="7"/>
      <c r="PN629" s="8"/>
      <c r="PS629" s="8"/>
      <c r="PU629" s="4"/>
      <c r="PV629" s="4"/>
      <c r="PX629" s="8"/>
      <c r="PZ629" s="4"/>
      <c r="QA629" s="4"/>
      <c r="QB629" s="15"/>
      <c r="QC629" s="39"/>
      <c r="QH629" s="39"/>
      <c r="QJ629" s="14"/>
      <c r="QK629" s="14"/>
      <c r="QL629" s="22"/>
      <c r="QM629" s="40"/>
      <c r="QQ629" s="7"/>
      <c r="QR629" s="8"/>
      <c r="QW629" s="8"/>
      <c r="QY629" s="4"/>
      <c r="QZ629" s="4"/>
      <c r="RA629" s="15"/>
      <c r="RB629" s="39"/>
      <c r="RF629" s="7"/>
      <c r="RG629" s="8"/>
      <c r="RK629" s="7"/>
      <c r="RL629" s="8"/>
      <c r="RQ629" s="8"/>
      <c r="RS629" s="4"/>
      <c r="RT629" s="4"/>
      <c r="RU629" s="15"/>
      <c r="RV629" s="39"/>
      <c r="RZ629" s="7"/>
      <c r="SA629" s="8"/>
      <c r="SE629" s="7"/>
      <c r="SF629" s="8"/>
      <c r="SJ629" s="7"/>
      <c r="SK629" s="8"/>
      <c r="SP629" s="8"/>
      <c r="SR629" s="4"/>
      <c r="SS629" s="4"/>
      <c r="SU629" s="8"/>
      <c r="SW629" s="4"/>
      <c r="SX629" s="4"/>
      <c r="SY629" s="15"/>
      <c r="SZ629" s="39"/>
      <c r="TE629" s="39"/>
      <c r="TG629" s="14"/>
      <c r="TH629" s="14"/>
      <c r="TI629" s="22"/>
      <c r="TJ629" s="40"/>
      <c r="TN629" s="7"/>
      <c r="TO629" s="8"/>
      <c r="TT629" s="8"/>
      <c r="TV629" s="4"/>
      <c r="TW629" s="4"/>
      <c r="TX629" s="15"/>
      <c r="TY629" s="39"/>
      <c r="UC629" s="7"/>
      <c r="UD629" s="8"/>
      <c r="UH629" s="7"/>
      <c r="UI629" s="8"/>
      <c r="UN629" s="8"/>
      <c r="UP629" s="4"/>
      <c r="UQ629" s="4"/>
      <c r="UR629" s="15"/>
      <c r="US629" s="39"/>
      <c r="UW629" s="7"/>
      <c r="UX629" s="8"/>
      <c r="VB629" s="7"/>
      <c r="VC629" s="8"/>
      <c r="VG629" s="7"/>
      <c r="VH629" s="8"/>
      <c r="VM629" s="8"/>
      <c r="VO629" s="4"/>
      <c r="VP629" s="4"/>
      <c r="VQ629" s="15"/>
      <c r="VR629" s="39"/>
      <c r="VV629" s="7"/>
      <c r="VW629" s="8"/>
      <c r="WA629" s="7"/>
      <c r="WB629" s="8"/>
      <c r="WF629" s="7"/>
      <c r="WG629" s="8"/>
      <c r="WK629" s="7"/>
      <c r="WL629" s="8"/>
      <c r="WQ629" s="8"/>
      <c r="WS629" s="4"/>
      <c r="WT629" s="4"/>
      <c r="WU629" s="15"/>
      <c r="WV629" s="39"/>
      <c r="WZ629" s="7"/>
      <c r="XA629" s="8"/>
      <c r="XE629" s="7"/>
      <c r="XF629" s="8"/>
      <c r="XJ629" s="7"/>
      <c r="XK629" s="8"/>
      <c r="XO629" s="7"/>
      <c r="XP629" s="8"/>
      <c r="XT629" s="7"/>
      <c r="XU629" s="8"/>
      <c r="XY629" s="7"/>
      <c r="XZ629" s="8"/>
      <c r="YD629" s="7"/>
      <c r="YE629" s="8"/>
      <c r="YI629" s="7"/>
      <c r="YJ629" s="8"/>
    </row>
    <row r="630" spans="2:660" x14ac:dyDescent="0.2">
      <c r="B630" s="242"/>
      <c r="C630" s="163"/>
      <c r="D630"/>
      <c r="J630"/>
      <c r="K630"/>
      <c r="L630"/>
      <c r="M630"/>
      <c r="AI630" s="8"/>
      <c r="AK630" s="4"/>
      <c r="AL630" s="9"/>
      <c r="AN630" s="8"/>
      <c r="AP630" s="4"/>
      <c r="AQ630" s="9"/>
      <c r="AS630" s="8"/>
      <c r="AU630" s="4"/>
      <c r="AV630" s="9"/>
      <c r="AX630" s="17"/>
      <c r="AZ630" s="13"/>
      <c r="BA630" s="16"/>
      <c r="BM630" s="39"/>
      <c r="BO630" s="14"/>
      <c r="BP630" s="18"/>
      <c r="BR630" s="39"/>
      <c r="BT630" s="14"/>
      <c r="BU630" s="18"/>
      <c r="BW630" s="39"/>
      <c r="BY630" s="14"/>
      <c r="BZ630" s="18"/>
      <c r="CA630" s="22"/>
      <c r="CB630" s="40"/>
      <c r="CG630" s="40"/>
      <c r="CI630" s="21"/>
      <c r="CJ630" s="21"/>
      <c r="CL630" s="40"/>
      <c r="CN630" s="21"/>
      <c r="CO630" s="21"/>
      <c r="CQ630" s="40"/>
      <c r="CS630" s="21"/>
      <c r="CT630" s="21"/>
      <c r="CV630" s="40"/>
      <c r="CX630" s="21"/>
      <c r="CY630" s="21"/>
      <c r="CZ630" s="26"/>
      <c r="DA630" s="41"/>
      <c r="DF630" s="41"/>
      <c r="DH630" s="25"/>
      <c r="DI630" s="25"/>
      <c r="DK630" s="41"/>
      <c r="DM630" s="25"/>
      <c r="DN630" s="25"/>
      <c r="DP630" s="41"/>
      <c r="DR630" s="25"/>
      <c r="DS630" s="25"/>
      <c r="DT630" s="30"/>
      <c r="DU630" s="42"/>
      <c r="DZ630" s="42"/>
      <c r="EB630" s="29"/>
      <c r="EC630" s="29"/>
      <c r="EE630" s="42"/>
      <c r="EG630" s="29"/>
      <c r="EH630" s="29"/>
      <c r="EI630" s="34"/>
      <c r="EJ630" s="43"/>
      <c r="EO630" s="43"/>
      <c r="EQ630" s="33"/>
      <c r="ER630" s="33"/>
      <c r="ES630" s="38"/>
      <c r="ET630" s="44"/>
      <c r="EX630" s="7"/>
      <c r="EY630" s="8"/>
      <c r="FD630" s="8"/>
      <c r="FF630" s="4"/>
      <c r="FG630" s="4"/>
      <c r="FI630" s="8"/>
      <c r="FK630" s="4"/>
      <c r="FL630" s="4"/>
      <c r="FN630" s="8"/>
      <c r="FP630" s="4"/>
      <c r="FQ630" s="4"/>
      <c r="FS630" s="8"/>
      <c r="FU630" s="4"/>
      <c r="FV630" s="4"/>
      <c r="FW630" s="15"/>
      <c r="FX630" s="39"/>
      <c r="GC630" s="39"/>
      <c r="GE630" s="14"/>
      <c r="GF630" s="14"/>
      <c r="GH630" s="39"/>
      <c r="GJ630" s="14"/>
      <c r="GK630" s="14"/>
      <c r="GM630" s="39"/>
      <c r="GO630" s="14"/>
      <c r="GP630" s="14"/>
      <c r="GQ630" s="22"/>
      <c r="GR630" s="40"/>
      <c r="GW630" s="40"/>
      <c r="GY630" s="21"/>
      <c r="GZ630" s="21"/>
      <c r="HB630" s="40"/>
      <c r="HD630" s="21"/>
      <c r="HE630" s="21"/>
      <c r="HF630" s="26"/>
      <c r="HG630" s="41"/>
      <c r="HL630" s="41"/>
      <c r="HN630" s="25"/>
      <c r="HO630" s="25"/>
      <c r="HP630" s="30"/>
      <c r="HQ630" s="42"/>
      <c r="HU630" s="7"/>
      <c r="HV630" s="8"/>
      <c r="IA630" s="8"/>
      <c r="IC630" s="4"/>
      <c r="ID630" s="4"/>
      <c r="IF630" s="8"/>
      <c r="IH630" s="4"/>
      <c r="II630" s="4"/>
      <c r="IK630" s="8"/>
      <c r="IM630" s="4"/>
      <c r="IN630" s="4"/>
      <c r="IO630" s="15"/>
      <c r="IP630" s="39"/>
      <c r="IU630" s="39"/>
      <c r="IW630" s="14"/>
      <c r="IX630" s="14"/>
      <c r="IZ630" s="39"/>
      <c r="JB630" s="14"/>
      <c r="JC630" s="14"/>
      <c r="JD630" s="22"/>
      <c r="JE630" s="40"/>
      <c r="JJ630" s="40"/>
      <c r="JL630" s="21"/>
      <c r="JM630" s="21"/>
      <c r="JN630" s="26"/>
      <c r="JO630" s="41"/>
      <c r="JS630" s="7"/>
      <c r="JT630" s="8"/>
      <c r="JY630" s="8"/>
      <c r="KA630" s="4"/>
      <c r="KB630" s="4"/>
      <c r="KD630" s="8"/>
      <c r="KF630" s="4"/>
      <c r="KG630" s="4"/>
      <c r="KH630" s="15"/>
      <c r="KI630" s="39"/>
      <c r="KN630" s="39"/>
      <c r="KP630" s="14"/>
      <c r="KQ630" s="14"/>
      <c r="KR630" s="22"/>
      <c r="KS630" s="40"/>
      <c r="KX630" s="6"/>
      <c r="KZ630" s="5"/>
      <c r="LA630" s="5"/>
      <c r="LG630" s="15"/>
      <c r="LH630" s="39"/>
      <c r="LM630" s="6"/>
      <c r="LO630" s="5"/>
      <c r="LP630" s="5"/>
      <c r="LQ630" s="7"/>
      <c r="LR630" s="8"/>
      <c r="LW630" s="8"/>
      <c r="LY630" s="4"/>
      <c r="LZ630" s="4"/>
      <c r="MB630" s="8"/>
      <c r="MD630" s="4"/>
      <c r="ME630" s="4"/>
      <c r="MG630" s="8"/>
      <c r="MI630" s="4"/>
      <c r="MJ630" s="4"/>
      <c r="MK630" s="15"/>
      <c r="ML630" s="39"/>
      <c r="MQ630" s="39"/>
      <c r="MS630" s="14"/>
      <c r="MT630" s="14"/>
      <c r="MV630" s="39"/>
      <c r="MX630" s="14"/>
      <c r="MY630" s="14"/>
      <c r="MZ630" s="22"/>
      <c r="NA630" s="40"/>
      <c r="NF630" s="40"/>
      <c r="NH630" s="21"/>
      <c r="NI630" s="21"/>
      <c r="NJ630" s="26"/>
      <c r="NK630" s="41"/>
      <c r="NO630" s="7"/>
      <c r="NP630" s="8"/>
      <c r="NU630" s="8"/>
      <c r="NW630" s="4"/>
      <c r="NX630" s="4"/>
      <c r="NZ630" s="8"/>
      <c r="OB630" s="4"/>
      <c r="OC630" s="4"/>
      <c r="OD630" s="15"/>
      <c r="OE630" s="39"/>
      <c r="OJ630" s="39"/>
      <c r="OL630" s="14"/>
      <c r="OM630" s="14"/>
      <c r="ON630" s="22"/>
      <c r="OO630" s="40"/>
      <c r="OS630" s="7"/>
      <c r="OT630" s="8"/>
      <c r="OY630" s="8"/>
      <c r="PA630" s="4"/>
      <c r="PB630" s="4"/>
      <c r="PC630" s="15"/>
      <c r="PD630" s="39"/>
      <c r="PH630" s="7"/>
      <c r="PI630" s="8"/>
      <c r="PM630" s="7"/>
      <c r="PN630" s="8"/>
      <c r="PS630" s="8"/>
      <c r="PU630" s="4"/>
      <c r="PV630" s="4"/>
      <c r="PX630" s="8"/>
      <c r="PZ630" s="4"/>
      <c r="QA630" s="4"/>
      <c r="QB630" s="15"/>
      <c r="QC630" s="39"/>
      <c r="QH630" s="39"/>
      <c r="QJ630" s="14"/>
      <c r="QK630" s="14"/>
      <c r="QL630" s="22"/>
      <c r="QM630" s="40"/>
      <c r="QQ630" s="7"/>
      <c r="QR630" s="8"/>
      <c r="QW630" s="8"/>
      <c r="QY630" s="4"/>
      <c r="QZ630" s="4"/>
      <c r="RA630" s="15"/>
      <c r="RB630" s="39"/>
      <c r="RF630" s="7"/>
      <c r="RG630" s="8"/>
      <c r="RK630" s="7"/>
      <c r="RL630" s="8"/>
      <c r="RQ630" s="8"/>
      <c r="RS630" s="4"/>
      <c r="RT630" s="4"/>
      <c r="RU630" s="15"/>
      <c r="RV630" s="39"/>
      <c r="RZ630" s="7"/>
      <c r="SA630" s="8"/>
      <c r="SE630" s="7"/>
      <c r="SF630" s="8"/>
      <c r="SJ630" s="7"/>
      <c r="SK630" s="8"/>
      <c r="SP630" s="8"/>
      <c r="SR630" s="4"/>
      <c r="SS630" s="4"/>
      <c r="SU630" s="8"/>
      <c r="SW630" s="4"/>
      <c r="SX630" s="4"/>
      <c r="SY630" s="15"/>
      <c r="SZ630" s="39"/>
      <c r="TE630" s="39"/>
      <c r="TG630" s="14"/>
      <c r="TH630" s="14"/>
      <c r="TI630" s="22"/>
      <c r="TJ630" s="40"/>
      <c r="TN630" s="7"/>
      <c r="TO630" s="8"/>
      <c r="TT630" s="8"/>
      <c r="TV630" s="4"/>
      <c r="TW630" s="4"/>
      <c r="TX630" s="15"/>
      <c r="TY630" s="39"/>
      <c r="UC630" s="7"/>
      <c r="UD630" s="8"/>
      <c r="UH630" s="7"/>
      <c r="UI630" s="8"/>
      <c r="UN630" s="8"/>
      <c r="UP630" s="4"/>
      <c r="UQ630" s="4"/>
      <c r="UR630" s="15"/>
      <c r="US630" s="39"/>
      <c r="UW630" s="7"/>
      <c r="UX630" s="8"/>
      <c r="VB630" s="7"/>
      <c r="VC630" s="8"/>
      <c r="VG630" s="7"/>
      <c r="VH630" s="8"/>
      <c r="VM630" s="8"/>
      <c r="VO630" s="4"/>
      <c r="VP630" s="4"/>
      <c r="VQ630" s="15"/>
      <c r="VR630" s="39"/>
      <c r="VV630" s="7"/>
      <c r="VW630" s="8"/>
      <c r="WA630" s="7"/>
      <c r="WB630" s="8"/>
      <c r="WF630" s="7"/>
      <c r="WG630" s="8"/>
      <c r="WK630" s="7"/>
      <c r="WL630" s="8"/>
      <c r="WQ630" s="8"/>
      <c r="WS630" s="4"/>
      <c r="WT630" s="4"/>
      <c r="WU630" s="15"/>
      <c r="WV630" s="39"/>
      <c r="WZ630" s="7"/>
      <c r="XA630" s="8"/>
      <c r="XE630" s="7"/>
      <c r="XF630" s="8"/>
      <c r="XJ630" s="7"/>
      <c r="XK630" s="8"/>
      <c r="XO630" s="7"/>
      <c r="XP630" s="8"/>
      <c r="XT630" s="7"/>
      <c r="XU630" s="8"/>
      <c r="XY630" s="7"/>
      <c r="XZ630" s="8"/>
      <c r="YD630" s="7"/>
      <c r="YE630" s="8"/>
      <c r="YI630" s="7"/>
      <c r="YJ630" s="8"/>
    </row>
    <row r="631" spans="2:660" x14ac:dyDescent="0.2">
      <c r="B631" s="242"/>
      <c r="C631" s="163"/>
      <c r="D631"/>
      <c r="J631"/>
      <c r="K631"/>
      <c r="L631"/>
      <c r="M631"/>
      <c r="AI631" s="8"/>
      <c r="AK631" s="4"/>
      <c r="AL631" s="9"/>
      <c r="AN631" s="8"/>
      <c r="AP631" s="4"/>
      <c r="AQ631" s="9"/>
      <c r="AS631" s="8"/>
      <c r="AU631" s="4"/>
      <c r="AV631" s="9"/>
      <c r="AX631" s="17"/>
      <c r="AZ631" s="13"/>
      <c r="BA631" s="16"/>
      <c r="BM631" s="39"/>
      <c r="BO631" s="14"/>
      <c r="BP631" s="18"/>
      <c r="BR631" s="39"/>
      <c r="BT631" s="14"/>
      <c r="BU631" s="18"/>
      <c r="BW631" s="39"/>
      <c r="BY631" s="14"/>
      <c r="BZ631" s="18"/>
      <c r="CA631" s="22"/>
      <c r="CB631" s="40"/>
      <c r="CG631" s="40"/>
      <c r="CI631" s="21"/>
      <c r="CJ631" s="21"/>
      <c r="CL631" s="40"/>
      <c r="CN631" s="21"/>
      <c r="CO631" s="21"/>
      <c r="CQ631" s="40"/>
      <c r="CS631" s="21"/>
      <c r="CT631" s="21"/>
      <c r="CV631" s="40"/>
      <c r="CX631" s="21"/>
      <c r="CY631" s="21"/>
      <c r="CZ631" s="26"/>
      <c r="DA631" s="41"/>
      <c r="DF631" s="41"/>
      <c r="DH631" s="25"/>
      <c r="DI631" s="25"/>
      <c r="DK631" s="41"/>
      <c r="DM631" s="25"/>
      <c r="DN631" s="25"/>
      <c r="DP631" s="41"/>
      <c r="DR631" s="25"/>
      <c r="DS631" s="25"/>
      <c r="DT631" s="30"/>
      <c r="DU631" s="42"/>
      <c r="DZ631" s="42"/>
      <c r="EB631" s="29"/>
      <c r="EC631" s="29"/>
      <c r="EE631" s="42"/>
      <c r="EG631" s="29"/>
      <c r="EH631" s="29"/>
      <c r="EI631" s="34"/>
      <c r="EJ631" s="43"/>
      <c r="EO631" s="43"/>
      <c r="EQ631" s="33"/>
      <c r="ER631" s="33"/>
      <c r="ES631" s="38"/>
      <c r="ET631" s="44"/>
      <c r="EX631" s="7"/>
      <c r="EY631" s="8"/>
      <c r="FD631" s="8"/>
      <c r="FF631" s="4"/>
      <c r="FG631" s="4"/>
      <c r="FI631" s="8"/>
      <c r="FK631" s="4"/>
      <c r="FL631" s="4"/>
      <c r="FN631" s="8"/>
      <c r="FP631" s="4"/>
      <c r="FQ631" s="4"/>
      <c r="FS631" s="8"/>
      <c r="FU631" s="4"/>
      <c r="FV631" s="4"/>
      <c r="FW631" s="15"/>
      <c r="FX631" s="39"/>
      <c r="GC631" s="39"/>
      <c r="GE631" s="14"/>
      <c r="GF631" s="14"/>
      <c r="GH631" s="39"/>
      <c r="GJ631" s="14"/>
      <c r="GK631" s="14"/>
      <c r="GM631" s="39"/>
      <c r="GO631" s="14"/>
      <c r="GP631" s="14"/>
      <c r="GQ631" s="22"/>
      <c r="GR631" s="40"/>
      <c r="GW631" s="40"/>
      <c r="GY631" s="21"/>
      <c r="GZ631" s="21"/>
      <c r="HB631" s="40"/>
      <c r="HD631" s="21"/>
      <c r="HE631" s="21"/>
      <c r="HF631" s="26"/>
      <c r="HG631" s="41"/>
      <c r="HL631" s="41"/>
      <c r="HN631" s="25"/>
      <c r="HO631" s="25"/>
      <c r="HP631" s="30"/>
      <c r="HQ631" s="42"/>
      <c r="HU631" s="7"/>
      <c r="HV631" s="8"/>
      <c r="IA631" s="8"/>
      <c r="IC631" s="4"/>
      <c r="ID631" s="4"/>
      <c r="IF631" s="8"/>
      <c r="IH631" s="4"/>
      <c r="II631" s="4"/>
      <c r="IK631" s="8"/>
      <c r="IM631" s="4"/>
      <c r="IN631" s="4"/>
      <c r="IO631" s="15"/>
      <c r="IP631" s="39"/>
      <c r="IU631" s="39"/>
      <c r="IW631" s="14"/>
      <c r="IX631" s="14"/>
      <c r="IZ631" s="39"/>
      <c r="JB631" s="14"/>
      <c r="JC631" s="14"/>
      <c r="JD631" s="22"/>
      <c r="JE631" s="40"/>
      <c r="JJ631" s="40"/>
      <c r="JL631" s="21"/>
      <c r="JM631" s="21"/>
      <c r="JN631" s="26"/>
      <c r="JO631" s="41"/>
      <c r="JS631" s="7"/>
      <c r="JT631" s="8"/>
      <c r="JY631" s="8"/>
      <c r="KA631" s="4"/>
      <c r="KB631" s="4"/>
      <c r="KD631" s="8"/>
      <c r="KF631" s="4"/>
      <c r="KG631" s="4"/>
      <c r="KH631" s="15"/>
      <c r="KI631" s="39"/>
      <c r="KN631" s="39"/>
      <c r="KP631" s="14"/>
      <c r="KQ631" s="14"/>
      <c r="KR631" s="22"/>
      <c r="KS631" s="40"/>
      <c r="KX631" s="6"/>
      <c r="KZ631" s="5"/>
      <c r="LA631" s="5"/>
      <c r="LG631" s="15"/>
      <c r="LH631" s="39"/>
      <c r="LM631" s="6"/>
      <c r="LO631" s="5"/>
      <c r="LP631" s="5"/>
      <c r="LQ631" s="7"/>
      <c r="LR631" s="8"/>
      <c r="LW631" s="8"/>
      <c r="LY631" s="4"/>
      <c r="LZ631" s="4"/>
      <c r="MB631" s="8"/>
      <c r="MD631" s="4"/>
      <c r="ME631" s="4"/>
      <c r="MG631" s="8"/>
      <c r="MI631" s="4"/>
      <c r="MJ631" s="4"/>
      <c r="MK631" s="15"/>
      <c r="ML631" s="39"/>
      <c r="MQ631" s="39"/>
      <c r="MS631" s="14"/>
      <c r="MT631" s="14"/>
      <c r="MV631" s="39"/>
      <c r="MX631" s="14"/>
      <c r="MY631" s="14"/>
      <c r="MZ631" s="22"/>
      <c r="NA631" s="40"/>
      <c r="NF631" s="40"/>
      <c r="NH631" s="21"/>
      <c r="NI631" s="21"/>
      <c r="NJ631" s="26"/>
      <c r="NK631" s="41"/>
      <c r="NO631" s="7"/>
      <c r="NP631" s="8"/>
      <c r="NU631" s="8"/>
      <c r="NW631" s="4"/>
      <c r="NX631" s="4"/>
      <c r="NZ631" s="8"/>
      <c r="OB631" s="4"/>
      <c r="OC631" s="4"/>
      <c r="OD631" s="15"/>
      <c r="OE631" s="39"/>
      <c r="OJ631" s="39"/>
      <c r="OL631" s="14"/>
      <c r="OM631" s="14"/>
      <c r="ON631" s="22"/>
      <c r="OO631" s="40"/>
      <c r="OS631" s="7"/>
      <c r="OT631" s="8"/>
      <c r="OY631" s="8"/>
      <c r="PA631" s="4"/>
      <c r="PB631" s="4"/>
      <c r="PC631" s="15"/>
      <c r="PD631" s="39"/>
      <c r="PH631" s="7"/>
      <c r="PI631" s="8"/>
      <c r="PM631" s="7"/>
      <c r="PN631" s="8"/>
      <c r="PS631" s="8"/>
      <c r="PU631" s="4"/>
      <c r="PV631" s="4"/>
      <c r="PX631" s="8"/>
      <c r="PZ631" s="4"/>
      <c r="QA631" s="4"/>
      <c r="QB631" s="15"/>
      <c r="QC631" s="39"/>
      <c r="QH631" s="39"/>
      <c r="QJ631" s="14"/>
      <c r="QK631" s="14"/>
      <c r="QL631" s="22"/>
      <c r="QM631" s="40"/>
      <c r="QQ631" s="7"/>
      <c r="QR631" s="8"/>
      <c r="QW631" s="8"/>
      <c r="QY631" s="4"/>
      <c r="QZ631" s="4"/>
      <c r="RA631" s="15"/>
      <c r="RB631" s="39"/>
      <c r="RF631" s="7"/>
      <c r="RG631" s="8"/>
      <c r="RK631" s="7"/>
      <c r="RL631" s="8"/>
      <c r="RQ631" s="8"/>
      <c r="RS631" s="4"/>
      <c r="RT631" s="4"/>
      <c r="RU631" s="15"/>
      <c r="RV631" s="39"/>
      <c r="RZ631" s="7"/>
      <c r="SA631" s="8"/>
      <c r="SE631" s="7"/>
      <c r="SF631" s="8"/>
      <c r="SJ631" s="7"/>
      <c r="SK631" s="8"/>
      <c r="SP631" s="8"/>
      <c r="SR631" s="4"/>
      <c r="SS631" s="4"/>
      <c r="SU631" s="8"/>
      <c r="SW631" s="4"/>
      <c r="SX631" s="4"/>
      <c r="SY631" s="15"/>
      <c r="SZ631" s="39"/>
      <c r="TE631" s="39"/>
      <c r="TG631" s="14"/>
      <c r="TH631" s="14"/>
      <c r="TI631" s="22"/>
      <c r="TJ631" s="40"/>
      <c r="TN631" s="7"/>
      <c r="TO631" s="8"/>
      <c r="TT631" s="8"/>
      <c r="TV631" s="4"/>
      <c r="TW631" s="4"/>
      <c r="TX631" s="15"/>
      <c r="TY631" s="39"/>
      <c r="UC631" s="7"/>
      <c r="UD631" s="8"/>
      <c r="UH631" s="7"/>
      <c r="UI631" s="8"/>
      <c r="UN631" s="8"/>
      <c r="UP631" s="4"/>
      <c r="UQ631" s="4"/>
      <c r="UR631" s="15"/>
      <c r="US631" s="39"/>
      <c r="UW631" s="7"/>
      <c r="UX631" s="8"/>
      <c r="VB631" s="7"/>
      <c r="VC631" s="8"/>
      <c r="VG631" s="7"/>
      <c r="VH631" s="8"/>
      <c r="VM631" s="8"/>
      <c r="VO631" s="4"/>
      <c r="VP631" s="4"/>
      <c r="VQ631" s="15"/>
      <c r="VR631" s="39"/>
      <c r="VV631" s="7"/>
      <c r="VW631" s="8"/>
      <c r="WA631" s="7"/>
      <c r="WB631" s="8"/>
      <c r="WF631" s="7"/>
      <c r="WG631" s="8"/>
      <c r="WK631" s="7"/>
      <c r="WL631" s="8"/>
      <c r="WQ631" s="8"/>
      <c r="WS631" s="4"/>
      <c r="WT631" s="4"/>
      <c r="WU631" s="15"/>
      <c r="WV631" s="39"/>
      <c r="WZ631" s="7"/>
      <c r="XA631" s="8"/>
      <c r="XE631" s="7"/>
      <c r="XF631" s="8"/>
      <c r="XJ631" s="7"/>
      <c r="XK631" s="8"/>
      <c r="XO631" s="7"/>
      <c r="XP631" s="8"/>
      <c r="XT631" s="7"/>
      <c r="XU631" s="8"/>
      <c r="XY631" s="7"/>
      <c r="XZ631" s="8"/>
      <c r="YD631" s="7"/>
      <c r="YE631" s="8"/>
      <c r="YI631" s="7"/>
      <c r="YJ631" s="8"/>
    </row>
    <row r="632" spans="2:660" x14ac:dyDescent="0.2">
      <c r="B632" s="242"/>
      <c r="C632" s="163"/>
      <c r="D632"/>
      <c r="J632"/>
      <c r="K632"/>
      <c r="L632"/>
      <c r="M632"/>
      <c r="AI632" s="8"/>
      <c r="AK632" s="4"/>
      <c r="AL632" s="9"/>
      <c r="AN632" s="8"/>
      <c r="AP632" s="4"/>
      <c r="AQ632" s="9"/>
      <c r="AS632" s="8"/>
      <c r="AU632" s="4"/>
      <c r="AV632" s="9"/>
      <c r="AX632" s="17"/>
      <c r="AZ632" s="13"/>
      <c r="BA632" s="16"/>
      <c r="BM632" s="39"/>
      <c r="BO632" s="14"/>
      <c r="BP632" s="18"/>
      <c r="BR632" s="39"/>
      <c r="BT632" s="14"/>
      <c r="BU632" s="18"/>
      <c r="BW632" s="39"/>
      <c r="BY632" s="14"/>
      <c r="BZ632" s="18"/>
      <c r="CA632" s="22"/>
      <c r="CB632" s="40"/>
      <c r="CG632" s="40"/>
      <c r="CI632" s="21"/>
      <c r="CJ632" s="21"/>
      <c r="CL632" s="40"/>
      <c r="CN632" s="21"/>
      <c r="CO632" s="21"/>
      <c r="CQ632" s="40"/>
      <c r="CS632" s="21"/>
      <c r="CT632" s="21"/>
      <c r="CV632" s="40"/>
      <c r="CX632" s="21"/>
      <c r="CY632" s="21"/>
      <c r="CZ632" s="26"/>
      <c r="DA632" s="41"/>
      <c r="DF632" s="41"/>
      <c r="DH632" s="25"/>
      <c r="DI632" s="25"/>
      <c r="DK632" s="41"/>
      <c r="DM632" s="25"/>
      <c r="DN632" s="25"/>
      <c r="DP632" s="41"/>
      <c r="DR632" s="25"/>
      <c r="DS632" s="25"/>
      <c r="DT632" s="30"/>
      <c r="DU632" s="42"/>
      <c r="DZ632" s="42"/>
      <c r="EB632" s="29"/>
      <c r="EC632" s="29"/>
      <c r="EE632" s="42"/>
      <c r="EG632" s="29"/>
      <c r="EH632" s="29"/>
      <c r="EI632" s="34"/>
      <c r="EJ632" s="43"/>
      <c r="EO632" s="43"/>
      <c r="EQ632" s="33"/>
      <c r="ER632" s="33"/>
      <c r="ES632" s="38"/>
      <c r="ET632" s="44"/>
      <c r="EX632" s="7"/>
      <c r="EY632" s="8"/>
      <c r="FD632" s="8"/>
      <c r="FF632" s="4"/>
      <c r="FG632" s="4"/>
      <c r="FI632" s="8"/>
      <c r="FK632" s="4"/>
      <c r="FL632" s="4"/>
      <c r="FN632" s="8"/>
      <c r="FP632" s="4"/>
      <c r="FQ632" s="4"/>
      <c r="FS632" s="8"/>
      <c r="FU632" s="4"/>
      <c r="FV632" s="4"/>
      <c r="FW632" s="15"/>
      <c r="FX632" s="39"/>
      <c r="GC632" s="39"/>
      <c r="GE632" s="14"/>
      <c r="GF632" s="14"/>
      <c r="GH632" s="39"/>
      <c r="GJ632" s="14"/>
      <c r="GK632" s="14"/>
      <c r="GM632" s="39"/>
      <c r="GO632" s="14"/>
      <c r="GP632" s="14"/>
      <c r="GQ632" s="22"/>
      <c r="GR632" s="40"/>
      <c r="GW632" s="40"/>
      <c r="GY632" s="21"/>
      <c r="GZ632" s="21"/>
      <c r="HB632" s="40"/>
      <c r="HD632" s="21"/>
      <c r="HE632" s="21"/>
      <c r="HF632" s="26"/>
      <c r="HG632" s="41"/>
      <c r="HL632" s="41"/>
      <c r="HN632" s="25"/>
      <c r="HO632" s="25"/>
      <c r="HP632" s="30"/>
      <c r="HQ632" s="42"/>
      <c r="HU632" s="7"/>
      <c r="HV632" s="8"/>
      <c r="IA632" s="8"/>
      <c r="IC632" s="4"/>
      <c r="ID632" s="4"/>
      <c r="IF632" s="8"/>
      <c r="IH632" s="4"/>
      <c r="II632" s="4"/>
      <c r="IK632" s="8"/>
      <c r="IM632" s="4"/>
      <c r="IN632" s="4"/>
      <c r="IO632" s="15"/>
      <c r="IP632" s="39"/>
      <c r="IU632" s="39"/>
      <c r="IW632" s="14"/>
      <c r="IX632" s="14"/>
      <c r="IZ632" s="39"/>
      <c r="JB632" s="14"/>
      <c r="JC632" s="14"/>
      <c r="JD632" s="22"/>
      <c r="JE632" s="40"/>
      <c r="JJ632" s="40"/>
      <c r="JL632" s="21"/>
      <c r="JM632" s="21"/>
      <c r="JN632" s="26"/>
      <c r="JO632" s="41"/>
      <c r="JS632" s="7"/>
      <c r="JT632" s="8"/>
      <c r="JY632" s="8"/>
      <c r="KA632" s="4"/>
      <c r="KB632" s="4"/>
      <c r="KD632" s="8"/>
      <c r="KF632" s="4"/>
      <c r="KG632" s="4"/>
      <c r="KH632" s="15"/>
      <c r="KI632" s="39"/>
      <c r="KN632" s="39"/>
      <c r="KP632" s="14"/>
      <c r="KQ632" s="14"/>
      <c r="KR632" s="22"/>
      <c r="KS632" s="40"/>
      <c r="KX632" s="6"/>
      <c r="KZ632" s="5"/>
      <c r="LA632" s="5"/>
      <c r="LG632" s="15"/>
      <c r="LH632" s="39"/>
      <c r="LM632" s="6"/>
      <c r="LO632" s="5"/>
      <c r="LP632" s="5"/>
      <c r="LQ632" s="7"/>
      <c r="LR632" s="8"/>
      <c r="LW632" s="8"/>
      <c r="LY632" s="4"/>
      <c r="LZ632" s="4"/>
      <c r="MB632" s="8"/>
      <c r="MD632" s="4"/>
      <c r="ME632" s="4"/>
      <c r="MG632" s="8"/>
      <c r="MI632" s="4"/>
      <c r="MJ632" s="4"/>
      <c r="MK632" s="15"/>
      <c r="ML632" s="39"/>
      <c r="MQ632" s="39"/>
      <c r="MS632" s="14"/>
      <c r="MT632" s="14"/>
      <c r="MV632" s="39"/>
      <c r="MX632" s="14"/>
      <c r="MY632" s="14"/>
      <c r="MZ632" s="22"/>
      <c r="NA632" s="40"/>
      <c r="NF632" s="40"/>
      <c r="NH632" s="21"/>
      <c r="NI632" s="21"/>
      <c r="NJ632" s="26"/>
      <c r="NK632" s="41"/>
      <c r="NO632" s="7"/>
      <c r="NP632" s="8"/>
      <c r="NU632" s="8"/>
      <c r="NW632" s="4"/>
      <c r="NX632" s="4"/>
      <c r="NZ632" s="8"/>
      <c r="OB632" s="4"/>
      <c r="OC632" s="4"/>
      <c r="OD632" s="15"/>
      <c r="OE632" s="39"/>
      <c r="OJ632" s="39"/>
      <c r="OL632" s="14"/>
      <c r="OM632" s="14"/>
      <c r="ON632" s="22"/>
      <c r="OO632" s="40"/>
      <c r="OS632" s="7"/>
      <c r="OT632" s="8"/>
      <c r="OY632" s="8"/>
      <c r="PA632" s="4"/>
      <c r="PB632" s="4"/>
      <c r="PC632" s="15"/>
      <c r="PD632" s="39"/>
      <c r="PH632" s="7"/>
      <c r="PI632" s="8"/>
      <c r="PM632" s="7"/>
      <c r="PN632" s="8"/>
      <c r="PS632" s="8"/>
      <c r="PU632" s="4"/>
      <c r="PV632" s="4"/>
      <c r="PX632" s="8"/>
      <c r="PZ632" s="4"/>
      <c r="QA632" s="4"/>
      <c r="QB632" s="15"/>
      <c r="QC632" s="39"/>
      <c r="QH632" s="39"/>
      <c r="QJ632" s="14"/>
      <c r="QK632" s="14"/>
      <c r="QL632" s="22"/>
      <c r="QM632" s="40"/>
      <c r="QQ632" s="7"/>
      <c r="QR632" s="8"/>
      <c r="QW632" s="8"/>
      <c r="QY632" s="4"/>
      <c r="QZ632" s="4"/>
      <c r="RA632" s="15"/>
      <c r="RB632" s="39"/>
      <c r="RF632" s="7"/>
      <c r="RG632" s="8"/>
      <c r="RK632" s="7"/>
      <c r="RL632" s="8"/>
      <c r="RQ632" s="8"/>
      <c r="RS632" s="4"/>
      <c r="RT632" s="4"/>
      <c r="RU632" s="15"/>
      <c r="RV632" s="39"/>
      <c r="RZ632" s="7"/>
      <c r="SA632" s="8"/>
      <c r="SE632" s="7"/>
      <c r="SF632" s="8"/>
      <c r="SJ632" s="7"/>
      <c r="SK632" s="8"/>
      <c r="SP632" s="8"/>
      <c r="SR632" s="4"/>
      <c r="SS632" s="4"/>
      <c r="SU632" s="8"/>
      <c r="SW632" s="4"/>
      <c r="SX632" s="4"/>
      <c r="SY632" s="15"/>
      <c r="SZ632" s="39"/>
      <c r="TE632" s="39"/>
      <c r="TG632" s="14"/>
      <c r="TH632" s="14"/>
      <c r="TI632" s="22"/>
      <c r="TJ632" s="40"/>
      <c r="TN632" s="7"/>
      <c r="TO632" s="8"/>
      <c r="TT632" s="8"/>
      <c r="TV632" s="4"/>
      <c r="TW632" s="4"/>
      <c r="TX632" s="15"/>
      <c r="TY632" s="39"/>
      <c r="UC632" s="7"/>
      <c r="UD632" s="8"/>
      <c r="UH632" s="7"/>
      <c r="UI632" s="8"/>
      <c r="UN632" s="8"/>
      <c r="UP632" s="4"/>
      <c r="UQ632" s="4"/>
      <c r="UR632" s="15"/>
      <c r="US632" s="39"/>
      <c r="UW632" s="7"/>
      <c r="UX632" s="8"/>
      <c r="VB632" s="7"/>
      <c r="VC632" s="8"/>
      <c r="VG632" s="7"/>
      <c r="VH632" s="8"/>
      <c r="VM632" s="8"/>
      <c r="VO632" s="4"/>
      <c r="VP632" s="4"/>
      <c r="VQ632" s="15"/>
      <c r="VR632" s="39"/>
      <c r="VV632" s="7"/>
      <c r="VW632" s="8"/>
      <c r="WA632" s="7"/>
      <c r="WB632" s="8"/>
      <c r="WF632" s="7"/>
      <c r="WG632" s="8"/>
      <c r="WK632" s="7"/>
      <c r="WL632" s="8"/>
      <c r="WQ632" s="8"/>
      <c r="WS632" s="4"/>
      <c r="WT632" s="4"/>
      <c r="WU632" s="15"/>
      <c r="WV632" s="39"/>
      <c r="WZ632" s="7"/>
      <c r="XA632" s="8"/>
      <c r="XE632" s="7"/>
      <c r="XF632" s="8"/>
      <c r="XJ632" s="7"/>
      <c r="XK632" s="8"/>
      <c r="XO632" s="7"/>
      <c r="XP632" s="8"/>
      <c r="XT632" s="7"/>
      <c r="XU632" s="8"/>
      <c r="XY632" s="7"/>
      <c r="XZ632" s="8"/>
      <c r="YD632" s="7"/>
      <c r="YE632" s="8"/>
      <c r="YI632" s="7"/>
      <c r="YJ632" s="8"/>
    </row>
    <row r="633" spans="2:660" x14ac:dyDescent="0.2">
      <c r="B633" s="242"/>
      <c r="C633" s="163"/>
      <c r="D633"/>
      <c r="J633"/>
      <c r="K633"/>
      <c r="L633"/>
      <c r="M633"/>
      <c r="AI633" s="8"/>
      <c r="AK633" s="4"/>
      <c r="AL633" s="9"/>
      <c r="AN633" s="8"/>
      <c r="AP633" s="4"/>
      <c r="AQ633" s="9"/>
      <c r="AS633" s="8"/>
      <c r="AU633" s="4"/>
      <c r="AV633" s="9"/>
      <c r="AX633" s="17"/>
      <c r="AZ633" s="13"/>
      <c r="BA633" s="16"/>
      <c r="BM633" s="39"/>
      <c r="BO633" s="14"/>
      <c r="BP633" s="18"/>
      <c r="BR633" s="39"/>
      <c r="BT633" s="14"/>
      <c r="BU633" s="18"/>
      <c r="BW633" s="39"/>
      <c r="BY633" s="14"/>
      <c r="BZ633" s="18"/>
      <c r="CA633" s="22"/>
      <c r="CB633" s="40"/>
      <c r="CG633" s="40"/>
      <c r="CI633" s="21"/>
      <c r="CJ633" s="21"/>
      <c r="CL633" s="40"/>
      <c r="CN633" s="21"/>
      <c r="CO633" s="21"/>
      <c r="CQ633" s="40"/>
      <c r="CS633" s="21"/>
      <c r="CT633" s="21"/>
      <c r="CV633" s="40"/>
      <c r="CX633" s="21"/>
      <c r="CY633" s="21"/>
      <c r="CZ633" s="26"/>
      <c r="DA633" s="41"/>
      <c r="DF633" s="41"/>
      <c r="DH633" s="25"/>
      <c r="DI633" s="25"/>
      <c r="DK633" s="41"/>
      <c r="DM633" s="25"/>
      <c r="DN633" s="25"/>
      <c r="DP633" s="41"/>
      <c r="DR633" s="25"/>
      <c r="DS633" s="25"/>
      <c r="DT633" s="30"/>
      <c r="DU633" s="42"/>
      <c r="DZ633" s="42"/>
      <c r="EB633" s="29"/>
      <c r="EC633" s="29"/>
      <c r="EE633" s="42"/>
      <c r="EG633" s="29"/>
      <c r="EH633" s="29"/>
      <c r="EI633" s="34"/>
      <c r="EJ633" s="43"/>
      <c r="EO633" s="43"/>
      <c r="EQ633" s="33"/>
      <c r="ER633" s="33"/>
      <c r="ES633" s="38"/>
      <c r="ET633" s="44"/>
      <c r="EX633" s="7"/>
      <c r="EY633" s="8"/>
      <c r="FD633" s="8"/>
      <c r="FF633" s="4"/>
      <c r="FG633" s="4"/>
      <c r="FI633" s="8"/>
      <c r="FK633" s="4"/>
      <c r="FL633" s="4"/>
      <c r="FN633" s="8"/>
      <c r="FP633" s="4"/>
      <c r="FQ633" s="4"/>
      <c r="FS633" s="8"/>
      <c r="FU633" s="4"/>
      <c r="FV633" s="4"/>
      <c r="FW633" s="15"/>
      <c r="FX633" s="39"/>
      <c r="GC633" s="39"/>
      <c r="GE633" s="14"/>
      <c r="GF633" s="14"/>
      <c r="GH633" s="39"/>
      <c r="GJ633" s="14"/>
      <c r="GK633" s="14"/>
      <c r="GM633" s="39"/>
      <c r="GO633" s="14"/>
      <c r="GP633" s="14"/>
      <c r="GQ633" s="22"/>
      <c r="GR633" s="40"/>
      <c r="GW633" s="40"/>
      <c r="GY633" s="21"/>
      <c r="GZ633" s="21"/>
      <c r="HB633" s="40"/>
      <c r="HD633" s="21"/>
      <c r="HE633" s="21"/>
      <c r="HF633" s="26"/>
      <c r="HG633" s="41"/>
      <c r="HL633" s="41"/>
      <c r="HN633" s="25"/>
      <c r="HO633" s="25"/>
      <c r="HP633" s="30"/>
      <c r="HQ633" s="42"/>
      <c r="HU633" s="7"/>
      <c r="HV633" s="8"/>
      <c r="IA633" s="8"/>
      <c r="IC633" s="4"/>
      <c r="ID633" s="4"/>
      <c r="IF633" s="8"/>
      <c r="IH633" s="4"/>
      <c r="II633" s="4"/>
      <c r="IK633" s="8"/>
      <c r="IM633" s="4"/>
      <c r="IN633" s="4"/>
      <c r="IO633" s="15"/>
      <c r="IP633" s="39"/>
      <c r="IU633" s="39"/>
      <c r="IW633" s="14"/>
      <c r="IX633" s="14"/>
      <c r="IZ633" s="39"/>
      <c r="JB633" s="14"/>
      <c r="JC633" s="14"/>
      <c r="JD633" s="22"/>
      <c r="JE633" s="40"/>
      <c r="JJ633" s="40"/>
      <c r="JL633" s="21"/>
      <c r="JM633" s="21"/>
      <c r="JN633" s="26"/>
      <c r="JO633" s="41"/>
      <c r="JS633" s="7"/>
      <c r="JT633" s="8"/>
      <c r="JY633" s="8"/>
      <c r="KA633" s="4"/>
      <c r="KB633" s="4"/>
      <c r="KD633" s="8"/>
      <c r="KF633" s="4"/>
      <c r="KG633" s="4"/>
      <c r="KH633" s="15"/>
      <c r="KI633" s="39"/>
      <c r="KN633" s="39"/>
      <c r="KP633" s="14"/>
      <c r="KQ633" s="14"/>
      <c r="KR633" s="22"/>
      <c r="KS633" s="40"/>
      <c r="KX633" s="6"/>
      <c r="KZ633" s="5"/>
      <c r="LA633" s="5"/>
      <c r="LG633" s="15"/>
      <c r="LH633" s="39"/>
      <c r="LM633" s="6"/>
      <c r="LO633" s="5"/>
      <c r="LP633" s="5"/>
      <c r="LQ633" s="7"/>
      <c r="LR633" s="8"/>
      <c r="LW633" s="8"/>
      <c r="LY633" s="4"/>
      <c r="LZ633" s="4"/>
      <c r="MB633" s="8"/>
      <c r="MD633" s="4"/>
      <c r="ME633" s="4"/>
      <c r="MG633" s="8"/>
      <c r="MI633" s="4"/>
      <c r="MJ633" s="4"/>
      <c r="MK633" s="15"/>
      <c r="ML633" s="39"/>
      <c r="MQ633" s="39"/>
      <c r="MS633" s="14"/>
      <c r="MT633" s="14"/>
      <c r="MV633" s="39"/>
      <c r="MX633" s="14"/>
      <c r="MY633" s="14"/>
      <c r="MZ633" s="22"/>
      <c r="NA633" s="40"/>
      <c r="NF633" s="40"/>
      <c r="NH633" s="21"/>
      <c r="NI633" s="21"/>
      <c r="NJ633" s="26"/>
      <c r="NK633" s="41"/>
      <c r="NO633" s="7"/>
      <c r="NP633" s="8"/>
      <c r="NU633" s="8"/>
      <c r="NW633" s="4"/>
      <c r="NX633" s="4"/>
      <c r="NZ633" s="8"/>
      <c r="OB633" s="4"/>
      <c r="OC633" s="4"/>
      <c r="OD633" s="15"/>
      <c r="OE633" s="39"/>
      <c r="OJ633" s="39"/>
      <c r="OL633" s="14"/>
      <c r="OM633" s="14"/>
      <c r="ON633" s="22"/>
      <c r="OO633" s="40"/>
      <c r="OS633" s="7"/>
      <c r="OT633" s="8"/>
      <c r="OY633" s="8"/>
      <c r="PA633" s="4"/>
      <c r="PB633" s="4"/>
      <c r="PC633" s="15"/>
      <c r="PD633" s="39"/>
      <c r="PH633" s="7"/>
      <c r="PI633" s="8"/>
      <c r="PM633" s="7"/>
      <c r="PN633" s="8"/>
      <c r="PS633" s="8"/>
      <c r="PU633" s="4"/>
      <c r="PV633" s="4"/>
      <c r="PX633" s="8"/>
      <c r="PZ633" s="4"/>
      <c r="QA633" s="4"/>
      <c r="QB633" s="15"/>
      <c r="QC633" s="39"/>
      <c r="QH633" s="39"/>
      <c r="QJ633" s="14"/>
      <c r="QK633" s="14"/>
      <c r="QL633" s="22"/>
      <c r="QM633" s="40"/>
      <c r="QQ633" s="7"/>
      <c r="QR633" s="8"/>
      <c r="QW633" s="8"/>
      <c r="QY633" s="4"/>
      <c r="QZ633" s="4"/>
      <c r="RA633" s="15"/>
      <c r="RB633" s="39"/>
      <c r="RF633" s="7"/>
      <c r="RG633" s="8"/>
      <c r="RK633" s="7"/>
      <c r="RL633" s="8"/>
      <c r="RQ633" s="8"/>
      <c r="RS633" s="4"/>
      <c r="RT633" s="4"/>
      <c r="RU633" s="15"/>
      <c r="RV633" s="39"/>
      <c r="RZ633" s="7"/>
      <c r="SA633" s="8"/>
      <c r="SE633" s="7"/>
      <c r="SF633" s="8"/>
      <c r="SJ633" s="7"/>
      <c r="SK633" s="8"/>
      <c r="SP633" s="8"/>
      <c r="SR633" s="4"/>
      <c r="SS633" s="4"/>
      <c r="SU633" s="8"/>
      <c r="SW633" s="4"/>
      <c r="SX633" s="4"/>
      <c r="SY633" s="15"/>
      <c r="SZ633" s="39"/>
      <c r="TE633" s="39"/>
      <c r="TG633" s="14"/>
      <c r="TH633" s="14"/>
      <c r="TI633" s="22"/>
      <c r="TJ633" s="40"/>
      <c r="TN633" s="7"/>
      <c r="TO633" s="8"/>
      <c r="TT633" s="8"/>
      <c r="TV633" s="4"/>
      <c r="TW633" s="4"/>
      <c r="TX633" s="15"/>
      <c r="TY633" s="39"/>
      <c r="UC633" s="7"/>
      <c r="UD633" s="8"/>
      <c r="UH633" s="7"/>
      <c r="UI633" s="8"/>
      <c r="UN633" s="8"/>
      <c r="UP633" s="4"/>
      <c r="UQ633" s="4"/>
      <c r="UR633" s="15"/>
      <c r="US633" s="39"/>
      <c r="UW633" s="7"/>
      <c r="UX633" s="8"/>
      <c r="VB633" s="7"/>
      <c r="VC633" s="8"/>
      <c r="VG633" s="7"/>
      <c r="VH633" s="8"/>
      <c r="VM633" s="8"/>
      <c r="VO633" s="4"/>
      <c r="VP633" s="4"/>
      <c r="VQ633" s="15"/>
      <c r="VR633" s="39"/>
      <c r="VV633" s="7"/>
      <c r="VW633" s="8"/>
      <c r="WA633" s="7"/>
      <c r="WB633" s="8"/>
      <c r="WF633" s="7"/>
      <c r="WG633" s="8"/>
      <c r="WK633" s="7"/>
      <c r="WL633" s="8"/>
      <c r="WQ633" s="8"/>
      <c r="WS633" s="4"/>
      <c r="WT633" s="4"/>
      <c r="WU633" s="15"/>
      <c r="WV633" s="39"/>
      <c r="WZ633" s="7"/>
      <c r="XA633" s="8"/>
      <c r="XE633" s="7"/>
      <c r="XF633" s="8"/>
      <c r="XJ633" s="7"/>
      <c r="XK633" s="8"/>
      <c r="XO633" s="7"/>
      <c r="XP633" s="8"/>
      <c r="XT633" s="7"/>
      <c r="XU633" s="8"/>
      <c r="XY633" s="7"/>
      <c r="XZ633" s="8"/>
      <c r="YD633" s="7"/>
      <c r="YE633" s="8"/>
      <c r="YI633" s="7"/>
      <c r="YJ633" s="8"/>
    </row>
    <row r="634" spans="2:660" x14ac:dyDescent="0.2">
      <c r="B634" s="242"/>
      <c r="C634" s="163"/>
      <c r="D634"/>
      <c r="J634"/>
      <c r="K634"/>
      <c r="L634"/>
      <c r="M634"/>
      <c r="AI634" s="8"/>
      <c r="AK634" s="4"/>
      <c r="AL634" s="9"/>
      <c r="AN634" s="8"/>
      <c r="AP634" s="4"/>
      <c r="AQ634" s="9"/>
      <c r="AS634" s="8"/>
      <c r="AU634" s="4"/>
      <c r="AV634" s="9"/>
      <c r="AX634" s="17"/>
      <c r="AZ634" s="13"/>
      <c r="BA634" s="16"/>
      <c r="BM634" s="39"/>
      <c r="BO634" s="14"/>
      <c r="BP634" s="18"/>
      <c r="BR634" s="39"/>
      <c r="BT634" s="14"/>
      <c r="BU634" s="18"/>
      <c r="BW634" s="39"/>
      <c r="BY634" s="14"/>
      <c r="BZ634" s="18"/>
      <c r="CA634" s="22"/>
      <c r="CB634" s="40"/>
      <c r="CG634" s="40"/>
      <c r="CI634" s="21"/>
      <c r="CJ634" s="21"/>
      <c r="CL634" s="40"/>
      <c r="CN634" s="21"/>
      <c r="CO634" s="21"/>
      <c r="CQ634" s="40"/>
      <c r="CS634" s="21"/>
      <c r="CT634" s="21"/>
      <c r="CV634" s="40"/>
      <c r="CX634" s="21"/>
      <c r="CY634" s="21"/>
      <c r="CZ634" s="26"/>
      <c r="DA634" s="41"/>
      <c r="DF634" s="41"/>
      <c r="DH634" s="25"/>
      <c r="DI634" s="25"/>
      <c r="DK634" s="41"/>
      <c r="DM634" s="25"/>
      <c r="DN634" s="25"/>
      <c r="DP634" s="41"/>
      <c r="DR634" s="25"/>
      <c r="DS634" s="25"/>
      <c r="DT634" s="30"/>
      <c r="DU634" s="42"/>
      <c r="DZ634" s="42"/>
      <c r="EB634" s="29"/>
      <c r="EC634" s="29"/>
      <c r="EE634" s="42"/>
      <c r="EG634" s="29"/>
      <c r="EH634" s="29"/>
      <c r="EI634" s="34"/>
      <c r="EJ634" s="43"/>
      <c r="EO634" s="43"/>
      <c r="EQ634" s="33"/>
      <c r="ER634" s="33"/>
      <c r="ES634" s="38"/>
      <c r="ET634" s="44"/>
      <c r="EX634" s="7"/>
      <c r="EY634" s="8"/>
      <c r="FD634" s="8"/>
      <c r="FF634" s="4"/>
      <c r="FG634" s="4"/>
      <c r="FI634" s="8"/>
      <c r="FK634" s="4"/>
      <c r="FL634" s="4"/>
      <c r="FN634" s="8"/>
      <c r="FP634" s="4"/>
      <c r="FQ634" s="4"/>
      <c r="FS634" s="8"/>
      <c r="FU634" s="4"/>
      <c r="FV634" s="4"/>
      <c r="FW634" s="15"/>
      <c r="FX634" s="39"/>
      <c r="GC634" s="39"/>
      <c r="GE634" s="14"/>
      <c r="GF634" s="14"/>
      <c r="GH634" s="39"/>
      <c r="GJ634" s="14"/>
      <c r="GK634" s="14"/>
      <c r="GM634" s="39"/>
      <c r="GO634" s="14"/>
      <c r="GP634" s="14"/>
      <c r="GQ634" s="22"/>
      <c r="GR634" s="40"/>
      <c r="GW634" s="40"/>
      <c r="GY634" s="21"/>
      <c r="GZ634" s="21"/>
      <c r="HB634" s="40"/>
      <c r="HD634" s="21"/>
      <c r="HE634" s="21"/>
      <c r="HF634" s="26"/>
      <c r="HG634" s="41"/>
      <c r="HL634" s="41"/>
      <c r="HN634" s="25"/>
      <c r="HO634" s="25"/>
      <c r="HP634" s="30"/>
      <c r="HQ634" s="42"/>
      <c r="HU634" s="7"/>
      <c r="HV634" s="8"/>
      <c r="IA634" s="8"/>
      <c r="IC634" s="4"/>
      <c r="ID634" s="4"/>
      <c r="IF634" s="8"/>
      <c r="IH634" s="4"/>
      <c r="II634" s="4"/>
      <c r="IK634" s="8"/>
      <c r="IM634" s="4"/>
      <c r="IN634" s="4"/>
      <c r="IO634" s="15"/>
      <c r="IP634" s="39"/>
      <c r="IU634" s="39"/>
      <c r="IW634" s="14"/>
      <c r="IX634" s="14"/>
      <c r="IZ634" s="39"/>
      <c r="JB634" s="14"/>
      <c r="JC634" s="14"/>
      <c r="JD634" s="22"/>
      <c r="JE634" s="40"/>
      <c r="JJ634" s="40"/>
      <c r="JL634" s="21"/>
      <c r="JM634" s="21"/>
      <c r="JN634" s="26"/>
      <c r="JO634" s="41"/>
      <c r="JS634" s="7"/>
      <c r="JT634" s="8"/>
      <c r="JY634" s="8"/>
      <c r="KA634" s="4"/>
      <c r="KB634" s="4"/>
      <c r="KD634" s="8"/>
      <c r="KF634" s="4"/>
      <c r="KG634" s="4"/>
      <c r="KH634" s="15"/>
      <c r="KI634" s="39"/>
      <c r="KN634" s="39"/>
      <c r="KP634" s="14"/>
      <c r="KQ634" s="14"/>
      <c r="KR634" s="22"/>
      <c r="KS634" s="40"/>
      <c r="KX634" s="6"/>
      <c r="KZ634" s="5"/>
      <c r="LA634" s="5"/>
      <c r="LG634" s="15"/>
      <c r="LH634" s="39"/>
      <c r="LM634" s="6"/>
      <c r="LO634" s="5"/>
      <c r="LP634" s="5"/>
      <c r="LQ634" s="7"/>
      <c r="LR634" s="8"/>
      <c r="LW634" s="8"/>
      <c r="LY634" s="4"/>
      <c r="LZ634" s="4"/>
      <c r="MB634" s="8"/>
      <c r="MD634" s="4"/>
      <c r="ME634" s="4"/>
      <c r="MG634" s="8"/>
      <c r="MI634" s="4"/>
      <c r="MJ634" s="4"/>
      <c r="MK634" s="15"/>
      <c r="ML634" s="39"/>
      <c r="MQ634" s="39"/>
      <c r="MS634" s="14"/>
      <c r="MT634" s="14"/>
      <c r="MV634" s="39"/>
      <c r="MX634" s="14"/>
      <c r="MY634" s="14"/>
      <c r="MZ634" s="22"/>
      <c r="NA634" s="40"/>
      <c r="NF634" s="40"/>
      <c r="NH634" s="21"/>
      <c r="NI634" s="21"/>
      <c r="NJ634" s="26"/>
      <c r="NK634" s="41"/>
      <c r="NO634" s="7"/>
      <c r="NP634" s="8"/>
      <c r="NU634" s="8"/>
      <c r="NW634" s="4"/>
      <c r="NX634" s="4"/>
      <c r="NZ634" s="8"/>
      <c r="OB634" s="4"/>
      <c r="OC634" s="4"/>
      <c r="OD634" s="15"/>
      <c r="OE634" s="39"/>
      <c r="OJ634" s="39"/>
      <c r="OL634" s="14"/>
      <c r="OM634" s="14"/>
      <c r="ON634" s="22"/>
      <c r="OO634" s="40"/>
      <c r="OS634" s="7"/>
      <c r="OT634" s="8"/>
      <c r="OY634" s="8"/>
      <c r="PA634" s="4"/>
      <c r="PB634" s="4"/>
      <c r="PC634" s="15"/>
      <c r="PD634" s="39"/>
      <c r="PH634" s="7"/>
      <c r="PI634" s="8"/>
      <c r="PM634" s="7"/>
      <c r="PN634" s="8"/>
      <c r="PS634" s="8"/>
      <c r="PU634" s="4"/>
      <c r="PV634" s="4"/>
      <c r="PX634" s="8"/>
      <c r="PZ634" s="4"/>
      <c r="QA634" s="4"/>
      <c r="QB634" s="15"/>
      <c r="QC634" s="39"/>
      <c r="QH634" s="39"/>
      <c r="QJ634" s="14"/>
      <c r="QK634" s="14"/>
      <c r="QL634" s="22"/>
      <c r="QM634" s="40"/>
      <c r="QQ634" s="7"/>
      <c r="QR634" s="8"/>
      <c r="QW634" s="8"/>
      <c r="QY634" s="4"/>
      <c r="QZ634" s="4"/>
      <c r="RA634" s="15"/>
      <c r="RB634" s="39"/>
      <c r="RF634" s="7"/>
      <c r="RG634" s="8"/>
      <c r="RK634" s="7"/>
      <c r="RL634" s="8"/>
      <c r="RQ634" s="8"/>
      <c r="RS634" s="4"/>
      <c r="RT634" s="4"/>
      <c r="RU634" s="15"/>
      <c r="RV634" s="39"/>
      <c r="RZ634" s="7"/>
      <c r="SA634" s="8"/>
      <c r="SE634" s="7"/>
      <c r="SF634" s="8"/>
      <c r="SJ634" s="7"/>
      <c r="SK634" s="8"/>
      <c r="SP634" s="8"/>
      <c r="SR634" s="4"/>
      <c r="SS634" s="4"/>
      <c r="SU634" s="8"/>
      <c r="SW634" s="4"/>
      <c r="SX634" s="4"/>
      <c r="SY634" s="15"/>
      <c r="SZ634" s="39"/>
      <c r="TE634" s="39"/>
      <c r="TG634" s="14"/>
      <c r="TH634" s="14"/>
      <c r="TI634" s="22"/>
      <c r="TJ634" s="40"/>
      <c r="TN634" s="7"/>
      <c r="TO634" s="8"/>
      <c r="TT634" s="8"/>
      <c r="TV634" s="4"/>
      <c r="TW634" s="4"/>
      <c r="TX634" s="15"/>
      <c r="TY634" s="39"/>
      <c r="UC634" s="7"/>
      <c r="UD634" s="8"/>
      <c r="UH634" s="7"/>
      <c r="UI634" s="8"/>
      <c r="UN634" s="8"/>
      <c r="UP634" s="4"/>
      <c r="UQ634" s="4"/>
      <c r="UR634" s="15"/>
      <c r="US634" s="39"/>
      <c r="UW634" s="7"/>
      <c r="UX634" s="8"/>
      <c r="VB634" s="7"/>
      <c r="VC634" s="8"/>
      <c r="VG634" s="7"/>
      <c r="VH634" s="8"/>
      <c r="VM634" s="8"/>
      <c r="VO634" s="4"/>
      <c r="VP634" s="4"/>
      <c r="VQ634" s="15"/>
      <c r="VR634" s="39"/>
      <c r="VV634" s="7"/>
      <c r="VW634" s="8"/>
      <c r="WA634" s="7"/>
      <c r="WB634" s="8"/>
      <c r="WF634" s="7"/>
      <c r="WG634" s="8"/>
      <c r="WK634" s="7"/>
      <c r="WL634" s="8"/>
      <c r="WQ634" s="8"/>
      <c r="WS634" s="4"/>
      <c r="WT634" s="4"/>
      <c r="WU634" s="15"/>
      <c r="WV634" s="39"/>
      <c r="WZ634" s="7"/>
      <c r="XA634" s="8"/>
      <c r="XE634" s="7"/>
      <c r="XF634" s="8"/>
      <c r="XJ634" s="7"/>
      <c r="XK634" s="8"/>
      <c r="XO634" s="7"/>
      <c r="XP634" s="8"/>
      <c r="XT634" s="7"/>
      <c r="XU634" s="8"/>
      <c r="XY634" s="7"/>
      <c r="XZ634" s="8"/>
      <c r="YD634" s="7"/>
      <c r="YE634" s="8"/>
      <c r="YI634" s="7"/>
      <c r="YJ634" s="8"/>
    </row>
    <row r="635" spans="2:660" x14ac:dyDescent="0.2">
      <c r="B635" s="242"/>
      <c r="C635" s="163"/>
      <c r="D635"/>
      <c r="J635"/>
      <c r="K635"/>
      <c r="L635"/>
      <c r="M635"/>
      <c r="AI635" s="8"/>
      <c r="AK635" s="4"/>
      <c r="AL635" s="9"/>
      <c r="AN635" s="8"/>
      <c r="AP635" s="4"/>
      <c r="AQ635" s="9"/>
      <c r="AS635" s="8"/>
      <c r="AU635" s="4"/>
      <c r="AV635" s="9"/>
      <c r="AX635" s="17"/>
      <c r="AZ635" s="13"/>
      <c r="BA635" s="16"/>
      <c r="BM635" s="39"/>
      <c r="BO635" s="14"/>
      <c r="BP635" s="18"/>
      <c r="BR635" s="39"/>
      <c r="BT635" s="14"/>
      <c r="BU635" s="18"/>
      <c r="BW635" s="39"/>
      <c r="BY635" s="14"/>
      <c r="BZ635" s="18"/>
      <c r="CA635" s="22"/>
      <c r="CB635" s="40"/>
      <c r="CG635" s="40"/>
      <c r="CI635" s="21"/>
      <c r="CJ635" s="21"/>
      <c r="CL635" s="40"/>
      <c r="CN635" s="21"/>
      <c r="CO635" s="21"/>
      <c r="CQ635" s="40"/>
      <c r="CS635" s="21"/>
      <c r="CT635" s="21"/>
      <c r="CV635" s="40"/>
      <c r="CX635" s="21"/>
      <c r="CY635" s="21"/>
      <c r="CZ635" s="26"/>
      <c r="DA635" s="41"/>
      <c r="DF635" s="41"/>
      <c r="DH635" s="25"/>
      <c r="DI635" s="25"/>
      <c r="DK635" s="41"/>
      <c r="DM635" s="25"/>
      <c r="DN635" s="25"/>
      <c r="DP635" s="41"/>
      <c r="DR635" s="25"/>
      <c r="DS635" s="25"/>
      <c r="DT635" s="30"/>
      <c r="DU635" s="42"/>
      <c r="DZ635" s="42"/>
      <c r="EB635" s="29"/>
      <c r="EC635" s="29"/>
      <c r="EE635" s="42"/>
      <c r="EG635" s="29"/>
      <c r="EH635" s="29"/>
      <c r="EI635" s="34"/>
      <c r="EJ635" s="43"/>
      <c r="EO635" s="43"/>
      <c r="EQ635" s="33"/>
      <c r="ER635" s="33"/>
      <c r="ES635" s="38"/>
      <c r="ET635" s="44"/>
      <c r="EX635" s="7"/>
      <c r="EY635" s="8"/>
      <c r="FD635" s="8"/>
      <c r="FF635" s="4"/>
      <c r="FG635" s="4"/>
      <c r="FI635" s="8"/>
      <c r="FK635" s="4"/>
      <c r="FL635" s="4"/>
      <c r="FN635" s="8"/>
      <c r="FP635" s="4"/>
      <c r="FQ635" s="4"/>
      <c r="FS635" s="8"/>
      <c r="FU635" s="4"/>
      <c r="FV635" s="4"/>
      <c r="FW635" s="15"/>
      <c r="FX635" s="39"/>
      <c r="GC635" s="39"/>
      <c r="GE635" s="14"/>
      <c r="GF635" s="14"/>
      <c r="GH635" s="39"/>
      <c r="GJ635" s="14"/>
      <c r="GK635" s="14"/>
      <c r="GM635" s="39"/>
      <c r="GO635" s="14"/>
      <c r="GP635" s="14"/>
      <c r="GQ635" s="22"/>
      <c r="GR635" s="40"/>
      <c r="GW635" s="40"/>
      <c r="GY635" s="21"/>
      <c r="GZ635" s="21"/>
      <c r="HB635" s="40"/>
      <c r="HD635" s="21"/>
      <c r="HE635" s="21"/>
      <c r="HF635" s="26"/>
      <c r="HG635" s="41"/>
      <c r="HL635" s="41"/>
      <c r="HN635" s="25"/>
      <c r="HO635" s="25"/>
      <c r="HP635" s="30"/>
      <c r="HQ635" s="42"/>
      <c r="HU635" s="7"/>
      <c r="HV635" s="8"/>
      <c r="IA635" s="8"/>
      <c r="IC635" s="4"/>
      <c r="ID635" s="4"/>
      <c r="IF635" s="8"/>
      <c r="IH635" s="4"/>
      <c r="II635" s="4"/>
      <c r="IK635" s="8"/>
      <c r="IM635" s="4"/>
      <c r="IN635" s="4"/>
      <c r="IO635" s="15"/>
      <c r="IP635" s="39"/>
      <c r="IU635" s="39"/>
      <c r="IW635" s="14"/>
      <c r="IX635" s="14"/>
      <c r="IZ635" s="39"/>
      <c r="JB635" s="14"/>
      <c r="JC635" s="14"/>
      <c r="JD635" s="22"/>
      <c r="JE635" s="40"/>
      <c r="JJ635" s="40"/>
      <c r="JL635" s="21"/>
      <c r="JM635" s="21"/>
      <c r="JN635" s="26"/>
      <c r="JO635" s="41"/>
      <c r="JS635" s="7"/>
      <c r="JT635" s="8"/>
      <c r="JY635" s="8"/>
      <c r="KA635" s="4"/>
      <c r="KB635" s="4"/>
      <c r="KD635" s="8"/>
      <c r="KF635" s="4"/>
      <c r="KG635" s="4"/>
      <c r="KH635" s="15"/>
      <c r="KI635" s="39"/>
      <c r="KN635" s="39"/>
      <c r="KP635" s="14"/>
      <c r="KQ635" s="14"/>
      <c r="KR635" s="22"/>
      <c r="KS635" s="40"/>
      <c r="KX635" s="6"/>
      <c r="KZ635" s="5"/>
      <c r="LA635" s="5"/>
      <c r="LG635" s="15"/>
      <c r="LH635" s="39"/>
      <c r="LM635" s="6"/>
      <c r="LO635" s="5"/>
      <c r="LP635" s="5"/>
      <c r="LQ635" s="7"/>
      <c r="LR635" s="8"/>
      <c r="LW635" s="8"/>
      <c r="LY635" s="4"/>
      <c r="LZ635" s="4"/>
      <c r="MB635" s="8"/>
      <c r="MD635" s="4"/>
      <c r="ME635" s="4"/>
      <c r="MG635" s="8"/>
      <c r="MI635" s="4"/>
      <c r="MJ635" s="4"/>
      <c r="MK635" s="15"/>
      <c r="ML635" s="39"/>
      <c r="MQ635" s="39"/>
      <c r="MS635" s="14"/>
      <c r="MT635" s="14"/>
      <c r="MV635" s="39"/>
      <c r="MX635" s="14"/>
      <c r="MY635" s="14"/>
      <c r="MZ635" s="22"/>
      <c r="NA635" s="40"/>
      <c r="NF635" s="40"/>
      <c r="NH635" s="21"/>
      <c r="NI635" s="21"/>
      <c r="NJ635" s="26"/>
      <c r="NK635" s="41"/>
      <c r="NO635" s="7"/>
      <c r="NP635" s="8"/>
      <c r="NU635" s="8"/>
      <c r="NW635" s="4"/>
      <c r="NX635" s="4"/>
      <c r="NZ635" s="8"/>
      <c r="OB635" s="4"/>
      <c r="OC635" s="4"/>
      <c r="OD635" s="15"/>
      <c r="OE635" s="39"/>
      <c r="OJ635" s="39"/>
      <c r="OL635" s="14"/>
      <c r="OM635" s="14"/>
      <c r="ON635" s="22"/>
      <c r="OO635" s="40"/>
      <c r="OS635" s="7"/>
      <c r="OT635" s="8"/>
      <c r="OY635" s="8"/>
      <c r="PA635" s="4"/>
      <c r="PB635" s="4"/>
      <c r="PC635" s="15"/>
      <c r="PD635" s="39"/>
      <c r="PH635" s="7"/>
      <c r="PI635" s="8"/>
      <c r="PM635" s="7"/>
      <c r="PN635" s="8"/>
      <c r="PS635" s="8"/>
      <c r="PU635" s="4"/>
      <c r="PV635" s="4"/>
      <c r="PX635" s="8"/>
      <c r="PZ635" s="4"/>
      <c r="QA635" s="4"/>
      <c r="QB635" s="15"/>
      <c r="QC635" s="39"/>
      <c r="QH635" s="39"/>
      <c r="QJ635" s="14"/>
      <c r="QK635" s="14"/>
      <c r="QL635" s="22"/>
      <c r="QM635" s="40"/>
      <c r="QQ635" s="7"/>
      <c r="QR635" s="8"/>
      <c r="QW635" s="8"/>
      <c r="QY635" s="4"/>
      <c r="QZ635" s="4"/>
      <c r="RA635" s="15"/>
      <c r="RB635" s="39"/>
      <c r="RF635" s="7"/>
      <c r="RG635" s="8"/>
      <c r="RK635" s="7"/>
      <c r="RL635" s="8"/>
      <c r="RQ635" s="8"/>
      <c r="RS635" s="4"/>
      <c r="RT635" s="4"/>
      <c r="RU635" s="15"/>
      <c r="RV635" s="39"/>
      <c r="RZ635" s="7"/>
      <c r="SA635" s="8"/>
      <c r="SE635" s="7"/>
      <c r="SF635" s="8"/>
      <c r="SJ635" s="7"/>
      <c r="SK635" s="8"/>
      <c r="SP635" s="8"/>
      <c r="SR635" s="4"/>
      <c r="SS635" s="4"/>
      <c r="SU635" s="8"/>
      <c r="SW635" s="4"/>
      <c r="SX635" s="4"/>
      <c r="SY635" s="15"/>
      <c r="SZ635" s="39"/>
      <c r="TE635" s="39"/>
      <c r="TG635" s="14"/>
      <c r="TH635" s="14"/>
      <c r="TI635" s="22"/>
      <c r="TJ635" s="40"/>
      <c r="TN635" s="7"/>
      <c r="TO635" s="8"/>
      <c r="TT635" s="8"/>
      <c r="TV635" s="4"/>
      <c r="TW635" s="4"/>
      <c r="TX635" s="15"/>
      <c r="TY635" s="39"/>
      <c r="UC635" s="7"/>
      <c r="UD635" s="8"/>
      <c r="UH635" s="7"/>
      <c r="UI635" s="8"/>
      <c r="UN635" s="8"/>
      <c r="UP635" s="4"/>
      <c r="UQ635" s="4"/>
      <c r="UR635" s="15"/>
      <c r="US635" s="39"/>
      <c r="UW635" s="7"/>
      <c r="UX635" s="8"/>
      <c r="VB635" s="7"/>
      <c r="VC635" s="8"/>
      <c r="VG635" s="7"/>
      <c r="VH635" s="8"/>
      <c r="VM635" s="8"/>
      <c r="VO635" s="4"/>
      <c r="VP635" s="4"/>
      <c r="VQ635" s="15"/>
      <c r="VR635" s="39"/>
      <c r="VV635" s="7"/>
      <c r="VW635" s="8"/>
      <c r="WA635" s="7"/>
      <c r="WB635" s="8"/>
      <c r="WF635" s="7"/>
      <c r="WG635" s="8"/>
      <c r="WK635" s="7"/>
      <c r="WL635" s="8"/>
      <c r="WQ635" s="8"/>
      <c r="WS635" s="4"/>
      <c r="WT635" s="4"/>
      <c r="WU635" s="15"/>
      <c r="WV635" s="39"/>
      <c r="WZ635" s="7"/>
      <c r="XA635" s="8"/>
      <c r="XE635" s="7"/>
      <c r="XF635" s="8"/>
      <c r="XJ635" s="7"/>
      <c r="XK635" s="8"/>
      <c r="XO635" s="7"/>
      <c r="XP635" s="8"/>
      <c r="XT635" s="7"/>
      <c r="XU635" s="8"/>
      <c r="XY635" s="7"/>
      <c r="XZ635" s="8"/>
      <c r="YD635" s="7"/>
      <c r="YE635" s="8"/>
      <c r="YI635" s="7"/>
      <c r="YJ635" s="8"/>
    </row>
    <row r="636" spans="2:660" x14ac:dyDescent="0.2">
      <c r="B636" s="242"/>
      <c r="C636" s="163"/>
      <c r="D636"/>
      <c r="J636"/>
      <c r="K636"/>
      <c r="L636"/>
      <c r="M636"/>
      <c r="AI636" s="8"/>
      <c r="AK636" s="4"/>
      <c r="AL636" s="9"/>
      <c r="AN636" s="8"/>
      <c r="AP636" s="4"/>
      <c r="AQ636" s="9"/>
      <c r="AS636" s="8"/>
      <c r="AU636" s="4"/>
      <c r="AV636" s="9"/>
      <c r="AX636" s="17"/>
      <c r="AZ636" s="13"/>
      <c r="BA636" s="16"/>
      <c r="BM636" s="39"/>
      <c r="BO636" s="14"/>
      <c r="BP636" s="18"/>
      <c r="BR636" s="39"/>
      <c r="BT636" s="14"/>
      <c r="BU636" s="18"/>
      <c r="BW636" s="39"/>
      <c r="BY636" s="14"/>
      <c r="BZ636" s="18"/>
      <c r="CA636" s="22"/>
      <c r="CB636" s="40"/>
      <c r="CG636" s="40"/>
      <c r="CI636" s="21"/>
      <c r="CJ636" s="21"/>
      <c r="CL636" s="40"/>
      <c r="CN636" s="21"/>
      <c r="CO636" s="21"/>
      <c r="CQ636" s="40"/>
      <c r="CS636" s="21"/>
      <c r="CT636" s="21"/>
      <c r="CV636" s="40"/>
      <c r="CX636" s="21"/>
      <c r="CY636" s="21"/>
      <c r="CZ636" s="26"/>
      <c r="DA636" s="41"/>
      <c r="DF636" s="41"/>
      <c r="DH636" s="25"/>
      <c r="DI636" s="25"/>
      <c r="DK636" s="41"/>
      <c r="DM636" s="25"/>
      <c r="DN636" s="25"/>
      <c r="DP636" s="41"/>
      <c r="DR636" s="25"/>
      <c r="DS636" s="25"/>
      <c r="DT636" s="30"/>
      <c r="DU636" s="42"/>
      <c r="DZ636" s="42"/>
      <c r="EB636" s="29"/>
      <c r="EC636" s="29"/>
      <c r="EE636" s="42"/>
      <c r="EG636" s="29"/>
      <c r="EH636" s="29"/>
      <c r="EI636" s="34"/>
      <c r="EJ636" s="43"/>
      <c r="EO636" s="43"/>
      <c r="EQ636" s="33"/>
      <c r="ER636" s="33"/>
      <c r="ES636" s="38"/>
      <c r="ET636" s="44"/>
      <c r="EX636" s="7"/>
      <c r="EY636" s="8"/>
      <c r="FD636" s="8"/>
      <c r="FF636" s="4"/>
      <c r="FG636" s="4"/>
      <c r="FI636" s="8"/>
      <c r="FK636" s="4"/>
      <c r="FL636" s="4"/>
      <c r="FN636" s="8"/>
      <c r="FP636" s="4"/>
      <c r="FQ636" s="4"/>
      <c r="FS636" s="8"/>
      <c r="FU636" s="4"/>
      <c r="FV636" s="4"/>
      <c r="FW636" s="15"/>
      <c r="FX636" s="39"/>
      <c r="GC636" s="39"/>
      <c r="GE636" s="14"/>
      <c r="GF636" s="14"/>
      <c r="GH636" s="39"/>
      <c r="GJ636" s="14"/>
      <c r="GK636" s="14"/>
      <c r="GM636" s="39"/>
      <c r="GO636" s="14"/>
      <c r="GP636" s="14"/>
      <c r="GQ636" s="22"/>
      <c r="GR636" s="40"/>
      <c r="GW636" s="40"/>
      <c r="GY636" s="21"/>
      <c r="GZ636" s="21"/>
      <c r="HB636" s="40"/>
      <c r="HD636" s="21"/>
      <c r="HE636" s="21"/>
      <c r="HF636" s="26"/>
      <c r="HG636" s="41"/>
      <c r="HL636" s="41"/>
      <c r="HN636" s="25"/>
      <c r="HO636" s="25"/>
      <c r="HP636" s="30"/>
      <c r="HQ636" s="42"/>
      <c r="HU636" s="7"/>
      <c r="HV636" s="8"/>
      <c r="IA636" s="8"/>
      <c r="IC636" s="4"/>
      <c r="ID636" s="4"/>
      <c r="IF636" s="8"/>
      <c r="IH636" s="4"/>
      <c r="II636" s="4"/>
      <c r="IK636" s="8"/>
      <c r="IM636" s="4"/>
      <c r="IN636" s="4"/>
      <c r="IO636" s="15"/>
      <c r="IP636" s="39"/>
      <c r="IU636" s="39"/>
      <c r="IW636" s="14"/>
      <c r="IX636" s="14"/>
      <c r="IZ636" s="39"/>
      <c r="JB636" s="14"/>
      <c r="JC636" s="14"/>
      <c r="JD636" s="22"/>
      <c r="JE636" s="40"/>
      <c r="JJ636" s="40"/>
      <c r="JL636" s="21"/>
      <c r="JM636" s="21"/>
      <c r="JN636" s="26"/>
      <c r="JO636" s="41"/>
      <c r="JS636" s="7"/>
      <c r="JT636" s="8"/>
      <c r="JY636" s="8"/>
      <c r="KA636" s="4"/>
      <c r="KB636" s="4"/>
      <c r="KD636" s="8"/>
      <c r="KF636" s="4"/>
      <c r="KG636" s="4"/>
      <c r="KH636" s="15"/>
      <c r="KI636" s="39"/>
      <c r="KN636" s="39"/>
      <c r="KP636" s="14"/>
      <c r="KQ636" s="14"/>
      <c r="KR636" s="22"/>
      <c r="KS636" s="40"/>
      <c r="KX636" s="6"/>
      <c r="KZ636" s="5"/>
      <c r="LA636" s="5"/>
      <c r="LG636" s="15"/>
      <c r="LH636" s="39"/>
      <c r="LM636" s="6"/>
      <c r="LO636" s="5"/>
      <c r="LP636" s="5"/>
      <c r="LQ636" s="7"/>
      <c r="LR636" s="8"/>
      <c r="LW636" s="8"/>
      <c r="LY636" s="4"/>
      <c r="LZ636" s="4"/>
      <c r="MB636" s="8"/>
      <c r="MD636" s="4"/>
      <c r="ME636" s="4"/>
      <c r="MG636" s="8"/>
      <c r="MI636" s="4"/>
      <c r="MJ636" s="4"/>
      <c r="MK636" s="15"/>
      <c r="ML636" s="39"/>
      <c r="MQ636" s="39"/>
      <c r="MS636" s="14"/>
      <c r="MT636" s="14"/>
      <c r="MV636" s="39"/>
      <c r="MX636" s="14"/>
      <c r="MY636" s="14"/>
      <c r="MZ636" s="22"/>
      <c r="NA636" s="40"/>
      <c r="NF636" s="40"/>
      <c r="NH636" s="21"/>
      <c r="NI636" s="21"/>
      <c r="NJ636" s="26"/>
      <c r="NK636" s="41"/>
      <c r="NO636" s="7"/>
      <c r="NP636" s="8"/>
      <c r="NU636" s="8"/>
      <c r="NW636" s="4"/>
      <c r="NX636" s="4"/>
      <c r="NZ636" s="8"/>
      <c r="OB636" s="4"/>
      <c r="OC636" s="4"/>
      <c r="OD636" s="15"/>
      <c r="OE636" s="39"/>
      <c r="OJ636" s="39"/>
      <c r="OL636" s="14"/>
      <c r="OM636" s="14"/>
      <c r="ON636" s="22"/>
      <c r="OO636" s="40"/>
      <c r="OS636" s="7"/>
      <c r="OT636" s="8"/>
      <c r="OY636" s="8"/>
      <c r="PA636" s="4"/>
      <c r="PB636" s="4"/>
      <c r="PC636" s="15"/>
      <c r="PD636" s="39"/>
      <c r="PH636" s="7"/>
      <c r="PI636" s="8"/>
      <c r="PM636" s="7"/>
      <c r="PN636" s="8"/>
      <c r="PS636" s="8"/>
      <c r="PU636" s="4"/>
      <c r="PV636" s="4"/>
      <c r="PX636" s="8"/>
      <c r="PZ636" s="4"/>
      <c r="QA636" s="4"/>
      <c r="QB636" s="15"/>
      <c r="QC636" s="39"/>
      <c r="QH636" s="39"/>
      <c r="QJ636" s="14"/>
      <c r="QK636" s="14"/>
      <c r="QL636" s="22"/>
      <c r="QM636" s="40"/>
      <c r="QQ636" s="7"/>
      <c r="QR636" s="8"/>
      <c r="QW636" s="8"/>
      <c r="QY636" s="4"/>
      <c r="QZ636" s="4"/>
      <c r="RA636" s="15"/>
      <c r="RB636" s="39"/>
      <c r="RF636" s="7"/>
      <c r="RG636" s="8"/>
      <c r="RK636" s="7"/>
      <c r="RL636" s="8"/>
      <c r="RQ636" s="8"/>
      <c r="RS636" s="4"/>
      <c r="RT636" s="4"/>
      <c r="RU636" s="15"/>
      <c r="RV636" s="39"/>
      <c r="RZ636" s="7"/>
      <c r="SA636" s="8"/>
      <c r="SE636" s="7"/>
      <c r="SF636" s="8"/>
      <c r="SJ636" s="7"/>
      <c r="SK636" s="8"/>
      <c r="SP636" s="8"/>
      <c r="SR636" s="4"/>
      <c r="SS636" s="4"/>
      <c r="SU636" s="8"/>
      <c r="SW636" s="4"/>
      <c r="SX636" s="4"/>
      <c r="SY636" s="15"/>
      <c r="SZ636" s="39"/>
      <c r="TE636" s="39"/>
      <c r="TG636" s="14"/>
      <c r="TH636" s="14"/>
      <c r="TI636" s="22"/>
      <c r="TJ636" s="40"/>
      <c r="TN636" s="7"/>
      <c r="TO636" s="8"/>
      <c r="TT636" s="8"/>
      <c r="TV636" s="4"/>
      <c r="TW636" s="4"/>
      <c r="TX636" s="15"/>
      <c r="TY636" s="39"/>
      <c r="UC636" s="7"/>
      <c r="UD636" s="8"/>
      <c r="UH636" s="7"/>
      <c r="UI636" s="8"/>
      <c r="UN636" s="8"/>
      <c r="UP636" s="4"/>
      <c r="UQ636" s="4"/>
      <c r="UR636" s="15"/>
      <c r="US636" s="39"/>
      <c r="UW636" s="7"/>
      <c r="UX636" s="8"/>
      <c r="VB636" s="7"/>
      <c r="VC636" s="8"/>
      <c r="VG636" s="7"/>
      <c r="VH636" s="8"/>
      <c r="VM636" s="8"/>
      <c r="VO636" s="4"/>
      <c r="VP636" s="4"/>
      <c r="VQ636" s="15"/>
      <c r="VR636" s="39"/>
      <c r="VV636" s="7"/>
      <c r="VW636" s="8"/>
      <c r="WA636" s="7"/>
      <c r="WB636" s="8"/>
      <c r="WF636" s="7"/>
      <c r="WG636" s="8"/>
      <c r="WK636" s="7"/>
      <c r="WL636" s="8"/>
      <c r="WQ636" s="8"/>
      <c r="WS636" s="4"/>
      <c r="WT636" s="4"/>
      <c r="WU636" s="15"/>
      <c r="WV636" s="39"/>
      <c r="WZ636" s="7"/>
      <c r="XA636" s="8"/>
      <c r="XE636" s="7"/>
      <c r="XF636" s="8"/>
      <c r="XJ636" s="7"/>
      <c r="XK636" s="8"/>
      <c r="XO636" s="7"/>
      <c r="XP636" s="8"/>
      <c r="XT636" s="7"/>
      <c r="XU636" s="8"/>
      <c r="XY636" s="7"/>
      <c r="XZ636" s="8"/>
      <c r="YD636" s="7"/>
      <c r="YE636" s="8"/>
      <c r="YI636" s="7"/>
      <c r="YJ636" s="8"/>
    </row>
    <row r="637" spans="2:660" x14ac:dyDescent="0.2">
      <c r="B637" s="242"/>
      <c r="C637" s="163"/>
      <c r="D637"/>
      <c r="J637"/>
      <c r="K637"/>
      <c r="L637"/>
      <c r="M637"/>
      <c r="AI637" s="8"/>
      <c r="AK637" s="4"/>
      <c r="AL637" s="9"/>
      <c r="AN637" s="8"/>
      <c r="AP637" s="4"/>
      <c r="AQ637" s="9"/>
      <c r="AS637" s="8"/>
      <c r="AU637" s="4"/>
      <c r="AV637" s="9"/>
      <c r="AX637" s="17"/>
      <c r="AZ637" s="13"/>
      <c r="BA637" s="16"/>
      <c r="BM637" s="39"/>
      <c r="BO637" s="14"/>
      <c r="BP637" s="18"/>
      <c r="BR637" s="39"/>
      <c r="BT637" s="14"/>
      <c r="BU637" s="18"/>
      <c r="BW637" s="39"/>
      <c r="BY637" s="14"/>
      <c r="BZ637" s="18"/>
      <c r="CA637" s="22"/>
      <c r="CB637" s="40"/>
      <c r="CG637" s="40"/>
      <c r="CI637" s="21"/>
      <c r="CJ637" s="21"/>
      <c r="CL637" s="40"/>
      <c r="CN637" s="21"/>
      <c r="CO637" s="21"/>
      <c r="CQ637" s="40"/>
      <c r="CS637" s="21"/>
      <c r="CT637" s="21"/>
      <c r="CV637" s="40"/>
      <c r="CX637" s="21"/>
      <c r="CY637" s="21"/>
      <c r="CZ637" s="26"/>
      <c r="DA637" s="41"/>
      <c r="DF637" s="41"/>
      <c r="DH637" s="25"/>
      <c r="DI637" s="25"/>
      <c r="DK637" s="41"/>
      <c r="DM637" s="25"/>
      <c r="DN637" s="25"/>
      <c r="DP637" s="41"/>
      <c r="DR637" s="25"/>
      <c r="DS637" s="25"/>
      <c r="DT637" s="30"/>
      <c r="DU637" s="42"/>
      <c r="DZ637" s="42"/>
      <c r="EB637" s="29"/>
      <c r="EC637" s="29"/>
      <c r="EE637" s="42"/>
      <c r="EG637" s="29"/>
      <c r="EH637" s="29"/>
      <c r="EI637" s="34"/>
      <c r="EJ637" s="43"/>
      <c r="EO637" s="43"/>
      <c r="EQ637" s="33"/>
      <c r="ER637" s="33"/>
      <c r="ES637" s="38"/>
      <c r="ET637" s="44"/>
      <c r="EX637" s="7"/>
      <c r="EY637" s="8"/>
      <c r="FD637" s="8"/>
      <c r="FF637" s="4"/>
      <c r="FG637" s="4"/>
      <c r="FI637" s="8"/>
      <c r="FK637" s="4"/>
      <c r="FL637" s="4"/>
      <c r="FN637" s="8"/>
      <c r="FP637" s="4"/>
      <c r="FQ637" s="4"/>
      <c r="FS637" s="8"/>
      <c r="FU637" s="4"/>
      <c r="FV637" s="4"/>
      <c r="FW637" s="15"/>
      <c r="FX637" s="39"/>
      <c r="GC637" s="39"/>
      <c r="GE637" s="14"/>
      <c r="GF637" s="14"/>
      <c r="GH637" s="39"/>
      <c r="GJ637" s="14"/>
      <c r="GK637" s="14"/>
      <c r="GM637" s="39"/>
      <c r="GO637" s="14"/>
      <c r="GP637" s="14"/>
      <c r="GQ637" s="22"/>
      <c r="GR637" s="40"/>
      <c r="GW637" s="40"/>
      <c r="GY637" s="21"/>
      <c r="GZ637" s="21"/>
      <c r="HB637" s="40"/>
      <c r="HD637" s="21"/>
      <c r="HE637" s="21"/>
      <c r="HF637" s="26"/>
      <c r="HG637" s="41"/>
      <c r="HL637" s="41"/>
      <c r="HN637" s="25"/>
      <c r="HO637" s="25"/>
      <c r="HP637" s="30"/>
      <c r="HQ637" s="42"/>
      <c r="HU637" s="7"/>
      <c r="HV637" s="8"/>
      <c r="IA637" s="8"/>
      <c r="IC637" s="4"/>
      <c r="ID637" s="4"/>
      <c r="IF637" s="8"/>
      <c r="IH637" s="4"/>
      <c r="II637" s="4"/>
      <c r="IK637" s="8"/>
      <c r="IM637" s="4"/>
      <c r="IN637" s="4"/>
      <c r="IO637" s="15"/>
      <c r="IP637" s="39"/>
      <c r="IU637" s="39"/>
      <c r="IW637" s="14"/>
      <c r="IX637" s="14"/>
      <c r="IZ637" s="39"/>
      <c r="JB637" s="14"/>
      <c r="JC637" s="14"/>
      <c r="JD637" s="22"/>
      <c r="JE637" s="40"/>
      <c r="JJ637" s="40"/>
      <c r="JL637" s="21"/>
      <c r="JM637" s="21"/>
      <c r="JN637" s="26"/>
      <c r="JO637" s="41"/>
      <c r="JS637" s="7"/>
      <c r="JT637" s="8"/>
      <c r="JY637" s="8"/>
      <c r="KA637" s="4"/>
      <c r="KB637" s="4"/>
      <c r="KD637" s="8"/>
      <c r="KF637" s="4"/>
      <c r="KG637" s="4"/>
      <c r="KH637" s="15"/>
      <c r="KI637" s="39"/>
      <c r="KN637" s="39"/>
      <c r="KP637" s="14"/>
      <c r="KQ637" s="14"/>
      <c r="KR637" s="22"/>
      <c r="KS637" s="40"/>
      <c r="KX637" s="6"/>
      <c r="KZ637" s="5"/>
      <c r="LA637" s="5"/>
      <c r="LG637" s="15"/>
      <c r="LH637" s="39"/>
      <c r="LM637" s="6"/>
      <c r="LO637" s="5"/>
      <c r="LP637" s="5"/>
      <c r="LQ637" s="7"/>
      <c r="LR637" s="8"/>
      <c r="LW637" s="8"/>
      <c r="LY637" s="4"/>
      <c r="LZ637" s="4"/>
      <c r="MB637" s="8"/>
      <c r="MD637" s="4"/>
      <c r="ME637" s="4"/>
      <c r="MG637" s="8"/>
      <c r="MI637" s="4"/>
      <c r="MJ637" s="4"/>
      <c r="MK637" s="15"/>
      <c r="ML637" s="39"/>
      <c r="MQ637" s="39"/>
      <c r="MS637" s="14"/>
      <c r="MT637" s="14"/>
      <c r="MV637" s="39"/>
      <c r="MX637" s="14"/>
      <c r="MY637" s="14"/>
      <c r="MZ637" s="22"/>
      <c r="NA637" s="40"/>
      <c r="NF637" s="40"/>
      <c r="NH637" s="21"/>
      <c r="NI637" s="21"/>
      <c r="NJ637" s="26"/>
      <c r="NK637" s="41"/>
      <c r="NO637" s="7"/>
      <c r="NP637" s="8"/>
      <c r="NU637" s="8"/>
      <c r="NW637" s="4"/>
      <c r="NX637" s="4"/>
      <c r="NZ637" s="8"/>
      <c r="OB637" s="4"/>
      <c r="OC637" s="4"/>
      <c r="OD637" s="15"/>
      <c r="OE637" s="39"/>
      <c r="OJ637" s="39"/>
      <c r="OL637" s="14"/>
      <c r="OM637" s="14"/>
      <c r="ON637" s="22"/>
      <c r="OO637" s="40"/>
      <c r="OS637" s="7"/>
      <c r="OT637" s="8"/>
      <c r="OY637" s="8"/>
      <c r="PA637" s="4"/>
      <c r="PB637" s="4"/>
      <c r="PC637" s="15"/>
      <c r="PD637" s="39"/>
      <c r="PH637" s="7"/>
      <c r="PI637" s="8"/>
      <c r="PM637" s="7"/>
      <c r="PN637" s="8"/>
      <c r="PS637" s="8"/>
      <c r="PU637" s="4"/>
      <c r="PV637" s="4"/>
      <c r="PX637" s="8"/>
      <c r="PZ637" s="4"/>
      <c r="QA637" s="4"/>
      <c r="QB637" s="15"/>
      <c r="QC637" s="39"/>
      <c r="QH637" s="39"/>
      <c r="QJ637" s="14"/>
      <c r="QK637" s="14"/>
      <c r="QL637" s="22"/>
      <c r="QM637" s="40"/>
      <c r="QQ637" s="7"/>
      <c r="QR637" s="8"/>
      <c r="QW637" s="8"/>
      <c r="QY637" s="4"/>
      <c r="QZ637" s="4"/>
      <c r="RA637" s="15"/>
      <c r="RB637" s="39"/>
      <c r="RF637" s="7"/>
      <c r="RG637" s="8"/>
      <c r="RK637" s="7"/>
      <c r="RL637" s="8"/>
      <c r="RQ637" s="8"/>
      <c r="RS637" s="4"/>
      <c r="RT637" s="4"/>
      <c r="RU637" s="15"/>
      <c r="RV637" s="39"/>
      <c r="RZ637" s="7"/>
      <c r="SA637" s="8"/>
      <c r="SE637" s="7"/>
      <c r="SF637" s="8"/>
      <c r="SJ637" s="7"/>
      <c r="SK637" s="8"/>
      <c r="SP637" s="8"/>
      <c r="SR637" s="4"/>
      <c r="SS637" s="4"/>
      <c r="SU637" s="8"/>
      <c r="SW637" s="4"/>
      <c r="SX637" s="4"/>
      <c r="SY637" s="15"/>
      <c r="SZ637" s="39"/>
      <c r="TE637" s="39"/>
      <c r="TG637" s="14"/>
      <c r="TH637" s="14"/>
      <c r="TI637" s="22"/>
      <c r="TJ637" s="40"/>
      <c r="TN637" s="7"/>
      <c r="TO637" s="8"/>
      <c r="TT637" s="8"/>
      <c r="TV637" s="4"/>
      <c r="TW637" s="4"/>
      <c r="TX637" s="15"/>
      <c r="TY637" s="39"/>
      <c r="UC637" s="7"/>
      <c r="UD637" s="8"/>
      <c r="UH637" s="7"/>
      <c r="UI637" s="8"/>
      <c r="UN637" s="8"/>
      <c r="UP637" s="4"/>
      <c r="UQ637" s="4"/>
      <c r="UR637" s="15"/>
      <c r="US637" s="39"/>
      <c r="UW637" s="7"/>
      <c r="UX637" s="8"/>
      <c r="VB637" s="7"/>
      <c r="VC637" s="8"/>
      <c r="VG637" s="7"/>
      <c r="VH637" s="8"/>
      <c r="VM637" s="8"/>
      <c r="VO637" s="4"/>
      <c r="VP637" s="4"/>
      <c r="VQ637" s="15"/>
      <c r="VR637" s="39"/>
      <c r="VV637" s="7"/>
      <c r="VW637" s="8"/>
      <c r="WA637" s="7"/>
      <c r="WB637" s="8"/>
      <c r="WF637" s="7"/>
      <c r="WG637" s="8"/>
      <c r="WK637" s="7"/>
      <c r="WL637" s="8"/>
      <c r="WQ637" s="8"/>
      <c r="WS637" s="4"/>
      <c r="WT637" s="4"/>
      <c r="WU637" s="15"/>
      <c r="WV637" s="39"/>
      <c r="WZ637" s="7"/>
      <c r="XA637" s="8"/>
      <c r="XE637" s="7"/>
      <c r="XF637" s="8"/>
      <c r="XJ637" s="7"/>
      <c r="XK637" s="8"/>
      <c r="XO637" s="7"/>
      <c r="XP637" s="8"/>
      <c r="XT637" s="7"/>
      <c r="XU637" s="8"/>
      <c r="XY637" s="7"/>
      <c r="XZ637" s="8"/>
      <c r="YD637" s="7"/>
      <c r="YE637" s="8"/>
      <c r="YI637" s="7"/>
      <c r="YJ637" s="8"/>
    </row>
    <row r="638" spans="2:660" x14ac:dyDescent="0.2">
      <c r="B638" s="242"/>
      <c r="C638" s="163"/>
      <c r="D638"/>
      <c r="J638"/>
      <c r="K638"/>
      <c r="L638"/>
      <c r="M638"/>
      <c r="AI638" s="8"/>
      <c r="AK638" s="4"/>
      <c r="AL638" s="9"/>
      <c r="AN638" s="8"/>
      <c r="AP638" s="4"/>
      <c r="AQ638" s="9"/>
      <c r="AS638" s="8"/>
      <c r="AU638" s="4"/>
      <c r="AV638" s="9"/>
      <c r="AX638" s="17"/>
      <c r="AZ638" s="13"/>
      <c r="BA638" s="16"/>
      <c r="BM638" s="39"/>
      <c r="BO638" s="14"/>
      <c r="BP638" s="18"/>
      <c r="BR638" s="39"/>
      <c r="BT638" s="14"/>
      <c r="BU638" s="18"/>
      <c r="BW638" s="39"/>
      <c r="BY638" s="14"/>
      <c r="BZ638" s="18"/>
      <c r="CA638" s="22"/>
      <c r="CB638" s="40"/>
      <c r="CG638" s="40"/>
      <c r="CI638" s="21"/>
      <c r="CJ638" s="21"/>
      <c r="CL638" s="40"/>
      <c r="CN638" s="21"/>
      <c r="CO638" s="21"/>
      <c r="CQ638" s="40"/>
      <c r="CS638" s="21"/>
      <c r="CT638" s="21"/>
      <c r="CV638" s="40"/>
      <c r="CX638" s="21"/>
      <c r="CY638" s="21"/>
      <c r="CZ638" s="26"/>
      <c r="DA638" s="41"/>
      <c r="DF638" s="41"/>
      <c r="DH638" s="25"/>
      <c r="DI638" s="25"/>
      <c r="DK638" s="41"/>
      <c r="DM638" s="25"/>
      <c r="DN638" s="25"/>
      <c r="DP638" s="41"/>
      <c r="DR638" s="25"/>
      <c r="DS638" s="25"/>
      <c r="DT638" s="30"/>
      <c r="DU638" s="42"/>
      <c r="DZ638" s="42"/>
      <c r="EB638" s="29"/>
      <c r="EC638" s="29"/>
      <c r="EE638" s="42"/>
      <c r="EG638" s="29"/>
      <c r="EH638" s="29"/>
      <c r="EI638" s="34"/>
      <c r="EJ638" s="43"/>
      <c r="EO638" s="43"/>
      <c r="EQ638" s="33"/>
      <c r="ER638" s="33"/>
      <c r="ES638" s="38"/>
      <c r="ET638" s="44"/>
      <c r="EX638" s="7"/>
      <c r="EY638" s="8"/>
      <c r="FD638" s="8"/>
      <c r="FF638" s="4"/>
      <c r="FG638" s="4"/>
      <c r="FI638" s="8"/>
      <c r="FK638" s="4"/>
      <c r="FL638" s="4"/>
      <c r="FN638" s="8"/>
      <c r="FP638" s="4"/>
      <c r="FQ638" s="4"/>
      <c r="FS638" s="8"/>
      <c r="FU638" s="4"/>
      <c r="FV638" s="4"/>
      <c r="FW638" s="15"/>
      <c r="FX638" s="39"/>
      <c r="GC638" s="39"/>
      <c r="GE638" s="14"/>
      <c r="GF638" s="14"/>
      <c r="GH638" s="39"/>
      <c r="GJ638" s="14"/>
      <c r="GK638" s="14"/>
      <c r="GM638" s="39"/>
      <c r="GO638" s="14"/>
      <c r="GP638" s="14"/>
      <c r="GQ638" s="22"/>
      <c r="GR638" s="40"/>
      <c r="GW638" s="40"/>
      <c r="GY638" s="21"/>
      <c r="GZ638" s="21"/>
      <c r="HB638" s="40"/>
      <c r="HD638" s="21"/>
      <c r="HE638" s="21"/>
      <c r="HF638" s="26"/>
      <c r="HG638" s="41"/>
      <c r="HL638" s="41"/>
      <c r="HN638" s="25"/>
      <c r="HO638" s="25"/>
      <c r="HP638" s="30"/>
      <c r="HQ638" s="42"/>
      <c r="HU638" s="7"/>
      <c r="HV638" s="8"/>
      <c r="IA638" s="8"/>
      <c r="IC638" s="4"/>
      <c r="ID638" s="4"/>
      <c r="IF638" s="8"/>
      <c r="IH638" s="4"/>
      <c r="II638" s="4"/>
      <c r="IK638" s="8"/>
      <c r="IM638" s="4"/>
      <c r="IN638" s="4"/>
      <c r="IO638" s="15"/>
      <c r="IP638" s="39"/>
      <c r="IU638" s="39"/>
      <c r="IW638" s="14"/>
      <c r="IX638" s="14"/>
      <c r="IZ638" s="39"/>
      <c r="JB638" s="14"/>
      <c r="JC638" s="14"/>
      <c r="JD638" s="22"/>
      <c r="JE638" s="40"/>
      <c r="JJ638" s="40"/>
      <c r="JL638" s="21"/>
      <c r="JM638" s="21"/>
      <c r="JN638" s="26"/>
      <c r="JO638" s="41"/>
      <c r="JS638" s="7"/>
      <c r="JT638" s="8"/>
      <c r="JY638" s="8"/>
      <c r="KA638" s="4"/>
      <c r="KB638" s="4"/>
      <c r="KD638" s="8"/>
      <c r="KF638" s="4"/>
      <c r="KG638" s="4"/>
      <c r="KH638" s="15"/>
      <c r="KI638" s="39"/>
      <c r="KN638" s="39"/>
      <c r="KP638" s="14"/>
      <c r="KQ638" s="14"/>
      <c r="KR638" s="22"/>
      <c r="KS638" s="40"/>
      <c r="KX638" s="6"/>
      <c r="KZ638" s="5"/>
      <c r="LA638" s="5"/>
      <c r="LG638" s="15"/>
      <c r="LH638" s="39"/>
      <c r="LM638" s="6"/>
      <c r="LO638" s="5"/>
      <c r="LP638" s="5"/>
      <c r="LQ638" s="7"/>
      <c r="LR638" s="8"/>
      <c r="LW638" s="8"/>
      <c r="LY638" s="4"/>
      <c r="LZ638" s="4"/>
      <c r="MB638" s="8"/>
      <c r="MD638" s="4"/>
      <c r="ME638" s="4"/>
      <c r="MG638" s="8"/>
      <c r="MI638" s="4"/>
      <c r="MJ638" s="4"/>
      <c r="MK638" s="15"/>
      <c r="ML638" s="39"/>
      <c r="MQ638" s="39"/>
      <c r="MS638" s="14"/>
      <c r="MT638" s="14"/>
      <c r="MV638" s="39"/>
      <c r="MX638" s="14"/>
      <c r="MY638" s="14"/>
      <c r="MZ638" s="22"/>
      <c r="NA638" s="40"/>
      <c r="NF638" s="40"/>
      <c r="NH638" s="21"/>
      <c r="NI638" s="21"/>
      <c r="NJ638" s="26"/>
      <c r="NK638" s="41"/>
      <c r="NO638" s="7"/>
      <c r="NP638" s="8"/>
      <c r="NU638" s="8"/>
      <c r="NW638" s="4"/>
      <c r="NX638" s="4"/>
      <c r="NZ638" s="8"/>
      <c r="OB638" s="4"/>
      <c r="OC638" s="4"/>
      <c r="OD638" s="15"/>
      <c r="OE638" s="39"/>
      <c r="OJ638" s="39"/>
      <c r="OL638" s="14"/>
      <c r="OM638" s="14"/>
      <c r="ON638" s="22"/>
      <c r="OO638" s="40"/>
      <c r="OS638" s="7"/>
      <c r="OT638" s="8"/>
      <c r="OY638" s="8"/>
      <c r="PA638" s="4"/>
      <c r="PB638" s="4"/>
      <c r="PC638" s="15"/>
      <c r="PD638" s="39"/>
      <c r="PH638" s="7"/>
      <c r="PI638" s="8"/>
      <c r="PM638" s="7"/>
      <c r="PN638" s="8"/>
      <c r="PS638" s="8"/>
      <c r="PU638" s="4"/>
      <c r="PV638" s="4"/>
      <c r="PX638" s="8"/>
      <c r="PZ638" s="4"/>
      <c r="QA638" s="4"/>
      <c r="QB638" s="15"/>
      <c r="QC638" s="39"/>
      <c r="QH638" s="39"/>
      <c r="QJ638" s="14"/>
      <c r="QK638" s="14"/>
      <c r="QL638" s="22"/>
      <c r="QM638" s="40"/>
      <c r="QQ638" s="7"/>
      <c r="QR638" s="8"/>
      <c r="QW638" s="8"/>
      <c r="QY638" s="4"/>
      <c r="QZ638" s="4"/>
      <c r="RA638" s="15"/>
      <c r="RB638" s="39"/>
      <c r="RF638" s="7"/>
      <c r="RG638" s="8"/>
      <c r="RK638" s="7"/>
      <c r="RL638" s="8"/>
      <c r="RQ638" s="8"/>
      <c r="RS638" s="4"/>
      <c r="RT638" s="4"/>
      <c r="RU638" s="15"/>
      <c r="RV638" s="39"/>
      <c r="RZ638" s="7"/>
      <c r="SA638" s="8"/>
      <c r="SE638" s="7"/>
      <c r="SF638" s="8"/>
      <c r="SJ638" s="7"/>
      <c r="SK638" s="8"/>
      <c r="SP638" s="8"/>
      <c r="SR638" s="4"/>
      <c r="SS638" s="4"/>
      <c r="SU638" s="8"/>
      <c r="SW638" s="4"/>
      <c r="SX638" s="4"/>
      <c r="SY638" s="15"/>
      <c r="SZ638" s="39"/>
      <c r="TE638" s="39"/>
      <c r="TG638" s="14"/>
      <c r="TH638" s="14"/>
      <c r="TI638" s="22"/>
      <c r="TJ638" s="40"/>
      <c r="TN638" s="7"/>
      <c r="TO638" s="8"/>
      <c r="TT638" s="8"/>
      <c r="TV638" s="4"/>
      <c r="TW638" s="4"/>
      <c r="TX638" s="15"/>
      <c r="TY638" s="39"/>
      <c r="UC638" s="7"/>
      <c r="UD638" s="8"/>
      <c r="UH638" s="7"/>
      <c r="UI638" s="8"/>
      <c r="UN638" s="8"/>
      <c r="UP638" s="4"/>
      <c r="UQ638" s="4"/>
      <c r="UR638" s="15"/>
      <c r="US638" s="39"/>
      <c r="UW638" s="7"/>
      <c r="UX638" s="8"/>
      <c r="VB638" s="7"/>
      <c r="VC638" s="8"/>
      <c r="VG638" s="7"/>
      <c r="VH638" s="8"/>
      <c r="VM638" s="8"/>
      <c r="VO638" s="4"/>
      <c r="VP638" s="4"/>
      <c r="VQ638" s="15"/>
      <c r="VR638" s="39"/>
      <c r="VV638" s="7"/>
      <c r="VW638" s="8"/>
      <c r="WA638" s="7"/>
      <c r="WB638" s="8"/>
      <c r="WF638" s="7"/>
      <c r="WG638" s="8"/>
      <c r="WK638" s="7"/>
      <c r="WL638" s="8"/>
      <c r="WQ638" s="8"/>
      <c r="WS638" s="4"/>
      <c r="WT638" s="4"/>
      <c r="WU638" s="15"/>
      <c r="WV638" s="39"/>
      <c r="WZ638" s="7"/>
      <c r="XA638" s="8"/>
      <c r="XE638" s="7"/>
      <c r="XF638" s="8"/>
      <c r="XJ638" s="7"/>
      <c r="XK638" s="8"/>
      <c r="XO638" s="7"/>
      <c r="XP638" s="8"/>
      <c r="XT638" s="7"/>
      <c r="XU638" s="8"/>
      <c r="XY638" s="7"/>
      <c r="XZ638" s="8"/>
      <c r="YD638" s="7"/>
      <c r="YE638" s="8"/>
      <c r="YI638" s="7"/>
      <c r="YJ638" s="8"/>
    </row>
    <row r="639" spans="2:660" x14ac:dyDescent="0.2">
      <c r="B639" s="242"/>
      <c r="C639" s="163"/>
      <c r="D639"/>
      <c r="J639"/>
      <c r="K639"/>
      <c r="L639"/>
      <c r="M639"/>
      <c r="AI639" s="8"/>
      <c r="AK639" s="4"/>
      <c r="AL639" s="9"/>
      <c r="AN639" s="8"/>
      <c r="AP639" s="4"/>
      <c r="AQ639" s="9"/>
      <c r="AS639" s="8"/>
      <c r="AU639" s="4"/>
      <c r="AV639" s="9"/>
      <c r="AX639" s="17"/>
      <c r="AZ639" s="13"/>
      <c r="BA639" s="16"/>
      <c r="BM639" s="39"/>
      <c r="BO639" s="14"/>
      <c r="BP639" s="18"/>
      <c r="BR639" s="39"/>
      <c r="BT639" s="14"/>
      <c r="BU639" s="18"/>
      <c r="BW639" s="39"/>
      <c r="BY639" s="14"/>
      <c r="BZ639" s="18"/>
      <c r="CA639" s="22"/>
      <c r="CB639" s="40"/>
      <c r="CG639" s="40"/>
      <c r="CI639" s="21"/>
      <c r="CJ639" s="21"/>
      <c r="CL639" s="40"/>
      <c r="CN639" s="21"/>
      <c r="CO639" s="21"/>
      <c r="CQ639" s="40"/>
      <c r="CS639" s="21"/>
      <c r="CT639" s="21"/>
      <c r="CV639" s="40"/>
      <c r="CX639" s="21"/>
      <c r="CY639" s="21"/>
      <c r="CZ639" s="26"/>
      <c r="DA639" s="41"/>
      <c r="DF639" s="41"/>
      <c r="DH639" s="25"/>
      <c r="DI639" s="25"/>
      <c r="DK639" s="41"/>
      <c r="DM639" s="25"/>
      <c r="DN639" s="25"/>
      <c r="DP639" s="41"/>
      <c r="DR639" s="25"/>
      <c r="DS639" s="25"/>
      <c r="DT639" s="30"/>
      <c r="DU639" s="42"/>
      <c r="DZ639" s="42"/>
      <c r="EB639" s="29"/>
      <c r="EC639" s="29"/>
      <c r="EE639" s="42"/>
      <c r="EG639" s="29"/>
      <c r="EH639" s="29"/>
      <c r="EI639" s="34"/>
      <c r="EJ639" s="43"/>
      <c r="EO639" s="43"/>
      <c r="EQ639" s="33"/>
      <c r="ER639" s="33"/>
      <c r="ES639" s="38"/>
      <c r="ET639" s="44"/>
      <c r="EX639" s="7"/>
      <c r="EY639" s="8"/>
      <c r="FD639" s="8"/>
      <c r="FF639" s="4"/>
      <c r="FG639" s="4"/>
      <c r="FI639" s="8"/>
      <c r="FK639" s="4"/>
      <c r="FL639" s="4"/>
      <c r="FN639" s="8"/>
      <c r="FP639" s="4"/>
      <c r="FQ639" s="4"/>
      <c r="FS639" s="8"/>
      <c r="FU639" s="4"/>
      <c r="FV639" s="4"/>
      <c r="FW639" s="15"/>
      <c r="FX639" s="39"/>
      <c r="GC639" s="39"/>
      <c r="GE639" s="14"/>
      <c r="GF639" s="14"/>
      <c r="GH639" s="39"/>
      <c r="GJ639" s="14"/>
      <c r="GK639" s="14"/>
      <c r="GM639" s="39"/>
      <c r="GO639" s="14"/>
      <c r="GP639" s="14"/>
      <c r="GQ639" s="22"/>
      <c r="GR639" s="40"/>
      <c r="GW639" s="40"/>
      <c r="GY639" s="21"/>
      <c r="GZ639" s="21"/>
      <c r="HB639" s="40"/>
      <c r="HD639" s="21"/>
      <c r="HE639" s="21"/>
      <c r="HF639" s="26"/>
      <c r="HG639" s="41"/>
      <c r="HL639" s="41"/>
      <c r="HN639" s="25"/>
      <c r="HO639" s="25"/>
      <c r="HP639" s="30"/>
      <c r="HQ639" s="42"/>
      <c r="HU639" s="7"/>
      <c r="HV639" s="8"/>
      <c r="IA639" s="8"/>
      <c r="IC639" s="4"/>
      <c r="ID639" s="4"/>
      <c r="IF639" s="8"/>
      <c r="IH639" s="4"/>
      <c r="II639" s="4"/>
      <c r="IK639" s="8"/>
      <c r="IM639" s="4"/>
      <c r="IN639" s="4"/>
      <c r="IO639" s="15"/>
      <c r="IP639" s="39"/>
      <c r="IU639" s="39"/>
      <c r="IW639" s="14"/>
      <c r="IX639" s="14"/>
      <c r="IZ639" s="39"/>
      <c r="JB639" s="14"/>
      <c r="JC639" s="14"/>
      <c r="JD639" s="22"/>
      <c r="JE639" s="40"/>
      <c r="JJ639" s="40"/>
      <c r="JL639" s="21"/>
      <c r="JM639" s="21"/>
      <c r="JN639" s="26"/>
      <c r="JO639" s="41"/>
      <c r="JS639" s="7"/>
      <c r="JT639" s="8"/>
      <c r="JY639" s="8"/>
      <c r="KA639" s="4"/>
      <c r="KB639" s="4"/>
      <c r="KD639" s="8"/>
      <c r="KF639" s="4"/>
      <c r="KG639" s="4"/>
      <c r="KH639" s="15"/>
      <c r="KI639" s="39"/>
      <c r="KN639" s="39"/>
      <c r="KP639" s="14"/>
      <c r="KQ639" s="14"/>
      <c r="KR639" s="22"/>
      <c r="KS639" s="40"/>
      <c r="KX639" s="6"/>
      <c r="KZ639" s="5"/>
      <c r="LA639" s="5"/>
      <c r="LG639" s="15"/>
      <c r="LH639" s="39"/>
      <c r="LM639" s="6"/>
      <c r="LO639" s="5"/>
      <c r="LP639" s="5"/>
      <c r="LQ639" s="7"/>
      <c r="LR639" s="8"/>
      <c r="LW639" s="8"/>
      <c r="LY639" s="4"/>
      <c r="LZ639" s="4"/>
      <c r="MB639" s="8"/>
      <c r="MD639" s="4"/>
      <c r="ME639" s="4"/>
      <c r="MG639" s="8"/>
      <c r="MI639" s="4"/>
      <c r="MJ639" s="4"/>
      <c r="MK639" s="15"/>
      <c r="ML639" s="39"/>
      <c r="MQ639" s="39"/>
      <c r="MS639" s="14"/>
      <c r="MT639" s="14"/>
      <c r="MV639" s="39"/>
      <c r="MX639" s="14"/>
      <c r="MY639" s="14"/>
      <c r="MZ639" s="22"/>
      <c r="NA639" s="40"/>
      <c r="NF639" s="40"/>
      <c r="NH639" s="21"/>
      <c r="NI639" s="21"/>
      <c r="NJ639" s="26"/>
      <c r="NK639" s="41"/>
      <c r="NO639" s="7"/>
      <c r="NP639" s="8"/>
      <c r="NU639" s="8"/>
      <c r="NW639" s="4"/>
      <c r="NX639" s="4"/>
      <c r="NZ639" s="8"/>
      <c r="OB639" s="4"/>
      <c r="OC639" s="4"/>
      <c r="OD639" s="15"/>
      <c r="OE639" s="39"/>
      <c r="OJ639" s="39"/>
      <c r="OL639" s="14"/>
      <c r="OM639" s="14"/>
      <c r="ON639" s="22"/>
      <c r="OO639" s="40"/>
      <c r="OS639" s="7"/>
      <c r="OT639" s="8"/>
      <c r="OY639" s="8"/>
      <c r="PA639" s="4"/>
      <c r="PB639" s="4"/>
      <c r="PC639" s="15"/>
      <c r="PD639" s="39"/>
      <c r="PH639" s="7"/>
      <c r="PI639" s="8"/>
      <c r="PM639" s="7"/>
      <c r="PN639" s="8"/>
      <c r="PS639" s="8"/>
      <c r="PU639" s="4"/>
      <c r="PV639" s="4"/>
      <c r="PX639" s="8"/>
      <c r="PZ639" s="4"/>
      <c r="QA639" s="4"/>
      <c r="QB639" s="15"/>
      <c r="QC639" s="39"/>
      <c r="QH639" s="39"/>
      <c r="QJ639" s="14"/>
      <c r="QK639" s="14"/>
      <c r="QL639" s="22"/>
      <c r="QM639" s="40"/>
      <c r="QQ639" s="7"/>
      <c r="QR639" s="8"/>
      <c r="QW639" s="8"/>
      <c r="QY639" s="4"/>
      <c r="QZ639" s="4"/>
      <c r="RA639" s="15"/>
      <c r="RB639" s="39"/>
      <c r="RF639" s="7"/>
      <c r="RG639" s="8"/>
      <c r="RK639" s="7"/>
      <c r="RL639" s="8"/>
      <c r="RQ639" s="8"/>
      <c r="RS639" s="4"/>
      <c r="RT639" s="4"/>
      <c r="RU639" s="15"/>
      <c r="RV639" s="39"/>
      <c r="RZ639" s="7"/>
      <c r="SA639" s="8"/>
      <c r="SE639" s="7"/>
      <c r="SF639" s="8"/>
      <c r="SJ639" s="7"/>
      <c r="SK639" s="8"/>
      <c r="SP639" s="8"/>
      <c r="SR639" s="4"/>
      <c r="SS639" s="4"/>
      <c r="SU639" s="8"/>
      <c r="SW639" s="4"/>
      <c r="SX639" s="4"/>
      <c r="SY639" s="15"/>
      <c r="SZ639" s="39"/>
      <c r="TE639" s="39"/>
      <c r="TG639" s="14"/>
      <c r="TH639" s="14"/>
      <c r="TI639" s="22"/>
      <c r="TJ639" s="40"/>
      <c r="TN639" s="7"/>
      <c r="TO639" s="8"/>
      <c r="TT639" s="8"/>
      <c r="TV639" s="4"/>
      <c r="TW639" s="4"/>
      <c r="TX639" s="15"/>
      <c r="TY639" s="39"/>
      <c r="UC639" s="7"/>
      <c r="UD639" s="8"/>
      <c r="UH639" s="7"/>
      <c r="UI639" s="8"/>
      <c r="UN639" s="8"/>
      <c r="UP639" s="4"/>
      <c r="UQ639" s="4"/>
      <c r="UR639" s="15"/>
      <c r="US639" s="39"/>
      <c r="UW639" s="7"/>
      <c r="UX639" s="8"/>
      <c r="VB639" s="7"/>
      <c r="VC639" s="8"/>
      <c r="VG639" s="7"/>
      <c r="VH639" s="8"/>
      <c r="VM639" s="8"/>
      <c r="VO639" s="4"/>
      <c r="VP639" s="4"/>
      <c r="VQ639" s="15"/>
      <c r="VR639" s="39"/>
      <c r="VV639" s="7"/>
      <c r="VW639" s="8"/>
      <c r="WA639" s="7"/>
      <c r="WB639" s="8"/>
      <c r="WF639" s="7"/>
      <c r="WG639" s="8"/>
      <c r="WK639" s="7"/>
      <c r="WL639" s="8"/>
      <c r="WQ639" s="8"/>
      <c r="WS639" s="4"/>
      <c r="WT639" s="4"/>
      <c r="WU639" s="15"/>
      <c r="WV639" s="39"/>
      <c r="WZ639" s="7"/>
      <c r="XA639" s="8"/>
      <c r="XE639" s="7"/>
      <c r="XF639" s="8"/>
      <c r="XJ639" s="7"/>
      <c r="XK639" s="8"/>
      <c r="XO639" s="7"/>
      <c r="XP639" s="8"/>
      <c r="XT639" s="7"/>
      <c r="XU639" s="8"/>
      <c r="XY639" s="7"/>
      <c r="XZ639" s="8"/>
      <c r="YD639" s="7"/>
      <c r="YE639" s="8"/>
      <c r="YI639" s="7"/>
      <c r="YJ639" s="8"/>
    </row>
    <row r="640" spans="2:660" x14ac:dyDescent="0.2">
      <c r="B640" s="242"/>
      <c r="C640" s="163"/>
      <c r="D640"/>
      <c r="J640"/>
      <c r="K640"/>
      <c r="L640"/>
      <c r="M640"/>
      <c r="AI640" s="8"/>
      <c r="AK640" s="4"/>
      <c r="AL640" s="9"/>
      <c r="AN640" s="8"/>
      <c r="AP640" s="4"/>
      <c r="AQ640" s="9"/>
      <c r="AS640" s="8"/>
      <c r="AU640" s="4"/>
      <c r="AV640" s="9"/>
      <c r="AX640" s="17"/>
      <c r="AZ640" s="13"/>
      <c r="BA640" s="16"/>
      <c r="BM640" s="39"/>
      <c r="BO640" s="14"/>
      <c r="BP640" s="18"/>
      <c r="BR640" s="39"/>
      <c r="BT640" s="14"/>
      <c r="BU640" s="18"/>
      <c r="BW640" s="39"/>
      <c r="BY640" s="14"/>
      <c r="BZ640" s="18"/>
      <c r="CA640" s="22"/>
      <c r="CB640" s="40"/>
      <c r="CG640" s="40"/>
      <c r="CI640" s="21"/>
      <c r="CJ640" s="21"/>
      <c r="CL640" s="40"/>
      <c r="CN640" s="21"/>
      <c r="CO640" s="21"/>
      <c r="CQ640" s="40"/>
      <c r="CS640" s="21"/>
      <c r="CT640" s="21"/>
      <c r="CV640" s="40"/>
      <c r="CX640" s="21"/>
      <c r="CY640" s="21"/>
      <c r="CZ640" s="26"/>
      <c r="DA640" s="41"/>
      <c r="DF640" s="41"/>
      <c r="DH640" s="25"/>
      <c r="DI640" s="25"/>
      <c r="DK640" s="41"/>
      <c r="DM640" s="25"/>
      <c r="DN640" s="25"/>
      <c r="DP640" s="41"/>
      <c r="DR640" s="25"/>
      <c r="DS640" s="25"/>
      <c r="DT640" s="30"/>
      <c r="DU640" s="42"/>
      <c r="DZ640" s="42"/>
      <c r="EB640" s="29"/>
      <c r="EC640" s="29"/>
      <c r="EE640" s="42"/>
      <c r="EG640" s="29"/>
      <c r="EH640" s="29"/>
      <c r="EI640" s="34"/>
      <c r="EJ640" s="43"/>
      <c r="EO640" s="43"/>
      <c r="EQ640" s="33"/>
      <c r="ER640" s="33"/>
      <c r="ES640" s="38"/>
      <c r="ET640" s="44"/>
      <c r="EX640" s="7"/>
      <c r="EY640" s="8"/>
      <c r="FD640" s="8"/>
      <c r="FF640" s="4"/>
      <c r="FG640" s="4"/>
      <c r="FI640" s="8"/>
      <c r="FK640" s="4"/>
      <c r="FL640" s="4"/>
      <c r="FN640" s="8"/>
      <c r="FP640" s="4"/>
      <c r="FQ640" s="4"/>
      <c r="FS640" s="8"/>
      <c r="FU640" s="4"/>
      <c r="FV640" s="4"/>
      <c r="FW640" s="15"/>
      <c r="FX640" s="39"/>
      <c r="GC640" s="39"/>
      <c r="GE640" s="14"/>
      <c r="GF640" s="14"/>
      <c r="GH640" s="39"/>
      <c r="GJ640" s="14"/>
      <c r="GK640" s="14"/>
      <c r="GM640" s="39"/>
      <c r="GO640" s="14"/>
      <c r="GP640" s="14"/>
      <c r="GQ640" s="22"/>
      <c r="GR640" s="40"/>
      <c r="GW640" s="40"/>
      <c r="GY640" s="21"/>
      <c r="GZ640" s="21"/>
      <c r="HB640" s="40"/>
      <c r="HD640" s="21"/>
      <c r="HE640" s="21"/>
      <c r="HF640" s="26"/>
      <c r="HG640" s="41"/>
      <c r="HL640" s="41"/>
      <c r="HN640" s="25"/>
      <c r="HO640" s="25"/>
      <c r="HP640" s="30"/>
      <c r="HQ640" s="42"/>
      <c r="HU640" s="7"/>
      <c r="HV640" s="8"/>
      <c r="IA640" s="8"/>
      <c r="IC640" s="4"/>
      <c r="ID640" s="4"/>
      <c r="IF640" s="8"/>
      <c r="IH640" s="4"/>
      <c r="II640" s="4"/>
      <c r="IK640" s="8"/>
      <c r="IM640" s="4"/>
      <c r="IN640" s="4"/>
      <c r="IO640" s="15"/>
      <c r="IP640" s="39"/>
      <c r="IU640" s="39"/>
      <c r="IW640" s="14"/>
      <c r="IX640" s="14"/>
      <c r="IZ640" s="39"/>
      <c r="JB640" s="14"/>
      <c r="JC640" s="14"/>
      <c r="JD640" s="22"/>
      <c r="JE640" s="40"/>
      <c r="JJ640" s="40"/>
      <c r="JL640" s="21"/>
      <c r="JM640" s="21"/>
      <c r="JN640" s="26"/>
      <c r="JO640" s="41"/>
      <c r="JS640" s="7"/>
      <c r="JT640" s="8"/>
      <c r="JY640" s="8"/>
      <c r="KA640" s="4"/>
      <c r="KB640" s="4"/>
      <c r="KD640" s="8"/>
      <c r="KF640" s="4"/>
      <c r="KG640" s="4"/>
      <c r="KH640" s="15"/>
      <c r="KI640" s="39"/>
      <c r="KN640" s="39"/>
      <c r="KP640" s="14"/>
      <c r="KQ640" s="14"/>
      <c r="KR640" s="22"/>
      <c r="KS640" s="40"/>
      <c r="KX640" s="6"/>
      <c r="KZ640" s="5"/>
      <c r="LA640" s="5"/>
      <c r="LG640" s="15"/>
      <c r="LH640" s="39"/>
      <c r="LM640" s="6"/>
      <c r="LO640" s="5"/>
      <c r="LP640" s="5"/>
      <c r="LQ640" s="7"/>
      <c r="LR640" s="8"/>
      <c r="LW640" s="8"/>
      <c r="LY640" s="4"/>
      <c r="LZ640" s="4"/>
      <c r="MB640" s="8"/>
      <c r="MD640" s="4"/>
      <c r="ME640" s="4"/>
      <c r="MG640" s="8"/>
      <c r="MI640" s="4"/>
      <c r="MJ640" s="4"/>
      <c r="MK640" s="15"/>
      <c r="ML640" s="39"/>
      <c r="MQ640" s="39"/>
      <c r="MS640" s="14"/>
      <c r="MT640" s="14"/>
      <c r="MV640" s="39"/>
      <c r="MX640" s="14"/>
      <c r="MY640" s="14"/>
      <c r="MZ640" s="22"/>
      <c r="NA640" s="40"/>
      <c r="NF640" s="40"/>
      <c r="NH640" s="21"/>
      <c r="NI640" s="21"/>
      <c r="NJ640" s="26"/>
      <c r="NK640" s="41"/>
      <c r="NO640" s="7"/>
      <c r="NP640" s="8"/>
      <c r="NU640" s="8"/>
      <c r="NW640" s="4"/>
      <c r="NX640" s="4"/>
      <c r="NZ640" s="8"/>
      <c r="OB640" s="4"/>
      <c r="OC640" s="4"/>
      <c r="OD640" s="15"/>
      <c r="OE640" s="39"/>
      <c r="OJ640" s="39"/>
      <c r="OL640" s="14"/>
      <c r="OM640" s="14"/>
      <c r="ON640" s="22"/>
      <c r="OO640" s="40"/>
      <c r="OS640" s="7"/>
      <c r="OT640" s="8"/>
      <c r="OY640" s="8"/>
      <c r="PA640" s="4"/>
      <c r="PB640" s="4"/>
      <c r="PC640" s="15"/>
      <c r="PD640" s="39"/>
      <c r="PH640" s="7"/>
      <c r="PI640" s="8"/>
      <c r="PM640" s="7"/>
      <c r="PN640" s="8"/>
      <c r="PS640" s="8"/>
      <c r="PU640" s="4"/>
      <c r="PV640" s="4"/>
      <c r="PX640" s="8"/>
      <c r="PZ640" s="4"/>
      <c r="QA640" s="4"/>
      <c r="QB640" s="15"/>
      <c r="QC640" s="39"/>
      <c r="QH640" s="39"/>
      <c r="QJ640" s="14"/>
      <c r="QK640" s="14"/>
      <c r="QL640" s="22"/>
      <c r="QM640" s="40"/>
      <c r="QQ640" s="7"/>
      <c r="QR640" s="8"/>
      <c r="QW640" s="8"/>
      <c r="QY640" s="4"/>
      <c r="QZ640" s="4"/>
      <c r="RA640" s="15"/>
      <c r="RB640" s="39"/>
      <c r="RF640" s="7"/>
      <c r="RG640" s="8"/>
      <c r="RK640" s="7"/>
      <c r="RL640" s="8"/>
      <c r="RQ640" s="8"/>
      <c r="RS640" s="4"/>
      <c r="RT640" s="4"/>
      <c r="RU640" s="15"/>
      <c r="RV640" s="39"/>
      <c r="RZ640" s="7"/>
      <c r="SA640" s="8"/>
      <c r="SE640" s="7"/>
      <c r="SF640" s="8"/>
      <c r="SJ640" s="7"/>
      <c r="SK640" s="8"/>
      <c r="SP640" s="8"/>
      <c r="SR640" s="4"/>
      <c r="SS640" s="4"/>
      <c r="SU640" s="8"/>
      <c r="SW640" s="4"/>
      <c r="SX640" s="4"/>
      <c r="SY640" s="15"/>
      <c r="SZ640" s="39"/>
      <c r="TE640" s="39"/>
      <c r="TG640" s="14"/>
      <c r="TH640" s="14"/>
      <c r="TI640" s="22"/>
      <c r="TJ640" s="40"/>
      <c r="TN640" s="7"/>
      <c r="TO640" s="8"/>
      <c r="TT640" s="8"/>
      <c r="TV640" s="4"/>
      <c r="TW640" s="4"/>
      <c r="TX640" s="15"/>
      <c r="TY640" s="39"/>
      <c r="UC640" s="7"/>
      <c r="UD640" s="8"/>
      <c r="UH640" s="7"/>
      <c r="UI640" s="8"/>
      <c r="UN640" s="8"/>
      <c r="UP640" s="4"/>
      <c r="UQ640" s="4"/>
      <c r="UR640" s="15"/>
      <c r="US640" s="39"/>
      <c r="UW640" s="7"/>
      <c r="UX640" s="8"/>
      <c r="VB640" s="7"/>
      <c r="VC640" s="8"/>
      <c r="VG640" s="7"/>
      <c r="VH640" s="8"/>
      <c r="VM640" s="8"/>
      <c r="VO640" s="4"/>
      <c r="VP640" s="4"/>
      <c r="VQ640" s="15"/>
      <c r="VR640" s="39"/>
      <c r="VV640" s="7"/>
      <c r="VW640" s="8"/>
      <c r="WA640" s="7"/>
      <c r="WB640" s="8"/>
      <c r="WF640" s="7"/>
      <c r="WG640" s="8"/>
      <c r="WK640" s="7"/>
      <c r="WL640" s="8"/>
      <c r="WQ640" s="8"/>
      <c r="WS640" s="4"/>
      <c r="WT640" s="4"/>
      <c r="WU640" s="15"/>
      <c r="WV640" s="39"/>
      <c r="WZ640" s="7"/>
      <c r="XA640" s="8"/>
      <c r="XE640" s="7"/>
      <c r="XF640" s="8"/>
      <c r="XJ640" s="7"/>
      <c r="XK640" s="8"/>
      <c r="XO640" s="7"/>
      <c r="XP640" s="8"/>
      <c r="XT640" s="7"/>
      <c r="XU640" s="8"/>
      <c r="XY640" s="7"/>
      <c r="XZ640" s="8"/>
      <c r="YD640" s="7"/>
      <c r="YE640" s="8"/>
      <c r="YI640" s="7"/>
      <c r="YJ640" s="8"/>
    </row>
    <row r="641" spans="2:660" x14ac:dyDescent="0.2">
      <c r="B641" s="242"/>
      <c r="C641" s="163"/>
      <c r="D641"/>
      <c r="J641"/>
      <c r="K641"/>
      <c r="L641"/>
      <c r="M641"/>
      <c r="AI641" s="8"/>
      <c r="AK641" s="4"/>
      <c r="AL641" s="9"/>
      <c r="AN641" s="8"/>
      <c r="AP641" s="4"/>
      <c r="AQ641" s="9"/>
      <c r="AS641" s="8"/>
      <c r="AU641" s="4"/>
      <c r="AV641" s="9"/>
      <c r="AX641" s="17"/>
      <c r="AZ641" s="13"/>
      <c r="BA641" s="16"/>
      <c r="BM641" s="39"/>
      <c r="BO641" s="14"/>
      <c r="BP641" s="18"/>
      <c r="BR641" s="39"/>
      <c r="BT641" s="14"/>
      <c r="BU641" s="18"/>
      <c r="BW641" s="39"/>
      <c r="BY641" s="14"/>
      <c r="BZ641" s="18"/>
      <c r="CA641" s="22"/>
      <c r="CB641" s="40"/>
      <c r="CG641" s="40"/>
      <c r="CI641" s="21"/>
      <c r="CJ641" s="21"/>
      <c r="CL641" s="40"/>
      <c r="CN641" s="21"/>
      <c r="CO641" s="21"/>
      <c r="CQ641" s="40"/>
      <c r="CS641" s="21"/>
      <c r="CT641" s="21"/>
      <c r="CV641" s="40"/>
      <c r="CX641" s="21"/>
      <c r="CY641" s="21"/>
      <c r="CZ641" s="26"/>
      <c r="DA641" s="41"/>
      <c r="DF641" s="41"/>
      <c r="DH641" s="25"/>
      <c r="DI641" s="25"/>
      <c r="DK641" s="41"/>
      <c r="DM641" s="25"/>
      <c r="DN641" s="25"/>
      <c r="DP641" s="41"/>
      <c r="DR641" s="25"/>
      <c r="DS641" s="25"/>
      <c r="DT641" s="30"/>
      <c r="DU641" s="42"/>
      <c r="DZ641" s="42"/>
      <c r="EB641" s="29"/>
      <c r="EC641" s="29"/>
      <c r="EE641" s="42"/>
      <c r="EG641" s="29"/>
      <c r="EH641" s="29"/>
      <c r="EI641" s="34"/>
      <c r="EJ641" s="43"/>
      <c r="EO641" s="43"/>
      <c r="EQ641" s="33"/>
      <c r="ER641" s="33"/>
      <c r="ES641" s="38"/>
      <c r="ET641" s="44"/>
      <c r="EX641" s="7"/>
      <c r="EY641" s="8"/>
      <c r="FD641" s="8"/>
      <c r="FF641" s="4"/>
      <c r="FG641" s="4"/>
      <c r="FI641" s="8"/>
      <c r="FK641" s="4"/>
      <c r="FL641" s="4"/>
      <c r="FN641" s="8"/>
      <c r="FP641" s="4"/>
      <c r="FQ641" s="4"/>
      <c r="FS641" s="8"/>
      <c r="FU641" s="4"/>
      <c r="FV641" s="4"/>
      <c r="FW641" s="15"/>
      <c r="FX641" s="39"/>
      <c r="GC641" s="39"/>
      <c r="GE641" s="14"/>
      <c r="GF641" s="14"/>
      <c r="GH641" s="39"/>
      <c r="GJ641" s="14"/>
      <c r="GK641" s="14"/>
      <c r="GM641" s="39"/>
      <c r="GO641" s="14"/>
      <c r="GP641" s="14"/>
      <c r="GQ641" s="22"/>
      <c r="GR641" s="40"/>
      <c r="GW641" s="40"/>
      <c r="GY641" s="21"/>
      <c r="GZ641" s="21"/>
      <c r="HB641" s="40"/>
      <c r="HD641" s="21"/>
      <c r="HE641" s="21"/>
      <c r="HF641" s="26"/>
      <c r="HG641" s="41"/>
      <c r="HL641" s="41"/>
      <c r="HN641" s="25"/>
      <c r="HO641" s="25"/>
      <c r="HP641" s="30"/>
      <c r="HQ641" s="42"/>
      <c r="HU641" s="7"/>
      <c r="HV641" s="8"/>
      <c r="IA641" s="8"/>
      <c r="IC641" s="4"/>
      <c r="ID641" s="4"/>
      <c r="IF641" s="8"/>
      <c r="IH641" s="4"/>
      <c r="II641" s="4"/>
      <c r="IK641" s="8"/>
      <c r="IM641" s="4"/>
      <c r="IN641" s="4"/>
      <c r="IO641" s="15"/>
      <c r="IP641" s="39"/>
      <c r="IU641" s="39"/>
      <c r="IW641" s="14"/>
      <c r="IX641" s="14"/>
      <c r="IZ641" s="39"/>
      <c r="JB641" s="14"/>
      <c r="JC641" s="14"/>
      <c r="JD641" s="22"/>
      <c r="JE641" s="40"/>
      <c r="JJ641" s="40"/>
      <c r="JL641" s="21"/>
      <c r="JM641" s="21"/>
      <c r="JN641" s="26"/>
      <c r="JO641" s="41"/>
      <c r="JS641" s="7"/>
      <c r="JT641" s="8"/>
      <c r="JY641" s="8"/>
      <c r="KA641" s="4"/>
      <c r="KB641" s="4"/>
      <c r="KD641" s="8"/>
      <c r="KF641" s="4"/>
      <c r="KG641" s="4"/>
      <c r="KH641" s="15"/>
      <c r="KI641" s="39"/>
      <c r="KN641" s="39"/>
      <c r="KP641" s="14"/>
      <c r="KQ641" s="14"/>
      <c r="KR641" s="22"/>
      <c r="KS641" s="40"/>
      <c r="KX641" s="6"/>
      <c r="KZ641" s="5"/>
      <c r="LA641" s="5"/>
      <c r="LG641" s="15"/>
      <c r="LH641" s="39"/>
      <c r="LM641" s="6"/>
      <c r="LO641" s="5"/>
      <c r="LP641" s="5"/>
      <c r="LQ641" s="7"/>
      <c r="LR641" s="8"/>
      <c r="LW641" s="8"/>
      <c r="LY641" s="4"/>
      <c r="LZ641" s="4"/>
      <c r="MB641" s="8"/>
      <c r="MD641" s="4"/>
      <c r="ME641" s="4"/>
      <c r="MG641" s="8"/>
      <c r="MI641" s="4"/>
      <c r="MJ641" s="4"/>
      <c r="MK641" s="15"/>
      <c r="ML641" s="39"/>
      <c r="MQ641" s="39"/>
      <c r="MS641" s="14"/>
      <c r="MT641" s="14"/>
      <c r="MV641" s="39"/>
      <c r="MX641" s="14"/>
      <c r="MY641" s="14"/>
      <c r="MZ641" s="22"/>
      <c r="NA641" s="40"/>
      <c r="NF641" s="40"/>
      <c r="NH641" s="21"/>
      <c r="NI641" s="21"/>
      <c r="NJ641" s="26"/>
      <c r="NK641" s="41"/>
      <c r="NO641" s="7"/>
      <c r="NP641" s="8"/>
      <c r="NU641" s="8"/>
      <c r="NW641" s="4"/>
      <c r="NX641" s="4"/>
      <c r="NZ641" s="8"/>
      <c r="OB641" s="4"/>
      <c r="OC641" s="4"/>
      <c r="OD641" s="15"/>
      <c r="OE641" s="39"/>
      <c r="OJ641" s="39"/>
      <c r="OL641" s="14"/>
      <c r="OM641" s="14"/>
      <c r="ON641" s="22"/>
      <c r="OO641" s="40"/>
      <c r="OS641" s="7"/>
      <c r="OT641" s="8"/>
      <c r="OY641" s="8"/>
      <c r="PA641" s="4"/>
      <c r="PB641" s="4"/>
      <c r="PC641" s="15"/>
      <c r="PD641" s="39"/>
      <c r="PH641" s="7"/>
      <c r="PI641" s="8"/>
      <c r="PM641" s="7"/>
      <c r="PN641" s="8"/>
      <c r="PS641" s="8"/>
      <c r="PU641" s="4"/>
      <c r="PV641" s="4"/>
      <c r="PX641" s="8"/>
      <c r="PZ641" s="4"/>
      <c r="QA641" s="4"/>
      <c r="QB641" s="15"/>
      <c r="QC641" s="39"/>
      <c r="QH641" s="39"/>
      <c r="QJ641" s="14"/>
      <c r="QK641" s="14"/>
      <c r="QL641" s="22"/>
      <c r="QM641" s="40"/>
      <c r="QQ641" s="7"/>
      <c r="QR641" s="8"/>
      <c r="QW641" s="8"/>
      <c r="QY641" s="4"/>
      <c r="QZ641" s="4"/>
      <c r="RA641" s="15"/>
      <c r="RB641" s="39"/>
      <c r="RF641" s="7"/>
      <c r="RG641" s="8"/>
      <c r="RK641" s="7"/>
      <c r="RL641" s="8"/>
      <c r="RQ641" s="8"/>
      <c r="RS641" s="4"/>
      <c r="RT641" s="4"/>
      <c r="RU641" s="15"/>
      <c r="RV641" s="39"/>
      <c r="RZ641" s="7"/>
      <c r="SA641" s="8"/>
      <c r="SE641" s="7"/>
      <c r="SF641" s="8"/>
      <c r="SJ641" s="7"/>
      <c r="SK641" s="8"/>
      <c r="SP641" s="8"/>
      <c r="SR641" s="4"/>
      <c r="SS641" s="4"/>
      <c r="SU641" s="8"/>
      <c r="SW641" s="4"/>
      <c r="SX641" s="4"/>
      <c r="SY641" s="15"/>
      <c r="SZ641" s="39"/>
      <c r="TE641" s="39"/>
      <c r="TG641" s="14"/>
      <c r="TH641" s="14"/>
      <c r="TI641" s="22"/>
      <c r="TJ641" s="40"/>
      <c r="TN641" s="7"/>
      <c r="TO641" s="8"/>
      <c r="TT641" s="8"/>
      <c r="TV641" s="4"/>
      <c r="TW641" s="4"/>
      <c r="TX641" s="15"/>
      <c r="TY641" s="39"/>
      <c r="UC641" s="7"/>
      <c r="UD641" s="8"/>
      <c r="UH641" s="7"/>
      <c r="UI641" s="8"/>
      <c r="UN641" s="8"/>
      <c r="UP641" s="4"/>
      <c r="UQ641" s="4"/>
      <c r="UR641" s="15"/>
      <c r="US641" s="39"/>
      <c r="UW641" s="7"/>
      <c r="UX641" s="8"/>
      <c r="VB641" s="7"/>
      <c r="VC641" s="8"/>
      <c r="VG641" s="7"/>
      <c r="VH641" s="8"/>
      <c r="VM641" s="8"/>
      <c r="VO641" s="4"/>
      <c r="VP641" s="4"/>
      <c r="VQ641" s="15"/>
      <c r="VR641" s="39"/>
      <c r="VV641" s="7"/>
      <c r="VW641" s="8"/>
      <c r="WA641" s="7"/>
      <c r="WB641" s="8"/>
      <c r="WF641" s="7"/>
      <c r="WG641" s="8"/>
      <c r="WK641" s="7"/>
      <c r="WL641" s="8"/>
      <c r="WQ641" s="8"/>
      <c r="WS641" s="4"/>
      <c r="WT641" s="4"/>
      <c r="WU641" s="15"/>
      <c r="WV641" s="39"/>
      <c r="WZ641" s="7"/>
      <c r="XA641" s="8"/>
      <c r="XE641" s="7"/>
      <c r="XF641" s="8"/>
      <c r="XJ641" s="7"/>
      <c r="XK641" s="8"/>
      <c r="XO641" s="7"/>
      <c r="XP641" s="8"/>
      <c r="XT641" s="7"/>
      <c r="XU641" s="8"/>
      <c r="XY641" s="7"/>
      <c r="XZ641" s="8"/>
      <c r="YD641" s="7"/>
      <c r="YE641" s="8"/>
      <c r="YI641" s="7"/>
      <c r="YJ641" s="8"/>
    </row>
    <row r="642" spans="2:660" x14ac:dyDescent="0.2">
      <c r="B642" s="242"/>
      <c r="C642" s="163"/>
      <c r="D642"/>
      <c r="J642"/>
      <c r="K642"/>
      <c r="L642"/>
      <c r="M642"/>
      <c r="AI642" s="8"/>
      <c r="AK642" s="4"/>
      <c r="AL642" s="9"/>
      <c r="AN642" s="8"/>
      <c r="AP642" s="4"/>
      <c r="AQ642" s="9"/>
      <c r="AS642" s="8"/>
      <c r="AU642" s="4"/>
      <c r="AV642" s="9"/>
      <c r="AX642" s="17"/>
      <c r="AZ642" s="13"/>
      <c r="BA642" s="16"/>
      <c r="BM642" s="39"/>
      <c r="BO642" s="14"/>
      <c r="BP642" s="18"/>
      <c r="BR642" s="39"/>
      <c r="BT642" s="14"/>
      <c r="BU642" s="18"/>
      <c r="BW642" s="39"/>
      <c r="BY642" s="14"/>
      <c r="BZ642" s="18"/>
      <c r="CA642" s="22"/>
      <c r="CB642" s="40"/>
      <c r="CG642" s="40"/>
      <c r="CI642" s="21"/>
      <c r="CJ642" s="21"/>
      <c r="CL642" s="40"/>
      <c r="CN642" s="21"/>
      <c r="CO642" s="21"/>
      <c r="CQ642" s="40"/>
      <c r="CS642" s="21"/>
      <c r="CT642" s="21"/>
      <c r="CV642" s="40"/>
      <c r="CX642" s="21"/>
      <c r="CY642" s="21"/>
      <c r="CZ642" s="26"/>
      <c r="DA642" s="41"/>
      <c r="DF642" s="41"/>
      <c r="DH642" s="25"/>
      <c r="DI642" s="25"/>
      <c r="DK642" s="41"/>
      <c r="DM642" s="25"/>
      <c r="DN642" s="25"/>
      <c r="DP642" s="41"/>
      <c r="DR642" s="25"/>
      <c r="DS642" s="25"/>
      <c r="DT642" s="30"/>
      <c r="DU642" s="42"/>
      <c r="DZ642" s="42"/>
      <c r="EB642" s="29"/>
      <c r="EC642" s="29"/>
      <c r="EE642" s="42"/>
      <c r="EG642" s="29"/>
      <c r="EH642" s="29"/>
      <c r="EI642" s="34"/>
      <c r="EJ642" s="43"/>
      <c r="EO642" s="43"/>
      <c r="EQ642" s="33"/>
      <c r="ER642" s="33"/>
      <c r="ES642" s="38"/>
      <c r="ET642" s="44"/>
      <c r="EX642" s="7"/>
      <c r="EY642" s="8"/>
      <c r="FD642" s="8"/>
      <c r="FF642" s="4"/>
      <c r="FG642" s="4"/>
      <c r="FI642" s="8"/>
      <c r="FK642" s="4"/>
      <c r="FL642" s="4"/>
      <c r="FN642" s="8"/>
      <c r="FP642" s="4"/>
      <c r="FQ642" s="4"/>
      <c r="FS642" s="8"/>
      <c r="FU642" s="4"/>
      <c r="FV642" s="4"/>
      <c r="FW642" s="15"/>
      <c r="FX642" s="39"/>
      <c r="GC642" s="39"/>
      <c r="GE642" s="14"/>
      <c r="GF642" s="14"/>
      <c r="GH642" s="39"/>
      <c r="GJ642" s="14"/>
      <c r="GK642" s="14"/>
      <c r="GM642" s="39"/>
      <c r="GO642" s="14"/>
      <c r="GP642" s="14"/>
      <c r="GQ642" s="22"/>
      <c r="GR642" s="40"/>
      <c r="GW642" s="40"/>
      <c r="GY642" s="21"/>
      <c r="GZ642" s="21"/>
      <c r="HB642" s="40"/>
      <c r="HD642" s="21"/>
      <c r="HE642" s="21"/>
      <c r="HF642" s="26"/>
      <c r="HG642" s="41"/>
      <c r="HL642" s="41"/>
      <c r="HN642" s="25"/>
      <c r="HO642" s="25"/>
      <c r="HP642" s="30"/>
      <c r="HQ642" s="42"/>
      <c r="HU642" s="7"/>
      <c r="HV642" s="8"/>
      <c r="IA642" s="8"/>
      <c r="IC642" s="4"/>
      <c r="ID642" s="4"/>
      <c r="IF642" s="8"/>
      <c r="IH642" s="4"/>
      <c r="II642" s="4"/>
      <c r="IK642" s="8"/>
      <c r="IM642" s="4"/>
      <c r="IN642" s="4"/>
      <c r="IO642" s="15"/>
      <c r="IP642" s="39"/>
      <c r="IU642" s="39"/>
      <c r="IW642" s="14"/>
      <c r="IX642" s="14"/>
      <c r="IZ642" s="39"/>
      <c r="JB642" s="14"/>
      <c r="JC642" s="14"/>
      <c r="JD642" s="22"/>
      <c r="JE642" s="40"/>
      <c r="JJ642" s="40"/>
      <c r="JL642" s="21"/>
      <c r="JM642" s="21"/>
      <c r="JN642" s="26"/>
      <c r="JO642" s="41"/>
      <c r="JS642" s="7"/>
      <c r="JT642" s="8"/>
      <c r="JY642" s="8"/>
      <c r="KA642" s="4"/>
      <c r="KB642" s="4"/>
      <c r="KD642" s="8"/>
      <c r="KF642" s="4"/>
      <c r="KG642" s="4"/>
      <c r="KH642" s="15"/>
      <c r="KI642" s="39"/>
      <c r="KN642" s="39"/>
      <c r="KP642" s="14"/>
      <c r="KQ642" s="14"/>
      <c r="KR642" s="22"/>
      <c r="KS642" s="40"/>
      <c r="KX642" s="6"/>
      <c r="KZ642" s="5"/>
      <c r="LA642" s="5"/>
      <c r="LG642" s="15"/>
      <c r="LH642" s="39"/>
      <c r="LM642" s="6"/>
      <c r="LO642" s="5"/>
      <c r="LP642" s="5"/>
      <c r="LQ642" s="7"/>
      <c r="LR642" s="8"/>
      <c r="LW642" s="8"/>
      <c r="LY642" s="4"/>
      <c r="LZ642" s="4"/>
      <c r="MB642" s="8"/>
      <c r="MD642" s="4"/>
      <c r="ME642" s="4"/>
      <c r="MG642" s="8"/>
      <c r="MI642" s="4"/>
      <c r="MJ642" s="4"/>
      <c r="MK642" s="15"/>
      <c r="ML642" s="39"/>
      <c r="MQ642" s="39"/>
      <c r="MS642" s="14"/>
      <c r="MT642" s="14"/>
      <c r="MV642" s="39"/>
      <c r="MX642" s="14"/>
      <c r="MY642" s="14"/>
      <c r="MZ642" s="22"/>
      <c r="NA642" s="40"/>
      <c r="NF642" s="40"/>
      <c r="NH642" s="21"/>
      <c r="NI642" s="21"/>
      <c r="NJ642" s="26"/>
      <c r="NK642" s="41"/>
      <c r="NO642" s="7"/>
      <c r="NP642" s="8"/>
      <c r="NU642" s="8"/>
      <c r="NW642" s="4"/>
      <c r="NX642" s="4"/>
      <c r="NZ642" s="8"/>
      <c r="OB642" s="4"/>
      <c r="OC642" s="4"/>
      <c r="OD642" s="15"/>
      <c r="OE642" s="39"/>
      <c r="OJ642" s="39"/>
      <c r="OL642" s="14"/>
      <c r="OM642" s="14"/>
      <c r="ON642" s="22"/>
      <c r="OO642" s="40"/>
      <c r="OS642" s="7"/>
      <c r="OT642" s="8"/>
      <c r="OY642" s="8"/>
      <c r="PA642" s="4"/>
      <c r="PB642" s="4"/>
      <c r="PC642" s="15"/>
      <c r="PD642" s="39"/>
      <c r="PH642" s="7"/>
      <c r="PI642" s="8"/>
      <c r="PM642" s="7"/>
      <c r="PN642" s="8"/>
      <c r="PS642" s="8"/>
      <c r="PU642" s="4"/>
      <c r="PV642" s="4"/>
      <c r="PX642" s="8"/>
      <c r="PZ642" s="4"/>
      <c r="QA642" s="4"/>
      <c r="QB642" s="15"/>
      <c r="QC642" s="39"/>
      <c r="QH642" s="39"/>
      <c r="QJ642" s="14"/>
      <c r="QK642" s="14"/>
      <c r="QL642" s="22"/>
      <c r="QM642" s="40"/>
      <c r="QQ642" s="7"/>
      <c r="QR642" s="8"/>
      <c r="QW642" s="8"/>
      <c r="QY642" s="4"/>
      <c r="QZ642" s="4"/>
      <c r="RA642" s="15"/>
      <c r="RB642" s="39"/>
      <c r="RF642" s="7"/>
      <c r="RG642" s="8"/>
      <c r="RK642" s="7"/>
      <c r="RL642" s="8"/>
      <c r="RQ642" s="8"/>
      <c r="RS642" s="4"/>
      <c r="RT642" s="4"/>
      <c r="RU642" s="15"/>
      <c r="RV642" s="39"/>
      <c r="RZ642" s="7"/>
      <c r="SA642" s="8"/>
      <c r="SE642" s="7"/>
      <c r="SF642" s="8"/>
      <c r="SJ642" s="7"/>
      <c r="SK642" s="8"/>
      <c r="SP642" s="8"/>
      <c r="SR642" s="4"/>
      <c r="SS642" s="4"/>
      <c r="SU642" s="8"/>
      <c r="SW642" s="4"/>
      <c r="SX642" s="4"/>
      <c r="SY642" s="15"/>
      <c r="SZ642" s="39"/>
      <c r="TE642" s="39"/>
      <c r="TG642" s="14"/>
      <c r="TH642" s="14"/>
      <c r="TI642" s="22"/>
      <c r="TJ642" s="40"/>
      <c r="TN642" s="7"/>
      <c r="TO642" s="8"/>
      <c r="TT642" s="8"/>
      <c r="TV642" s="4"/>
      <c r="TW642" s="4"/>
      <c r="TX642" s="15"/>
      <c r="TY642" s="39"/>
      <c r="UC642" s="7"/>
      <c r="UD642" s="8"/>
      <c r="UH642" s="7"/>
      <c r="UI642" s="8"/>
      <c r="UN642" s="8"/>
      <c r="UP642" s="4"/>
      <c r="UQ642" s="4"/>
      <c r="UR642" s="15"/>
      <c r="US642" s="39"/>
      <c r="UW642" s="7"/>
      <c r="UX642" s="8"/>
      <c r="VB642" s="7"/>
      <c r="VC642" s="8"/>
      <c r="VG642" s="7"/>
      <c r="VH642" s="8"/>
      <c r="VM642" s="8"/>
      <c r="VO642" s="4"/>
      <c r="VP642" s="4"/>
      <c r="VQ642" s="15"/>
      <c r="VR642" s="39"/>
      <c r="VV642" s="7"/>
      <c r="VW642" s="8"/>
      <c r="WA642" s="7"/>
      <c r="WB642" s="8"/>
      <c r="WF642" s="7"/>
      <c r="WG642" s="8"/>
      <c r="WK642" s="7"/>
      <c r="WL642" s="8"/>
      <c r="WQ642" s="8"/>
      <c r="WS642" s="4"/>
      <c r="WT642" s="4"/>
      <c r="WU642" s="15"/>
      <c r="WV642" s="39"/>
      <c r="WZ642" s="7"/>
      <c r="XA642" s="8"/>
      <c r="XE642" s="7"/>
      <c r="XF642" s="8"/>
      <c r="XJ642" s="7"/>
      <c r="XK642" s="8"/>
      <c r="XO642" s="7"/>
      <c r="XP642" s="8"/>
      <c r="XT642" s="7"/>
      <c r="XU642" s="8"/>
      <c r="XY642" s="7"/>
      <c r="XZ642" s="8"/>
      <c r="YD642" s="7"/>
      <c r="YE642" s="8"/>
      <c r="YI642" s="7"/>
      <c r="YJ642" s="8"/>
    </row>
    <row r="643" spans="2:660" x14ac:dyDescent="0.2">
      <c r="B643" s="242"/>
      <c r="C643" s="163"/>
      <c r="D643"/>
      <c r="J643"/>
      <c r="K643"/>
      <c r="L643"/>
      <c r="M643"/>
      <c r="AI643" s="8"/>
      <c r="AK643" s="4"/>
      <c r="AL643" s="9"/>
      <c r="AN643" s="8"/>
      <c r="AP643" s="4"/>
      <c r="AQ643" s="9"/>
      <c r="AS643" s="8"/>
      <c r="AU643" s="4"/>
      <c r="AV643" s="9"/>
      <c r="AX643" s="17"/>
      <c r="AZ643" s="13"/>
      <c r="BA643" s="16"/>
      <c r="BM643" s="39"/>
      <c r="BO643" s="14"/>
      <c r="BP643" s="18"/>
      <c r="BR643" s="39"/>
      <c r="BT643" s="14"/>
      <c r="BU643" s="18"/>
      <c r="BW643" s="39"/>
      <c r="BY643" s="14"/>
      <c r="BZ643" s="18"/>
      <c r="CA643" s="22"/>
      <c r="CB643" s="40"/>
      <c r="CG643" s="40"/>
      <c r="CI643" s="21"/>
      <c r="CJ643" s="21"/>
      <c r="CL643" s="40"/>
      <c r="CN643" s="21"/>
      <c r="CO643" s="21"/>
      <c r="CQ643" s="40"/>
      <c r="CS643" s="21"/>
      <c r="CT643" s="21"/>
      <c r="CV643" s="40"/>
      <c r="CX643" s="21"/>
      <c r="CY643" s="21"/>
      <c r="CZ643" s="26"/>
      <c r="DA643" s="41"/>
      <c r="DF643" s="41"/>
      <c r="DH643" s="25"/>
      <c r="DI643" s="25"/>
      <c r="DK643" s="41"/>
      <c r="DM643" s="25"/>
      <c r="DN643" s="25"/>
      <c r="DP643" s="41"/>
      <c r="DR643" s="25"/>
      <c r="DS643" s="25"/>
      <c r="DT643" s="30"/>
      <c r="DU643" s="42"/>
      <c r="DZ643" s="42"/>
      <c r="EB643" s="29"/>
      <c r="EC643" s="29"/>
      <c r="EE643" s="42"/>
      <c r="EG643" s="29"/>
      <c r="EH643" s="29"/>
      <c r="EI643" s="34"/>
      <c r="EJ643" s="43"/>
      <c r="EO643" s="43"/>
      <c r="EQ643" s="33"/>
      <c r="ER643" s="33"/>
      <c r="ES643" s="38"/>
      <c r="ET643" s="44"/>
      <c r="EX643" s="7"/>
      <c r="EY643" s="8"/>
      <c r="FD643" s="8"/>
      <c r="FF643" s="4"/>
      <c r="FG643" s="4"/>
      <c r="FI643" s="8"/>
      <c r="FK643" s="4"/>
      <c r="FL643" s="4"/>
      <c r="FN643" s="8"/>
      <c r="FP643" s="4"/>
      <c r="FQ643" s="4"/>
      <c r="FS643" s="8"/>
      <c r="FU643" s="4"/>
      <c r="FV643" s="4"/>
      <c r="FW643" s="15"/>
      <c r="FX643" s="39"/>
      <c r="GC643" s="39"/>
      <c r="GE643" s="14"/>
      <c r="GF643" s="14"/>
      <c r="GH643" s="39"/>
      <c r="GJ643" s="14"/>
      <c r="GK643" s="14"/>
      <c r="GM643" s="39"/>
      <c r="GO643" s="14"/>
      <c r="GP643" s="14"/>
      <c r="GQ643" s="22"/>
      <c r="GR643" s="40"/>
      <c r="GW643" s="40"/>
      <c r="GY643" s="21"/>
      <c r="GZ643" s="21"/>
      <c r="HB643" s="40"/>
      <c r="HD643" s="21"/>
      <c r="HE643" s="21"/>
      <c r="HF643" s="26"/>
      <c r="HG643" s="41"/>
      <c r="HL643" s="41"/>
      <c r="HN643" s="25"/>
      <c r="HO643" s="25"/>
      <c r="HP643" s="30"/>
      <c r="HQ643" s="42"/>
      <c r="HU643" s="7"/>
      <c r="HV643" s="8"/>
      <c r="IA643" s="8"/>
      <c r="IC643" s="4"/>
      <c r="ID643" s="4"/>
      <c r="IF643" s="8"/>
      <c r="IH643" s="4"/>
      <c r="II643" s="4"/>
      <c r="IK643" s="8"/>
      <c r="IM643" s="4"/>
      <c r="IN643" s="4"/>
      <c r="IO643" s="15"/>
      <c r="IP643" s="39"/>
      <c r="IU643" s="39"/>
      <c r="IW643" s="14"/>
      <c r="IX643" s="14"/>
      <c r="IZ643" s="39"/>
      <c r="JB643" s="14"/>
      <c r="JC643" s="14"/>
      <c r="JD643" s="22"/>
      <c r="JE643" s="40"/>
      <c r="JJ643" s="40"/>
      <c r="JL643" s="21"/>
      <c r="JM643" s="21"/>
      <c r="JN643" s="26"/>
      <c r="JO643" s="41"/>
      <c r="JS643" s="7"/>
      <c r="JT643" s="8"/>
      <c r="JY643" s="8"/>
      <c r="KA643" s="4"/>
      <c r="KB643" s="4"/>
      <c r="KD643" s="8"/>
      <c r="KF643" s="4"/>
      <c r="KG643" s="4"/>
      <c r="KH643" s="15"/>
      <c r="KI643" s="39"/>
      <c r="KN643" s="39"/>
      <c r="KP643" s="14"/>
      <c r="KQ643" s="14"/>
      <c r="KR643" s="22"/>
      <c r="KS643" s="40"/>
      <c r="KX643" s="6"/>
      <c r="KZ643" s="5"/>
      <c r="LA643" s="5"/>
      <c r="LG643" s="15"/>
      <c r="LH643" s="39"/>
      <c r="LM643" s="6"/>
      <c r="LO643" s="5"/>
      <c r="LP643" s="5"/>
      <c r="LQ643" s="7"/>
      <c r="LR643" s="8"/>
      <c r="LW643" s="8"/>
      <c r="LY643" s="4"/>
      <c r="LZ643" s="4"/>
      <c r="MB643" s="8"/>
      <c r="MD643" s="4"/>
      <c r="ME643" s="4"/>
      <c r="MG643" s="8"/>
      <c r="MI643" s="4"/>
      <c r="MJ643" s="4"/>
      <c r="MK643" s="15"/>
      <c r="ML643" s="39"/>
      <c r="MQ643" s="39"/>
      <c r="MS643" s="14"/>
      <c r="MT643" s="14"/>
      <c r="MV643" s="39"/>
      <c r="MX643" s="14"/>
      <c r="MY643" s="14"/>
      <c r="MZ643" s="22"/>
      <c r="NA643" s="40"/>
      <c r="NF643" s="40"/>
      <c r="NH643" s="21"/>
      <c r="NI643" s="21"/>
      <c r="NJ643" s="26"/>
      <c r="NK643" s="41"/>
      <c r="NO643" s="7"/>
      <c r="NP643" s="8"/>
      <c r="NU643" s="8"/>
      <c r="NW643" s="4"/>
      <c r="NX643" s="4"/>
      <c r="NZ643" s="8"/>
      <c r="OB643" s="4"/>
      <c r="OC643" s="4"/>
      <c r="OD643" s="15"/>
      <c r="OE643" s="39"/>
      <c r="OJ643" s="39"/>
      <c r="OL643" s="14"/>
      <c r="OM643" s="14"/>
      <c r="ON643" s="22"/>
      <c r="OO643" s="40"/>
      <c r="OS643" s="7"/>
      <c r="OT643" s="8"/>
      <c r="OY643" s="8"/>
      <c r="PA643" s="4"/>
      <c r="PB643" s="4"/>
      <c r="PC643" s="15"/>
      <c r="PD643" s="39"/>
      <c r="PH643" s="7"/>
      <c r="PI643" s="8"/>
      <c r="PM643" s="7"/>
      <c r="PN643" s="8"/>
      <c r="PS643" s="8"/>
      <c r="PU643" s="4"/>
      <c r="PV643" s="4"/>
      <c r="PX643" s="8"/>
      <c r="PZ643" s="4"/>
      <c r="QA643" s="4"/>
      <c r="QB643" s="15"/>
      <c r="QC643" s="39"/>
      <c r="QH643" s="39"/>
      <c r="QJ643" s="14"/>
      <c r="QK643" s="14"/>
      <c r="QL643" s="22"/>
      <c r="QM643" s="40"/>
      <c r="QQ643" s="7"/>
      <c r="QR643" s="8"/>
      <c r="QW643" s="8"/>
      <c r="QY643" s="4"/>
      <c r="QZ643" s="4"/>
      <c r="RA643" s="15"/>
      <c r="RB643" s="39"/>
      <c r="RF643" s="7"/>
      <c r="RG643" s="8"/>
      <c r="RK643" s="7"/>
      <c r="RL643" s="8"/>
      <c r="RQ643" s="8"/>
      <c r="RS643" s="4"/>
      <c r="RT643" s="4"/>
      <c r="RU643" s="15"/>
      <c r="RV643" s="39"/>
      <c r="RZ643" s="7"/>
      <c r="SA643" s="8"/>
      <c r="SE643" s="7"/>
      <c r="SF643" s="8"/>
      <c r="SJ643" s="7"/>
      <c r="SK643" s="8"/>
      <c r="SP643" s="8"/>
      <c r="SR643" s="4"/>
      <c r="SS643" s="4"/>
      <c r="SU643" s="8"/>
      <c r="SW643" s="4"/>
      <c r="SX643" s="4"/>
      <c r="SY643" s="15"/>
      <c r="SZ643" s="39"/>
      <c r="TE643" s="39"/>
      <c r="TG643" s="14"/>
      <c r="TH643" s="14"/>
      <c r="TI643" s="22"/>
      <c r="TJ643" s="40"/>
      <c r="TN643" s="7"/>
      <c r="TO643" s="8"/>
      <c r="TT643" s="8"/>
      <c r="TV643" s="4"/>
      <c r="TW643" s="4"/>
      <c r="TX643" s="15"/>
      <c r="TY643" s="39"/>
      <c r="UC643" s="7"/>
      <c r="UD643" s="8"/>
      <c r="UH643" s="7"/>
      <c r="UI643" s="8"/>
      <c r="UN643" s="8"/>
      <c r="UP643" s="4"/>
      <c r="UQ643" s="4"/>
      <c r="UR643" s="15"/>
      <c r="US643" s="39"/>
      <c r="UW643" s="7"/>
      <c r="UX643" s="8"/>
      <c r="VB643" s="7"/>
      <c r="VC643" s="8"/>
      <c r="VG643" s="7"/>
      <c r="VH643" s="8"/>
      <c r="VM643" s="8"/>
      <c r="VO643" s="4"/>
      <c r="VP643" s="4"/>
      <c r="VQ643" s="15"/>
      <c r="VR643" s="39"/>
      <c r="VV643" s="7"/>
      <c r="VW643" s="8"/>
      <c r="WA643" s="7"/>
      <c r="WB643" s="8"/>
      <c r="WF643" s="7"/>
      <c r="WG643" s="8"/>
      <c r="WK643" s="7"/>
      <c r="WL643" s="8"/>
      <c r="WQ643" s="8"/>
      <c r="WS643" s="4"/>
      <c r="WT643" s="4"/>
      <c r="WU643" s="15"/>
      <c r="WV643" s="39"/>
      <c r="WZ643" s="7"/>
      <c r="XA643" s="8"/>
      <c r="XE643" s="7"/>
      <c r="XF643" s="8"/>
      <c r="XJ643" s="7"/>
      <c r="XK643" s="8"/>
      <c r="XO643" s="7"/>
      <c r="XP643" s="8"/>
      <c r="XT643" s="7"/>
      <c r="XU643" s="8"/>
      <c r="XY643" s="7"/>
      <c r="XZ643" s="8"/>
      <c r="YD643" s="7"/>
      <c r="YE643" s="8"/>
      <c r="YI643" s="7"/>
      <c r="YJ643" s="8"/>
    </row>
    <row r="644" spans="2:660" x14ac:dyDescent="0.2">
      <c r="B644" s="242"/>
      <c r="C644" s="163"/>
      <c r="D644"/>
      <c r="J644"/>
      <c r="K644"/>
      <c r="L644"/>
      <c r="M644"/>
      <c r="AI644" s="8"/>
      <c r="AK644" s="4"/>
      <c r="AL644" s="9"/>
      <c r="AN644" s="8"/>
      <c r="AP644" s="4"/>
      <c r="AQ644" s="9"/>
      <c r="AS644" s="8"/>
      <c r="AU644" s="4"/>
      <c r="AV644" s="9"/>
      <c r="AX644" s="17"/>
      <c r="AZ644" s="13"/>
      <c r="BA644" s="16"/>
      <c r="BM644" s="39"/>
      <c r="BO644" s="14"/>
      <c r="BP644" s="18"/>
      <c r="BR644" s="39"/>
      <c r="BT644" s="14"/>
      <c r="BU644" s="18"/>
      <c r="BW644" s="39"/>
      <c r="BY644" s="14"/>
      <c r="BZ644" s="18"/>
      <c r="CA644" s="22"/>
      <c r="CB644" s="40"/>
      <c r="CG644" s="40"/>
      <c r="CI644" s="21"/>
      <c r="CJ644" s="21"/>
      <c r="CL644" s="40"/>
      <c r="CN644" s="21"/>
      <c r="CO644" s="21"/>
      <c r="CQ644" s="40"/>
      <c r="CS644" s="21"/>
      <c r="CT644" s="21"/>
      <c r="CV644" s="40"/>
      <c r="CX644" s="21"/>
      <c r="CY644" s="21"/>
      <c r="CZ644" s="26"/>
      <c r="DA644" s="41"/>
      <c r="DF644" s="41"/>
      <c r="DH644" s="25"/>
      <c r="DI644" s="25"/>
      <c r="DK644" s="41"/>
      <c r="DM644" s="25"/>
      <c r="DN644" s="25"/>
      <c r="DP644" s="41"/>
      <c r="DR644" s="25"/>
      <c r="DS644" s="25"/>
      <c r="DT644" s="30"/>
      <c r="DU644" s="42"/>
      <c r="DZ644" s="42"/>
      <c r="EB644" s="29"/>
      <c r="EC644" s="29"/>
      <c r="EE644" s="42"/>
      <c r="EG644" s="29"/>
      <c r="EH644" s="29"/>
      <c r="EI644" s="34"/>
      <c r="EJ644" s="43"/>
      <c r="EO644" s="43"/>
      <c r="EQ644" s="33"/>
      <c r="ER644" s="33"/>
      <c r="ES644" s="38"/>
      <c r="ET644" s="44"/>
      <c r="EX644" s="7"/>
      <c r="EY644" s="8"/>
      <c r="FD644" s="8"/>
      <c r="FF644" s="4"/>
      <c r="FG644" s="4"/>
      <c r="FI644" s="8"/>
      <c r="FK644" s="4"/>
      <c r="FL644" s="4"/>
      <c r="FN644" s="8"/>
      <c r="FP644" s="4"/>
      <c r="FQ644" s="4"/>
      <c r="FS644" s="8"/>
      <c r="FU644" s="4"/>
      <c r="FV644" s="4"/>
      <c r="FW644" s="15"/>
      <c r="FX644" s="39"/>
      <c r="GC644" s="39"/>
      <c r="GE644" s="14"/>
      <c r="GF644" s="14"/>
      <c r="GH644" s="39"/>
      <c r="GJ644" s="14"/>
      <c r="GK644" s="14"/>
      <c r="GM644" s="39"/>
      <c r="GO644" s="14"/>
      <c r="GP644" s="14"/>
      <c r="GQ644" s="22"/>
      <c r="GR644" s="40"/>
      <c r="GW644" s="40"/>
      <c r="GY644" s="21"/>
      <c r="GZ644" s="21"/>
      <c r="HB644" s="40"/>
      <c r="HD644" s="21"/>
      <c r="HE644" s="21"/>
      <c r="HF644" s="26"/>
      <c r="HG644" s="41"/>
      <c r="HL644" s="41"/>
      <c r="HN644" s="25"/>
      <c r="HO644" s="25"/>
      <c r="HP644" s="30"/>
      <c r="HQ644" s="42"/>
      <c r="HU644" s="7"/>
      <c r="HV644" s="8"/>
      <c r="IA644" s="8"/>
      <c r="IC644" s="4"/>
      <c r="ID644" s="4"/>
      <c r="IF644" s="8"/>
      <c r="IH644" s="4"/>
      <c r="II644" s="4"/>
      <c r="IK644" s="8"/>
      <c r="IM644" s="4"/>
      <c r="IN644" s="4"/>
      <c r="IO644" s="15"/>
      <c r="IP644" s="39"/>
      <c r="IU644" s="39"/>
      <c r="IW644" s="14"/>
      <c r="IX644" s="14"/>
      <c r="IZ644" s="39"/>
      <c r="JB644" s="14"/>
      <c r="JC644" s="14"/>
      <c r="JD644" s="22"/>
      <c r="JE644" s="40"/>
      <c r="JJ644" s="40"/>
      <c r="JL644" s="21"/>
      <c r="JM644" s="21"/>
      <c r="JN644" s="26"/>
      <c r="JO644" s="41"/>
      <c r="JS644" s="7"/>
      <c r="JT644" s="8"/>
      <c r="JY644" s="8"/>
      <c r="KA644" s="4"/>
      <c r="KB644" s="4"/>
      <c r="KD644" s="8"/>
      <c r="KF644" s="4"/>
      <c r="KG644" s="4"/>
      <c r="KH644" s="15"/>
      <c r="KI644" s="39"/>
      <c r="KN644" s="39"/>
      <c r="KP644" s="14"/>
      <c r="KQ644" s="14"/>
      <c r="KR644" s="22"/>
      <c r="KS644" s="40"/>
      <c r="KX644" s="6"/>
      <c r="KZ644" s="5"/>
      <c r="LA644" s="5"/>
      <c r="LG644" s="15"/>
      <c r="LH644" s="39"/>
      <c r="LM644" s="6"/>
      <c r="LO644" s="5"/>
      <c r="LP644" s="5"/>
      <c r="LQ644" s="7"/>
      <c r="LR644" s="8"/>
      <c r="LW644" s="8"/>
      <c r="LY644" s="4"/>
      <c r="LZ644" s="4"/>
      <c r="MB644" s="8"/>
      <c r="MD644" s="4"/>
      <c r="ME644" s="4"/>
      <c r="MG644" s="8"/>
      <c r="MI644" s="4"/>
      <c r="MJ644" s="4"/>
      <c r="MK644" s="15"/>
      <c r="ML644" s="39"/>
      <c r="MQ644" s="39"/>
      <c r="MS644" s="14"/>
      <c r="MT644" s="14"/>
      <c r="MV644" s="39"/>
      <c r="MX644" s="14"/>
      <c r="MY644" s="14"/>
      <c r="MZ644" s="22"/>
      <c r="NA644" s="40"/>
      <c r="NF644" s="40"/>
      <c r="NH644" s="21"/>
      <c r="NI644" s="21"/>
      <c r="NJ644" s="26"/>
      <c r="NK644" s="41"/>
      <c r="NO644" s="7"/>
      <c r="NP644" s="8"/>
      <c r="NU644" s="8"/>
      <c r="NW644" s="4"/>
      <c r="NX644" s="4"/>
      <c r="NZ644" s="8"/>
      <c r="OB644" s="4"/>
      <c r="OC644" s="4"/>
      <c r="OD644" s="15"/>
      <c r="OE644" s="39"/>
      <c r="OJ644" s="39"/>
      <c r="OL644" s="14"/>
      <c r="OM644" s="14"/>
      <c r="ON644" s="22"/>
      <c r="OO644" s="40"/>
      <c r="OS644" s="7"/>
      <c r="OT644" s="8"/>
      <c r="OY644" s="8"/>
      <c r="PA644" s="4"/>
      <c r="PB644" s="4"/>
      <c r="PC644" s="15"/>
      <c r="PD644" s="39"/>
      <c r="PH644" s="7"/>
      <c r="PI644" s="8"/>
      <c r="PM644" s="7"/>
      <c r="PN644" s="8"/>
      <c r="PS644" s="8"/>
      <c r="PU644" s="4"/>
      <c r="PV644" s="4"/>
      <c r="PX644" s="8"/>
      <c r="PZ644" s="4"/>
      <c r="QA644" s="4"/>
      <c r="QB644" s="15"/>
      <c r="QC644" s="39"/>
      <c r="QH644" s="39"/>
      <c r="QJ644" s="14"/>
      <c r="QK644" s="14"/>
      <c r="QL644" s="22"/>
      <c r="QM644" s="40"/>
      <c r="QQ644" s="7"/>
      <c r="QR644" s="8"/>
      <c r="QW644" s="8"/>
      <c r="QY644" s="4"/>
      <c r="QZ644" s="4"/>
      <c r="RA644" s="15"/>
      <c r="RB644" s="39"/>
      <c r="RF644" s="7"/>
      <c r="RG644" s="8"/>
      <c r="RK644" s="7"/>
      <c r="RL644" s="8"/>
      <c r="RQ644" s="8"/>
      <c r="RS644" s="4"/>
      <c r="RT644" s="4"/>
      <c r="RU644" s="15"/>
      <c r="RV644" s="39"/>
      <c r="RZ644" s="7"/>
      <c r="SA644" s="8"/>
      <c r="SE644" s="7"/>
      <c r="SF644" s="8"/>
      <c r="SJ644" s="7"/>
      <c r="SK644" s="8"/>
      <c r="SP644" s="8"/>
      <c r="SR644" s="4"/>
      <c r="SS644" s="4"/>
      <c r="SU644" s="8"/>
      <c r="SW644" s="4"/>
      <c r="SX644" s="4"/>
      <c r="SY644" s="15"/>
      <c r="SZ644" s="39"/>
      <c r="TE644" s="39"/>
      <c r="TG644" s="14"/>
      <c r="TH644" s="14"/>
      <c r="TI644" s="22"/>
      <c r="TJ644" s="40"/>
      <c r="TN644" s="7"/>
      <c r="TO644" s="8"/>
      <c r="TT644" s="8"/>
      <c r="TV644" s="4"/>
      <c r="TW644" s="4"/>
      <c r="TX644" s="15"/>
      <c r="TY644" s="39"/>
      <c r="UC644" s="7"/>
      <c r="UD644" s="8"/>
      <c r="UH644" s="7"/>
      <c r="UI644" s="8"/>
      <c r="UN644" s="8"/>
      <c r="UP644" s="4"/>
      <c r="UQ644" s="4"/>
      <c r="UR644" s="15"/>
      <c r="US644" s="39"/>
      <c r="UW644" s="7"/>
      <c r="UX644" s="8"/>
      <c r="VB644" s="7"/>
      <c r="VC644" s="8"/>
      <c r="VG644" s="7"/>
      <c r="VH644" s="8"/>
      <c r="VM644" s="8"/>
      <c r="VO644" s="4"/>
      <c r="VP644" s="4"/>
      <c r="VQ644" s="15"/>
      <c r="VR644" s="39"/>
      <c r="VV644" s="7"/>
      <c r="VW644" s="8"/>
      <c r="WA644" s="7"/>
      <c r="WB644" s="8"/>
      <c r="WF644" s="7"/>
      <c r="WG644" s="8"/>
      <c r="WK644" s="7"/>
      <c r="WL644" s="8"/>
      <c r="WQ644" s="8"/>
      <c r="WS644" s="4"/>
      <c r="WT644" s="4"/>
      <c r="WU644" s="15"/>
      <c r="WV644" s="39"/>
      <c r="WZ644" s="7"/>
      <c r="XA644" s="8"/>
      <c r="XE644" s="7"/>
      <c r="XF644" s="8"/>
      <c r="XJ644" s="7"/>
      <c r="XK644" s="8"/>
      <c r="XO644" s="7"/>
      <c r="XP644" s="8"/>
      <c r="XT644" s="7"/>
      <c r="XU644" s="8"/>
      <c r="XY644" s="7"/>
      <c r="XZ644" s="8"/>
      <c r="YD644" s="7"/>
      <c r="YE644" s="8"/>
      <c r="YI644" s="7"/>
      <c r="YJ644" s="8"/>
    </row>
    <row r="645" spans="2:660" x14ac:dyDescent="0.2">
      <c r="B645" s="242"/>
      <c r="C645" s="163"/>
      <c r="D645"/>
      <c r="J645"/>
      <c r="K645"/>
      <c r="L645"/>
      <c r="M645"/>
      <c r="AI645" s="8"/>
      <c r="AK645" s="4"/>
      <c r="AL645" s="9"/>
      <c r="AN645" s="8"/>
      <c r="AP645" s="4"/>
      <c r="AQ645" s="9"/>
      <c r="AS645" s="8"/>
      <c r="AU645" s="4"/>
      <c r="AV645" s="9"/>
      <c r="AX645" s="17"/>
      <c r="AZ645" s="13"/>
      <c r="BA645" s="16"/>
      <c r="BM645" s="39"/>
      <c r="BO645" s="14"/>
      <c r="BP645" s="18"/>
      <c r="BR645" s="39"/>
      <c r="BT645" s="14"/>
      <c r="BU645" s="18"/>
      <c r="BW645" s="39"/>
      <c r="BY645" s="14"/>
      <c r="BZ645" s="18"/>
      <c r="CA645" s="22"/>
      <c r="CB645" s="40"/>
      <c r="CG645" s="40"/>
      <c r="CI645" s="21"/>
      <c r="CJ645" s="21"/>
      <c r="CL645" s="40"/>
      <c r="CN645" s="21"/>
      <c r="CO645" s="21"/>
      <c r="CQ645" s="40"/>
      <c r="CS645" s="21"/>
      <c r="CT645" s="21"/>
      <c r="CV645" s="40"/>
      <c r="CX645" s="21"/>
      <c r="CY645" s="21"/>
      <c r="CZ645" s="26"/>
      <c r="DA645" s="41"/>
      <c r="DF645" s="41"/>
      <c r="DH645" s="25"/>
      <c r="DI645" s="25"/>
      <c r="DK645" s="41"/>
      <c r="DM645" s="25"/>
      <c r="DN645" s="25"/>
      <c r="DP645" s="41"/>
      <c r="DR645" s="25"/>
      <c r="DS645" s="25"/>
      <c r="DT645" s="30"/>
      <c r="DU645" s="42"/>
      <c r="DZ645" s="42"/>
      <c r="EB645" s="29"/>
      <c r="EC645" s="29"/>
      <c r="EE645" s="42"/>
      <c r="EG645" s="29"/>
      <c r="EH645" s="29"/>
      <c r="EI645" s="34"/>
      <c r="EJ645" s="43"/>
      <c r="EO645" s="43"/>
      <c r="EQ645" s="33"/>
      <c r="ER645" s="33"/>
      <c r="ES645" s="38"/>
      <c r="ET645" s="44"/>
      <c r="EX645" s="7"/>
      <c r="EY645" s="8"/>
      <c r="FD645" s="8"/>
      <c r="FF645" s="4"/>
      <c r="FG645" s="4"/>
      <c r="FI645" s="8"/>
      <c r="FK645" s="4"/>
      <c r="FL645" s="4"/>
      <c r="FN645" s="8"/>
      <c r="FP645" s="4"/>
      <c r="FQ645" s="4"/>
      <c r="FS645" s="8"/>
      <c r="FU645" s="4"/>
      <c r="FV645" s="4"/>
      <c r="FW645" s="15"/>
      <c r="FX645" s="39"/>
      <c r="GC645" s="39"/>
      <c r="GE645" s="14"/>
      <c r="GF645" s="14"/>
      <c r="GH645" s="39"/>
      <c r="GJ645" s="14"/>
      <c r="GK645" s="14"/>
      <c r="GM645" s="39"/>
      <c r="GO645" s="14"/>
      <c r="GP645" s="14"/>
      <c r="GQ645" s="22"/>
      <c r="GR645" s="40"/>
      <c r="GW645" s="40"/>
      <c r="GY645" s="21"/>
      <c r="GZ645" s="21"/>
      <c r="HB645" s="40"/>
      <c r="HD645" s="21"/>
      <c r="HE645" s="21"/>
      <c r="HF645" s="26"/>
      <c r="HG645" s="41"/>
      <c r="HL645" s="41"/>
      <c r="HN645" s="25"/>
      <c r="HO645" s="25"/>
      <c r="HP645" s="30"/>
      <c r="HQ645" s="42"/>
      <c r="HU645" s="7"/>
      <c r="HV645" s="8"/>
      <c r="IA645" s="8"/>
      <c r="IC645" s="4"/>
      <c r="ID645" s="4"/>
      <c r="IF645" s="8"/>
      <c r="IH645" s="4"/>
      <c r="II645" s="4"/>
      <c r="IK645" s="8"/>
      <c r="IM645" s="4"/>
      <c r="IN645" s="4"/>
      <c r="IO645" s="15"/>
      <c r="IP645" s="39"/>
      <c r="IU645" s="39"/>
      <c r="IW645" s="14"/>
      <c r="IX645" s="14"/>
      <c r="IZ645" s="39"/>
      <c r="JB645" s="14"/>
      <c r="JC645" s="14"/>
      <c r="JD645" s="22"/>
      <c r="JE645" s="40"/>
      <c r="JJ645" s="40"/>
      <c r="JL645" s="21"/>
      <c r="JM645" s="21"/>
      <c r="JN645" s="26"/>
      <c r="JO645" s="41"/>
      <c r="JS645" s="7"/>
      <c r="JT645" s="8"/>
      <c r="JY645" s="8"/>
      <c r="KA645" s="4"/>
      <c r="KB645" s="4"/>
      <c r="KD645" s="8"/>
      <c r="KF645" s="4"/>
      <c r="KG645" s="4"/>
      <c r="KH645" s="15"/>
      <c r="KI645" s="39"/>
      <c r="KN645" s="39"/>
      <c r="KP645" s="14"/>
      <c r="KQ645" s="14"/>
      <c r="KR645" s="22"/>
      <c r="KS645" s="40"/>
      <c r="KX645" s="6"/>
      <c r="KZ645" s="5"/>
      <c r="LA645" s="5"/>
      <c r="LG645" s="15"/>
      <c r="LH645" s="39"/>
      <c r="LM645" s="6"/>
      <c r="LO645" s="5"/>
      <c r="LP645" s="5"/>
      <c r="LQ645" s="7"/>
      <c r="LR645" s="8"/>
      <c r="LW645" s="8"/>
      <c r="LY645" s="4"/>
      <c r="LZ645" s="4"/>
      <c r="MB645" s="8"/>
      <c r="MD645" s="4"/>
      <c r="ME645" s="4"/>
      <c r="MG645" s="8"/>
      <c r="MI645" s="4"/>
      <c r="MJ645" s="4"/>
      <c r="MK645" s="15"/>
      <c r="ML645" s="39"/>
      <c r="MQ645" s="39"/>
      <c r="MS645" s="14"/>
      <c r="MT645" s="14"/>
      <c r="MV645" s="39"/>
      <c r="MX645" s="14"/>
      <c r="MY645" s="14"/>
      <c r="MZ645" s="22"/>
      <c r="NA645" s="40"/>
      <c r="NF645" s="40"/>
      <c r="NH645" s="21"/>
      <c r="NI645" s="21"/>
      <c r="NJ645" s="26"/>
      <c r="NK645" s="41"/>
      <c r="NO645" s="7"/>
      <c r="NP645" s="8"/>
      <c r="NU645" s="8"/>
      <c r="NW645" s="4"/>
      <c r="NX645" s="4"/>
      <c r="NZ645" s="8"/>
      <c r="OB645" s="4"/>
      <c r="OC645" s="4"/>
      <c r="OD645" s="15"/>
      <c r="OE645" s="39"/>
      <c r="OJ645" s="39"/>
      <c r="OL645" s="14"/>
      <c r="OM645" s="14"/>
      <c r="ON645" s="22"/>
      <c r="OO645" s="40"/>
      <c r="OS645" s="7"/>
      <c r="OT645" s="8"/>
      <c r="OY645" s="8"/>
      <c r="PA645" s="4"/>
      <c r="PB645" s="4"/>
      <c r="PC645" s="15"/>
      <c r="PD645" s="39"/>
      <c r="PH645" s="7"/>
      <c r="PI645" s="8"/>
      <c r="PM645" s="7"/>
      <c r="PN645" s="8"/>
      <c r="PS645" s="8"/>
      <c r="PU645" s="4"/>
      <c r="PV645" s="4"/>
      <c r="PX645" s="8"/>
      <c r="PZ645" s="4"/>
      <c r="QA645" s="4"/>
      <c r="QB645" s="15"/>
      <c r="QC645" s="39"/>
      <c r="QH645" s="39"/>
      <c r="QJ645" s="14"/>
      <c r="QK645" s="14"/>
      <c r="QL645" s="22"/>
      <c r="QM645" s="40"/>
      <c r="QQ645" s="7"/>
      <c r="QR645" s="8"/>
      <c r="QW645" s="8"/>
      <c r="QY645" s="4"/>
      <c r="QZ645" s="4"/>
      <c r="RA645" s="15"/>
      <c r="RB645" s="39"/>
      <c r="RF645" s="7"/>
      <c r="RG645" s="8"/>
      <c r="RK645" s="7"/>
      <c r="RL645" s="8"/>
      <c r="RQ645" s="8"/>
      <c r="RS645" s="4"/>
      <c r="RT645" s="4"/>
      <c r="RU645" s="15"/>
      <c r="RV645" s="39"/>
      <c r="RZ645" s="7"/>
      <c r="SA645" s="8"/>
      <c r="SE645" s="7"/>
      <c r="SF645" s="8"/>
      <c r="SJ645" s="7"/>
      <c r="SK645" s="8"/>
      <c r="SP645" s="8"/>
      <c r="SR645" s="4"/>
      <c r="SS645" s="4"/>
      <c r="SU645" s="8"/>
      <c r="SW645" s="4"/>
      <c r="SX645" s="4"/>
      <c r="SY645" s="15"/>
      <c r="SZ645" s="39"/>
      <c r="TE645" s="39"/>
      <c r="TG645" s="14"/>
      <c r="TH645" s="14"/>
      <c r="TI645" s="22"/>
      <c r="TJ645" s="40"/>
      <c r="TN645" s="7"/>
      <c r="TO645" s="8"/>
      <c r="TT645" s="8"/>
      <c r="TV645" s="4"/>
      <c r="TW645" s="4"/>
      <c r="TX645" s="15"/>
      <c r="TY645" s="39"/>
      <c r="UC645" s="7"/>
      <c r="UD645" s="8"/>
      <c r="UH645" s="7"/>
      <c r="UI645" s="8"/>
      <c r="UN645" s="8"/>
      <c r="UP645" s="4"/>
      <c r="UQ645" s="4"/>
      <c r="UR645" s="15"/>
      <c r="US645" s="39"/>
      <c r="UW645" s="7"/>
      <c r="UX645" s="8"/>
      <c r="VB645" s="7"/>
      <c r="VC645" s="8"/>
      <c r="VG645" s="7"/>
      <c r="VH645" s="8"/>
      <c r="VM645" s="8"/>
      <c r="VO645" s="4"/>
      <c r="VP645" s="4"/>
      <c r="VQ645" s="15"/>
      <c r="VR645" s="39"/>
      <c r="VV645" s="7"/>
      <c r="VW645" s="8"/>
      <c r="WA645" s="7"/>
      <c r="WB645" s="8"/>
      <c r="WF645" s="7"/>
      <c r="WG645" s="8"/>
      <c r="WK645" s="7"/>
      <c r="WL645" s="8"/>
      <c r="WQ645" s="8"/>
      <c r="WS645" s="4"/>
      <c r="WT645" s="4"/>
      <c r="WU645" s="15"/>
      <c r="WV645" s="39"/>
      <c r="WZ645" s="7"/>
      <c r="XA645" s="8"/>
      <c r="XE645" s="7"/>
      <c r="XF645" s="8"/>
      <c r="XJ645" s="7"/>
      <c r="XK645" s="8"/>
      <c r="XO645" s="7"/>
      <c r="XP645" s="8"/>
      <c r="XT645" s="7"/>
      <c r="XU645" s="8"/>
      <c r="XY645" s="7"/>
      <c r="XZ645" s="8"/>
      <c r="YD645" s="7"/>
      <c r="YE645" s="8"/>
      <c r="YI645" s="7"/>
      <c r="YJ645" s="8"/>
    </row>
    <row r="646" spans="2:660" x14ac:dyDescent="0.2">
      <c r="B646" s="242"/>
      <c r="C646" s="163"/>
      <c r="D646"/>
      <c r="J646"/>
      <c r="K646"/>
      <c r="L646"/>
      <c r="M646"/>
      <c r="AI646" s="8"/>
      <c r="AK646" s="4"/>
      <c r="AL646" s="9"/>
      <c r="AN646" s="8"/>
      <c r="AP646" s="4"/>
      <c r="AQ646" s="9"/>
      <c r="AS646" s="8"/>
      <c r="AU646" s="4"/>
      <c r="AV646" s="9"/>
      <c r="AX646" s="17"/>
      <c r="AZ646" s="13"/>
      <c r="BA646" s="16"/>
      <c r="BM646" s="39"/>
      <c r="BO646" s="14"/>
      <c r="BP646" s="18"/>
      <c r="BR646" s="39"/>
      <c r="BT646" s="14"/>
      <c r="BU646" s="18"/>
      <c r="BW646" s="39"/>
      <c r="BY646" s="14"/>
      <c r="BZ646" s="18"/>
      <c r="CA646" s="22"/>
      <c r="CB646" s="40"/>
      <c r="CG646" s="40"/>
      <c r="CI646" s="21"/>
      <c r="CJ646" s="21"/>
      <c r="CL646" s="40"/>
      <c r="CN646" s="21"/>
      <c r="CO646" s="21"/>
      <c r="CQ646" s="40"/>
      <c r="CS646" s="21"/>
      <c r="CT646" s="21"/>
      <c r="CV646" s="40"/>
      <c r="CX646" s="21"/>
      <c r="CY646" s="21"/>
      <c r="CZ646" s="26"/>
      <c r="DA646" s="41"/>
      <c r="DF646" s="41"/>
      <c r="DH646" s="25"/>
      <c r="DI646" s="25"/>
      <c r="DK646" s="41"/>
      <c r="DM646" s="25"/>
      <c r="DN646" s="25"/>
      <c r="DP646" s="41"/>
      <c r="DR646" s="25"/>
      <c r="DS646" s="25"/>
      <c r="DT646" s="30"/>
      <c r="DU646" s="42"/>
      <c r="DZ646" s="42"/>
      <c r="EB646" s="29"/>
      <c r="EC646" s="29"/>
      <c r="EE646" s="42"/>
      <c r="EG646" s="29"/>
      <c r="EH646" s="29"/>
      <c r="EI646" s="34"/>
      <c r="EJ646" s="43"/>
      <c r="EO646" s="43"/>
      <c r="EQ646" s="33"/>
      <c r="ER646" s="33"/>
      <c r="ES646" s="38"/>
      <c r="ET646" s="44"/>
      <c r="EX646" s="7"/>
      <c r="EY646" s="8"/>
      <c r="FD646" s="8"/>
      <c r="FF646" s="4"/>
      <c r="FG646" s="4"/>
      <c r="FI646" s="8"/>
      <c r="FK646" s="4"/>
      <c r="FL646" s="4"/>
      <c r="FN646" s="8"/>
      <c r="FP646" s="4"/>
      <c r="FQ646" s="4"/>
      <c r="FS646" s="8"/>
      <c r="FU646" s="4"/>
      <c r="FV646" s="4"/>
      <c r="FW646" s="15"/>
      <c r="FX646" s="39"/>
      <c r="GC646" s="39"/>
      <c r="GE646" s="14"/>
      <c r="GF646" s="14"/>
      <c r="GH646" s="39"/>
      <c r="GJ646" s="14"/>
      <c r="GK646" s="14"/>
      <c r="GM646" s="39"/>
      <c r="GO646" s="14"/>
      <c r="GP646" s="14"/>
      <c r="GQ646" s="22"/>
      <c r="GR646" s="40"/>
      <c r="GW646" s="40"/>
      <c r="GY646" s="21"/>
      <c r="GZ646" s="21"/>
      <c r="HB646" s="40"/>
      <c r="HD646" s="21"/>
      <c r="HE646" s="21"/>
      <c r="HF646" s="26"/>
      <c r="HG646" s="41"/>
      <c r="HL646" s="41"/>
      <c r="HN646" s="25"/>
      <c r="HO646" s="25"/>
      <c r="HP646" s="30"/>
      <c r="HQ646" s="42"/>
      <c r="HU646" s="7"/>
      <c r="HV646" s="8"/>
      <c r="IA646" s="8"/>
      <c r="IC646" s="4"/>
      <c r="ID646" s="4"/>
      <c r="IF646" s="8"/>
      <c r="IH646" s="4"/>
      <c r="II646" s="4"/>
      <c r="IK646" s="8"/>
      <c r="IM646" s="4"/>
      <c r="IN646" s="4"/>
      <c r="IO646" s="15"/>
      <c r="IP646" s="39"/>
      <c r="IU646" s="39"/>
      <c r="IW646" s="14"/>
      <c r="IX646" s="14"/>
      <c r="IZ646" s="39"/>
      <c r="JB646" s="14"/>
      <c r="JC646" s="14"/>
      <c r="JD646" s="22"/>
      <c r="JE646" s="40"/>
      <c r="JJ646" s="40"/>
      <c r="JL646" s="21"/>
      <c r="JM646" s="21"/>
      <c r="JN646" s="26"/>
      <c r="JO646" s="41"/>
      <c r="JS646" s="7"/>
      <c r="JT646" s="8"/>
      <c r="JY646" s="8"/>
      <c r="KA646" s="4"/>
      <c r="KB646" s="4"/>
      <c r="KD646" s="8"/>
      <c r="KF646" s="4"/>
      <c r="KG646" s="4"/>
      <c r="KH646" s="15"/>
      <c r="KI646" s="39"/>
      <c r="KN646" s="39"/>
      <c r="KP646" s="14"/>
      <c r="KQ646" s="14"/>
      <c r="KR646" s="22"/>
      <c r="KS646" s="40"/>
      <c r="KX646" s="6"/>
      <c r="KZ646" s="5"/>
      <c r="LA646" s="5"/>
      <c r="LG646" s="15"/>
      <c r="LH646" s="39"/>
      <c r="LM646" s="6"/>
      <c r="LO646" s="5"/>
      <c r="LP646" s="5"/>
      <c r="LQ646" s="7"/>
      <c r="LR646" s="8"/>
      <c r="LW646" s="8"/>
      <c r="LY646" s="4"/>
      <c r="LZ646" s="4"/>
      <c r="MB646" s="8"/>
      <c r="MD646" s="4"/>
      <c r="ME646" s="4"/>
      <c r="MG646" s="8"/>
      <c r="MI646" s="4"/>
      <c r="MJ646" s="4"/>
      <c r="MK646" s="15"/>
      <c r="ML646" s="39"/>
      <c r="MQ646" s="39"/>
      <c r="MS646" s="14"/>
      <c r="MT646" s="14"/>
      <c r="MV646" s="39"/>
      <c r="MX646" s="14"/>
      <c r="MY646" s="14"/>
      <c r="MZ646" s="22"/>
      <c r="NA646" s="40"/>
      <c r="NF646" s="40"/>
      <c r="NH646" s="21"/>
      <c r="NI646" s="21"/>
      <c r="NJ646" s="26"/>
      <c r="NK646" s="41"/>
      <c r="NO646" s="7"/>
      <c r="NP646" s="8"/>
      <c r="NU646" s="8"/>
      <c r="NW646" s="4"/>
      <c r="NX646" s="4"/>
      <c r="NZ646" s="8"/>
      <c r="OB646" s="4"/>
      <c r="OC646" s="4"/>
      <c r="OD646" s="15"/>
      <c r="OE646" s="39"/>
      <c r="OJ646" s="39"/>
      <c r="OL646" s="14"/>
      <c r="OM646" s="14"/>
      <c r="ON646" s="22"/>
      <c r="OO646" s="40"/>
      <c r="OS646" s="7"/>
      <c r="OT646" s="8"/>
      <c r="OY646" s="8"/>
      <c r="PA646" s="4"/>
      <c r="PB646" s="4"/>
      <c r="PC646" s="15"/>
      <c r="PD646" s="39"/>
      <c r="PH646" s="7"/>
      <c r="PI646" s="8"/>
      <c r="PM646" s="7"/>
      <c r="PN646" s="8"/>
      <c r="PS646" s="8"/>
      <c r="PU646" s="4"/>
      <c r="PV646" s="4"/>
      <c r="PX646" s="8"/>
      <c r="PZ646" s="4"/>
      <c r="QA646" s="4"/>
      <c r="QB646" s="15"/>
      <c r="QC646" s="39"/>
      <c r="QH646" s="39"/>
      <c r="QJ646" s="14"/>
      <c r="QK646" s="14"/>
      <c r="QL646" s="22"/>
      <c r="QM646" s="40"/>
      <c r="QQ646" s="7"/>
      <c r="QR646" s="8"/>
      <c r="QW646" s="8"/>
      <c r="QY646" s="4"/>
      <c r="QZ646" s="4"/>
      <c r="RA646" s="15"/>
      <c r="RB646" s="39"/>
      <c r="RF646" s="7"/>
      <c r="RG646" s="8"/>
      <c r="RK646" s="7"/>
      <c r="RL646" s="8"/>
      <c r="RQ646" s="8"/>
      <c r="RS646" s="4"/>
      <c r="RT646" s="4"/>
      <c r="RU646" s="15"/>
      <c r="RV646" s="39"/>
      <c r="RZ646" s="7"/>
      <c r="SA646" s="8"/>
      <c r="SE646" s="7"/>
      <c r="SF646" s="8"/>
      <c r="SJ646" s="7"/>
      <c r="SK646" s="8"/>
      <c r="SP646" s="8"/>
      <c r="SR646" s="4"/>
      <c r="SS646" s="4"/>
      <c r="SU646" s="8"/>
      <c r="SW646" s="4"/>
      <c r="SX646" s="4"/>
      <c r="SY646" s="15"/>
      <c r="SZ646" s="39"/>
      <c r="TE646" s="39"/>
      <c r="TG646" s="14"/>
      <c r="TH646" s="14"/>
      <c r="TI646" s="22"/>
      <c r="TJ646" s="40"/>
      <c r="TN646" s="7"/>
      <c r="TO646" s="8"/>
      <c r="TT646" s="8"/>
      <c r="TV646" s="4"/>
      <c r="TW646" s="4"/>
      <c r="TX646" s="15"/>
      <c r="TY646" s="39"/>
      <c r="UC646" s="7"/>
      <c r="UD646" s="8"/>
      <c r="UH646" s="7"/>
      <c r="UI646" s="8"/>
      <c r="UN646" s="8"/>
      <c r="UP646" s="4"/>
      <c r="UQ646" s="4"/>
      <c r="UR646" s="15"/>
      <c r="US646" s="39"/>
      <c r="UW646" s="7"/>
      <c r="UX646" s="8"/>
      <c r="VB646" s="7"/>
      <c r="VC646" s="8"/>
      <c r="VG646" s="7"/>
      <c r="VH646" s="8"/>
      <c r="VM646" s="8"/>
      <c r="VO646" s="4"/>
      <c r="VP646" s="4"/>
      <c r="VQ646" s="15"/>
      <c r="VR646" s="39"/>
      <c r="VV646" s="7"/>
      <c r="VW646" s="8"/>
      <c r="WA646" s="7"/>
      <c r="WB646" s="8"/>
      <c r="WF646" s="7"/>
      <c r="WG646" s="8"/>
      <c r="WK646" s="7"/>
      <c r="WL646" s="8"/>
      <c r="WQ646" s="8"/>
      <c r="WS646" s="4"/>
      <c r="WT646" s="4"/>
      <c r="WU646" s="15"/>
      <c r="WV646" s="39"/>
      <c r="WZ646" s="7"/>
      <c r="XA646" s="8"/>
      <c r="XE646" s="7"/>
      <c r="XF646" s="8"/>
      <c r="XJ646" s="7"/>
      <c r="XK646" s="8"/>
      <c r="XO646" s="7"/>
      <c r="XP646" s="8"/>
      <c r="XT646" s="7"/>
      <c r="XU646" s="8"/>
      <c r="XY646" s="7"/>
      <c r="XZ646" s="8"/>
      <c r="YD646" s="7"/>
      <c r="YE646" s="8"/>
      <c r="YI646" s="7"/>
      <c r="YJ646" s="8"/>
    </row>
    <row r="647" spans="2:660" x14ac:dyDescent="0.2">
      <c r="B647" s="242"/>
      <c r="C647" s="163"/>
      <c r="D647"/>
      <c r="J647"/>
      <c r="K647"/>
      <c r="L647"/>
      <c r="M647"/>
      <c r="AI647" s="8"/>
      <c r="AK647" s="4"/>
      <c r="AL647" s="9"/>
      <c r="AN647" s="8"/>
      <c r="AP647" s="4"/>
      <c r="AQ647" s="9"/>
      <c r="AS647" s="8"/>
      <c r="AU647" s="4"/>
      <c r="AV647" s="9"/>
      <c r="AX647" s="17"/>
      <c r="AZ647" s="13"/>
      <c r="BA647" s="16"/>
      <c r="BM647" s="39"/>
      <c r="BO647" s="14"/>
      <c r="BP647" s="18"/>
      <c r="BR647" s="39"/>
      <c r="BT647" s="14"/>
      <c r="BU647" s="18"/>
      <c r="BW647" s="39"/>
      <c r="BY647" s="14"/>
      <c r="BZ647" s="18"/>
      <c r="CA647" s="22"/>
      <c r="CB647" s="40"/>
      <c r="CG647" s="40"/>
      <c r="CI647" s="21"/>
      <c r="CJ647" s="21"/>
      <c r="CL647" s="40"/>
      <c r="CN647" s="21"/>
      <c r="CO647" s="21"/>
      <c r="CQ647" s="40"/>
      <c r="CS647" s="21"/>
      <c r="CT647" s="21"/>
      <c r="CV647" s="40"/>
      <c r="CX647" s="21"/>
      <c r="CY647" s="21"/>
      <c r="CZ647" s="26"/>
      <c r="DA647" s="41"/>
      <c r="DF647" s="41"/>
      <c r="DH647" s="25"/>
      <c r="DI647" s="25"/>
      <c r="DK647" s="41"/>
      <c r="DM647" s="25"/>
      <c r="DN647" s="25"/>
      <c r="DP647" s="41"/>
      <c r="DR647" s="25"/>
      <c r="DS647" s="25"/>
      <c r="DT647" s="30"/>
      <c r="DU647" s="42"/>
      <c r="DZ647" s="42"/>
      <c r="EB647" s="29"/>
      <c r="EC647" s="29"/>
      <c r="EE647" s="42"/>
      <c r="EG647" s="29"/>
      <c r="EH647" s="29"/>
      <c r="EI647" s="34"/>
      <c r="EJ647" s="43"/>
      <c r="EO647" s="43"/>
      <c r="EQ647" s="33"/>
      <c r="ER647" s="33"/>
      <c r="ES647" s="38"/>
      <c r="ET647" s="44"/>
      <c r="EX647" s="7"/>
      <c r="EY647" s="8"/>
      <c r="FD647" s="8"/>
      <c r="FF647" s="4"/>
      <c r="FG647" s="4"/>
      <c r="FI647" s="8"/>
      <c r="FK647" s="4"/>
      <c r="FL647" s="4"/>
      <c r="FN647" s="8"/>
      <c r="FP647" s="4"/>
      <c r="FQ647" s="4"/>
      <c r="FS647" s="8"/>
      <c r="FU647" s="4"/>
      <c r="FV647" s="4"/>
      <c r="FW647" s="15"/>
      <c r="FX647" s="39"/>
      <c r="GC647" s="39"/>
      <c r="GE647" s="14"/>
      <c r="GF647" s="14"/>
      <c r="GH647" s="39"/>
      <c r="GJ647" s="14"/>
      <c r="GK647" s="14"/>
      <c r="GM647" s="39"/>
      <c r="GO647" s="14"/>
      <c r="GP647" s="14"/>
      <c r="GQ647" s="22"/>
      <c r="GR647" s="40"/>
      <c r="GW647" s="40"/>
      <c r="GY647" s="21"/>
      <c r="GZ647" s="21"/>
      <c r="HB647" s="40"/>
      <c r="HD647" s="21"/>
      <c r="HE647" s="21"/>
      <c r="HF647" s="26"/>
      <c r="HG647" s="41"/>
      <c r="HL647" s="41"/>
      <c r="HN647" s="25"/>
      <c r="HO647" s="25"/>
      <c r="HP647" s="30"/>
      <c r="HQ647" s="42"/>
      <c r="HU647" s="7"/>
      <c r="HV647" s="8"/>
      <c r="IA647" s="8"/>
      <c r="IC647" s="4"/>
      <c r="ID647" s="4"/>
      <c r="IF647" s="8"/>
      <c r="IH647" s="4"/>
      <c r="II647" s="4"/>
      <c r="IK647" s="8"/>
      <c r="IM647" s="4"/>
      <c r="IN647" s="4"/>
      <c r="IO647" s="15"/>
      <c r="IP647" s="39"/>
      <c r="IU647" s="39"/>
      <c r="IW647" s="14"/>
      <c r="IX647" s="14"/>
      <c r="IZ647" s="39"/>
      <c r="JB647" s="14"/>
      <c r="JC647" s="14"/>
      <c r="JD647" s="22"/>
      <c r="JE647" s="40"/>
      <c r="JJ647" s="40"/>
      <c r="JL647" s="21"/>
      <c r="JM647" s="21"/>
      <c r="JN647" s="26"/>
      <c r="JO647" s="41"/>
      <c r="JS647" s="7"/>
      <c r="JT647" s="8"/>
      <c r="JY647" s="8"/>
      <c r="KA647" s="4"/>
      <c r="KB647" s="4"/>
      <c r="KD647" s="8"/>
      <c r="KF647" s="4"/>
      <c r="KG647" s="4"/>
      <c r="KH647" s="15"/>
      <c r="KI647" s="39"/>
      <c r="KN647" s="39"/>
      <c r="KP647" s="14"/>
      <c r="KQ647" s="14"/>
      <c r="KR647" s="22"/>
      <c r="KS647" s="40"/>
      <c r="KX647" s="6"/>
      <c r="KZ647" s="5"/>
      <c r="LA647" s="5"/>
      <c r="LG647" s="15"/>
      <c r="LH647" s="39"/>
      <c r="LM647" s="6"/>
      <c r="LO647" s="5"/>
      <c r="LP647" s="5"/>
      <c r="LQ647" s="7"/>
      <c r="LR647" s="8"/>
      <c r="LW647" s="8"/>
      <c r="LY647" s="4"/>
      <c r="LZ647" s="4"/>
      <c r="MB647" s="8"/>
      <c r="MD647" s="4"/>
      <c r="ME647" s="4"/>
      <c r="MG647" s="8"/>
      <c r="MI647" s="4"/>
      <c r="MJ647" s="4"/>
      <c r="MK647" s="15"/>
      <c r="ML647" s="39"/>
      <c r="MQ647" s="39"/>
      <c r="MS647" s="14"/>
      <c r="MT647" s="14"/>
      <c r="MV647" s="39"/>
      <c r="MX647" s="14"/>
      <c r="MY647" s="14"/>
      <c r="MZ647" s="22"/>
      <c r="NA647" s="40"/>
      <c r="NF647" s="40"/>
      <c r="NH647" s="21"/>
      <c r="NI647" s="21"/>
      <c r="NJ647" s="26"/>
      <c r="NK647" s="41"/>
      <c r="NO647" s="7"/>
      <c r="NP647" s="8"/>
      <c r="NU647" s="8"/>
      <c r="NW647" s="4"/>
      <c r="NX647" s="4"/>
      <c r="NZ647" s="8"/>
      <c r="OB647" s="4"/>
      <c r="OC647" s="4"/>
      <c r="OD647" s="15"/>
      <c r="OE647" s="39"/>
      <c r="OJ647" s="39"/>
      <c r="OL647" s="14"/>
      <c r="OM647" s="14"/>
      <c r="ON647" s="22"/>
      <c r="OO647" s="40"/>
      <c r="OS647" s="7"/>
      <c r="OT647" s="8"/>
      <c r="OY647" s="8"/>
      <c r="PA647" s="4"/>
      <c r="PB647" s="4"/>
      <c r="PC647" s="15"/>
      <c r="PD647" s="39"/>
      <c r="PH647" s="7"/>
      <c r="PI647" s="8"/>
      <c r="PM647" s="7"/>
      <c r="PN647" s="8"/>
      <c r="PS647" s="8"/>
      <c r="PU647" s="4"/>
      <c r="PV647" s="4"/>
      <c r="PX647" s="8"/>
      <c r="PZ647" s="4"/>
      <c r="QA647" s="4"/>
      <c r="QB647" s="15"/>
      <c r="QC647" s="39"/>
      <c r="QH647" s="39"/>
      <c r="QJ647" s="14"/>
      <c r="QK647" s="14"/>
      <c r="QL647" s="22"/>
      <c r="QM647" s="40"/>
      <c r="QQ647" s="7"/>
      <c r="QR647" s="8"/>
      <c r="QW647" s="8"/>
      <c r="QY647" s="4"/>
      <c r="QZ647" s="4"/>
      <c r="RA647" s="15"/>
      <c r="RB647" s="39"/>
      <c r="RF647" s="7"/>
      <c r="RG647" s="8"/>
      <c r="RK647" s="7"/>
      <c r="RL647" s="8"/>
      <c r="RQ647" s="8"/>
      <c r="RS647" s="4"/>
      <c r="RT647" s="4"/>
      <c r="RU647" s="15"/>
      <c r="RV647" s="39"/>
      <c r="RZ647" s="7"/>
      <c r="SA647" s="8"/>
      <c r="SE647" s="7"/>
      <c r="SF647" s="8"/>
      <c r="SJ647" s="7"/>
      <c r="SK647" s="8"/>
      <c r="SP647" s="8"/>
      <c r="SR647" s="4"/>
      <c r="SS647" s="4"/>
      <c r="SU647" s="8"/>
      <c r="SW647" s="4"/>
      <c r="SX647" s="4"/>
      <c r="SY647" s="15"/>
      <c r="SZ647" s="39"/>
      <c r="TE647" s="39"/>
      <c r="TG647" s="14"/>
      <c r="TH647" s="14"/>
      <c r="TI647" s="22"/>
      <c r="TJ647" s="40"/>
      <c r="TN647" s="7"/>
      <c r="TO647" s="8"/>
      <c r="TT647" s="8"/>
      <c r="TV647" s="4"/>
      <c r="TW647" s="4"/>
      <c r="TX647" s="15"/>
      <c r="TY647" s="39"/>
      <c r="UC647" s="7"/>
      <c r="UD647" s="8"/>
      <c r="UH647" s="7"/>
      <c r="UI647" s="8"/>
      <c r="UN647" s="8"/>
      <c r="UP647" s="4"/>
      <c r="UQ647" s="4"/>
      <c r="UR647" s="15"/>
      <c r="US647" s="39"/>
      <c r="UW647" s="7"/>
      <c r="UX647" s="8"/>
      <c r="VB647" s="7"/>
      <c r="VC647" s="8"/>
      <c r="VG647" s="7"/>
      <c r="VH647" s="8"/>
      <c r="VM647" s="8"/>
      <c r="VO647" s="4"/>
      <c r="VP647" s="4"/>
      <c r="VQ647" s="15"/>
      <c r="VR647" s="39"/>
      <c r="VV647" s="7"/>
      <c r="VW647" s="8"/>
      <c r="WA647" s="7"/>
      <c r="WB647" s="8"/>
      <c r="WF647" s="7"/>
      <c r="WG647" s="8"/>
      <c r="WK647" s="7"/>
      <c r="WL647" s="8"/>
      <c r="WQ647" s="8"/>
      <c r="WS647" s="4"/>
      <c r="WT647" s="4"/>
      <c r="WU647" s="15"/>
      <c r="WV647" s="39"/>
      <c r="WZ647" s="7"/>
      <c r="XA647" s="8"/>
      <c r="XE647" s="7"/>
      <c r="XF647" s="8"/>
      <c r="XJ647" s="7"/>
      <c r="XK647" s="8"/>
      <c r="XO647" s="7"/>
      <c r="XP647" s="8"/>
      <c r="XT647" s="7"/>
      <c r="XU647" s="8"/>
      <c r="XY647" s="7"/>
      <c r="XZ647" s="8"/>
      <c r="YD647" s="7"/>
      <c r="YE647" s="8"/>
      <c r="YI647" s="7"/>
      <c r="YJ647" s="8"/>
    </row>
    <row r="648" spans="2:660" x14ac:dyDescent="0.2">
      <c r="B648" s="242"/>
      <c r="C648" s="163"/>
      <c r="D648"/>
      <c r="J648"/>
      <c r="K648"/>
      <c r="L648"/>
      <c r="M648"/>
      <c r="AI648" s="8"/>
      <c r="AK648" s="4"/>
      <c r="AL648" s="9"/>
      <c r="AN648" s="8"/>
      <c r="AP648" s="4"/>
      <c r="AQ648" s="9"/>
      <c r="AS648" s="8"/>
      <c r="AU648" s="4"/>
      <c r="AV648" s="9"/>
      <c r="AX648" s="17"/>
      <c r="AZ648" s="13"/>
      <c r="BA648" s="16"/>
      <c r="BM648" s="39"/>
      <c r="BO648" s="14"/>
      <c r="BP648" s="18"/>
      <c r="BR648" s="39"/>
      <c r="BT648" s="14"/>
      <c r="BU648" s="18"/>
      <c r="BW648" s="39"/>
      <c r="BY648" s="14"/>
      <c r="BZ648" s="18"/>
      <c r="CA648" s="22"/>
      <c r="CB648" s="40"/>
      <c r="CG648" s="40"/>
      <c r="CI648" s="21"/>
      <c r="CJ648" s="21"/>
      <c r="CL648" s="40"/>
      <c r="CN648" s="21"/>
      <c r="CO648" s="21"/>
      <c r="CQ648" s="40"/>
      <c r="CS648" s="21"/>
      <c r="CT648" s="21"/>
      <c r="CV648" s="40"/>
      <c r="CX648" s="21"/>
      <c r="CY648" s="21"/>
      <c r="CZ648" s="26"/>
      <c r="DA648" s="41"/>
      <c r="DF648" s="41"/>
      <c r="DH648" s="25"/>
      <c r="DI648" s="25"/>
      <c r="DK648" s="41"/>
      <c r="DM648" s="25"/>
      <c r="DN648" s="25"/>
      <c r="DP648" s="41"/>
      <c r="DR648" s="25"/>
      <c r="DS648" s="25"/>
      <c r="DT648" s="30"/>
      <c r="DU648" s="42"/>
      <c r="DZ648" s="42"/>
      <c r="EB648" s="29"/>
      <c r="EC648" s="29"/>
      <c r="EE648" s="42"/>
      <c r="EG648" s="29"/>
      <c r="EH648" s="29"/>
      <c r="EI648" s="34"/>
      <c r="EJ648" s="43"/>
      <c r="EO648" s="43"/>
      <c r="EQ648" s="33"/>
      <c r="ER648" s="33"/>
      <c r="ES648" s="38"/>
      <c r="ET648" s="44"/>
      <c r="EX648" s="7"/>
      <c r="EY648" s="8"/>
      <c r="FD648" s="8"/>
      <c r="FF648" s="4"/>
      <c r="FG648" s="4"/>
      <c r="FI648" s="8"/>
      <c r="FK648" s="4"/>
      <c r="FL648" s="4"/>
      <c r="FN648" s="8"/>
      <c r="FP648" s="4"/>
      <c r="FQ648" s="4"/>
      <c r="FS648" s="8"/>
      <c r="FU648" s="4"/>
      <c r="FV648" s="4"/>
      <c r="FW648" s="15"/>
      <c r="FX648" s="39"/>
      <c r="GC648" s="39"/>
      <c r="GE648" s="14"/>
      <c r="GF648" s="14"/>
      <c r="GH648" s="39"/>
      <c r="GJ648" s="14"/>
      <c r="GK648" s="14"/>
      <c r="GM648" s="39"/>
      <c r="GO648" s="14"/>
      <c r="GP648" s="14"/>
      <c r="GQ648" s="22"/>
      <c r="GR648" s="40"/>
      <c r="GW648" s="40"/>
      <c r="GY648" s="21"/>
      <c r="GZ648" s="21"/>
      <c r="HB648" s="40"/>
      <c r="HD648" s="21"/>
      <c r="HE648" s="21"/>
      <c r="HF648" s="26"/>
      <c r="HG648" s="41"/>
      <c r="HL648" s="41"/>
      <c r="HN648" s="25"/>
      <c r="HO648" s="25"/>
      <c r="HP648" s="30"/>
      <c r="HQ648" s="42"/>
      <c r="HU648" s="7"/>
      <c r="HV648" s="8"/>
      <c r="IA648" s="8"/>
      <c r="IC648" s="4"/>
      <c r="ID648" s="4"/>
      <c r="IF648" s="8"/>
      <c r="IH648" s="4"/>
      <c r="II648" s="4"/>
      <c r="IK648" s="8"/>
      <c r="IM648" s="4"/>
      <c r="IN648" s="4"/>
      <c r="IO648" s="15"/>
      <c r="IP648" s="39"/>
      <c r="IU648" s="39"/>
      <c r="IW648" s="14"/>
      <c r="IX648" s="14"/>
      <c r="IZ648" s="39"/>
      <c r="JB648" s="14"/>
      <c r="JC648" s="14"/>
      <c r="JD648" s="22"/>
      <c r="JE648" s="40"/>
      <c r="JJ648" s="40"/>
      <c r="JL648" s="21"/>
      <c r="JM648" s="21"/>
      <c r="JN648" s="26"/>
      <c r="JO648" s="41"/>
      <c r="JS648" s="7"/>
      <c r="JT648" s="8"/>
      <c r="JY648" s="8"/>
      <c r="KA648" s="4"/>
      <c r="KB648" s="4"/>
      <c r="KD648" s="8"/>
      <c r="KF648" s="4"/>
      <c r="KG648" s="4"/>
      <c r="KH648" s="15"/>
      <c r="KI648" s="39"/>
      <c r="KN648" s="39"/>
      <c r="KP648" s="14"/>
      <c r="KQ648" s="14"/>
      <c r="KR648" s="22"/>
      <c r="KS648" s="40"/>
      <c r="KX648" s="6"/>
      <c r="KZ648" s="5"/>
      <c r="LA648" s="5"/>
      <c r="LG648" s="15"/>
      <c r="LH648" s="39"/>
      <c r="LM648" s="6"/>
      <c r="LO648" s="5"/>
      <c r="LP648" s="5"/>
      <c r="LQ648" s="7"/>
      <c r="LR648" s="8"/>
      <c r="LW648" s="8"/>
      <c r="LY648" s="4"/>
      <c r="LZ648" s="4"/>
      <c r="MB648" s="8"/>
      <c r="MD648" s="4"/>
      <c r="ME648" s="4"/>
      <c r="MG648" s="8"/>
      <c r="MI648" s="4"/>
      <c r="MJ648" s="4"/>
      <c r="MK648" s="15"/>
      <c r="ML648" s="39"/>
      <c r="MQ648" s="39"/>
      <c r="MS648" s="14"/>
      <c r="MT648" s="14"/>
      <c r="MV648" s="39"/>
      <c r="MX648" s="14"/>
      <c r="MY648" s="14"/>
      <c r="MZ648" s="22"/>
      <c r="NA648" s="40"/>
      <c r="NF648" s="40"/>
      <c r="NH648" s="21"/>
      <c r="NI648" s="21"/>
      <c r="NJ648" s="26"/>
      <c r="NK648" s="41"/>
      <c r="NO648" s="7"/>
      <c r="NP648" s="8"/>
      <c r="NU648" s="8"/>
      <c r="NW648" s="4"/>
      <c r="NX648" s="4"/>
      <c r="NZ648" s="8"/>
      <c r="OB648" s="4"/>
      <c r="OC648" s="4"/>
      <c r="OD648" s="15"/>
      <c r="OE648" s="39"/>
      <c r="OJ648" s="39"/>
      <c r="OL648" s="14"/>
      <c r="OM648" s="14"/>
      <c r="ON648" s="22"/>
      <c r="OO648" s="40"/>
      <c r="OS648" s="7"/>
      <c r="OT648" s="8"/>
      <c r="OY648" s="8"/>
      <c r="PA648" s="4"/>
      <c r="PB648" s="4"/>
      <c r="PC648" s="15"/>
      <c r="PD648" s="39"/>
      <c r="PH648" s="7"/>
      <c r="PI648" s="8"/>
      <c r="PM648" s="7"/>
      <c r="PN648" s="8"/>
      <c r="PS648" s="8"/>
      <c r="PU648" s="4"/>
      <c r="PV648" s="4"/>
      <c r="PX648" s="8"/>
      <c r="PZ648" s="4"/>
      <c r="QA648" s="4"/>
      <c r="QB648" s="15"/>
      <c r="QC648" s="39"/>
      <c r="QH648" s="39"/>
      <c r="QJ648" s="14"/>
      <c r="QK648" s="14"/>
      <c r="QL648" s="22"/>
      <c r="QM648" s="40"/>
      <c r="QQ648" s="7"/>
      <c r="QR648" s="8"/>
      <c r="QW648" s="8"/>
      <c r="QY648" s="4"/>
      <c r="QZ648" s="4"/>
      <c r="RA648" s="15"/>
      <c r="RB648" s="39"/>
      <c r="RF648" s="7"/>
      <c r="RG648" s="8"/>
      <c r="RK648" s="7"/>
      <c r="RL648" s="8"/>
      <c r="RQ648" s="8"/>
      <c r="RS648" s="4"/>
      <c r="RT648" s="4"/>
      <c r="RU648" s="15"/>
      <c r="RV648" s="39"/>
      <c r="RZ648" s="7"/>
      <c r="SA648" s="8"/>
      <c r="SE648" s="7"/>
      <c r="SF648" s="8"/>
      <c r="SJ648" s="7"/>
      <c r="SK648" s="8"/>
      <c r="SP648" s="8"/>
      <c r="SR648" s="4"/>
      <c r="SS648" s="4"/>
      <c r="SU648" s="8"/>
      <c r="SW648" s="4"/>
      <c r="SX648" s="4"/>
      <c r="SY648" s="15"/>
      <c r="SZ648" s="39"/>
      <c r="TE648" s="39"/>
      <c r="TG648" s="14"/>
      <c r="TH648" s="14"/>
      <c r="TI648" s="22"/>
      <c r="TJ648" s="40"/>
      <c r="TN648" s="7"/>
      <c r="TO648" s="8"/>
      <c r="TT648" s="8"/>
      <c r="TV648" s="4"/>
      <c r="TW648" s="4"/>
      <c r="TX648" s="15"/>
      <c r="TY648" s="39"/>
      <c r="UC648" s="7"/>
      <c r="UD648" s="8"/>
      <c r="UH648" s="7"/>
      <c r="UI648" s="8"/>
      <c r="UN648" s="8"/>
      <c r="UP648" s="4"/>
      <c r="UQ648" s="4"/>
      <c r="UR648" s="15"/>
      <c r="US648" s="39"/>
      <c r="UW648" s="7"/>
      <c r="UX648" s="8"/>
      <c r="VB648" s="7"/>
      <c r="VC648" s="8"/>
      <c r="VG648" s="7"/>
      <c r="VH648" s="8"/>
      <c r="VM648" s="8"/>
      <c r="VO648" s="4"/>
      <c r="VP648" s="4"/>
      <c r="VQ648" s="15"/>
      <c r="VR648" s="39"/>
      <c r="VV648" s="7"/>
      <c r="VW648" s="8"/>
      <c r="WA648" s="7"/>
      <c r="WB648" s="8"/>
      <c r="WF648" s="7"/>
      <c r="WG648" s="8"/>
      <c r="WK648" s="7"/>
      <c r="WL648" s="8"/>
      <c r="WQ648" s="8"/>
      <c r="WS648" s="4"/>
      <c r="WT648" s="4"/>
      <c r="WU648" s="15"/>
      <c r="WV648" s="39"/>
      <c r="WZ648" s="7"/>
      <c r="XA648" s="8"/>
      <c r="XE648" s="7"/>
      <c r="XF648" s="8"/>
      <c r="XJ648" s="7"/>
      <c r="XK648" s="8"/>
      <c r="XO648" s="7"/>
      <c r="XP648" s="8"/>
      <c r="XT648" s="7"/>
      <c r="XU648" s="8"/>
      <c r="XY648" s="7"/>
      <c r="XZ648" s="8"/>
      <c r="YD648" s="7"/>
      <c r="YE648" s="8"/>
      <c r="YI648" s="7"/>
      <c r="YJ648" s="8"/>
    </row>
    <row r="649" spans="2:660" x14ac:dyDescent="0.2">
      <c r="B649" s="242"/>
      <c r="C649" s="163"/>
      <c r="D649"/>
      <c r="J649"/>
      <c r="K649"/>
      <c r="L649"/>
      <c r="M649"/>
      <c r="AI649" s="8"/>
      <c r="AK649" s="4"/>
      <c r="AL649" s="9"/>
      <c r="AN649" s="8"/>
      <c r="AP649" s="4"/>
      <c r="AQ649" s="9"/>
      <c r="AS649" s="8"/>
      <c r="AU649" s="4"/>
      <c r="AV649" s="9"/>
      <c r="AX649" s="17"/>
      <c r="AZ649" s="13"/>
      <c r="BA649" s="16"/>
      <c r="BM649" s="39"/>
      <c r="BO649" s="14"/>
      <c r="BP649" s="18"/>
      <c r="BR649" s="39"/>
      <c r="BT649" s="14"/>
      <c r="BU649" s="18"/>
      <c r="BW649" s="39"/>
      <c r="BY649" s="14"/>
      <c r="BZ649" s="18"/>
      <c r="CA649" s="22"/>
      <c r="CB649" s="40"/>
      <c r="CG649" s="40"/>
      <c r="CI649" s="21"/>
      <c r="CJ649" s="21"/>
      <c r="CL649" s="40"/>
      <c r="CN649" s="21"/>
      <c r="CO649" s="21"/>
      <c r="CQ649" s="40"/>
      <c r="CS649" s="21"/>
      <c r="CT649" s="21"/>
      <c r="CV649" s="40"/>
      <c r="CX649" s="21"/>
      <c r="CY649" s="21"/>
      <c r="CZ649" s="26"/>
      <c r="DA649" s="41"/>
      <c r="DF649" s="41"/>
      <c r="DH649" s="25"/>
      <c r="DI649" s="25"/>
      <c r="DK649" s="41"/>
      <c r="DM649" s="25"/>
      <c r="DN649" s="25"/>
      <c r="DP649" s="41"/>
      <c r="DR649" s="25"/>
      <c r="DS649" s="25"/>
      <c r="DT649" s="30"/>
      <c r="DU649" s="42"/>
      <c r="DZ649" s="42"/>
      <c r="EB649" s="29"/>
      <c r="EC649" s="29"/>
      <c r="EE649" s="42"/>
      <c r="EG649" s="29"/>
      <c r="EH649" s="29"/>
      <c r="EI649" s="34"/>
      <c r="EJ649" s="43"/>
      <c r="EO649" s="43"/>
      <c r="EQ649" s="33"/>
      <c r="ER649" s="33"/>
      <c r="ES649" s="38"/>
      <c r="ET649" s="44"/>
      <c r="EX649" s="7"/>
      <c r="EY649" s="8"/>
      <c r="FD649" s="8"/>
      <c r="FF649" s="4"/>
      <c r="FG649" s="4"/>
      <c r="FI649" s="8"/>
      <c r="FK649" s="4"/>
      <c r="FL649" s="4"/>
      <c r="FN649" s="8"/>
      <c r="FP649" s="4"/>
      <c r="FQ649" s="4"/>
      <c r="FS649" s="8"/>
      <c r="FU649" s="4"/>
      <c r="FV649" s="4"/>
      <c r="FW649" s="15"/>
      <c r="FX649" s="39"/>
      <c r="GC649" s="39"/>
      <c r="GE649" s="14"/>
      <c r="GF649" s="14"/>
      <c r="GH649" s="39"/>
      <c r="GJ649" s="14"/>
      <c r="GK649" s="14"/>
      <c r="GM649" s="39"/>
      <c r="GO649" s="14"/>
      <c r="GP649" s="14"/>
      <c r="GQ649" s="22"/>
      <c r="GR649" s="40"/>
      <c r="GW649" s="40"/>
      <c r="GY649" s="21"/>
      <c r="GZ649" s="21"/>
      <c r="HB649" s="40"/>
      <c r="HD649" s="21"/>
      <c r="HE649" s="21"/>
      <c r="HF649" s="26"/>
      <c r="HG649" s="41"/>
      <c r="HL649" s="41"/>
      <c r="HN649" s="25"/>
      <c r="HO649" s="25"/>
      <c r="HP649" s="30"/>
      <c r="HQ649" s="42"/>
      <c r="HU649" s="7"/>
      <c r="HV649" s="8"/>
      <c r="IA649" s="8"/>
      <c r="IC649" s="4"/>
      <c r="ID649" s="4"/>
      <c r="IF649" s="8"/>
      <c r="IH649" s="4"/>
      <c r="II649" s="4"/>
      <c r="IK649" s="8"/>
      <c r="IM649" s="4"/>
      <c r="IN649" s="4"/>
      <c r="IO649" s="15"/>
      <c r="IP649" s="39"/>
      <c r="IU649" s="39"/>
      <c r="IW649" s="14"/>
      <c r="IX649" s="14"/>
      <c r="IZ649" s="39"/>
      <c r="JB649" s="14"/>
      <c r="JC649" s="14"/>
      <c r="JD649" s="22"/>
      <c r="JE649" s="40"/>
      <c r="JJ649" s="40"/>
      <c r="JL649" s="21"/>
      <c r="JM649" s="21"/>
      <c r="JN649" s="26"/>
      <c r="JO649" s="41"/>
      <c r="JS649" s="7"/>
      <c r="JT649" s="8"/>
      <c r="JY649" s="8"/>
      <c r="KA649" s="4"/>
      <c r="KB649" s="4"/>
      <c r="KD649" s="8"/>
      <c r="KF649" s="4"/>
      <c r="KG649" s="4"/>
      <c r="KH649" s="15"/>
      <c r="KI649" s="39"/>
      <c r="KN649" s="39"/>
      <c r="KP649" s="14"/>
      <c r="KQ649" s="14"/>
      <c r="KR649" s="22"/>
      <c r="KS649" s="40"/>
      <c r="KX649" s="6"/>
      <c r="KZ649" s="5"/>
      <c r="LA649" s="5"/>
      <c r="LG649" s="15"/>
      <c r="LH649" s="39"/>
      <c r="LM649" s="6"/>
      <c r="LO649" s="5"/>
      <c r="LP649" s="5"/>
      <c r="LQ649" s="7"/>
      <c r="LR649" s="8"/>
      <c r="LW649" s="8"/>
      <c r="LY649" s="4"/>
      <c r="LZ649" s="4"/>
      <c r="MB649" s="8"/>
      <c r="MD649" s="4"/>
      <c r="ME649" s="4"/>
      <c r="MG649" s="8"/>
      <c r="MI649" s="4"/>
      <c r="MJ649" s="4"/>
      <c r="MK649" s="15"/>
      <c r="ML649" s="39"/>
      <c r="MQ649" s="39"/>
      <c r="MS649" s="14"/>
      <c r="MT649" s="14"/>
      <c r="MV649" s="39"/>
      <c r="MX649" s="14"/>
      <c r="MY649" s="14"/>
      <c r="MZ649" s="22"/>
      <c r="NA649" s="40"/>
      <c r="NF649" s="40"/>
      <c r="NH649" s="21"/>
      <c r="NI649" s="21"/>
      <c r="NJ649" s="26"/>
      <c r="NK649" s="41"/>
      <c r="NO649" s="7"/>
      <c r="NP649" s="8"/>
      <c r="NU649" s="8"/>
      <c r="NW649" s="4"/>
      <c r="NX649" s="4"/>
      <c r="NZ649" s="8"/>
      <c r="OB649" s="4"/>
      <c r="OC649" s="4"/>
      <c r="OD649" s="15"/>
      <c r="OE649" s="39"/>
      <c r="OJ649" s="39"/>
      <c r="OL649" s="14"/>
      <c r="OM649" s="14"/>
      <c r="ON649" s="22"/>
      <c r="OO649" s="40"/>
      <c r="OS649" s="7"/>
      <c r="OT649" s="8"/>
      <c r="OY649" s="8"/>
      <c r="PA649" s="4"/>
      <c r="PB649" s="4"/>
      <c r="PC649" s="15"/>
      <c r="PD649" s="39"/>
      <c r="PH649" s="7"/>
      <c r="PI649" s="8"/>
      <c r="PM649" s="7"/>
      <c r="PN649" s="8"/>
      <c r="PS649" s="8"/>
      <c r="PU649" s="4"/>
      <c r="PV649" s="4"/>
      <c r="PX649" s="8"/>
      <c r="PZ649" s="4"/>
      <c r="QA649" s="4"/>
      <c r="QB649" s="15"/>
      <c r="QC649" s="39"/>
      <c r="QH649" s="39"/>
      <c r="QJ649" s="14"/>
      <c r="QK649" s="14"/>
      <c r="QL649" s="22"/>
      <c r="QM649" s="40"/>
      <c r="QQ649" s="7"/>
      <c r="QR649" s="8"/>
      <c r="QW649" s="8"/>
      <c r="QY649" s="4"/>
      <c r="QZ649" s="4"/>
      <c r="RA649" s="15"/>
      <c r="RB649" s="39"/>
      <c r="RF649" s="7"/>
      <c r="RG649" s="8"/>
      <c r="RK649" s="7"/>
      <c r="RL649" s="8"/>
      <c r="RQ649" s="8"/>
      <c r="RS649" s="4"/>
      <c r="RT649" s="4"/>
      <c r="RU649" s="15"/>
      <c r="RV649" s="39"/>
      <c r="RZ649" s="7"/>
      <c r="SA649" s="8"/>
      <c r="SE649" s="7"/>
      <c r="SF649" s="8"/>
      <c r="SJ649" s="7"/>
      <c r="SK649" s="8"/>
      <c r="SP649" s="8"/>
      <c r="SR649" s="4"/>
      <c r="SS649" s="4"/>
      <c r="SU649" s="8"/>
      <c r="SW649" s="4"/>
      <c r="SX649" s="4"/>
      <c r="SY649" s="15"/>
      <c r="SZ649" s="39"/>
      <c r="TE649" s="39"/>
      <c r="TG649" s="14"/>
      <c r="TH649" s="14"/>
      <c r="TI649" s="22"/>
      <c r="TJ649" s="40"/>
      <c r="TN649" s="7"/>
      <c r="TO649" s="8"/>
      <c r="TT649" s="8"/>
      <c r="TV649" s="4"/>
      <c r="TW649" s="4"/>
      <c r="TX649" s="15"/>
      <c r="TY649" s="39"/>
      <c r="UC649" s="7"/>
      <c r="UD649" s="8"/>
      <c r="UH649" s="7"/>
      <c r="UI649" s="8"/>
      <c r="UN649" s="8"/>
      <c r="UP649" s="4"/>
      <c r="UQ649" s="4"/>
      <c r="UR649" s="15"/>
      <c r="US649" s="39"/>
      <c r="UW649" s="7"/>
      <c r="UX649" s="8"/>
      <c r="VB649" s="7"/>
      <c r="VC649" s="8"/>
      <c r="VG649" s="7"/>
      <c r="VH649" s="8"/>
      <c r="VM649" s="8"/>
      <c r="VO649" s="4"/>
      <c r="VP649" s="4"/>
      <c r="VQ649" s="15"/>
      <c r="VR649" s="39"/>
      <c r="VV649" s="7"/>
      <c r="VW649" s="8"/>
      <c r="WA649" s="7"/>
      <c r="WB649" s="8"/>
      <c r="WF649" s="7"/>
      <c r="WG649" s="8"/>
      <c r="WK649" s="7"/>
      <c r="WL649" s="8"/>
      <c r="WQ649" s="8"/>
      <c r="WS649" s="4"/>
      <c r="WT649" s="4"/>
      <c r="WU649" s="15"/>
      <c r="WV649" s="39"/>
      <c r="WZ649" s="7"/>
      <c r="XA649" s="8"/>
      <c r="XE649" s="7"/>
      <c r="XF649" s="8"/>
      <c r="XJ649" s="7"/>
      <c r="XK649" s="8"/>
      <c r="XO649" s="7"/>
      <c r="XP649" s="8"/>
      <c r="XT649" s="7"/>
      <c r="XU649" s="8"/>
      <c r="XY649" s="7"/>
      <c r="XZ649" s="8"/>
      <c r="YD649" s="7"/>
      <c r="YE649" s="8"/>
      <c r="YI649" s="7"/>
      <c r="YJ649" s="8"/>
    </row>
    <row r="650" spans="2:660" x14ac:dyDescent="0.2">
      <c r="B650" s="242"/>
      <c r="C650" s="163"/>
      <c r="D650"/>
      <c r="J650"/>
      <c r="K650"/>
      <c r="L650"/>
      <c r="M650"/>
      <c r="AI650" s="8"/>
      <c r="AK650" s="4"/>
      <c r="AL650" s="9"/>
      <c r="AN650" s="8"/>
      <c r="AP650" s="4"/>
      <c r="AQ650" s="9"/>
      <c r="AS650" s="8"/>
      <c r="AU650" s="4"/>
      <c r="AV650" s="9"/>
      <c r="AX650" s="17"/>
      <c r="AZ650" s="13"/>
      <c r="BA650" s="16"/>
      <c r="BM650" s="39"/>
      <c r="BO650" s="14"/>
      <c r="BP650" s="18"/>
      <c r="BR650" s="39"/>
      <c r="BT650" s="14"/>
      <c r="BU650" s="18"/>
      <c r="BW650" s="39"/>
      <c r="BY650" s="14"/>
      <c r="BZ650" s="18"/>
      <c r="CA650" s="22"/>
      <c r="CB650" s="40"/>
      <c r="CG650" s="40"/>
      <c r="CI650" s="21"/>
      <c r="CJ650" s="21"/>
      <c r="CL650" s="40"/>
      <c r="CN650" s="21"/>
      <c r="CO650" s="21"/>
      <c r="CQ650" s="40"/>
      <c r="CS650" s="21"/>
      <c r="CT650" s="21"/>
      <c r="CV650" s="40"/>
      <c r="CX650" s="21"/>
      <c r="CY650" s="21"/>
      <c r="CZ650" s="26"/>
      <c r="DA650" s="41"/>
      <c r="DF650" s="41"/>
      <c r="DH650" s="25"/>
      <c r="DI650" s="25"/>
      <c r="DK650" s="41"/>
      <c r="DM650" s="25"/>
      <c r="DN650" s="25"/>
      <c r="DP650" s="41"/>
      <c r="DR650" s="25"/>
      <c r="DS650" s="25"/>
      <c r="DT650" s="30"/>
      <c r="DU650" s="42"/>
      <c r="DZ650" s="42"/>
      <c r="EB650" s="29"/>
      <c r="EC650" s="29"/>
      <c r="EE650" s="42"/>
      <c r="EG650" s="29"/>
      <c r="EH650" s="29"/>
      <c r="EI650" s="34"/>
      <c r="EJ650" s="43"/>
      <c r="EO650" s="43"/>
      <c r="EQ650" s="33"/>
      <c r="ER650" s="33"/>
      <c r="ES650" s="38"/>
      <c r="ET650" s="44"/>
      <c r="EX650" s="7"/>
      <c r="EY650" s="8"/>
      <c r="FD650" s="8"/>
      <c r="FF650" s="4"/>
      <c r="FG650" s="4"/>
      <c r="FI650" s="8"/>
      <c r="FK650" s="4"/>
      <c r="FL650" s="4"/>
      <c r="FN650" s="8"/>
      <c r="FP650" s="4"/>
      <c r="FQ650" s="4"/>
      <c r="FS650" s="8"/>
      <c r="FU650" s="4"/>
      <c r="FV650" s="4"/>
      <c r="FW650" s="15"/>
      <c r="FX650" s="39"/>
      <c r="GC650" s="39"/>
      <c r="GE650" s="14"/>
      <c r="GF650" s="14"/>
      <c r="GH650" s="39"/>
      <c r="GJ650" s="14"/>
      <c r="GK650" s="14"/>
      <c r="GM650" s="39"/>
      <c r="GO650" s="14"/>
      <c r="GP650" s="14"/>
      <c r="GQ650" s="22"/>
      <c r="GR650" s="40"/>
      <c r="GW650" s="40"/>
      <c r="GY650" s="21"/>
      <c r="GZ650" s="21"/>
      <c r="HB650" s="40"/>
      <c r="HD650" s="21"/>
      <c r="HE650" s="21"/>
      <c r="HF650" s="26"/>
      <c r="HG650" s="41"/>
      <c r="HL650" s="41"/>
      <c r="HN650" s="25"/>
      <c r="HO650" s="25"/>
      <c r="HP650" s="30"/>
      <c r="HQ650" s="42"/>
      <c r="HU650" s="7"/>
      <c r="HV650" s="8"/>
      <c r="IA650" s="8"/>
      <c r="IC650" s="4"/>
      <c r="ID650" s="4"/>
      <c r="IF650" s="8"/>
      <c r="IH650" s="4"/>
      <c r="II650" s="4"/>
      <c r="IK650" s="8"/>
      <c r="IM650" s="4"/>
      <c r="IN650" s="4"/>
      <c r="IO650" s="15"/>
      <c r="IP650" s="39"/>
      <c r="IU650" s="39"/>
      <c r="IW650" s="14"/>
      <c r="IX650" s="14"/>
      <c r="IZ650" s="39"/>
      <c r="JB650" s="14"/>
      <c r="JC650" s="14"/>
      <c r="JD650" s="22"/>
      <c r="JE650" s="40"/>
      <c r="JJ650" s="40"/>
      <c r="JL650" s="21"/>
      <c r="JM650" s="21"/>
      <c r="JN650" s="26"/>
      <c r="JO650" s="41"/>
      <c r="JS650" s="7"/>
      <c r="JT650" s="8"/>
      <c r="JY650" s="8"/>
      <c r="KA650" s="4"/>
      <c r="KB650" s="4"/>
      <c r="KD650" s="8"/>
      <c r="KF650" s="4"/>
      <c r="KG650" s="4"/>
      <c r="KH650" s="15"/>
      <c r="KI650" s="39"/>
      <c r="KN650" s="39"/>
      <c r="KP650" s="14"/>
      <c r="KQ650" s="14"/>
      <c r="KR650" s="22"/>
      <c r="KS650" s="40"/>
      <c r="KX650" s="6"/>
      <c r="KZ650" s="5"/>
      <c r="LA650" s="5"/>
      <c r="LG650" s="15"/>
      <c r="LH650" s="39"/>
      <c r="LM650" s="6"/>
      <c r="LO650" s="5"/>
      <c r="LP650" s="5"/>
      <c r="LQ650" s="7"/>
      <c r="LR650" s="8"/>
      <c r="LW650" s="8"/>
      <c r="LY650" s="4"/>
      <c r="LZ650" s="4"/>
      <c r="MB650" s="8"/>
      <c r="MD650" s="4"/>
      <c r="ME650" s="4"/>
      <c r="MG650" s="8"/>
      <c r="MI650" s="4"/>
      <c r="MJ650" s="4"/>
      <c r="MK650" s="15"/>
      <c r="ML650" s="39"/>
      <c r="MQ650" s="39"/>
      <c r="MS650" s="14"/>
      <c r="MT650" s="14"/>
      <c r="MV650" s="39"/>
      <c r="MX650" s="14"/>
      <c r="MY650" s="14"/>
      <c r="MZ650" s="22"/>
      <c r="NA650" s="40"/>
      <c r="NF650" s="40"/>
      <c r="NH650" s="21"/>
      <c r="NI650" s="21"/>
      <c r="NJ650" s="26"/>
      <c r="NK650" s="41"/>
      <c r="NO650" s="7"/>
      <c r="NP650" s="8"/>
      <c r="NU650" s="8"/>
      <c r="NW650" s="4"/>
      <c r="NX650" s="4"/>
      <c r="NZ650" s="8"/>
      <c r="OB650" s="4"/>
      <c r="OC650" s="4"/>
      <c r="OD650" s="15"/>
      <c r="OE650" s="39"/>
      <c r="OJ650" s="39"/>
      <c r="OL650" s="14"/>
      <c r="OM650" s="14"/>
      <c r="ON650" s="22"/>
      <c r="OO650" s="40"/>
      <c r="OS650" s="7"/>
      <c r="OT650" s="8"/>
      <c r="OY650" s="8"/>
      <c r="PA650" s="4"/>
      <c r="PB650" s="4"/>
      <c r="PC650" s="15"/>
      <c r="PD650" s="39"/>
      <c r="PH650" s="7"/>
      <c r="PI650" s="8"/>
      <c r="PM650" s="7"/>
      <c r="PN650" s="8"/>
      <c r="PS650" s="8"/>
      <c r="PU650" s="4"/>
      <c r="PV650" s="4"/>
      <c r="PX650" s="8"/>
      <c r="PZ650" s="4"/>
      <c r="QA650" s="4"/>
      <c r="QB650" s="15"/>
      <c r="QC650" s="39"/>
      <c r="QH650" s="39"/>
      <c r="QJ650" s="14"/>
      <c r="QK650" s="14"/>
      <c r="QL650" s="22"/>
      <c r="QM650" s="40"/>
      <c r="QQ650" s="7"/>
      <c r="QR650" s="8"/>
      <c r="QW650" s="8"/>
      <c r="QY650" s="4"/>
      <c r="QZ650" s="4"/>
      <c r="RA650" s="15"/>
      <c r="RB650" s="39"/>
      <c r="RF650" s="7"/>
      <c r="RG650" s="8"/>
      <c r="RK650" s="7"/>
      <c r="RL650" s="8"/>
      <c r="RQ650" s="8"/>
      <c r="RS650" s="4"/>
      <c r="RT650" s="4"/>
      <c r="RU650" s="15"/>
      <c r="RV650" s="39"/>
      <c r="RZ650" s="7"/>
      <c r="SA650" s="8"/>
      <c r="SE650" s="7"/>
      <c r="SF650" s="8"/>
      <c r="SJ650" s="7"/>
      <c r="SK650" s="8"/>
      <c r="SP650" s="8"/>
      <c r="SR650" s="4"/>
      <c r="SS650" s="4"/>
      <c r="SU650" s="8"/>
      <c r="SW650" s="4"/>
      <c r="SX650" s="4"/>
      <c r="SY650" s="15"/>
      <c r="SZ650" s="39"/>
      <c r="TE650" s="39"/>
      <c r="TG650" s="14"/>
      <c r="TH650" s="14"/>
      <c r="TI650" s="22"/>
      <c r="TJ650" s="40"/>
      <c r="TN650" s="7"/>
      <c r="TO650" s="8"/>
      <c r="TT650" s="8"/>
      <c r="TV650" s="4"/>
      <c r="TW650" s="4"/>
      <c r="TX650" s="15"/>
      <c r="TY650" s="39"/>
      <c r="UC650" s="7"/>
      <c r="UD650" s="8"/>
      <c r="UH650" s="7"/>
      <c r="UI650" s="8"/>
      <c r="UN650" s="8"/>
      <c r="UP650" s="4"/>
      <c r="UQ650" s="4"/>
      <c r="UR650" s="15"/>
      <c r="US650" s="39"/>
      <c r="UW650" s="7"/>
      <c r="UX650" s="8"/>
      <c r="VB650" s="7"/>
      <c r="VC650" s="8"/>
      <c r="VG650" s="7"/>
      <c r="VH650" s="8"/>
      <c r="VM650" s="8"/>
      <c r="VO650" s="4"/>
      <c r="VP650" s="4"/>
      <c r="VQ650" s="15"/>
      <c r="VR650" s="39"/>
      <c r="VV650" s="7"/>
      <c r="VW650" s="8"/>
      <c r="WA650" s="7"/>
      <c r="WB650" s="8"/>
      <c r="WF650" s="7"/>
      <c r="WG650" s="8"/>
      <c r="WK650" s="7"/>
      <c r="WL650" s="8"/>
      <c r="WQ650" s="8"/>
      <c r="WS650" s="4"/>
      <c r="WT650" s="4"/>
      <c r="WU650" s="15"/>
      <c r="WV650" s="39"/>
      <c r="WZ650" s="7"/>
      <c r="XA650" s="8"/>
      <c r="XE650" s="7"/>
      <c r="XF650" s="8"/>
      <c r="XJ650" s="7"/>
      <c r="XK650" s="8"/>
      <c r="XO650" s="7"/>
      <c r="XP650" s="8"/>
      <c r="XT650" s="7"/>
      <c r="XU650" s="8"/>
      <c r="XY650" s="7"/>
      <c r="XZ650" s="8"/>
      <c r="YD650" s="7"/>
      <c r="YE650" s="8"/>
      <c r="YI650" s="7"/>
      <c r="YJ650" s="8"/>
    </row>
    <row r="651" spans="2:660" x14ac:dyDescent="0.2">
      <c r="B651" s="242"/>
      <c r="C651" s="163"/>
      <c r="D651"/>
      <c r="J651"/>
      <c r="K651"/>
      <c r="L651"/>
      <c r="M651"/>
      <c r="AI651" s="8"/>
      <c r="AK651" s="4"/>
      <c r="AL651" s="9"/>
      <c r="AN651" s="8"/>
      <c r="AP651" s="4"/>
      <c r="AQ651" s="9"/>
      <c r="AS651" s="8"/>
      <c r="AU651" s="4"/>
      <c r="AV651" s="9"/>
      <c r="AX651" s="17"/>
      <c r="AZ651" s="13"/>
      <c r="BA651" s="16"/>
      <c r="BM651" s="39"/>
      <c r="BO651" s="14"/>
      <c r="BP651" s="18"/>
      <c r="BR651" s="39"/>
      <c r="BT651" s="14"/>
      <c r="BU651" s="18"/>
      <c r="BW651" s="39"/>
      <c r="BY651" s="14"/>
      <c r="BZ651" s="18"/>
      <c r="CA651" s="22"/>
      <c r="CB651" s="40"/>
      <c r="CG651" s="40"/>
      <c r="CI651" s="21"/>
      <c r="CJ651" s="21"/>
      <c r="CL651" s="40"/>
      <c r="CN651" s="21"/>
      <c r="CO651" s="21"/>
      <c r="CQ651" s="40"/>
      <c r="CS651" s="21"/>
      <c r="CT651" s="21"/>
      <c r="CV651" s="40"/>
      <c r="CX651" s="21"/>
      <c r="CY651" s="21"/>
      <c r="CZ651" s="26"/>
      <c r="DA651" s="41"/>
      <c r="DF651" s="41"/>
      <c r="DH651" s="25"/>
      <c r="DI651" s="25"/>
      <c r="DK651" s="41"/>
      <c r="DM651" s="25"/>
      <c r="DN651" s="25"/>
      <c r="DP651" s="41"/>
      <c r="DR651" s="25"/>
      <c r="DS651" s="25"/>
      <c r="DT651" s="30"/>
      <c r="DU651" s="42"/>
      <c r="DZ651" s="42"/>
      <c r="EB651" s="29"/>
      <c r="EC651" s="29"/>
      <c r="EE651" s="42"/>
      <c r="EG651" s="29"/>
      <c r="EH651" s="29"/>
      <c r="EI651" s="34"/>
      <c r="EJ651" s="43"/>
      <c r="EO651" s="43"/>
      <c r="EQ651" s="33"/>
      <c r="ER651" s="33"/>
      <c r="ES651" s="38"/>
      <c r="ET651" s="44"/>
      <c r="EX651" s="7"/>
      <c r="EY651" s="8"/>
      <c r="FD651" s="8"/>
      <c r="FF651" s="4"/>
      <c r="FG651" s="4"/>
      <c r="FI651" s="8"/>
      <c r="FK651" s="4"/>
      <c r="FL651" s="4"/>
      <c r="FN651" s="8"/>
      <c r="FP651" s="4"/>
      <c r="FQ651" s="4"/>
      <c r="FS651" s="8"/>
      <c r="FU651" s="4"/>
      <c r="FV651" s="4"/>
      <c r="FW651" s="15"/>
      <c r="FX651" s="39"/>
      <c r="GC651" s="39"/>
      <c r="GE651" s="14"/>
      <c r="GF651" s="14"/>
      <c r="GH651" s="39"/>
      <c r="GJ651" s="14"/>
      <c r="GK651" s="14"/>
      <c r="GM651" s="39"/>
      <c r="GO651" s="14"/>
      <c r="GP651" s="14"/>
      <c r="GQ651" s="22"/>
      <c r="GR651" s="40"/>
      <c r="GW651" s="40"/>
      <c r="GY651" s="21"/>
      <c r="GZ651" s="21"/>
      <c r="HB651" s="40"/>
      <c r="HD651" s="21"/>
      <c r="HE651" s="21"/>
      <c r="HF651" s="26"/>
      <c r="HG651" s="41"/>
      <c r="HL651" s="41"/>
      <c r="HN651" s="25"/>
      <c r="HO651" s="25"/>
      <c r="HP651" s="30"/>
      <c r="HQ651" s="42"/>
      <c r="HU651" s="7"/>
      <c r="HV651" s="8"/>
      <c r="IA651" s="8"/>
      <c r="IC651" s="4"/>
      <c r="ID651" s="4"/>
      <c r="IF651" s="8"/>
      <c r="IH651" s="4"/>
      <c r="II651" s="4"/>
      <c r="IK651" s="8"/>
      <c r="IM651" s="4"/>
      <c r="IN651" s="4"/>
      <c r="IO651" s="15"/>
      <c r="IP651" s="39"/>
      <c r="IU651" s="39"/>
      <c r="IW651" s="14"/>
      <c r="IX651" s="14"/>
      <c r="IZ651" s="39"/>
      <c r="JB651" s="14"/>
      <c r="JC651" s="14"/>
      <c r="JD651" s="22"/>
      <c r="JE651" s="40"/>
      <c r="JJ651" s="40"/>
      <c r="JL651" s="21"/>
      <c r="JM651" s="21"/>
      <c r="JN651" s="26"/>
      <c r="JO651" s="41"/>
      <c r="JS651" s="7"/>
      <c r="JT651" s="8"/>
      <c r="JY651" s="8"/>
      <c r="KA651" s="4"/>
      <c r="KB651" s="4"/>
      <c r="KD651" s="8"/>
      <c r="KF651" s="4"/>
      <c r="KG651" s="4"/>
      <c r="KH651" s="15"/>
      <c r="KI651" s="39"/>
      <c r="KN651" s="39"/>
      <c r="KP651" s="14"/>
      <c r="KQ651" s="14"/>
      <c r="KR651" s="22"/>
      <c r="KS651" s="40"/>
      <c r="KX651" s="6"/>
      <c r="KZ651" s="5"/>
      <c r="LA651" s="5"/>
      <c r="LG651" s="15"/>
      <c r="LH651" s="39"/>
      <c r="LM651" s="6"/>
      <c r="LO651" s="5"/>
      <c r="LP651" s="5"/>
      <c r="LQ651" s="7"/>
      <c r="LR651" s="8"/>
      <c r="LW651" s="8"/>
      <c r="LY651" s="4"/>
      <c r="LZ651" s="4"/>
      <c r="MB651" s="8"/>
      <c r="MD651" s="4"/>
      <c r="ME651" s="4"/>
      <c r="MG651" s="8"/>
      <c r="MI651" s="4"/>
      <c r="MJ651" s="4"/>
      <c r="MK651" s="15"/>
      <c r="ML651" s="39"/>
      <c r="MQ651" s="39"/>
      <c r="MS651" s="14"/>
      <c r="MT651" s="14"/>
      <c r="MV651" s="39"/>
      <c r="MX651" s="14"/>
      <c r="MY651" s="14"/>
      <c r="MZ651" s="22"/>
      <c r="NA651" s="40"/>
      <c r="NF651" s="40"/>
      <c r="NH651" s="21"/>
      <c r="NI651" s="21"/>
      <c r="NJ651" s="26"/>
      <c r="NK651" s="41"/>
      <c r="NO651" s="7"/>
      <c r="NP651" s="8"/>
      <c r="NU651" s="8"/>
      <c r="NW651" s="4"/>
      <c r="NX651" s="4"/>
      <c r="NZ651" s="8"/>
      <c r="OB651" s="4"/>
      <c r="OC651" s="4"/>
      <c r="OD651" s="15"/>
      <c r="OE651" s="39"/>
      <c r="OJ651" s="39"/>
      <c r="OL651" s="14"/>
      <c r="OM651" s="14"/>
      <c r="ON651" s="22"/>
      <c r="OO651" s="40"/>
      <c r="OS651" s="7"/>
      <c r="OT651" s="8"/>
      <c r="OY651" s="8"/>
      <c r="PA651" s="4"/>
      <c r="PB651" s="4"/>
      <c r="PC651" s="15"/>
      <c r="PD651" s="39"/>
      <c r="PH651" s="7"/>
      <c r="PI651" s="8"/>
      <c r="PM651" s="7"/>
      <c r="PN651" s="8"/>
      <c r="PS651" s="8"/>
      <c r="PU651" s="4"/>
      <c r="PV651" s="4"/>
      <c r="PX651" s="8"/>
      <c r="PZ651" s="4"/>
      <c r="QA651" s="4"/>
      <c r="QB651" s="15"/>
      <c r="QC651" s="39"/>
      <c r="QH651" s="39"/>
      <c r="QJ651" s="14"/>
      <c r="QK651" s="14"/>
      <c r="QL651" s="22"/>
      <c r="QM651" s="40"/>
      <c r="QQ651" s="7"/>
      <c r="QR651" s="8"/>
      <c r="QW651" s="8"/>
      <c r="QY651" s="4"/>
      <c r="QZ651" s="4"/>
      <c r="RA651" s="15"/>
      <c r="RB651" s="39"/>
      <c r="RF651" s="7"/>
      <c r="RG651" s="8"/>
      <c r="RK651" s="7"/>
      <c r="RL651" s="8"/>
      <c r="RQ651" s="8"/>
      <c r="RS651" s="4"/>
      <c r="RT651" s="4"/>
      <c r="RU651" s="15"/>
      <c r="RV651" s="39"/>
      <c r="RZ651" s="7"/>
      <c r="SA651" s="8"/>
      <c r="SE651" s="7"/>
      <c r="SF651" s="8"/>
      <c r="SJ651" s="7"/>
      <c r="SK651" s="8"/>
      <c r="SP651" s="8"/>
      <c r="SR651" s="4"/>
      <c r="SS651" s="4"/>
      <c r="SU651" s="8"/>
      <c r="SW651" s="4"/>
      <c r="SX651" s="4"/>
      <c r="SY651" s="15"/>
      <c r="SZ651" s="39"/>
      <c r="TE651" s="39"/>
      <c r="TG651" s="14"/>
      <c r="TH651" s="14"/>
      <c r="TI651" s="22"/>
      <c r="TJ651" s="40"/>
      <c r="TN651" s="7"/>
      <c r="TO651" s="8"/>
      <c r="TT651" s="8"/>
      <c r="TV651" s="4"/>
      <c r="TW651" s="4"/>
      <c r="TX651" s="15"/>
      <c r="TY651" s="39"/>
      <c r="UC651" s="7"/>
      <c r="UD651" s="8"/>
      <c r="UH651" s="7"/>
      <c r="UI651" s="8"/>
      <c r="UN651" s="8"/>
      <c r="UP651" s="4"/>
      <c r="UQ651" s="4"/>
      <c r="UR651" s="15"/>
      <c r="US651" s="39"/>
      <c r="UW651" s="7"/>
      <c r="UX651" s="8"/>
      <c r="VB651" s="7"/>
      <c r="VC651" s="8"/>
      <c r="VG651" s="7"/>
      <c r="VH651" s="8"/>
      <c r="VM651" s="8"/>
      <c r="VO651" s="4"/>
      <c r="VP651" s="4"/>
      <c r="VQ651" s="15"/>
      <c r="VR651" s="39"/>
      <c r="VV651" s="7"/>
      <c r="VW651" s="8"/>
      <c r="WA651" s="7"/>
      <c r="WB651" s="8"/>
      <c r="WF651" s="7"/>
      <c r="WG651" s="8"/>
      <c r="WK651" s="7"/>
      <c r="WL651" s="8"/>
      <c r="WQ651" s="8"/>
      <c r="WS651" s="4"/>
      <c r="WT651" s="4"/>
      <c r="WU651" s="15"/>
      <c r="WV651" s="39"/>
      <c r="WZ651" s="7"/>
      <c r="XA651" s="8"/>
      <c r="XE651" s="7"/>
      <c r="XF651" s="8"/>
      <c r="XJ651" s="7"/>
      <c r="XK651" s="8"/>
      <c r="XO651" s="7"/>
      <c r="XP651" s="8"/>
      <c r="XT651" s="7"/>
      <c r="XU651" s="8"/>
      <c r="XY651" s="7"/>
      <c r="XZ651" s="8"/>
      <c r="YD651" s="7"/>
      <c r="YE651" s="8"/>
      <c r="YI651" s="7"/>
      <c r="YJ651" s="8"/>
    </row>
    <row r="652" spans="2:660" x14ac:dyDescent="0.2">
      <c r="B652" s="242"/>
      <c r="C652" s="163"/>
      <c r="D652"/>
      <c r="J652"/>
      <c r="K652"/>
      <c r="L652"/>
      <c r="M652"/>
      <c r="AI652" s="8"/>
      <c r="AK652" s="4"/>
      <c r="AL652" s="9"/>
      <c r="AN652" s="8"/>
      <c r="AP652" s="4"/>
      <c r="AQ652" s="9"/>
      <c r="AS652" s="8"/>
      <c r="AU652" s="4"/>
      <c r="AV652" s="9"/>
      <c r="AX652" s="17"/>
      <c r="AZ652" s="13"/>
      <c r="BA652" s="16"/>
      <c r="BM652" s="39"/>
      <c r="BO652" s="14"/>
      <c r="BP652" s="18"/>
      <c r="BR652" s="39"/>
      <c r="BT652" s="14"/>
      <c r="BU652" s="18"/>
      <c r="BW652" s="39"/>
      <c r="BY652" s="14"/>
      <c r="BZ652" s="18"/>
      <c r="CA652" s="22"/>
      <c r="CB652" s="40"/>
      <c r="CG652" s="40"/>
      <c r="CI652" s="21"/>
      <c r="CJ652" s="21"/>
      <c r="CL652" s="40"/>
      <c r="CN652" s="21"/>
      <c r="CO652" s="21"/>
      <c r="CQ652" s="40"/>
      <c r="CS652" s="21"/>
      <c r="CT652" s="21"/>
      <c r="CV652" s="40"/>
      <c r="CX652" s="21"/>
      <c r="CY652" s="21"/>
      <c r="CZ652" s="26"/>
      <c r="DA652" s="41"/>
      <c r="DF652" s="41"/>
      <c r="DH652" s="25"/>
      <c r="DI652" s="25"/>
      <c r="DK652" s="41"/>
      <c r="DM652" s="25"/>
      <c r="DN652" s="25"/>
      <c r="DP652" s="41"/>
      <c r="DR652" s="25"/>
      <c r="DS652" s="25"/>
      <c r="DT652" s="30"/>
      <c r="DU652" s="42"/>
      <c r="DZ652" s="42"/>
      <c r="EB652" s="29"/>
      <c r="EC652" s="29"/>
      <c r="EE652" s="42"/>
      <c r="EG652" s="29"/>
      <c r="EH652" s="29"/>
      <c r="EI652" s="34"/>
      <c r="EJ652" s="43"/>
      <c r="EO652" s="43"/>
      <c r="EQ652" s="33"/>
      <c r="ER652" s="33"/>
      <c r="ES652" s="38"/>
      <c r="ET652" s="44"/>
      <c r="EX652" s="7"/>
      <c r="EY652" s="8"/>
      <c r="FD652" s="8"/>
      <c r="FF652" s="4"/>
      <c r="FG652" s="4"/>
      <c r="FI652" s="8"/>
      <c r="FK652" s="4"/>
      <c r="FL652" s="4"/>
      <c r="FN652" s="8"/>
      <c r="FP652" s="4"/>
      <c r="FQ652" s="4"/>
      <c r="FS652" s="8"/>
      <c r="FU652" s="4"/>
      <c r="FV652" s="4"/>
      <c r="FW652" s="15"/>
      <c r="FX652" s="39"/>
      <c r="GC652" s="39"/>
      <c r="GE652" s="14"/>
      <c r="GF652" s="14"/>
      <c r="GH652" s="39"/>
      <c r="GJ652" s="14"/>
      <c r="GK652" s="14"/>
      <c r="GM652" s="39"/>
      <c r="GO652" s="14"/>
      <c r="GP652" s="14"/>
      <c r="GQ652" s="22"/>
      <c r="GR652" s="40"/>
      <c r="GW652" s="40"/>
      <c r="GY652" s="21"/>
      <c r="GZ652" s="21"/>
      <c r="HB652" s="40"/>
      <c r="HD652" s="21"/>
      <c r="HE652" s="21"/>
      <c r="HF652" s="26"/>
      <c r="HG652" s="41"/>
      <c r="HL652" s="41"/>
      <c r="HN652" s="25"/>
      <c r="HO652" s="25"/>
      <c r="HP652" s="30"/>
      <c r="HQ652" s="42"/>
      <c r="HU652" s="7"/>
      <c r="HV652" s="8"/>
      <c r="IA652" s="8"/>
      <c r="IC652" s="4"/>
      <c r="ID652" s="4"/>
      <c r="IF652" s="8"/>
      <c r="IH652" s="4"/>
      <c r="II652" s="4"/>
      <c r="IK652" s="8"/>
      <c r="IM652" s="4"/>
      <c r="IN652" s="4"/>
      <c r="IO652" s="15"/>
      <c r="IP652" s="39"/>
      <c r="IU652" s="39"/>
      <c r="IW652" s="14"/>
      <c r="IX652" s="14"/>
      <c r="IZ652" s="39"/>
      <c r="JB652" s="14"/>
      <c r="JC652" s="14"/>
      <c r="JD652" s="22"/>
      <c r="JE652" s="40"/>
      <c r="JJ652" s="40"/>
      <c r="JL652" s="21"/>
      <c r="JM652" s="21"/>
      <c r="JN652" s="26"/>
      <c r="JO652" s="41"/>
      <c r="JS652" s="7"/>
      <c r="JT652" s="8"/>
      <c r="JY652" s="8"/>
      <c r="KA652" s="4"/>
      <c r="KB652" s="4"/>
      <c r="KD652" s="8"/>
      <c r="KF652" s="4"/>
      <c r="KG652" s="4"/>
      <c r="KH652" s="15"/>
      <c r="KI652" s="39"/>
      <c r="KN652" s="39"/>
      <c r="KP652" s="14"/>
      <c r="KQ652" s="14"/>
      <c r="KR652" s="22"/>
      <c r="KS652" s="40"/>
      <c r="KX652" s="6"/>
      <c r="KZ652" s="5"/>
      <c r="LA652" s="5"/>
      <c r="LG652" s="15"/>
      <c r="LH652" s="39"/>
      <c r="LM652" s="6"/>
      <c r="LO652" s="5"/>
      <c r="LP652" s="5"/>
      <c r="LQ652" s="7"/>
      <c r="LR652" s="8"/>
      <c r="LW652" s="8"/>
      <c r="LY652" s="4"/>
      <c r="LZ652" s="4"/>
      <c r="MB652" s="8"/>
      <c r="MD652" s="4"/>
      <c r="ME652" s="4"/>
      <c r="MG652" s="8"/>
      <c r="MI652" s="4"/>
      <c r="MJ652" s="4"/>
      <c r="MK652" s="15"/>
      <c r="ML652" s="39"/>
      <c r="MQ652" s="39"/>
      <c r="MS652" s="14"/>
      <c r="MT652" s="14"/>
      <c r="MV652" s="39"/>
      <c r="MX652" s="14"/>
      <c r="MY652" s="14"/>
      <c r="MZ652" s="22"/>
      <c r="NA652" s="40"/>
      <c r="NF652" s="40"/>
      <c r="NH652" s="21"/>
      <c r="NI652" s="21"/>
      <c r="NJ652" s="26"/>
      <c r="NK652" s="41"/>
      <c r="NO652" s="7"/>
      <c r="NP652" s="8"/>
      <c r="NU652" s="8"/>
      <c r="NW652" s="4"/>
      <c r="NX652" s="4"/>
      <c r="NZ652" s="8"/>
      <c r="OB652" s="4"/>
      <c r="OC652" s="4"/>
      <c r="OD652" s="15"/>
      <c r="OE652" s="39"/>
      <c r="OJ652" s="39"/>
      <c r="OL652" s="14"/>
      <c r="OM652" s="14"/>
      <c r="ON652" s="22"/>
      <c r="OO652" s="40"/>
      <c r="OS652" s="7"/>
      <c r="OT652" s="8"/>
      <c r="OY652" s="8"/>
      <c r="PA652" s="4"/>
      <c r="PB652" s="4"/>
      <c r="PC652" s="15"/>
      <c r="PD652" s="39"/>
      <c r="PH652" s="7"/>
      <c r="PI652" s="8"/>
      <c r="PM652" s="7"/>
      <c r="PN652" s="8"/>
      <c r="PS652" s="8"/>
      <c r="PU652" s="4"/>
      <c r="PV652" s="4"/>
      <c r="PX652" s="8"/>
      <c r="PZ652" s="4"/>
      <c r="QA652" s="4"/>
      <c r="QB652" s="15"/>
      <c r="QC652" s="39"/>
      <c r="QH652" s="39"/>
      <c r="QJ652" s="14"/>
      <c r="QK652" s="14"/>
      <c r="QL652" s="22"/>
      <c r="QM652" s="40"/>
      <c r="QQ652" s="7"/>
      <c r="QR652" s="8"/>
      <c r="QW652" s="8"/>
      <c r="QY652" s="4"/>
      <c r="QZ652" s="4"/>
      <c r="RA652" s="15"/>
      <c r="RB652" s="39"/>
      <c r="RF652" s="7"/>
      <c r="RG652" s="8"/>
      <c r="RK652" s="7"/>
      <c r="RL652" s="8"/>
      <c r="RQ652" s="8"/>
      <c r="RS652" s="4"/>
      <c r="RT652" s="4"/>
      <c r="RU652" s="15"/>
      <c r="RV652" s="39"/>
      <c r="RZ652" s="7"/>
      <c r="SA652" s="8"/>
      <c r="SE652" s="7"/>
      <c r="SF652" s="8"/>
      <c r="SJ652" s="7"/>
      <c r="SK652" s="8"/>
      <c r="SP652" s="8"/>
      <c r="SR652" s="4"/>
      <c r="SS652" s="4"/>
      <c r="SU652" s="8"/>
      <c r="SW652" s="4"/>
      <c r="SX652" s="4"/>
      <c r="SY652" s="15"/>
      <c r="SZ652" s="39"/>
      <c r="TE652" s="39"/>
      <c r="TG652" s="14"/>
      <c r="TH652" s="14"/>
      <c r="TI652" s="22"/>
      <c r="TJ652" s="40"/>
      <c r="TN652" s="7"/>
      <c r="TO652" s="8"/>
      <c r="TT652" s="8"/>
      <c r="TV652" s="4"/>
      <c r="TW652" s="4"/>
      <c r="TX652" s="15"/>
      <c r="TY652" s="39"/>
      <c r="UC652" s="7"/>
      <c r="UD652" s="8"/>
      <c r="UH652" s="7"/>
      <c r="UI652" s="8"/>
      <c r="UN652" s="8"/>
      <c r="UP652" s="4"/>
      <c r="UQ652" s="4"/>
      <c r="UR652" s="15"/>
      <c r="US652" s="39"/>
      <c r="UW652" s="7"/>
      <c r="UX652" s="8"/>
      <c r="VB652" s="7"/>
      <c r="VC652" s="8"/>
      <c r="VG652" s="7"/>
      <c r="VH652" s="8"/>
      <c r="VM652" s="8"/>
      <c r="VO652" s="4"/>
      <c r="VP652" s="4"/>
      <c r="VQ652" s="15"/>
      <c r="VR652" s="39"/>
      <c r="VV652" s="7"/>
      <c r="VW652" s="8"/>
      <c r="WA652" s="7"/>
      <c r="WB652" s="8"/>
      <c r="WF652" s="7"/>
      <c r="WG652" s="8"/>
      <c r="WK652" s="7"/>
      <c r="WL652" s="8"/>
      <c r="WQ652" s="8"/>
      <c r="WS652" s="4"/>
      <c r="WT652" s="4"/>
      <c r="WU652" s="15"/>
      <c r="WV652" s="39"/>
      <c r="WZ652" s="7"/>
      <c r="XA652" s="8"/>
      <c r="XE652" s="7"/>
      <c r="XF652" s="8"/>
      <c r="XJ652" s="7"/>
      <c r="XK652" s="8"/>
      <c r="XO652" s="7"/>
      <c r="XP652" s="8"/>
      <c r="XT652" s="7"/>
      <c r="XU652" s="8"/>
      <c r="XY652" s="7"/>
      <c r="XZ652" s="8"/>
      <c r="YD652" s="7"/>
      <c r="YE652" s="8"/>
      <c r="YI652" s="7"/>
      <c r="YJ652" s="8"/>
    </row>
    <row r="653" spans="2:660" x14ac:dyDescent="0.2">
      <c r="B653" s="242"/>
      <c r="C653" s="163"/>
      <c r="D653"/>
      <c r="J653"/>
      <c r="K653"/>
      <c r="L653"/>
      <c r="M653"/>
      <c r="AI653" s="8"/>
      <c r="AK653" s="4"/>
      <c r="AL653" s="9"/>
      <c r="AN653" s="8"/>
      <c r="AP653" s="4"/>
      <c r="AQ653" s="9"/>
      <c r="AS653" s="8"/>
      <c r="AU653" s="4"/>
      <c r="AV653" s="9"/>
      <c r="AX653" s="17"/>
      <c r="AZ653" s="13"/>
      <c r="BA653" s="16"/>
      <c r="BM653" s="39"/>
      <c r="BO653" s="14"/>
      <c r="BP653" s="18"/>
      <c r="BR653" s="39"/>
      <c r="BT653" s="14"/>
      <c r="BU653" s="18"/>
      <c r="BW653" s="39"/>
      <c r="BY653" s="14"/>
      <c r="BZ653" s="18"/>
      <c r="CA653" s="22"/>
      <c r="CB653" s="40"/>
      <c r="CG653" s="40"/>
      <c r="CI653" s="21"/>
      <c r="CJ653" s="21"/>
      <c r="CL653" s="40"/>
      <c r="CN653" s="21"/>
      <c r="CO653" s="21"/>
      <c r="CQ653" s="40"/>
      <c r="CS653" s="21"/>
      <c r="CT653" s="21"/>
      <c r="CV653" s="40"/>
      <c r="CX653" s="21"/>
      <c r="CY653" s="21"/>
      <c r="CZ653" s="26"/>
      <c r="DA653" s="41"/>
      <c r="DF653" s="41"/>
      <c r="DH653" s="25"/>
      <c r="DI653" s="25"/>
      <c r="DK653" s="41"/>
      <c r="DM653" s="25"/>
      <c r="DN653" s="25"/>
      <c r="DP653" s="41"/>
      <c r="DR653" s="25"/>
      <c r="DS653" s="25"/>
      <c r="DT653" s="30"/>
      <c r="DU653" s="42"/>
      <c r="DZ653" s="42"/>
      <c r="EB653" s="29"/>
      <c r="EC653" s="29"/>
      <c r="EE653" s="42"/>
      <c r="EG653" s="29"/>
      <c r="EH653" s="29"/>
      <c r="EI653" s="34"/>
      <c r="EJ653" s="43"/>
      <c r="EO653" s="43"/>
      <c r="EQ653" s="33"/>
      <c r="ER653" s="33"/>
      <c r="ES653" s="38"/>
      <c r="ET653" s="44"/>
      <c r="EX653" s="7"/>
      <c r="EY653" s="8"/>
      <c r="FD653" s="8"/>
      <c r="FF653" s="4"/>
      <c r="FG653" s="4"/>
      <c r="FI653" s="8"/>
      <c r="FK653" s="4"/>
      <c r="FL653" s="4"/>
      <c r="FN653" s="8"/>
      <c r="FP653" s="4"/>
      <c r="FQ653" s="4"/>
      <c r="FS653" s="8"/>
      <c r="FU653" s="4"/>
      <c r="FV653" s="4"/>
      <c r="FW653" s="15"/>
      <c r="FX653" s="39"/>
      <c r="GC653" s="39"/>
      <c r="GE653" s="14"/>
      <c r="GF653" s="14"/>
      <c r="GH653" s="39"/>
      <c r="GJ653" s="14"/>
      <c r="GK653" s="14"/>
      <c r="GM653" s="39"/>
      <c r="GO653" s="14"/>
      <c r="GP653" s="14"/>
      <c r="GQ653" s="22"/>
      <c r="GR653" s="40"/>
      <c r="GW653" s="40"/>
      <c r="GY653" s="21"/>
      <c r="GZ653" s="21"/>
      <c r="HB653" s="40"/>
      <c r="HD653" s="21"/>
      <c r="HE653" s="21"/>
      <c r="HF653" s="26"/>
      <c r="HG653" s="41"/>
      <c r="HL653" s="41"/>
      <c r="HN653" s="25"/>
      <c r="HO653" s="25"/>
      <c r="HP653" s="30"/>
      <c r="HQ653" s="42"/>
      <c r="HU653" s="7"/>
      <c r="HV653" s="8"/>
      <c r="IA653" s="8"/>
      <c r="IC653" s="4"/>
      <c r="ID653" s="4"/>
      <c r="IF653" s="8"/>
      <c r="IH653" s="4"/>
      <c r="II653" s="4"/>
      <c r="IK653" s="8"/>
      <c r="IM653" s="4"/>
      <c r="IN653" s="4"/>
      <c r="IO653" s="15"/>
      <c r="IP653" s="39"/>
      <c r="IU653" s="39"/>
      <c r="IW653" s="14"/>
      <c r="IX653" s="14"/>
      <c r="IZ653" s="39"/>
      <c r="JB653" s="14"/>
      <c r="JC653" s="14"/>
      <c r="JD653" s="22"/>
      <c r="JE653" s="40"/>
      <c r="JJ653" s="40"/>
      <c r="JL653" s="21"/>
      <c r="JM653" s="21"/>
      <c r="JN653" s="26"/>
      <c r="JO653" s="41"/>
      <c r="JS653" s="7"/>
      <c r="JT653" s="8"/>
      <c r="JY653" s="8"/>
      <c r="KA653" s="4"/>
      <c r="KB653" s="4"/>
      <c r="KD653" s="8"/>
      <c r="KF653" s="4"/>
      <c r="KG653" s="4"/>
      <c r="KH653" s="15"/>
      <c r="KI653" s="39"/>
      <c r="KN653" s="39"/>
      <c r="KP653" s="14"/>
      <c r="KQ653" s="14"/>
      <c r="KR653" s="22"/>
      <c r="KS653" s="40"/>
      <c r="KX653" s="6"/>
      <c r="KZ653" s="5"/>
      <c r="LA653" s="5"/>
      <c r="LG653" s="15"/>
      <c r="LH653" s="39"/>
      <c r="LM653" s="6"/>
      <c r="LO653" s="5"/>
      <c r="LP653" s="5"/>
      <c r="LQ653" s="7"/>
      <c r="LR653" s="8"/>
      <c r="LW653" s="8"/>
      <c r="LY653" s="4"/>
      <c r="LZ653" s="4"/>
      <c r="MB653" s="8"/>
      <c r="MD653" s="4"/>
      <c r="ME653" s="4"/>
      <c r="MG653" s="8"/>
      <c r="MI653" s="4"/>
      <c r="MJ653" s="4"/>
      <c r="MK653" s="15"/>
      <c r="ML653" s="39"/>
      <c r="MQ653" s="39"/>
      <c r="MS653" s="14"/>
      <c r="MT653" s="14"/>
      <c r="MV653" s="39"/>
      <c r="MX653" s="14"/>
      <c r="MY653" s="14"/>
      <c r="MZ653" s="22"/>
      <c r="NA653" s="40"/>
      <c r="NF653" s="40"/>
      <c r="NH653" s="21"/>
      <c r="NI653" s="21"/>
      <c r="NJ653" s="26"/>
      <c r="NK653" s="41"/>
      <c r="NO653" s="7"/>
      <c r="NP653" s="8"/>
      <c r="NU653" s="8"/>
      <c r="NW653" s="4"/>
      <c r="NX653" s="4"/>
      <c r="NZ653" s="8"/>
      <c r="OB653" s="4"/>
      <c r="OC653" s="4"/>
      <c r="OD653" s="15"/>
      <c r="OE653" s="39"/>
      <c r="OJ653" s="39"/>
      <c r="OL653" s="14"/>
      <c r="OM653" s="14"/>
      <c r="ON653" s="22"/>
      <c r="OO653" s="40"/>
      <c r="OS653" s="7"/>
      <c r="OT653" s="8"/>
      <c r="OY653" s="8"/>
      <c r="PA653" s="4"/>
      <c r="PB653" s="4"/>
      <c r="PC653" s="15"/>
      <c r="PD653" s="39"/>
      <c r="PH653" s="7"/>
      <c r="PI653" s="8"/>
      <c r="PM653" s="7"/>
      <c r="PN653" s="8"/>
      <c r="PS653" s="8"/>
      <c r="PU653" s="4"/>
      <c r="PV653" s="4"/>
      <c r="PX653" s="8"/>
      <c r="PZ653" s="4"/>
      <c r="QA653" s="4"/>
      <c r="QB653" s="15"/>
      <c r="QC653" s="39"/>
      <c r="QH653" s="39"/>
      <c r="QJ653" s="14"/>
      <c r="QK653" s="14"/>
      <c r="QL653" s="22"/>
      <c r="QM653" s="40"/>
      <c r="QQ653" s="7"/>
      <c r="QR653" s="8"/>
      <c r="QW653" s="8"/>
      <c r="QY653" s="4"/>
      <c r="QZ653" s="4"/>
      <c r="RA653" s="15"/>
      <c r="RB653" s="39"/>
      <c r="RF653" s="7"/>
      <c r="RG653" s="8"/>
      <c r="RK653" s="7"/>
      <c r="RL653" s="8"/>
      <c r="RQ653" s="8"/>
      <c r="RS653" s="4"/>
      <c r="RT653" s="4"/>
      <c r="RU653" s="15"/>
      <c r="RV653" s="39"/>
      <c r="RZ653" s="7"/>
      <c r="SA653" s="8"/>
      <c r="SE653" s="7"/>
      <c r="SF653" s="8"/>
      <c r="SJ653" s="7"/>
      <c r="SK653" s="8"/>
      <c r="SP653" s="8"/>
      <c r="SR653" s="4"/>
      <c r="SS653" s="4"/>
      <c r="SU653" s="8"/>
      <c r="SW653" s="4"/>
      <c r="SX653" s="4"/>
      <c r="SY653" s="15"/>
      <c r="SZ653" s="39"/>
      <c r="TE653" s="39"/>
      <c r="TG653" s="14"/>
      <c r="TH653" s="14"/>
      <c r="TI653" s="22"/>
      <c r="TJ653" s="40"/>
      <c r="TN653" s="7"/>
      <c r="TO653" s="8"/>
      <c r="TT653" s="8"/>
      <c r="TV653" s="4"/>
      <c r="TW653" s="4"/>
      <c r="TX653" s="15"/>
      <c r="TY653" s="39"/>
      <c r="UC653" s="7"/>
      <c r="UD653" s="8"/>
      <c r="UH653" s="7"/>
      <c r="UI653" s="8"/>
      <c r="UN653" s="8"/>
      <c r="UP653" s="4"/>
      <c r="UQ653" s="4"/>
      <c r="UR653" s="15"/>
      <c r="US653" s="39"/>
      <c r="UW653" s="7"/>
      <c r="UX653" s="8"/>
      <c r="VB653" s="7"/>
      <c r="VC653" s="8"/>
      <c r="VG653" s="7"/>
      <c r="VH653" s="8"/>
      <c r="VM653" s="8"/>
      <c r="VO653" s="4"/>
      <c r="VP653" s="4"/>
      <c r="VQ653" s="15"/>
      <c r="VR653" s="39"/>
      <c r="VV653" s="7"/>
      <c r="VW653" s="8"/>
      <c r="WA653" s="7"/>
      <c r="WB653" s="8"/>
      <c r="WF653" s="7"/>
      <c r="WG653" s="8"/>
      <c r="WK653" s="7"/>
      <c r="WL653" s="8"/>
      <c r="WQ653" s="8"/>
      <c r="WS653" s="4"/>
      <c r="WT653" s="4"/>
      <c r="WU653" s="15"/>
      <c r="WV653" s="39"/>
      <c r="WZ653" s="7"/>
      <c r="XA653" s="8"/>
      <c r="XE653" s="7"/>
      <c r="XF653" s="8"/>
      <c r="XJ653" s="7"/>
      <c r="XK653" s="8"/>
      <c r="XO653" s="7"/>
      <c r="XP653" s="8"/>
      <c r="XT653" s="7"/>
      <c r="XU653" s="8"/>
      <c r="XY653" s="7"/>
      <c r="XZ653" s="8"/>
      <c r="YD653" s="7"/>
      <c r="YE653" s="8"/>
      <c r="YI653" s="7"/>
      <c r="YJ653" s="8"/>
    </row>
    <row r="654" spans="2:660" x14ac:dyDescent="0.2">
      <c r="B654" s="242"/>
      <c r="C654" s="163"/>
      <c r="D654"/>
      <c r="J654"/>
      <c r="K654"/>
      <c r="L654"/>
      <c r="M654"/>
      <c r="AI654" s="8"/>
      <c r="AK654" s="4"/>
      <c r="AL654" s="9"/>
      <c r="AN654" s="8"/>
      <c r="AP654" s="4"/>
      <c r="AQ654" s="9"/>
      <c r="AS654" s="8"/>
      <c r="AU654" s="4"/>
      <c r="AV654" s="9"/>
      <c r="AX654" s="17"/>
      <c r="AZ654" s="13"/>
      <c r="BA654" s="16"/>
      <c r="BM654" s="39"/>
      <c r="BO654" s="14"/>
      <c r="BP654" s="18"/>
      <c r="BR654" s="39"/>
      <c r="BT654" s="14"/>
      <c r="BU654" s="18"/>
      <c r="BW654" s="39"/>
      <c r="BY654" s="14"/>
      <c r="BZ654" s="18"/>
      <c r="CA654" s="22"/>
      <c r="CB654" s="40"/>
      <c r="CG654" s="40"/>
      <c r="CI654" s="21"/>
      <c r="CJ654" s="21"/>
      <c r="CL654" s="40"/>
      <c r="CN654" s="21"/>
      <c r="CO654" s="21"/>
      <c r="CQ654" s="40"/>
      <c r="CS654" s="21"/>
      <c r="CT654" s="21"/>
      <c r="CV654" s="40"/>
      <c r="CX654" s="21"/>
      <c r="CY654" s="21"/>
      <c r="CZ654" s="26"/>
      <c r="DA654" s="41"/>
      <c r="DF654" s="41"/>
      <c r="DH654" s="25"/>
      <c r="DI654" s="25"/>
      <c r="DK654" s="41"/>
      <c r="DM654" s="25"/>
      <c r="DN654" s="25"/>
      <c r="DP654" s="41"/>
      <c r="DR654" s="25"/>
      <c r="DS654" s="25"/>
      <c r="DT654" s="30"/>
      <c r="DU654" s="42"/>
      <c r="DZ654" s="42"/>
      <c r="EB654" s="29"/>
      <c r="EC654" s="29"/>
      <c r="EE654" s="42"/>
      <c r="EG654" s="29"/>
      <c r="EH654" s="29"/>
      <c r="EI654" s="34"/>
      <c r="EJ654" s="43"/>
      <c r="EO654" s="43"/>
      <c r="EQ654" s="33"/>
      <c r="ER654" s="33"/>
      <c r="ES654" s="38"/>
      <c r="ET654" s="44"/>
      <c r="EX654" s="7"/>
      <c r="EY654" s="8"/>
      <c r="FD654" s="8"/>
      <c r="FF654" s="4"/>
      <c r="FG654" s="4"/>
      <c r="FI654" s="8"/>
      <c r="FK654" s="4"/>
      <c r="FL654" s="4"/>
      <c r="FN654" s="8"/>
      <c r="FP654" s="4"/>
      <c r="FQ654" s="4"/>
      <c r="FS654" s="8"/>
      <c r="FU654" s="4"/>
      <c r="FV654" s="4"/>
      <c r="FW654" s="15"/>
      <c r="FX654" s="39"/>
      <c r="GC654" s="39"/>
      <c r="GE654" s="14"/>
      <c r="GF654" s="14"/>
      <c r="GH654" s="39"/>
      <c r="GJ654" s="14"/>
      <c r="GK654" s="14"/>
      <c r="GM654" s="39"/>
      <c r="GO654" s="14"/>
      <c r="GP654" s="14"/>
      <c r="GQ654" s="22"/>
      <c r="GR654" s="40"/>
      <c r="GW654" s="40"/>
      <c r="GY654" s="21"/>
      <c r="GZ654" s="21"/>
      <c r="HB654" s="40"/>
      <c r="HD654" s="21"/>
      <c r="HE654" s="21"/>
      <c r="HF654" s="26"/>
      <c r="HG654" s="41"/>
      <c r="HL654" s="41"/>
      <c r="HN654" s="25"/>
      <c r="HO654" s="25"/>
      <c r="HP654" s="30"/>
      <c r="HQ654" s="42"/>
      <c r="HU654" s="7"/>
      <c r="HV654" s="8"/>
      <c r="IA654" s="8"/>
      <c r="IC654" s="4"/>
      <c r="ID654" s="4"/>
      <c r="IF654" s="8"/>
      <c r="IH654" s="4"/>
      <c r="II654" s="4"/>
      <c r="IK654" s="8"/>
      <c r="IM654" s="4"/>
      <c r="IN654" s="4"/>
      <c r="IO654" s="15"/>
      <c r="IP654" s="39"/>
      <c r="IU654" s="39"/>
      <c r="IW654" s="14"/>
      <c r="IX654" s="14"/>
      <c r="IZ654" s="39"/>
      <c r="JB654" s="14"/>
      <c r="JC654" s="14"/>
      <c r="JD654" s="22"/>
      <c r="JE654" s="40"/>
      <c r="JJ654" s="40"/>
      <c r="JL654" s="21"/>
      <c r="JM654" s="21"/>
      <c r="JN654" s="26"/>
      <c r="JO654" s="41"/>
      <c r="JS654" s="7"/>
      <c r="JT654" s="8"/>
      <c r="JY654" s="8"/>
      <c r="KA654" s="4"/>
      <c r="KB654" s="4"/>
      <c r="KD654" s="8"/>
      <c r="KF654" s="4"/>
      <c r="KG654" s="4"/>
      <c r="KH654" s="15"/>
      <c r="KI654" s="39"/>
      <c r="KN654" s="39"/>
      <c r="KP654" s="14"/>
      <c r="KQ654" s="14"/>
      <c r="KR654" s="22"/>
      <c r="KS654" s="40"/>
      <c r="KX654" s="6"/>
      <c r="KZ654" s="5"/>
      <c r="LA654" s="5"/>
      <c r="LG654" s="15"/>
      <c r="LH654" s="39"/>
      <c r="LM654" s="6"/>
      <c r="LO654" s="5"/>
      <c r="LP654" s="5"/>
      <c r="LQ654" s="7"/>
      <c r="LR654" s="8"/>
      <c r="LW654" s="8"/>
      <c r="LY654" s="4"/>
      <c r="LZ654" s="4"/>
      <c r="MB654" s="8"/>
      <c r="MD654" s="4"/>
      <c r="ME654" s="4"/>
      <c r="MG654" s="8"/>
      <c r="MI654" s="4"/>
      <c r="MJ654" s="4"/>
      <c r="MK654" s="15"/>
      <c r="ML654" s="39"/>
      <c r="MQ654" s="39"/>
      <c r="MS654" s="14"/>
      <c r="MT654" s="14"/>
      <c r="MV654" s="39"/>
      <c r="MX654" s="14"/>
      <c r="MY654" s="14"/>
      <c r="MZ654" s="22"/>
      <c r="NA654" s="40"/>
      <c r="NF654" s="40"/>
      <c r="NH654" s="21"/>
      <c r="NI654" s="21"/>
      <c r="NJ654" s="26"/>
      <c r="NK654" s="41"/>
      <c r="NO654" s="7"/>
      <c r="NP654" s="8"/>
      <c r="NU654" s="8"/>
      <c r="NW654" s="4"/>
      <c r="NX654" s="4"/>
      <c r="NZ654" s="8"/>
      <c r="OB654" s="4"/>
      <c r="OC654" s="4"/>
      <c r="OD654" s="15"/>
      <c r="OE654" s="39"/>
      <c r="OJ654" s="39"/>
      <c r="OL654" s="14"/>
      <c r="OM654" s="14"/>
      <c r="ON654" s="22"/>
      <c r="OO654" s="40"/>
      <c r="OS654" s="7"/>
      <c r="OT654" s="8"/>
      <c r="OY654" s="8"/>
      <c r="PA654" s="4"/>
      <c r="PB654" s="4"/>
      <c r="PC654" s="15"/>
      <c r="PD654" s="39"/>
      <c r="PH654" s="7"/>
      <c r="PI654" s="8"/>
      <c r="PM654" s="7"/>
      <c r="PN654" s="8"/>
      <c r="PS654" s="8"/>
      <c r="PU654" s="4"/>
      <c r="PV654" s="4"/>
      <c r="PX654" s="8"/>
      <c r="PZ654" s="4"/>
      <c r="QA654" s="4"/>
      <c r="QB654" s="15"/>
      <c r="QC654" s="39"/>
      <c r="QH654" s="39"/>
      <c r="QJ654" s="14"/>
      <c r="QK654" s="14"/>
      <c r="QL654" s="22"/>
      <c r="QM654" s="40"/>
      <c r="QQ654" s="7"/>
      <c r="QR654" s="8"/>
      <c r="QW654" s="8"/>
      <c r="QY654" s="4"/>
      <c r="QZ654" s="4"/>
      <c r="RA654" s="15"/>
      <c r="RB654" s="39"/>
      <c r="RF654" s="7"/>
      <c r="RG654" s="8"/>
      <c r="RK654" s="7"/>
      <c r="RL654" s="8"/>
      <c r="RQ654" s="8"/>
      <c r="RS654" s="4"/>
      <c r="RT654" s="4"/>
      <c r="RU654" s="15"/>
      <c r="RV654" s="39"/>
      <c r="RZ654" s="7"/>
      <c r="SA654" s="8"/>
      <c r="SE654" s="7"/>
      <c r="SF654" s="8"/>
      <c r="SJ654" s="7"/>
      <c r="SK654" s="8"/>
      <c r="SP654" s="8"/>
      <c r="SR654" s="4"/>
      <c r="SS654" s="4"/>
      <c r="SU654" s="8"/>
      <c r="SW654" s="4"/>
      <c r="SX654" s="4"/>
      <c r="SY654" s="15"/>
      <c r="SZ654" s="39"/>
      <c r="TE654" s="39"/>
      <c r="TG654" s="14"/>
      <c r="TH654" s="14"/>
      <c r="TI654" s="22"/>
      <c r="TJ654" s="40"/>
      <c r="TN654" s="7"/>
      <c r="TO654" s="8"/>
      <c r="TT654" s="8"/>
      <c r="TV654" s="4"/>
      <c r="TW654" s="4"/>
      <c r="TX654" s="15"/>
      <c r="TY654" s="39"/>
      <c r="UC654" s="7"/>
      <c r="UD654" s="8"/>
      <c r="UH654" s="7"/>
      <c r="UI654" s="8"/>
      <c r="UN654" s="8"/>
      <c r="UP654" s="4"/>
      <c r="UQ654" s="4"/>
      <c r="UR654" s="15"/>
      <c r="US654" s="39"/>
      <c r="UW654" s="7"/>
      <c r="UX654" s="8"/>
      <c r="VB654" s="7"/>
      <c r="VC654" s="8"/>
      <c r="VG654" s="7"/>
      <c r="VH654" s="8"/>
      <c r="VM654" s="8"/>
      <c r="VO654" s="4"/>
      <c r="VP654" s="4"/>
      <c r="VQ654" s="15"/>
      <c r="VR654" s="39"/>
      <c r="VV654" s="7"/>
      <c r="VW654" s="8"/>
      <c r="WA654" s="7"/>
      <c r="WB654" s="8"/>
      <c r="WF654" s="7"/>
      <c r="WG654" s="8"/>
      <c r="WK654" s="7"/>
      <c r="WL654" s="8"/>
      <c r="WQ654" s="8"/>
      <c r="WS654" s="4"/>
      <c r="WT654" s="4"/>
      <c r="WU654" s="15"/>
      <c r="WV654" s="39"/>
      <c r="WZ654" s="7"/>
      <c r="XA654" s="8"/>
      <c r="XE654" s="7"/>
      <c r="XF654" s="8"/>
      <c r="XJ654" s="7"/>
      <c r="XK654" s="8"/>
      <c r="XO654" s="7"/>
      <c r="XP654" s="8"/>
      <c r="XT654" s="7"/>
      <c r="XU654" s="8"/>
      <c r="XY654" s="7"/>
      <c r="XZ654" s="8"/>
      <c r="YD654" s="7"/>
      <c r="YE654" s="8"/>
      <c r="YI654" s="7"/>
      <c r="YJ654" s="8"/>
    </row>
    <row r="655" spans="2:660" x14ac:dyDescent="0.2">
      <c r="B655" s="242"/>
      <c r="C655" s="163"/>
      <c r="D655"/>
      <c r="J655"/>
      <c r="K655"/>
      <c r="L655"/>
      <c r="M655"/>
      <c r="AI655" s="8"/>
      <c r="AK655" s="4"/>
      <c r="AL655" s="9"/>
      <c r="AN655" s="8"/>
      <c r="AP655" s="4"/>
      <c r="AQ655" s="9"/>
      <c r="AS655" s="8"/>
      <c r="AU655" s="4"/>
      <c r="AV655" s="9"/>
      <c r="AX655" s="17"/>
      <c r="AZ655" s="13"/>
      <c r="BA655" s="16"/>
      <c r="BM655" s="39"/>
      <c r="BO655" s="14"/>
      <c r="BP655" s="18"/>
      <c r="BR655" s="39"/>
      <c r="BT655" s="14"/>
      <c r="BU655" s="18"/>
      <c r="BW655" s="39"/>
      <c r="BY655" s="14"/>
      <c r="BZ655" s="18"/>
      <c r="CA655" s="22"/>
      <c r="CB655" s="40"/>
      <c r="CG655" s="40"/>
      <c r="CI655" s="21"/>
      <c r="CJ655" s="21"/>
      <c r="CL655" s="40"/>
      <c r="CN655" s="21"/>
      <c r="CO655" s="21"/>
      <c r="CQ655" s="40"/>
      <c r="CS655" s="21"/>
      <c r="CT655" s="21"/>
      <c r="CV655" s="40"/>
      <c r="CX655" s="21"/>
      <c r="CY655" s="21"/>
      <c r="CZ655" s="26"/>
      <c r="DA655" s="41"/>
      <c r="DF655" s="41"/>
      <c r="DH655" s="25"/>
      <c r="DI655" s="25"/>
      <c r="DK655" s="41"/>
      <c r="DM655" s="25"/>
      <c r="DN655" s="25"/>
      <c r="DP655" s="41"/>
      <c r="DR655" s="25"/>
      <c r="DS655" s="25"/>
      <c r="DT655" s="30"/>
      <c r="DU655" s="42"/>
      <c r="DZ655" s="42"/>
      <c r="EB655" s="29"/>
      <c r="EC655" s="29"/>
      <c r="EE655" s="42"/>
      <c r="EG655" s="29"/>
      <c r="EH655" s="29"/>
      <c r="EI655" s="34"/>
      <c r="EJ655" s="43"/>
      <c r="EO655" s="43"/>
      <c r="EQ655" s="33"/>
      <c r="ER655" s="33"/>
      <c r="ES655" s="38"/>
      <c r="ET655" s="44"/>
      <c r="EX655" s="7"/>
      <c r="EY655" s="8"/>
      <c r="FD655" s="8"/>
      <c r="FF655" s="4"/>
      <c r="FG655" s="4"/>
      <c r="FI655" s="8"/>
      <c r="FK655" s="4"/>
      <c r="FL655" s="4"/>
      <c r="FN655" s="8"/>
      <c r="FP655" s="4"/>
      <c r="FQ655" s="4"/>
      <c r="FS655" s="8"/>
      <c r="FU655" s="4"/>
      <c r="FV655" s="4"/>
      <c r="FW655" s="15"/>
      <c r="FX655" s="39"/>
      <c r="GC655" s="39"/>
      <c r="GE655" s="14"/>
      <c r="GF655" s="14"/>
      <c r="GH655" s="39"/>
      <c r="GJ655" s="14"/>
      <c r="GK655" s="14"/>
      <c r="GM655" s="39"/>
      <c r="GO655" s="14"/>
      <c r="GP655" s="14"/>
      <c r="GQ655" s="22"/>
      <c r="GR655" s="40"/>
      <c r="GW655" s="40"/>
      <c r="GY655" s="21"/>
      <c r="GZ655" s="21"/>
      <c r="HB655" s="40"/>
      <c r="HD655" s="21"/>
      <c r="HE655" s="21"/>
      <c r="HF655" s="26"/>
      <c r="HG655" s="41"/>
      <c r="HL655" s="41"/>
      <c r="HN655" s="25"/>
      <c r="HO655" s="25"/>
      <c r="HP655" s="30"/>
      <c r="HQ655" s="42"/>
      <c r="HU655" s="7"/>
      <c r="HV655" s="8"/>
      <c r="IA655" s="8"/>
      <c r="IC655" s="4"/>
      <c r="ID655" s="4"/>
      <c r="IF655" s="8"/>
      <c r="IH655" s="4"/>
      <c r="II655" s="4"/>
      <c r="IK655" s="8"/>
      <c r="IM655" s="4"/>
      <c r="IN655" s="4"/>
      <c r="IO655" s="15"/>
      <c r="IP655" s="39"/>
      <c r="IU655" s="39"/>
      <c r="IW655" s="14"/>
      <c r="IX655" s="14"/>
      <c r="IZ655" s="39"/>
      <c r="JB655" s="14"/>
      <c r="JC655" s="14"/>
      <c r="JD655" s="22"/>
      <c r="JE655" s="40"/>
      <c r="JJ655" s="40"/>
      <c r="JL655" s="21"/>
      <c r="JM655" s="21"/>
      <c r="JN655" s="26"/>
      <c r="JO655" s="41"/>
      <c r="JS655" s="7"/>
      <c r="JT655" s="8"/>
      <c r="JY655" s="8"/>
      <c r="KA655" s="4"/>
      <c r="KB655" s="4"/>
      <c r="KD655" s="8"/>
      <c r="KF655" s="4"/>
      <c r="KG655" s="4"/>
      <c r="KH655" s="15"/>
      <c r="KI655" s="39"/>
      <c r="KN655" s="39"/>
      <c r="KP655" s="14"/>
      <c r="KQ655" s="14"/>
      <c r="KR655" s="22"/>
      <c r="KS655" s="40"/>
      <c r="KX655" s="6"/>
      <c r="KZ655" s="5"/>
      <c r="LA655" s="5"/>
      <c r="LG655" s="15"/>
      <c r="LH655" s="39"/>
      <c r="LM655" s="6"/>
      <c r="LO655" s="5"/>
      <c r="LP655" s="5"/>
      <c r="LQ655" s="7"/>
      <c r="LR655" s="8"/>
      <c r="LW655" s="8"/>
      <c r="LY655" s="4"/>
      <c r="LZ655" s="4"/>
      <c r="MB655" s="8"/>
      <c r="MD655" s="4"/>
      <c r="ME655" s="4"/>
      <c r="MG655" s="8"/>
      <c r="MI655" s="4"/>
      <c r="MJ655" s="4"/>
      <c r="MK655" s="15"/>
      <c r="ML655" s="39"/>
      <c r="MQ655" s="39"/>
      <c r="MS655" s="14"/>
      <c r="MT655" s="14"/>
      <c r="MV655" s="39"/>
      <c r="MX655" s="14"/>
      <c r="MY655" s="14"/>
      <c r="MZ655" s="22"/>
      <c r="NA655" s="40"/>
      <c r="NF655" s="40"/>
      <c r="NH655" s="21"/>
      <c r="NI655" s="21"/>
      <c r="NJ655" s="26"/>
      <c r="NK655" s="41"/>
      <c r="NO655" s="7"/>
      <c r="NP655" s="8"/>
      <c r="NU655" s="8"/>
      <c r="NW655" s="4"/>
      <c r="NX655" s="4"/>
      <c r="NZ655" s="8"/>
      <c r="OB655" s="4"/>
      <c r="OC655" s="4"/>
      <c r="OD655" s="15"/>
      <c r="OE655" s="39"/>
      <c r="OJ655" s="39"/>
      <c r="OL655" s="14"/>
      <c r="OM655" s="14"/>
      <c r="ON655" s="22"/>
      <c r="OO655" s="40"/>
      <c r="OS655" s="7"/>
      <c r="OT655" s="8"/>
      <c r="OY655" s="8"/>
      <c r="PA655" s="4"/>
      <c r="PB655" s="4"/>
      <c r="PC655" s="15"/>
      <c r="PD655" s="39"/>
      <c r="PH655" s="7"/>
      <c r="PI655" s="8"/>
      <c r="PM655" s="7"/>
      <c r="PN655" s="8"/>
      <c r="PS655" s="8"/>
      <c r="PU655" s="4"/>
      <c r="PV655" s="4"/>
      <c r="PX655" s="8"/>
      <c r="PZ655" s="4"/>
      <c r="QA655" s="4"/>
      <c r="QB655" s="15"/>
      <c r="QC655" s="39"/>
      <c r="QH655" s="39"/>
      <c r="QJ655" s="14"/>
      <c r="QK655" s="14"/>
      <c r="QL655" s="22"/>
      <c r="QM655" s="40"/>
      <c r="QQ655" s="7"/>
      <c r="QR655" s="8"/>
      <c r="QW655" s="8"/>
      <c r="QY655" s="4"/>
      <c r="QZ655" s="4"/>
      <c r="RA655" s="15"/>
      <c r="RB655" s="39"/>
      <c r="RF655" s="7"/>
      <c r="RG655" s="8"/>
      <c r="RK655" s="7"/>
      <c r="RL655" s="8"/>
      <c r="RQ655" s="8"/>
      <c r="RS655" s="4"/>
      <c r="RT655" s="4"/>
      <c r="RU655" s="15"/>
      <c r="RV655" s="39"/>
      <c r="RZ655" s="7"/>
      <c r="SA655" s="8"/>
      <c r="SE655" s="7"/>
      <c r="SF655" s="8"/>
      <c r="SJ655" s="7"/>
      <c r="SK655" s="8"/>
      <c r="SP655" s="8"/>
      <c r="SR655" s="4"/>
      <c r="SS655" s="4"/>
      <c r="SU655" s="8"/>
      <c r="SW655" s="4"/>
      <c r="SX655" s="4"/>
      <c r="SY655" s="15"/>
      <c r="SZ655" s="39"/>
      <c r="TE655" s="39"/>
      <c r="TG655" s="14"/>
      <c r="TH655" s="14"/>
      <c r="TI655" s="22"/>
      <c r="TJ655" s="40"/>
      <c r="TN655" s="7"/>
      <c r="TO655" s="8"/>
      <c r="TT655" s="8"/>
      <c r="TV655" s="4"/>
      <c r="TW655" s="4"/>
      <c r="TX655" s="15"/>
      <c r="TY655" s="39"/>
      <c r="UC655" s="7"/>
      <c r="UD655" s="8"/>
      <c r="UH655" s="7"/>
      <c r="UI655" s="8"/>
      <c r="UN655" s="8"/>
      <c r="UP655" s="4"/>
      <c r="UQ655" s="4"/>
      <c r="UR655" s="15"/>
      <c r="US655" s="39"/>
      <c r="UW655" s="7"/>
      <c r="UX655" s="8"/>
      <c r="VB655" s="7"/>
      <c r="VC655" s="8"/>
      <c r="VG655" s="7"/>
      <c r="VH655" s="8"/>
      <c r="VM655" s="8"/>
      <c r="VO655" s="4"/>
      <c r="VP655" s="4"/>
      <c r="VQ655" s="15"/>
      <c r="VR655" s="39"/>
      <c r="VV655" s="7"/>
      <c r="VW655" s="8"/>
      <c r="WA655" s="7"/>
      <c r="WB655" s="8"/>
      <c r="WF655" s="7"/>
      <c r="WG655" s="8"/>
      <c r="WK655" s="7"/>
      <c r="WL655" s="8"/>
      <c r="WQ655" s="8"/>
      <c r="WS655" s="4"/>
      <c r="WT655" s="4"/>
      <c r="WU655" s="15"/>
      <c r="WV655" s="39"/>
      <c r="WZ655" s="7"/>
      <c r="XA655" s="8"/>
      <c r="XE655" s="7"/>
      <c r="XF655" s="8"/>
      <c r="XJ655" s="7"/>
      <c r="XK655" s="8"/>
      <c r="XO655" s="7"/>
      <c r="XP655" s="8"/>
      <c r="XT655" s="7"/>
      <c r="XU655" s="8"/>
      <c r="XY655" s="7"/>
      <c r="XZ655" s="8"/>
      <c r="YD655" s="7"/>
      <c r="YE655" s="8"/>
      <c r="YI655" s="7"/>
      <c r="YJ655" s="8"/>
    </row>
    <row r="656" spans="2:660" x14ac:dyDescent="0.2">
      <c r="B656" s="242"/>
      <c r="C656" s="163"/>
      <c r="D656"/>
      <c r="J656"/>
      <c r="K656"/>
      <c r="L656"/>
      <c r="M656"/>
      <c r="AI656" s="8"/>
      <c r="AK656" s="4"/>
      <c r="AL656" s="9"/>
      <c r="AN656" s="8"/>
      <c r="AP656" s="4"/>
      <c r="AQ656" s="9"/>
      <c r="AS656" s="8"/>
      <c r="AU656" s="4"/>
      <c r="AV656" s="9"/>
      <c r="AX656" s="17"/>
      <c r="AZ656" s="13"/>
      <c r="BA656" s="16"/>
      <c r="BM656" s="39"/>
      <c r="BO656" s="14"/>
      <c r="BP656" s="18"/>
      <c r="BR656" s="39"/>
      <c r="BT656" s="14"/>
      <c r="BU656" s="18"/>
      <c r="BW656" s="39"/>
      <c r="BY656" s="14"/>
      <c r="BZ656" s="18"/>
      <c r="CA656" s="22"/>
      <c r="CB656" s="40"/>
      <c r="CG656" s="40"/>
      <c r="CI656" s="21"/>
      <c r="CJ656" s="21"/>
      <c r="CL656" s="40"/>
      <c r="CN656" s="21"/>
      <c r="CO656" s="21"/>
      <c r="CQ656" s="40"/>
      <c r="CS656" s="21"/>
      <c r="CT656" s="21"/>
      <c r="CV656" s="40"/>
      <c r="CX656" s="21"/>
      <c r="CY656" s="21"/>
      <c r="CZ656" s="26"/>
      <c r="DA656" s="41"/>
      <c r="DF656" s="41"/>
      <c r="DH656" s="25"/>
      <c r="DI656" s="25"/>
      <c r="DK656" s="41"/>
      <c r="DM656" s="25"/>
      <c r="DN656" s="25"/>
      <c r="DP656" s="41"/>
      <c r="DR656" s="25"/>
      <c r="DS656" s="25"/>
      <c r="DT656" s="30"/>
      <c r="DU656" s="42"/>
      <c r="DZ656" s="42"/>
      <c r="EB656" s="29"/>
      <c r="EC656" s="29"/>
      <c r="EE656" s="42"/>
      <c r="EG656" s="29"/>
      <c r="EH656" s="29"/>
      <c r="EI656" s="34"/>
      <c r="EJ656" s="43"/>
      <c r="EO656" s="43"/>
      <c r="EQ656" s="33"/>
      <c r="ER656" s="33"/>
      <c r="ES656" s="38"/>
      <c r="ET656" s="44"/>
      <c r="EX656" s="7"/>
      <c r="EY656" s="8"/>
      <c r="FD656" s="8"/>
      <c r="FF656" s="4"/>
      <c r="FG656" s="4"/>
      <c r="FI656" s="8"/>
      <c r="FK656" s="4"/>
      <c r="FL656" s="4"/>
      <c r="FN656" s="8"/>
      <c r="FP656" s="4"/>
      <c r="FQ656" s="4"/>
      <c r="FS656" s="8"/>
      <c r="FU656" s="4"/>
      <c r="FV656" s="4"/>
      <c r="FW656" s="15"/>
      <c r="FX656" s="39"/>
      <c r="GC656" s="39"/>
      <c r="GE656" s="14"/>
      <c r="GF656" s="14"/>
      <c r="GH656" s="39"/>
      <c r="GJ656" s="14"/>
      <c r="GK656" s="14"/>
      <c r="GM656" s="39"/>
      <c r="GO656" s="14"/>
      <c r="GP656" s="14"/>
      <c r="GQ656" s="22"/>
      <c r="GR656" s="40"/>
      <c r="GW656" s="40"/>
      <c r="GY656" s="21"/>
      <c r="GZ656" s="21"/>
      <c r="HB656" s="40"/>
      <c r="HD656" s="21"/>
      <c r="HE656" s="21"/>
      <c r="HF656" s="26"/>
      <c r="HG656" s="41"/>
      <c r="HL656" s="41"/>
      <c r="HN656" s="25"/>
      <c r="HO656" s="25"/>
      <c r="HP656" s="30"/>
      <c r="HQ656" s="42"/>
      <c r="HU656" s="7"/>
      <c r="HV656" s="8"/>
      <c r="IA656" s="8"/>
      <c r="IC656" s="4"/>
      <c r="ID656" s="4"/>
      <c r="IF656" s="8"/>
      <c r="IH656" s="4"/>
      <c r="II656" s="4"/>
      <c r="IK656" s="8"/>
      <c r="IM656" s="4"/>
      <c r="IN656" s="4"/>
      <c r="IO656" s="15"/>
      <c r="IP656" s="39"/>
      <c r="IU656" s="39"/>
      <c r="IW656" s="14"/>
      <c r="IX656" s="14"/>
      <c r="IZ656" s="39"/>
      <c r="JB656" s="14"/>
      <c r="JC656" s="14"/>
      <c r="JD656" s="22"/>
      <c r="JE656" s="40"/>
      <c r="JJ656" s="40"/>
      <c r="JL656" s="21"/>
      <c r="JM656" s="21"/>
      <c r="JN656" s="26"/>
      <c r="JO656" s="41"/>
      <c r="JS656" s="7"/>
      <c r="JT656" s="8"/>
      <c r="JY656" s="8"/>
      <c r="KA656" s="4"/>
      <c r="KB656" s="4"/>
      <c r="KD656" s="8"/>
      <c r="KF656" s="4"/>
      <c r="KG656" s="4"/>
      <c r="KH656" s="15"/>
      <c r="KI656" s="39"/>
      <c r="KN656" s="39"/>
      <c r="KP656" s="14"/>
      <c r="KQ656" s="14"/>
      <c r="KR656" s="22"/>
      <c r="KS656" s="40"/>
      <c r="KX656" s="6"/>
      <c r="KZ656" s="5"/>
      <c r="LA656" s="5"/>
      <c r="LG656" s="15"/>
      <c r="LH656" s="39"/>
      <c r="LM656" s="6"/>
      <c r="LO656" s="5"/>
      <c r="LP656" s="5"/>
      <c r="LQ656" s="7"/>
      <c r="LR656" s="8"/>
      <c r="LW656" s="8"/>
      <c r="LY656" s="4"/>
      <c r="LZ656" s="4"/>
      <c r="MB656" s="8"/>
      <c r="MD656" s="4"/>
      <c r="ME656" s="4"/>
      <c r="MG656" s="8"/>
      <c r="MI656" s="4"/>
      <c r="MJ656" s="4"/>
      <c r="MK656" s="15"/>
      <c r="ML656" s="39"/>
      <c r="MQ656" s="39"/>
      <c r="MS656" s="14"/>
      <c r="MT656" s="14"/>
      <c r="MV656" s="39"/>
      <c r="MX656" s="14"/>
      <c r="MY656" s="14"/>
      <c r="MZ656" s="22"/>
      <c r="NA656" s="40"/>
      <c r="NF656" s="40"/>
      <c r="NH656" s="21"/>
      <c r="NI656" s="21"/>
      <c r="NJ656" s="26"/>
      <c r="NK656" s="41"/>
      <c r="NO656" s="7"/>
      <c r="NP656" s="8"/>
      <c r="NU656" s="8"/>
      <c r="NW656" s="4"/>
      <c r="NX656" s="4"/>
      <c r="NZ656" s="8"/>
      <c r="OB656" s="4"/>
      <c r="OC656" s="4"/>
      <c r="OD656" s="15"/>
      <c r="OE656" s="39"/>
      <c r="OJ656" s="39"/>
      <c r="OL656" s="14"/>
      <c r="OM656" s="14"/>
      <c r="ON656" s="22"/>
      <c r="OO656" s="40"/>
      <c r="OS656" s="7"/>
      <c r="OT656" s="8"/>
      <c r="OY656" s="8"/>
      <c r="PA656" s="4"/>
      <c r="PB656" s="4"/>
      <c r="PC656" s="15"/>
      <c r="PD656" s="39"/>
      <c r="PH656" s="7"/>
      <c r="PI656" s="8"/>
      <c r="PM656" s="7"/>
      <c r="PN656" s="8"/>
      <c r="PS656" s="8"/>
      <c r="PU656" s="4"/>
      <c r="PV656" s="4"/>
      <c r="PX656" s="8"/>
      <c r="PZ656" s="4"/>
      <c r="QA656" s="4"/>
      <c r="QB656" s="15"/>
      <c r="QC656" s="39"/>
      <c r="QH656" s="39"/>
      <c r="QJ656" s="14"/>
      <c r="QK656" s="14"/>
      <c r="QL656" s="22"/>
      <c r="QM656" s="40"/>
      <c r="QQ656" s="7"/>
      <c r="QR656" s="8"/>
      <c r="QW656" s="8"/>
      <c r="QY656" s="4"/>
      <c r="QZ656" s="4"/>
      <c r="RA656" s="15"/>
      <c r="RB656" s="39"/>
      <c r="RF656" s="7"/>
      <c r="RG656" s="8"/>
      <c r="RK656" s="7"/>
      <c r="RL656" s="8"/>
      <c r="RQ656" s="8"/>
      <c r="RS656" s="4"/>
      <c r="RT656" s="4"/>
      <c r="RU656" s="15"/>
      <c r="RV656" s="39"/>
      <c r="RZ656" s="7"/>
      <c r="SA656" s="8"/>
      <c r="SE656" s="7"/>
      <c r="SF656" s="8"/>
      <c r="SJ656" s="7"/>
      <c r="SK656" s="8"/>
      <c r="SP656" s="8"/>
      <c r="SR656" s="4"/>
      <c r="SS656" s="4"/>
      <c r="SU656" s="8"/>
      <c r="SW656" s="4"/>
      <c r="SX656" s="4"/>
      <c r="SY656" s="15"/>
      <c r="SZ656" s="39"/>
      <c r="TE656" s="39"/>
      <c r="TG656" s="14"/>
      <c r="TH656" s="14"/>
      <c r="TI656" s="22"/>
      <c r="TJ656" s="40"/>
      <c r="TN656" s="7"/>
      <c r="TO656" s="8"/>
      <c r="TT656" s="8"/>
      <c r="TV656" s="4"/>
      <c r="TW656" s="4"/>
      <c r="TX656" s="15"/>
      <c r="TY656" s="39"/>
      <c r="UC656" s="7"/>
      <c r="UD656" s="8"/>
      <c r="UH656" s="7"/>
      <c r="UI656" s="8"/>
      <c r="UN656" s="8"/>
      <c r="UP656" s="4"/>
      <c r="UQ656" s="4"/>
      <c r="UR656" s="15"/>
      <c r="US656" s="39"/>
      <c r="UW656" s="7"/>
      <c r="UX656" s="8"/>
      <c r="VB656" s="7"/>
      <c r="VC656" s="8"/>
      <c r="VG656" s="7"/>
      <c r="VH656" s="8"/>
      <c r="VM656" s="8"/>
      <c r="VO656" s="4"/>
      <c r="VP656" s="4"/>
      <c r="VQ656" s="15"/>
      <c r="VR656" s="39"/>
      <c r="VV656" s="7"/>
      <c r="VW656" s="8"/>
      <c r="WA656" s="7"/>
      <c r="WB656" s="8"/>
      <c r="WF656" s="7"/>
      <c r="WG656" s="8"/>
      <c r="WK656" s="7"/>
      <c r="WL656" s="8"/>
      <c r="WQ656" s="8"/>
      <c r="WS656" s="4"/>
      <c r="WT656" s="4"/>
      <c r="WU656" s="15"/>
      <c r="WV656" s="39"/>
      <c r="WZ656" s="7"/>
      <c r="XA656" s="8"/>
      <c r="XE656" s="7"/>
      <c r="XF656" s="8"/>
      <c r="XJ656" s="7"/>
      <c r="XK656" s="8"/>
      <c r="XO656" s="7"/>
      <c r="XP656" s="8"/>
      <c r="XT656" s="7"/>
      <c r="XU656" s="8"/>
      <c r="XY656" s="7"/>
      <c r="XZ656" s="8"/>
      <c r="YD656" s="7"/>
      <c r="YE656" s="8"/>
      <c r="YI656" s="7"/>
      <c r="YJ656" s="8"/>
    </row>
    <row r="657" spans="2:660" x14ac:dyDescent="0.2">
      <c r="B657" s="242"/>
      <c r="C657" s="163"/>
      <c r="D657"/>
      <c r="J657"/>
      <c r="K657"/>
      <c r="L657"/>
      <c r="M657"/>
      <c r="AI657" s="8"/>
      <c r="AK657" s="4"/>
      <c r="AL657" s="9"/>
      <c r="AN657" s="8"/>
      <c r="AP657" s="4"/>
      <c r="AQ657" s="9"/>
      <c r="AS657" s="8"/>
      <c r="AU657" s="4"/>
      <c r="AV657" s="9"/>
      <c r="AX657" s="17"/>
      <c r="AZ657" s="13"/>
      <c r="BA657" s="16"/>
      <c r="BM657" s="39"/>
      <c r="BO657" s="14"/>
      <c r="BP657" s="18"/>
      <c r="BR657" s="39"/>
      <c r="BT657" s="14"/>
      <c r="BU657" s="18"/>
      <c r="BW657" s="39"/>
      <c r="BY657" s="14"/>
      <c r="BZ657" s="18"/>
      <c r="CA657" s="22"/>
      <c r="CB657" s="40"/>
      <c r="CG657" s="40"/>
      <c r="CI657" s="21"/>
      <c r="CJ657" s="21"/>
      <c r="CL657" s="40"/>
      <c r="CN657" s="21"/>
      <c r="CO657" s="21"/>
      <c r="CQ657" s="40"/>
      <c r="CS657" s="21"/>
      <c r="CT657" s="21"/>
      <c r="CV657" s="40"/>
      <c r="CX657" s="21"/>
      <c r="CY657" s="21"/>
      <c r="CZ657" s="26"/>
      <c r="DA657" s="41"/>
      <c r="DF657" s="41"/>
      <c r="DH657" s="25"/>
      <c r="DI657" s="25"/>
      <c r="DK657" s="41"/>
      <c r="DM657" s="25"/>
      <c r="DN657" s="25"/>
      <c r="DP657" s="41"/>
      <c r="DR657" s="25"/>
      <c r="DS657" s="25"/>
      <c r="DT657" s="30"/>
      <c r="DU657" s="42"/>
      <c r="DZ657" s="42"/>
      <c r="EB657" s="29"/>
      <c r="EC657" s="29"/>
      <c r="EE657" s="42"/>
      <c r="EG657" s="29"/>
      <c r="EH657" s="29"/>
      <c r="EI657" s="34"/>
      <c r="EJ657" s="43"/>
      <c r="EO657" s="43"/>
      <c r="EQ657" s="33"/>
      <c r="ER657" s="33"/>
      <c r="ES657" s="38"/>
      <c r="ET657" s="44"/>
      <c r="EX657" s="7"/>
      <c r="EY657" s="8"/>
      <c r="FD657" s="8"/>
      <c r="FF657" s="4"/>
      <c r="FG657" s="4"/>
      <c r="FI657" s="8"/>
      <c r="FK657" s="4"/>
      <c r="FL657" s="4"/>
      <c r="FN657" s="8"/>
      <c r="FP657" s="4"/>
      <c r="FQ657" s="4"/>
      <c r="FS657" s="8"/>
      <c r="FU657" s="4"/>
      <c r="FV657" s="4"/>
      <c r="FW657" s="15"/>
      <c r="FX657" s="39"/>
      <c r="GC657" s="39"/>
      <c r="GE657" s="14"/>
      <c r="GF657" s="14"/>
      <c r="GH657" s="39"/>
      <c r="GJ657" s="14"/>
      <c r="GK657" s="14"/>
      <c r="GM657" s="39"/>
      <c r="GO657" s="14"/>
      <c r="GP657" s="14"/>
      <c r="GQ657" s="22"/>
      <c r="GR657" s="40"/>
      <c r="GW657" s="40"/>
      <c r="GY657" s="21"/>
      <c r="GZ657" s="21"/>
      <c r="HB657" s="40"/>
      <c r="HD657" s="21"/>
      <c r="HE657" s="21"/>
      <c r="HF657" s="26"/>
      <c r="HG657" s="41"/>
      <c r="HL657" s="41"/>
      <c r="HN657" s="25"/>
      <c r="HO657" s="25"/>
      <c r="HP657" s="30"/>
      <c r="HQ657" s="42"/>
      <c r="HU657" s="7"/>
      <c r="HV657" s="8"/>
      <c r="IA657" s="8"/>
      <c r="IC657" s="4"/>
      <c r="ID657" s="4"/>
      <c r="IF657" s="8"/>
      <c r="IH657" s="4"/>
      <c r="II657" s="4"/>
      <c r="IK657" s="8"/>
      <c r="IM657" s="4"/>
      <c r="IN657" s="4"/>
      <c r="IO657" s="15"/>
      <c r="IP657" s="39"/>
      <c r="IU657" s="39"/>
      <c r="IW657" s="14"/>
      <c r="IX657" s="14"/>
      <c r="IZ657" s="39"/>
      <c r="JB657" s="14"/>
      <c r="JC657" s="14"/>
      <c r="JD657" s="22"/>
      <c r="JE657" s="40"/>
      <c r="JJ657" s="40"/>
      <c r="JL657" s="21"/>
      <c r="JM657" s="21"/>
      <c r="JN657" s="26"/>
      <c r="JO657" s="41"/>
      <c r="JS657" s="7"/>
      <c r="JT657" s="8"/>
      <c r="JY657" s="8"/>
      <c r="KA657" s="4"/>
      <c r="KB657" s="4"/>
      <c r="KD657" s="8"/>
      <c r="KF657" s="4"/>
      <c r="KG657" s="4"/>
      <c r="KH657" s="15"/>
      <c r="KI657" s="39"/>
      <c r="KN657" s="39"/>
      <c r="KP657" s="14"/>
      <c r="KQ657" s="14"/>
      <c r="KR657" s="22"/>
      <c r="KS657" s="40"/>
      <c r="KX657" s="6"/>
      <c r="KZ657" s="5"/>
      <c r="LA657" s="5"/>
      <c r="LG657" s="15"/>
      <c r="LH657" s="39"/>
      <c r="LM657" s="6"/>
      <c r="LO657" s="5"/>
      <c r="LP657" s="5"/>
      <c r="LQ657" s="7"/>
      <c r="LR657" s="8"/>
      <c r="LW657" s="8"/>
      <c r="LY657" s="4"/>
      <c r="LZ657" s="4"/>
      <c r="MB657" s="8"/>
      <c r="MD657" s="4"/>
      <c r="ME657" s="4"/>
      <c r="MG657" s="8"/>
      <c r="MI657" s="4"/>
      <c r="MJ657" s="4"/>
      <c r="MK657" s="15"/>
      <c r="ML657" s="39"/>
      <c r="MQ657" s="39"/>
      <c r="MS657" s="14"/>
      <c r="MT657" s="14"/>
      <c r="MV657" s="39"/>
      <c r="MX657" s="14"/>
      <c r="MY657" s="14"/>
      <c r="MZ657" s="22"/>
      <c r="NA657" s="40"/>
      <c r="NF657" s="40"/>
      <c r="NH657" s="21"/>
      <c r="NI657" s="21"/>
      <c r="NJ657" s="26"/>
      <c r="NK657" s="41"/>
      <c r="NO657" s="7"/>
      <c r="NP657" s="8"/>
      <c r="NU657" s="8"/>
      <c r="NW657" s="4"/>
      <c r="NX657" s="4"/>
      <c r="NZ657" s="8"/>
      <c r="OB657" s="4"/>
      <c r="OC657" s="4"/>
      <c r="OD657" s="15"/>
      <c r="OE657" s="39"/>
      <c r="OJ657" s="39"/>
      <c r="OL657" s="14"/>
      <c r="OM657" s="14"/>
      <c r="ON657" s="22"/>
      <c r="OO657" s="40"/>
      <c r="OS657" s="7"/>
      <c r="OT657" s="8"/>
      <c r="OY657" s="8"/>
      <c r="PA657" s="4"/>
      <c r="PB657" s="4"/>
      <c r="PC657" s="15"/>
      <c r="PD657" s="39"/>
      <c r="PH657" s="7"/>
      <c r="PI657" s="8"/>
      <c r="PM657" s="7"/>
      <c r="PN657" s="8"/>
      <c r="PS657" s="8"/>
      <c r="PU657" s="4"/>
      <c r="PV657" s="4"/>
      <c r="PX657" s="8"/>
      <c r="PZ657" s="4"/>
      <c r="QA657" s="4"/>
      <c r="QB657" s="15"/>
      <c r="QC657" s="39"/>
      <c r="QH657" s="39"/>
      <c r="QJ657" s="14"/>
      <c r="QK657" s="14"/>
      <c r="QL657" s="22"/>
      <c r="QM657" s="40"/>
      <c r="QQ657" s="7"/>
      <c r="QR657" s="8"/>
      <c r="QW657" s="8"/>
      <c r="QY657" s="4"/>
      <c r="QZ657" s="4"/>
      <c r="RA657" s="15"/>
      <c r="RB657" s="39"/>
      <c r="RF657" s="7"/>
      <c r="RG657" s="8"/>
      <c r="RK657" s="7"/>
      <c r="RL657" s="8"/>
      <c r="RQ657" s="8"/>
      <c r="RS657" s="4"/>
      <c r="RT657" s="4"/>
      <c r="RU657" s="15"/>
      <c r="RV657" s="39"/>
      <c r="RZ657" s="7"/>
      <c r="SA657" s="8"/>
      <c r="SE657" s="7"/>
      <c r="SF657" s="8"/>
      <c r="SJ657" s="7"/>
      <c r="SK657" s="8"/>
      <c r="SP657" s="8"/>
      <c r="SR657" s="4"/>
      <c r="SS657" s="4"/>
      <c r="SU657" s="8"/>
      <c r="SW657" s="4"/>
      <c r="SX657" s="4"/>
      <c r="SY657" s="15"/>
      <c r="SZ657" s="39"/>
      <c r="TE657" s="39"/>
      <c r="TG657" s="14"/>
      <c r="TH657" s="14"/>
      <c r="TI657" s="22"/>
      <c r="TJ657" s="40"/>
      <c r="TN657" s="7"/>
      <c r="TO657" s="8"/>
      <c r="TT657" s="8"/>
      <c r="TV657" s="4"/>
      <c r="TW657" s="4"/>
      <c r="TX657" s="15"/>
      <c r="TY657" s="39"/>
      <c r="UC657" s="7"/>
      <c r="UD657" s="8"/>
      <c r="UH657" s="7"/>
      <c r="UI657" s="8"/>
      <c r="UN657" s="8"/>
      <c r="UP657" s="4"/>
      <c r="UQ657" s="4"/>
      <c r="UR657" s="15"/>
      <c r="US657" s="39"/>
      <c r="UW657" s="7"/>
      <c r="UX657" s="8"/>
      <c r="VB657" s="7"/>
      <c r="VC657" s="8"/>
      <c r="VG657" s="7"/>
      <c r="VH657" s="8"/>
      <c r="VM657" s="8"/>
      <c r="VO657" s="4"/>
      <c r="VP657" s="4"/>
      <c r="VQ657" s="15"/>
      <c r="VR657" s="39"/>
      <c r="VV657" s="7"/>
      <c r="VW657" s="8"/>
      <c r="WA657" s="7"/>
      <c r="WB657" s="8"/>
      <c r="WF657" s="7"/>
      <c r="WG657" s="8"/>
      <c r="WK657" s="7"/>
      <c r="WL657" s="8"/>
      <c r="WQ657" s="8"/>
      <c r="WS657" s="4"/>
      <c r="WT657" s="4"/>
      <c r="WU657" s="15"/>
      <c r="WV657" s="39"/>
      <c r="WZ657" s="7"/>
      <c r="XA657" s="8"/>
      <c r="XE657" s="7"/>
      <c r="XF657" s="8"/>
      <c r="XJ657" s="7"/>
      <c r="XK657" s="8"/>
      <c r="XO657" s="7"/>
      <c r="XP657" s="8"/>
      <c r="XT657" s="7"/>
      <c r="XU657" s="8"/>
      <c r="XY657" s="7"/>
      <c r="XZ657" s="8"/>
      <c r="YD657" s="7"/>
      <c r="YE657" s="8"/>
      <c r="YI657" s="7"/>
      <c r="YJ657" s="8"/>
    </row>
    <row r="658" spans="2:660" x14ac:dyDescent="0.2">
      <c r="B658" s="242"/>
      <c r="C658" s="163"/>
      <c r="D658"/>
      <c r="J658"/>
      <c r="K658"/>
      <c r="L658"/>
      <c r="M658"/>
      <c r="AI658" s="8"/>
      <c r="AK658" s="4"/>
      <c r="AL658" s="9"/>
      <c r="AN658" s="8"/>
      <c r="AP658" s="4"/>
      <c r="AQ658" s="9"/>
      <c r="AS658" s="8"/>
      <c r="AU658" s="4"/>
      <c r="AV658" s="9"/>
      <c r="AX658" s="17"/>
      <c r="AZ658" s="13"/>
      <c r="BA658" s="16"/>
      <c r="BM658" s="39"/>
      <c r="BO658" s="14"/>
      <c r="BP658" s="18"/>
      <c r="BR658" s="39"/>
      <c r="BT658" s="14"/>
      <c r="BU658" s="18"/>
      <c r="BW658" s="39"/>
      <c r="BY658" s="14"/>
      <c r="BZ658" s="18"/>
      <c r="CA658" s="22"/>
      <c r="CB658" s="40"/>
      <c r="CG658" s="40"/>
      <c r="CI658" s="21"/>
      <c r="CJ658" s="21"/>
      <c r="CL658" s="40"/>
      <c r="CN658" s="21"/>
      <c r="CO658" s="21"/>
      <c r="CQ658" s="40"/>
      <c r="CS658" s="21"/>
      <c r="CT658" s="21"/>
      <c r="CV658" s="40"/>
      <c r="CX658" s="21"/>
      <c r="CY658" s="21"/>
      <c r="CZ658" s="26"/>
      <c r="DA658" s="41"/>
      <c r="DF658" s="41"/>
      <c r="DH658" s="25"/>
      <c r="DI658" s="25"/>
      <c r="DK658" s="41"/>
      <c r="DM658" s="25"/>
      <c r="DN658" s="25"/>
      <c r="DP658" s="41"/>
      <c r="DR658" s="25"/>
      <c r="DS658" s="25"/>
      <c r="DT658" s="30"/>
      <c r="DU658" s="42"/>
      <c r="DZ658" s="42"/>
      <c r="EB658" s="29"/>
      <c r="EC658" s="29"/>
      <c r="EE658" s="42"/>
      <c r="EG658" s="29"/>
      <c r="EH658" s="29"/>
      <c r="EI658" s="34"/>
      <c r="EJ658" s="43"/>
      <c r="EO658" s="43"/>
      <c r="EQ658" s="33"/>
      <c r="ER658" s="33"/>
      <c r="ES658" s="38"/>
      <c r="ET658" s="44"/>
      <c r="EX658" s="7"/>
      <c r="EY658" s="8"/>
      <c r="FD658" s="8"/>
      <c r="FF658" s="4"/>
      <c r="FG658" s="4"/>
      <c r="FI658" s="8"/>
      <c r="FK658" s="4"/>
      <c r="FL658" s="4"/>
      <c r="FN658" s="8"/>
      <c r="FP658" s="4"/>
      <c r="FQ658" s="4"/>
      <c r="FS658" s="8"/>
      <c r="FU658" s="4"/>
      <c r="FV658" s="4"/>
      <c r="FW658" s="15"/>
      <c r="FX658" s="39"/>
      <c r="GC658" s="39"/>
      <c r="GE658" s="14"/>
      <c r="GF658" s="14"/>
      <c r="GH658" s="39"/>
      <c r="GJ658" s="14"/>
      <c r="GK658" s="14"/>
      <c r="GM658" s="39"/>
      <c r="GO658" s="14"/>
      <c r="GP658" s="14"/>
      <c r="GQ658" s="22"/>
      <c r="GR658" s="40"/>
      <c r="GW658" s="40"/>
      <c r="GY658" s="21"/>
      <c r="GZ658" s="21"/>
      <c r="HB658" s="40"/>
      <c r="HD658" s="21"/>
      <c r="HE658" s="21"/>
      <c r="HF658" s="26"/>
      <c r="HG658" s="41"/>
      <c r="HL658" s="41"/>
      <c r="HN658" s="25"/>
      <c r="HO658" s="25"/>
      <c r="HP658" s="30"/>
      <c r="HQ658" s="42"/>
      <c r="HU658" s="7"/>
      <c r="HV658" s="8"/>
      <c r="IA658" s="8"/>
      <c r="IC658" s="4"/>
      <c r="ID658" s="4"/>
      <c r="IF658" s="8"/>
      <c r="IH658" s="4"/>
      <c r="II658" s="4"/>
      <c r="IK658" s="8"/>
      <c r="IM658" s="4"/>
      <c r="IN658" s="4"/>
      <c r="IO658" s="15"/>
      <c r="IP658" s="39"/>
      <c r="IU658" s="39"/>
      <c r="IW658" s="14"/>
      <c r="IX658" s="14"/>
      <c r="IZ658" s="39"/>
      <c r="JB658" s="14"/>
      <c r="JC658" s="14"/>
      <c r="JD658" s="22"/>
      <c r="JE658" s="40"/>
      <c r="JJ658" s="40"/>
      <c r="JL658" s="21"/>
      <c r="JM658" s="21"/>
      <c r="JN658" s="26"/>
      <c r="JO658" s="41"/>
      <c r="JS658" s="7"/>
      <c r="JT658" s="8"/>
      <c r="JY658" s="8"/>
      <c r="KA658" s="4"/>
      <c r="KB658" s="4"/>
      <c r="KD658" s="8"/>
      <c r="KF658" s="4"/>
      <c r="KG658" s="4"/>
      <c r="KH658" s="15"/>
      <c r="KI658" s="39"/>
      <c r="KN658" s="39"/>
      <c r="KP658" s="14"/>
      <c r="KQ658" s="14"/>
      <c r="KR658" s="22"/>
      <c r="KS658" s="40"/>
      <c r="KX658" s="6"/>
      <c r="KZ658" s="5"/>
      <c r="LA658" s="5"/>
      <c r="LG658" s="15"/>
      <c r="LH658" s="39"/>
      <c r="LM658" s="6"/>
      <c r="LO658" s="5"/>
      <c r="LP658" s="5"/>
      <c r="LQ658" s="7"/>
      <c r="LR658" s="8"/>
      <c r="LW658" s="8"/>
      <c r="LY658" s="4"/>
      <c r="LZ658" s="4"/>
      <c r="MB658" s="8"/>
      <c r="MD658" s="4"/>
      <c r="ME658" s="4"/>
      <c r="MG658" s="8"/>
      <c r="MI658" s="4"/>
      <c r="MJ658" s="4"/>
      <c r="MK658" s="15"/>
      <c r="ML658" s="39"/>
      <c r="MQ658" s="39"/>
      <c r="MS658" s="14"/>
      <c r="MT658" s="14"/>
      <c r="MV658" s="39"/>
      <c r="MX658" s="14"/>
      <c r="MY658" s="14"/>
      <c r="MZ658" s="22"/>
      <c r="NA658" s="40"/>
      <c r="NF658" s="40"/>
      <c r="NH658" s="21"/>
      <c r="NI658" s="21"/>
      <c r="NJ658" s="26"/>
      <c r="NK658" s="41"/>
      <c r="NO658" s="7"/>
      <c r="NP658" s="8"/>
      <c r="NU658" s="8"/>
      <c r="NW658" s="4"/>
      <c r="NX658" s="4"/>
      <c r="NZ658" s="8"/>
      <c r="OB658" s="4"/>
      <c r="OC658" s="4"/>
      <c r="OD658" s="15"/>
      <c r="OE658" s="39"/>
      <c r="OJ658" s="39"/>
      <c r="OL658" s="14"/>
      <c r="OM658" s="14"/>
      <c r="ON658" s="22"/>
      <c r="OO658" s="40"/>
      <c r="OS658" s="7"/>
      <c r="OT658" s="8"/>
      <c r="OY658" s="8"/>
      <c r="PA658" s="4"/>
      <c r="PB658" s="4"/>
      <c r="PC658" s="15"/>
      <c r="PD658" s="39"/>
      <c r="PH658" s="7"/>
      <c r="PI658" s="8"/>
      <c r="PM658" s="7"/>
      <c r="PN658" s="8"/>
      <c r="PS658" s="8"/>
      <c r="PU658" s="4"/>
      <c r="PV658" s="4"/>
      <c r="PX658" s="8"/>
      <c r="PZ658" s="4"/>
      <c r="QA658" s="4"/>
      <c r="QB658" s="15"/>
      <c r="QC658" s="39"/>
      <c r="QH658" s="39"/>
      <c r="QJ658" s="14"/>
      <c r="QK658" s="14"/>
      <c r="QL658" s="22"/>
      <c r="QM658" s="40"/>
      <c r="QQ658" s="7"/>
      <c r="QR658" s="8"/>
      <c r="QW658" s="8"/>
      <c r="QY658" s="4"/>
      <c r="QZ658" s="4"/>
      <c r="RA658" s="15"/>
      <c r="RB658" s="39"/>
      <c r="RF658" s="7"/>
      <c r="RG658" s="8"/>
      <c r="RK658" s="7"/>
      <c r="RL658" s="8"/>
      <c r="RQ658" s="8"/>
      <c r="RS658" s="4"/>
      <c r="RT658" s="4"/>
      <c r="RU658" s="15"/>
      <c r="RV658" s="39"/>
      <c r="RZ658" s="7"/>
      <c r="SA658" s="8"/>
      <c r="SE658" s="7"/>
      <c r="SF658" s="8"/>
      <c r="SJ658" s="7"/>
      <c r="SK658" s="8"/>
      <c r="SP658" s="8"/>
      <c r="SR658" s="4"/>
      <c r="SS658" s="4"/>
      <c r="SU658" s="8"/>
      <c r="SW658" s="4"/>
      <c r="SX658" s="4"/>
      <c r="SY658" s="15"/>
      <c r="SZ658" s="39"/>
      <c r="TE658" s="39"/>
      <c r="TG658" s="14"/>
      <c r="TH658" s="14"/>
      <c r="TI658" s="22"/>
      <c r="TJ658" s="40"/>
      <c r="TN658" s="7"/>
      <c r="TO658" s="8"/>
      <c r="TT658" s="8"/>
      <c r="TV658" s="4"/>
      <c r="TW658" s="4"/>
      <c r="TX658" s="15"/>
      <c r="TY658" s="39"/>
      <c r="UC658" s="7"/>
      <c r="UD658" s="8"/>
      <c r="UH658" s="7"/>
      <c r="UI658" s="8"/>
      <c r="UN658" s="8"/>
      <c r="UP658" s="4"/>
      <c r="UQ658" s="4"/>
      <c r="UR658" s="15"/>
      <c r="US658" s="39"/>
      <c r="UW658" s="7"/>
      <c r="UX658" s="8"/>
      <c r="VB658" s="7"/>
      <c r="VC658" s="8"/>
      <c r="VG658" s="7"/>
      <c r="VH658" s="8"/>
      <c r="VM658" s="8"/>
      <c r="VO658" s="4"/>
      <c r="VP658" s="4"/>
      <c r="VQ658" s="15"/>
      <c r="VR658" s="39"/>
      <c r="VV658" s="7"/>
      <c r="VW658" s="8"/>
      <c r="WA658" s="7"/>
      <c r="WB658" s="8"/>
      <c r="WF658" s="7"/>
      <c r="WG658" s="8"/>
      <c r="WK658" s="7"/>
      <c r="WL658" s="8"/>
      <c r="WQ658" s="8"/>
      <c r="WS658" s="4"/>
      <c r="WT658" s="4"/>
      <c r="WU658" s="15"/>
      <c r="WV658" s="39"/>
      <c r="WZ658" s="7"/>
      <c r="XA658" s="8"/>
      <c r="XE658" s="7"/>
      <c r="XF658" s="8"/>
      <c r="XJ658" s="7"/>
      <c r="XK658" s="8"/>
      <c r="XO658" s="7"/>
      <c r="XP658" s="8"/>
      <c r="XT658" s="7"/>
      <c r="XU658" s="8"/>
      <c r="XY658" s="7"/>
      <c r="XZ658" s="8"/>
      <c r="YD658" s="7"/>
      <c r="YE658" s="8"/>
      <c r="YI658" s="7"/>
      <c r="YJ658" s="8"/>
    </row>
    <row r="659" spans="2:660" x14ac:dyDescent="0.2">
      <c r="B659" s="242"/>
      <c r="C659" s="163"/>
      <c r="D659"/>
      <c r="J659"/>
      <c r="K659"/>
      <c r="L659"/>
      <c r="M659"/>
      <c r="AI659" s="8"/>
      <c r="AK659" s="4"/>
      <c r="AL659" s="9"/>
      <c r="AN659" s="8"/>
      <c r="AP659" s="4"/>
      <c r="AQ659" s="9"/>
      <c r="AS659" s="8"/>
      <c r="AU659" s="4"/>
      <c r="AV659" s="9"/>
      <c r="AX659" s="17"/>
      <c r="AZ659" s="13"/>
      <c r="BA659" s="16"/>
      <c r="BM659" s="39"/>
      <c r="BO659" s="14"/>
      <c r="BP659" s="18"/>
      <c r="BR659" s="39"/>
      <c r="BT659" s="14"/>
      <c r="BU659" s="18"/>
      <c r="BW659" s="39"/>
      <c r="BY659" s="14"/>
      <c r="BZ659" s="18"/>
      <c r="CA659" s="22"/>
      <c r="CB659" s="40"/>
      <c r="CG659" s="40"/>
      <c r="CI659" s="21"/>
      <c r="CJ659" s="21"/>
      <c r="CL659" s="40"/>
      <c r="CN659" s="21"/>
      <c r="CO659" s="21"/>
      <c r="CQ659" s="40"/>
      <c r="CS659" s="21"/>
      <c r="CT659" s="21"/>
      <c r="CV659" s="40"/>
      <c r="CX659" s="21"/>
      <c r="CY659" s="21"/>
      <c r="CZ659" s="26"/>
      <c r="DA659" s="41"/>
      <c r="DF659" s="41"/>
      <c r="DH659" s="25"/>
      <c r="DI659" s="25"/>
      <c r="DK659" s="41"/>
      <c r="DM659" s="25"/>
      <c r="DN659" s="25"/>
      <c r="DP659" s="41"/>
      <c r="DR659" s="25"/>
      <c r="DS659" s="25"/>
      <c r="DT659" s="30"/>
      <c r="DU659" s="42"/>
      <c r="DZ659" s="42"/>
      <c r="EB659" s="29"/>
      <c r="EC659" s="29"/>
      <c r="EE659" s="42"/>
      <c r="EG659" s="29"/>
      <c r="EH659" s="29"/>
      <c r="EI659" s="34"/>
      <c r="EJ659" s="43"/>
      <c r="EO659" s="43"/>
      <c r="EQ659" s="33"/>
      <c r="ER659" s="33"/>
      <c r="ES659" s="38"/>
      <c r="ET659" s="44"/>
      <c r="EX659" s="7"/>
      <c r="EY659" s="8"/>
      <c r="FD659" s="8"/>
      <c r="FF659" s="4"/>
      <c r="FG659" s="4"/>
      <c r="FI659" s="8"/>
      <c r="FK659" s="4"/>
      <c r="FL659" s="4"/>
      <c r="FN659" s="8"/>
      <c r="FP659" s="4"/>
      <c r="FQ659" s="4"/>
      <c r="FS659" s="8"/>
      <c r="FU659" s="4"/>
      <c r="FV659" s="4"/>
      <c r="FW659" s="15"/>
      <c r="FX659" s="39"/>
      <c r="GC659" s="39"/>
      <c r="GE659" s="14"/>
      <c r="GF659" s="14"/>
      <c r="GH659" s="39"/>
      <c r="GJ659" s="14"/>
      <c r="GK659" s="14"/>
      <c r="GM659" s="39"/>
      <c r="GO659" s="14"/>
      <c r="GP659" s="14"/>
      <c r="GQ659" s="22"/>
      <c r="GR659" s="40"/>
      <c r="GW659" s="40"/>
      <c r="GY659" s="21"/>
      <c r="GZ659" s="21"/>
      <c r="HB659" s="40"/>
      <c r="HD659" s="21"/>
      <c r="HE659" s="21"/>
      <c r="HF659" s="26"/>
      <c r="HG659" s="41"/>
      <c r="HL659" s="41"/>
      <c r="HN659" s="25"/>
      <c r="HO659" s="25"/>
      <c r="HP659" s="30"/>
      <c r="HQ659" s="42"/>
      <c r="HU659" s="7"/>
      <c r="HV659" s="8"/>
      <c r="IA659" s="8"/>
      <c r="IC659" s="4"/>
      <c r="ID659" s="4"/>
      <c r="IF659" s="8"/>
      <c r="IH659" s="4"/>
      <c r="II659" s="4"/>
      <c r="IK659" s="8"/>
      <c r="IM659" s="4"/>
      <c r="IN659" s="4"/>
      <c r="IO659" s="15"/>
      <c r="IP659" s="39"/>
      <c r="IU659" s="39"/>
      <c r="IW659" s="14"/>
      <c r="IX659" s="14"/>
      <c r="IZ659" s="39"/>
      <c r="JB659" s="14"/>
      <c r="JC659" s="14"/>
      <c r="JD659" s="22"/>
      <c r="JE659" s="40"/>
      <c r="JJ659" s="40"/>
      <c r="JL659" s="21"/>
      <c r="JM659" s="21"/>
      <c r="JN659" s="26"/>
      <c r="JO659" s="41"/>
      <c r="JS659" s="7"/>
      <c r="JT659" s="8"/>
      <c r="JY659" s="8"/>
      <c r="KA659" s="4"/>
      <c r="KB659" s="4"/>
      <c r="KD659" s="8"/>
      <c r="KF659" s="4"/>
      <c r="KG659" s="4"/>
      <c r="KH659" s="15"/>
      <c r="KI659" s="39"/>
      <c r="KN659" s="39"/>
      <c r="KP659" s="14"/>
      <c r="KQ659" s="14"/>
      <c r="KR659" s="22"/>
      <c r="KS659" s="40"/>
      <c r="KX659" s="6"/>
      <c r="KZ659" s="5"/>
      <c r="LA659" s="5"/>
      <c r="LG659" s="15"/>
      <c r="LH659" s="39"/>
      <c r="LM659" s="6"/>
      <c r="LO659" s="5"/>
      <c r="LP659" s="5"/>
      <c r="LQ659" s="7"/>
      <c r="LR659" s="8"/>
      <c r="LW659" s="8"/>
      <c r="LY659" s="4"/>
      <c r="LZ659" s="4"/>
      <c r="MB659" s="8"/>
      <c r="MD659" s="4"/>
      <c r="ME659" s="4"/>
      <c r="MG659" s="8"/>
      <c r="MI659" s="4"/>
      <c r="MJ659" s="4"/>
      <c r="MK659" s="15"/>
      <c r="ML659" s="39"/>
      <c r="MQ659" s="39"/>
      <c r="MS659" s="14"/>
      <c r="MT659" s="14"/>
      <c r="MV659" s="39"/>
      <c r="MX659" s="14"/>
      <c r="MY659" s="14"/>
      <c r="MZ659" s="22"/>
      <c r="NA659" s="40"/>
      <c r="NF659" s="40"/>
      <c r="NH659" s="21"/>
      <c r="NI659" s="21"/>
      <c r="NJ659" s="26"/>
      <c r="NK659" s="41"/>
      <c r="NO659" s="7"/>
      <c r="NP659" s="8"/>
      <c r="NU659" s="8"/>
      <c r="NW659" s="4"/>
      <c r="NX659" s="4"/>
      <c r="NZ659" s="8"/>
      <c r="OB659" s="4"/>
      <c r="OC659" s="4"/>
      <c r="OD659" s="15"/>
      <c r="OE659" s="39"/>
      <c r="OJ659" s="39"/>
      <c r="OL659" s="14"/>
      <c r="OM659" s="14"/>
      <c r="ON659" s="22"/>
      <c r="OO659" s="40"/>
      <c r="OS659" s="7"/>
      <c r="OT659" s="8"/>
      <c r="OY659" s="8"/>
      <c r="PA659" s="4"/>
      <c r="PB659" s="4"/>
      <c r="PC659" s="15"/>
      <c r="PD659" s="39"/>
      <c r="PH659" s="7"/>
      <c r="PI659" s="8"/>
      <c r="PM659" s="7"/>
      <c r="PN659" s="8"/>
      <c r="PS659" s="8"/>
      <c r="PU659" s="4"/>
      <c r="PV659" s="4"/>
      <c r="PX659" s="8"/>
      <c r="PZ659" s="4"/>
      <c r="QA659" s="4"/>
      <c r="QB659" s="15"/>
      <c r="QC659" s="39"/>
      <c r="QH659" s="39"/>
      <c r="QJ659" s="14"/>
      <c r="QK659" s="14"/>
      <c r="QL659" s="22"/>
      <c r="QM659" s="40"/>
      <c r="QQ659" s="7"/>
      <c r="QR659" s="8"/>
      <c r="QW659" s="8"/>
      <c r="QY659" s="4"/>
      <c r="QZ659" s="4"/>
      <c r="RA659" s="15"/>
      <c r="RB659" s="39"/>
      <c r="RF659" s="7"/>
      <c r="RG659" s="8"/>
      <c r="RK659" s="7"/>
      <c r="RL659" s="8"/>
      <c r="RQ659" s="8"/>
      <c r="RS659" s="4"/>
      <c r="RT659" s="4"/>
      <c r="RU659" s="15"/>
      <c r="RV659" s="39"/>
      <c r="RZ659" s="7"/>
      <c r="SA659" s="8"/>
      <c r="SE659" s="7"/>
      <c r="SF659" s="8"/>
      <c r="SJ659" s="7"/>
      <c r="SK659" s="8"/>
      <c r="SP659" s="8"/>
      <c r="SR659" s="4"/>
      <c r="SS659" s="4"/>
      <c r="SU659" s="8"/>
      <c r="SW659" s="4"/>
      <c r="SX659" s="4"/>
      <c r="SY659" s="15"/>
      <c r="SZ659" s="39"/>
      <c r="TE659" s="39"/>
      <c r="TG659" s="14"/>
      <c r="TH659" s="14"/>
      <c r="TI659" s="22"/>
      <c r="TJ659" s="40"/>
      <c r="TN659" s="7"/>
      <c r="TO659" s="8"/>
      <c r="TT659" s="8"/>
      <c r="TV659" s="4"/>
      <c r="TW659" s="4"/>
      <c r="TX659" s="15"/>
      <c r="TY659" s="39"/>
      <c r="UC659" s="7"/>
      <c r="UD659" s="8"/>
      <c r="UH659" s="7"/>
      <c r="UI659" s="8"/>
      <c r="UN659" s="8"/>
      <c r="UP659" s="4"/>
      <c r="UQ659" s="4"/>
      <c r="UR659" s="15"/>
      <c r="US659" s="39"/>
      <c r="UW659" s="7"/>
      <c r="UX659" s="8"/>
      <c r="VB659" s="7"/>
      <c r="VC659" s="8"/>
      <c r="VG659" s="7"/>
      <c r="VH659" s="8"/>
      <c r="VM659" s="8"/>
      <c r="VO659" s="4"/>
      <c r="VP659" s="4"/>
      <c r="VQ659" s="15"/>
      <c r="VR659" s="39"/>
      <c r="VV659" s="7"/>
      <c r="VW659" s="8"/>
      <c r="WA659" s="7"/>
      <c r="WB659" s="8"/>
      <c r="WF659" s="7"/>
      <c r="WG659" s="8"/>
      <c r="WK659" s="7"/>
      <c r="WL659" s="8"/>
      <c r="WQ659" s="8"/>
      <c r="WS659" s="4"/>
      <c r="WT659" s="4"/>
      <c r="WU659" s="15"/>
      <c r="WV659" s="39"/>
      <c r="WZ659" s="7"/>
      <c r="XA659" s="8"/>
      <c r="XE659" s="7"/>
      <c r="XF659" s="8"/>
      <c r="XJ659" s="7"/>
      <c r="XK659" s="8"/>
      <c r="XO659" s="7"/>
      <c r="XP659" s="8"/>
      <c r="XT659" s="7"/>
      <c r="XU659" s="8"/>
      <c r="XY659" s="7"/>
      <c r="XZ659" s="8"/>
      <c r="YD659" s="7"/>
      <c r="YE659" s="8"/>
      <c r="YI659" s="7"/>
      <c r="YJ659" s="8"/>
    </row>
    <row r="660" spans="2:660" x14ac:dyDescent="0.2">
      <c r="B660" s="242"/>
      <c r="C660" s="163"/>
      <c r="D660"/>
      <c r="J660"/>
      <c r="K660"/>
      <c r="L660"/>
      <c r="M660"/>
      <c r="AI660" s="8"/>
      <c r="AK660" s="4"/>
      <c r="AL660" s="9"/>
      <c r="AN660" s="8"/>
      <c r="AP660" s="4"/>
      <c r="AQ660" s="9"/>
      <c r="AS660" s="8"/>
      <c r="AU660" s="4"/>
      <c r="AV660" s="9"/>
      <c r="AX660" s="17"/>
      <c r="AZ660" s="13"/>
      <c r="BA660" s="16"/>
      <c r="BM660" s="39"/>
      <c r="BO660" s="14"/>
      <c r="BP660" s="18"/>
      <c r="BR660" s="39"/>
      <c r="BT660" s="14"/>
      <c r="BU660" s="18"/>
      <c r="BW660" s="39"/>
      <c r="BY660" s="14"/>
      <c r="BZ660" s="18"/>
      <c r="CA660" s="22"/>
      <c r="CB660" s="40"/>
      <c r="CG660" s="40"/>
      <c r="CI660" s="21"/>
      <c r="CJ660" s="21"/>
      <c r="CL660" s="40"/>
      <c r="CN660" s="21"/>
      <c r="CO660" s="21"/>
      <c r="CQ660" s="40"/>
      <c r="CS660" s="21"/>
      <c r="CT660" s="21"/>
      <c r="CV660" s="40"/>
      <c r="CX660" s="21"/>
      <c r="CY660" s="21"/>
      <c r="CZ660" s="26"/>
      <c r="DA660" s="41"/>
      <c r="DF660" s="41"/>
      <c r="DH660" s="25"/>
      <c r="DI660" s="25"/>
      <c r="DK660" s="41"/>
      <c r="DM660" s="25"/>
      <c r="DN660" s="25"/>
      <c r="DP660" s="41"/>
      <c r="DR660" s="25"/>
      <c r="DS660" s="25"/>
      <c r="DT660" s="30"/>
      <c r="DU660" s="42"/>
      <c r="DZ660" s="42"/>
      <c r="EB660" s="29"/>
      <c r="EC660" s="29"/>
      <c r="EE660" s="42"/>
      <c r="EG660" s="29"/>
      <c r="EH660" s="29"/>
      <c r="EI660" s="34"/>
      <c r="EJ660" s="43"/>
      <c r="EO660" s="43"/>
      <c r="EQ660" s="33"/>
      <c r="ER660" s="33"/>
      <c r="ES660" s="38"/>
      <c r="ET660" s="44"/>
      <c r="EX660" s="7"/>
      <c r="EY660" s="8"/>
      <c r="FD660" s="8"/>
      <c r="FF660" s="4"/>
      <c r="FG660" s="4"/>
      <c r="FI660" s="8"/>
      <c r="FK660" s="4"/>
      <c r="FL660" s="4"/>
      <c r="FN660" s="8"/>
      <c r="FP660" s="4"/>
      <c r="FQ660" s="4"/>
      <c r="FS660" s="8"/>
      <c r="FU660" s="4"/>
      <c r="FV660" s="4"/>
      <c r="FW660" s="15"/>
      <c r="FX660" s="39"/>
      <c r="GC660" s="39"/>
      <c r="GE660" s="14"/>
      <c r="GF660" s="14"/>
      <c r="GH660" s="39"/>
      <c r="GJ660" s="14"/>
      <c r="GK660" s="14"/>
      <c r="GM660" s="39"/>
      <c r="GO660" s="14"/>
      <c r="GP660" s="14"/>
      <c r="GQ660" s="22"/>
      <c r="GR660" s="40"/>
      <c r="GW660" s="40"/>
      <c r="GY660" s="21"/>
      <c r="GZ660" s="21"/>
      <c r="HB660" s="40"/>
      <c r="HD660" s="21"/>
      <c r="HE660" s="21"/>
      <c r="HF660" s="26"/>
      <c r="HG660" s="41"/>
      <c r="HL660" s="41"/>
      <c r="HN660" s="25"/>
      <c r="HO660" s="25"/>
      <c r="HP660" s="30"/>
      <c r="HQ660" s="42"/>
      <c r="HU660" s="7"/>
      <c r="HV660" s="8"/>
      <c r="IA660" s="8"/>
      <c r="IC660" s="4"/>
      <c r="ID660" s="4"/>
      <c r="IF660" s="8"/>
      <c r="IH660" s="4"/>
      <c r="II660" s="4"/>
      <c r="IK660" s="8"/>
      <c r="IM660" s="4"/>
      <c r="IN660" s="4"/>
      <c r="IO660" s="15"/>
      <c r="IP660" s="39"/>
      <c r="IU660" s="39"/>
      <c r="IW660" s="14"/>
      <c r="IX660" s="14"/>
      <c r="IZ660" s="39"/>
      <c r="JB660" s="14"/>
      <c r="JC660" s="14"/>
      <c r="JD660" s="22"/>
      <c r="JE660" s="40"/>
      <c r="JJ660" s="40"/>
      <c r="JL660" s="21"/>
      <c r="JM660" s="21"/>
      <c r="JN660" s="26"/>
      <c r="JO660" s="41"/>
      <c r="JS660" s="7"/>
      <c r="JT660" s="8"/>
      <c r="JY660" s="8"/>
      <c r="KA660" s="4"/>
      <c r="KB660" s="4"/>
      <c r="KD660" s="8"/>
      <c r="KF660" s="4"/>
      <c r="KG660" s="4"/>
      <c r="KH660" s="15"/>
      <c r="KI660" s="39"/>
      <c r="KN660" s="39"/>
      <c r="KP660" s="14"/>
      <c r="KQ660" s="14"/>
      <c r="KR660" s="22"/>
      <c r="KS660" s="40"/>
      <c r="KX660" s="6"/>
      <c r="KZ660" s="5"/>
      <c r="LA660" s="5"/>
      <c r="LG660" s="15"/>
      <c r="LH660" s="39"/>
      <c r="LM660" s="6"/>
      <c r="LO660" s="5"/>
      <c r="LP660" s="5"/>
      <c r="LQ660" s="7"/>
      <c r="LR660" s="8"/>
      <c r="LW660" s="8"/>
      <c r="LY660" s="4"/>
      <c r="LZ660" s="4"/>
      <c r="MB660" s="8"/>
      <c r="MD660" s="4"/>
      <c r="ME660" s="4"/>
      <c r="MG660" s="8"/>
      <c r="MI660" s="4"/>
      <c r="MJ660" s="4"/>
      <c r="MK660" s="15"/>
      <c r="ML660" s="39"/>
      <c r="MQ660" s="39"/>
      <c r="MS660" s="14"/>
      <c r="MT660" s="14"/>
      <c r="MV660" s="39"/>
      <c r="MX660" s="14"/>
      <c r="MY660" s="14"/>
      <c r="MZ660" s="22"/>
      <c r="NA660" s="40"/>
      <c r="NF660" s="40"/>
      <c r="NH660" s="21"/>
      <c r="NI660" s="21"/>
      <c r="NJ660" s="26"/>
      <c r="NK660" s="41"/>
      <c r="NO660" s="7"/>
      <c r="NP660" s="8"/>
      <c r="NU660" s="8"/>
      <c r="NW660" s="4"/>
      <c r="NX660" s="4"/>
      <c r="NZ660" s="8"/>
      <c r="OB660" s="4"/>
      <c r="OC660" s="4"/>
      <c r="OD660" s="15"/>
      <c r="OE660" s="39"/>
      <c r="OJ660" s="39"/>
      <c r="OL660" s="14"/>
      <c r="OM660" s="14"/>
      <c r="ON660" s="22"/>
      <c r="OO660" s="40"/>
      <c r="OS660" s="7"/>
      <c r="OT660" s="8"/>
      <c r="OY660" s="8"/>
      <c r="PA660" s="4"/>
      <c r="PB660" s="4"/>
      <c r="PC660" s="15"/>
      <c r="PD660" s="39"/>
      <c r="PH660" s="7"/>
      <c r="PI660" s="8"/>
      <c r="PM660" s="7"/>
      <c r="PN660" s="8"/>
      <c r="PS660" s="8"/>
      <c r="PU660" s="4"/>
      <c r="PV660" s="4"/>
      <c r="PX660" s="8"/>
      <c r="PZ660" s="4"/>
      <c r="QA660" s="4"/>
      <c r="QB660" s="15"/>
      <c r="QC660" s="39"/>
      <c r="QH660" s="39"/>
      <c r="QJ660" s="14"/>
      <c r="QK660" s="14"/>
      <c r="QL660" s="22"/>
      <c r="QM660" s="40"/>
      <c r="QQ660" s="7"/>
      <c r="QR660" s="8"/>
      <c r="QW660" s="8"/>
      <c r="QY660" s="4"/>
      <c r="QZ660" s="4"/>
      <c r="RA660" s="15"/>
      <c r="RB660" s="39"/>
      <c r="RF660" s="7"/>
      <c r="RG660" s="8"/>
      <c r="RK660" s="7"/>
      <c r="RL660" s="8"/>
      <c r="RQ660" s="8"/>
      <c r="RS660" s="4"/>
      <c r="RT660" s="4"/>
      <c r="RU660" s="15"/>
      <c r="RV660" s="39"/>
      <c r="RZ660" s="7"/>
      <c r="SA660" s="8"/>
      <c r="SE660" s="7"/>
      <c r="SF660" s="8"/>
      <c r="SJ660" s="7"/>
      <c r="SK660" s="8"/>
      <c r="SP660" s="8"/>
      <c r="SR660" s="4"/>
      <c r="SS660" s="4"/>
      <c r="SU660" s="8"/>
      <c r="SW660" s="4"/>
      <c r="SX660" s="4"/>
      <c r="SY660" s="15"/>
      <c r="SZ660" s="39"/>
      <c r="TE660" s="39"/>
      <c r="TG660" s="14"/>
      <c r="TH660" s="14"/>
      <c r="TI660" s="22"/>
      <c r="TJ660" s="40"/>
      <c r="TN660" s="7"/>
      <c r="TO660" s="8"/>
      <c r="TT660" s="8"/>
      <c r="TV660" s="4"/>
      <c r="TW660" s="4"/>
      <c r="TX660" s="15"/>
      <c r="TY660" s="39"/>
      <c r="UC660" s="7"/>
      <c r="UD660" s="8"/>
      <c r="UH660" s="7"/>
      <c r="UI660" s="8"/>
      <c r="UN660" s="8"/>
      <c r="UP660" s="4"/>
      <c r="UQ660" s="4"/>
      <c r="UR660" s="15"/>
      <c r="US660" s="39"/>
      <c r="UW660" s="7"/>
      <c r="UX660" s="8"/>
      <c r="VB660" s="7"/>
      <c r="VC660" s="8"/>
      <c r="VG660" s="7"/>
      <c r="VH660" s="8"/>
      <c r="VM660" s="8"/>
      <c r="VO660" s="4"/>
      <c r="VP660" s="4"/>
      <c r="VQ660" s="15"/>
      <c r="VR660" s="39"/>
      <c r="VV660" s="7"/>
      <c r="VW660" s="8"/>
      <c r="WA660" s="7"/>
      <c r="WB660" s="8"/>
      <c r="WF660" s="7"/>
      <c r="WG660" s="8"/>
      <c r="WK660" s="7"/>
      <c r="WL660" s="8"/>
      <c r="WQ660" s="8"/>
      <c r="WS660" s="4"/>
      <c r="WT660" s="4"/>
      <c r="WU660" s="15"/>
      <c r="WV660" s="39"/>
      <c r="WZ660" s="7"/>
      <c r="XA660" s="8"/>
      <c r="XE660" s="7"/>
      <c r="XF660" s="8"/>
      <c r="XJ660" s="7"/>
      <c r="XK660" s="8"/>
      <c r="XO660" s="7"/>
      <c r="XP660" s="8"/>
      <c r="XT660" s="7"/>
      <c r="XU660" s="8"/>
      <c r="XY660" s="7"/>
      <c r="XZ660" s="8"/>
      <c r="YD660" s="7"/>
      <c r="YE660" s="8"/>
      <c r="YI660" s="7"/>
      <c r="YJ660" s="8"/>
    </row>
    <row r="661" spans="2:660" x14ac:dyDescent="0.2">
      <c r="B661" s="242"/>
      <c r="C661" s="163"/>
      <c r="D661"/>
      <c r="J661"/>
      <c r="K661"/>
      <c r="L661"/>
      <c r="M661"/>
      <c r="AI661" s="8"/>
      <c r="AK661" s="4"/>
      <c r="AL661" s="9"/>
      <c r="AN661" s="8"/>
      <c r="AP661" s="4"/>
      <c r="AQ661" s="9"/>
      <c r="AS661" s="8"/>
      <c r="AU661" s="4"/>
      <c r="AV661" s="9"/>
      <c r="AX661" s="17"/>
      <c r="AZ661" s="13"/>
      <c r="BA661" s="16"/>
      <c r="BM661" s="39"/>
      <c r="BO661" s="14"/>
      <c r="BP661" s="18"/>
      <c r="BR661" s="39"/>
      <c r="BT661" s="14"/>
      <c r="BU661" s="18"/>
      <c r="BW661" s="39"/>
      <c r="BY661" s="14"/>
      <c r="BZ661" s="18"/>
      <c r="CA661" s="22"/>
      <c r="CB661" s="40"/>
      <c r="CG661" s="40"/>
      <c r="CI661" s="21"/>
      <c r="CJ661" s="21"/>
      <c r="CL661" s="40"/>
      <c r="CN661" s="21"/>
      <c r="CO661" s="21"/>
      <c r="CQ661" s="40"/>
      <c r="CS661" s="21"/>
      <c r="CT661" s="21"/>
      <c r="CV661" s="40"/>
      <c r="CX661" s="21"/>
      <c r="CY661" s="21"/>
      <c r="CZ661" s="26"/>
      <c r="DA661" s="41"/>
      <c r="DF661" s="41"/>
      <c r="DH661" s="25"/>
      <c r="DI661" s="25"/>
      <c r="DK661" s="41"/>
      <c r="DM661" s="25"/>
      <c r="DN661" s="25"/>
      <c r="DP661" s="41"/>
      <c r="DR661" s="25"/>
      <c r="DS661" s="25"/>
      <c r="DT661" s="30"/>
      <c r="DU661" s="42"/>
      <c r="DZ661" s="42"/>
      <c r="EB661" s="29"/>
      <c r="EC661" s="29"/>
      <c r="EE661" s="42"/>
      <c r="EG661" s="29"/>
      <c r="EH661" s="29"/>
      <c r="EI661" s="34"/>
      <c r="EJ661" s="43"/>
      <c r="EO661" s="43"/>
      <c r="EQ661" s="33"/>
      <c r="ER661" s="33"/>
      <c r="ES661" s="38"/>
      <c r="ET661" s="44"/>
      <c r="EX661" s="7"/>
      <c r="EY661" s="8"/>
      <c r="FD661" s="8"/>
      <c r="FF661" s="4"/>
      <c r="FG661" s="4"/>
      <c r="FI661" s="8"/>
      <c r="FK661" s="4"/>
      <c r="FL661" s="4"/>
      <c r="FN661" s="8"/>
      <c r="FP661" s="4"/>
      <c r="FQ661" s="4"/>
      <c r="FS661" s="8"/>
      <c r="FU661" s="4"/>
      <c r="FV661" s="4"/>
      <c r="FW661" s="15"/>
      <c r="FX661" s="39"/>
      <c r="GC661" s="39"/>
      <c r="GE661" s="14"/>
      <c r="GF661" s="14"/>
      <c r="GH661" s="39"/>
      <c r="GJ661" s="14"/>
      <c r="GK661" s="14"/>
      <c r="GM661" s="39"/>
      <c r="GO661" s="14"/>
      <c r="GP661" s="14"/>
      <c r="GQ661" s="22"/>
      <c r="GR661" s="40"/>
      <c r="GW661" s="40"/>
      <c r="GY661" s="21"/>
      <c r="GZ661" s="21"/>
      <c r="HB661" s="40"/>
      <c r="HD661" s="21"/>
      <c r="HE661" s="21"/>
      <c r="HF661" s="26"/>
      <c r="HG661" s="41"/>
      <c r="HL661" s="41"/>
      <c r="HN661" s="25"/>
      <c r="HO661" s="25"/>
      <c r="HP661" s="30"/>
      <c r="HQ661" s="42"/>
      <c r="HU661" s="7"/>
      <c r="HV661" s="8"/>
      <c r="IA661" s="8"/>
      <c r="IC661" s="4"/>
      <c r="ID661" s="4"/>
      <c r="IF661" s="8"/>
      <c r="IH661" s="4"/>
      <c r="II661" s="4"/>
      <c r="IK661" s="8"/>
      <c r="IM661" s="4"/>
      <c r="IN661" s="4"/>
      <c r="IO661" s="15"/>
      <c r="IP661" s="39"/>
      <c r="IU661" s="39"/>
      <c r="IW661" s="14"/>
      <c r="IX661" s="14"/>
      <c r="IZ661" s="39"/>
      <c r="JB661" s="14"/>
      <c r="JC661" s="14"/>
      <c r="JD661" s="22"/>
      <c r="JE661" s="40"/>
      <c r="JJ661" s="40"/>
      <c r="JL661" s="21"/>
      <c r="JM661" s="21"/>
      <c r="JN661" s="26"/>
      <c r="JO661" s="41"/>
      <c r="JS661" s="7"/>
      <c r="JT661" s="8"/>
      <c r="JY661" s="8"/>
      <c r="KA661" s="4"/>
      <c r="KB661" s="4"/>
      <c r="KD661" s="8"/>
      <c r="KF661" s="4"/>
      <c r="KG661" s="4"/>
      <c r="KH661" s="15"/>
      <c r="KI661" s="39"/>
      <c r="KN661" s="39"/>
      <c r="KP661" s="14"/>
      <c r="KQ661" s="14"/>
      <c r="KR661" s="22"/>
      <c r="KS661" s="40"/>
      <c r="KX661" s="6"/>
      <c r="KZ661" s="5"/>
      <c r="LA661" s="5"/>
      <c r="LG661" s="15"/>
      <c r="LH661" s="39"/>
      <c r="LM661" s="6"/>
      <c r="LO661" s="5"/>
      <c r="LP661" s="5"/>
      <c r="LQ661" s="7"/>
      <c r="LR661" s="8"/>
      <c r="LW661" s="8"/>
      <c r="LY661" s="4"/>
      <c r="LZ661" s="4"/>
      <c r="MB661" s="8"/>
      <c r="MD661" s="4"/>
      <c r="ME661" s="4"/>
      <c r="MG661" s="8"/>
      <c r="MI661" s="4"/>
      <c r="MJ661" s="4"/>
      <c r="MK661" s="15"/>
      <c r="ML661" s="39"/>
      <c r="MQ661" s="39"/>
      <c r="MS661" s="14"/>
      <c r="MT661" s="14"/>
      <c r="MV661" s="39"/>
      <c r="MX661" s="14"/>
      <c r="MY661" s="14"/>
      <c r="MZ661" s="22"/>
      <c r="NA661" s="40"/>
      <c r="NF661" s="40"/>
      <c r="NH661" s="21"/>
      <c r="NI661" s="21"/>
      <c r="NJ661" s="26"/>
      <c r="NK661" s="41"/>
      <c r="NO661" s="7"/>
      <c r="NP661" s="8"/>
      <c r="NU661" s="8"/>
      <c r="NW661" s="4"/>
      <c r="NX661" s="4"/>
      <c r="NZ661" s="8"/>
      <c r="OB661" s="4"/>
      <c r="OC661" s="4"/>
      <c r="OD661" s="15"/>
      <c r="OE661" s="39"/>
      <c r="OJ661" s="39"/>
      <c r="OL661" s="14"/>
      <c r="OM661" s="14"/>
      <c r="ON661" s="22"/>
      <c r="OO661" s="40"/>
      <c r="OS661" s="7"/>
      <c r="OT661" s="8"/>
      <c r="OY661" s="8"/>
      <c r="PA661" s="4"/>
      <c r="PB661" s="4"/>
      <c r="PC661" s="15"/>
      <c r="PD661" s="39"/>
      <c r="PH661" s="7"/>
      <c r="PI661" s="8"/>
      <c r="PM661" s="7"/>
      <c r="PN661" s="8"/>
      <c r="PS661" s="8"/>
      <c r="PU661" s="4"/>
      <c r="PV661" s="4"/>
      <c r="PX661" s="8"/>
      <c r="PZ661" s="4"/>
      <c r="QA661" s="4"/>
      <c r="QB661" s="15"/>
      <c r="QC661" s="39"/>
      <c r="QH661" s="39"/>
      <c r="QJ661" s="14"/>
      <c r="QK661" s="14"/>
      <c r="QL661" s="22"/>
      <c r="QM661" s="40"/>
      <c r="QQ661" s="7"/>
      <c r="QR661" s="8"/>
      <c r="QW661" s="8"/>
      <c r="QY661" s="4"/>
      <c r="QZ661" s="4"/>
      <c r="RA661" s="15"/>
      <c r="RB661" s="39"/>
      <c r="RF661" s="7"/>
      <c r="RG661" s="8"/>
      <c r="RK661" s="7"/>
      <c r="RL661" s="8"/>
      <c r="RQ661" s="8"/>
      <c r="RS661" s="4"/>
      <c r="RT661" s="4"/>
      <c r="RU661" s="15"/>
      <c r="RV661" s="39"/>
      <c r="RZ661" s="7"/>
      <c r="SA661" s="8"/>
      <c r="SE661" s="7"/>
      <c r="SF661" s="8"/>
      <c r="SJ661" s="7"/>
      <c r="SK661" s="8"/>
      <c r="SP661" s="8"/>
      <c r="SR661" s="4"/>
      <c r="SS661" s="4"/>
      <c r="SU661" s="8"/>
      <c r="SW661" s="4"/>
      <c r="SX661" s="4"/>
      <c r="SY661" s="15"/>
      <c r="SZ661" s="39"/>
      <c r="TE661" s="39"/>
      <c r="TG661" s="14"/>
      <c r="TH661" s="14"/>
      <c r="TI661" s="22"/>
      <c r="TJ661" s="40"/>
      <c r="TN661" s="7"/>
      <c r="TO661" s="8"/>
      <c r="TT661" s="8"/>
      <c r="TV661" s="4"/>
      <c r="TW661" s="4"/>
      <c r="TX661" s="15"/>
      <c r="TY661" s="39"/>
      <c r="UC661" s="7"/>
      <c r="UD661" s="8"/>
      <c r="UH661" s="7"/>
      <c r="UI661" s="8"/>
      <c r="UN661" s="8"/>
      <c r="UP661" s="4"/>
      <c r="UQ661" s="4"/>
      <c r="UR661" s="15"/>
      <c r="US661" s="39"/>
      <c r="UW661" s="7"/>
      <c r="UX661" s="8"/>
      <c r="VB661" s="7"/>
      <c r="VC661" s="8"/>
      <c r="VG661" s="7"/>
      <c r="VH661" s="8"/>
      <c r="VM661" s="8"/>
      <c r="VO661" s="4"/>
      <c r="VP661" s="4"/>
      <c r="VQ661" s="15"/>
      <c r="VR661" s="39"/>
      <c r="VV661" s="7"/>
      <c r="VW661" s="8"/>
      <c r="WA661" s="7"/>
      <c r="WB661" s="8"/>
      <c r="WF661" s="7"/>
      <c r="WG661" s="8"/>
      <c r="WK661" s="7"/>
      <c r="WL661" s="8"/>
      <c r="WQ661" s="8"/>
      <c r="WS661" s="4"/>
      <c r="WT661" s="4"/>
      <c r="WU661" s="15"/>
      <c r="WV661" s="39"/>
      <c r="WZ661" s="7"/>
      <c r="XA661" s="8"/>
      <c r="XE661" s="7"/>
      <c r="XF661" s="8"/>
      <c r="XJ661" s="7"/>
      <c r="XK661" s="8"/>
      <c r="XO661" s="7"/>
      <c r="XP661" s="8"/>
      <c r="XT661" s="7"/>
      <c r="XU661" s="8"/>
      <c r="XY661" s="7"/>
      <c r="XZ661" s="8"/>
      <c r="YD661" s="7"/>
      <c r="YE661" s="8"/>
      <c r="YI661" s="7"/>
      <c r="YJ661" s="8"/>
    </row>
    <row r="662" spans="2:660" x14ac:dyDescent="0.2">
      <c r="B662" s="242"/>
      <c r="C662" s="163"/>
      <c r="D662"/>
      <c r="J662"/>
      <c r="K662"/>
      <c r="L662"/>
      <c r="M662"/>
      <c r="AI662" s="8"/>
      <c r="AK662" s="4"/>
      <c r="AL662" s="9"/>
      <c r="AN662" s="8"/>
      <c r="AP662" s="4"/>
      <c r="AQ662" s="9"/>
      <c r="AS662" s="8"/>
      <c r="AU662" s="4"/>
      <c r="AV662" s="9"/>
      <c r="AX662" s="17"/>
      <c r="AZ662" s="13"/>
      <c r="BA662" s="16"/>
      <c r="BM662" s="39"/>
      <c r="BO662" s="14"/>
      <c r="BP662" s="18"/>
      <c r="BR662" s="39"/>
      <c r="BT662" s="14"/>
      <c r="BU662" s="18"/>
      <c r="BW662" s="39"/>
      <c r="BY662" s="14"/>
      <c r="BZ662" s="18"/>
      <c r="CA662" s="22"/>
      <c r="CB662" s="40"/>
      <c r="CG662" s="40"/>
      <c r="CI662" s="21"/>
      <c r="CJ662" s="21"/>
      <c r="CL662" s="40"/>
      <c r="CN662" s="21"/>
      <c r="CO662" s="21"/>
      <c r="CQ662" s="40"/>
      <c r="CS662" s="21"/>
      <c r="CT662" s="21"/>
      <c r="CV662" s="40"/>
      <c r="CX662" s="21"/>
      <c r="CY662" s="21"/>
      <c r="CZ662" s="26"/>
      <c r="DA662" s="41"/>
      <c r="DF662" s="41"/>
      <c r="DH662" s="25"/>
      <c r="DI662" s="25"/>
      <c r="DK662" s="41"/>
      <c r="DM662" s="25"/>
      <c r="DN662" s="25"/>
      <c r="DP662" s="41"/>
      <c r="DR662" s="25"/>
      <c r="DS662" s="25"/>
      <c r="DT662" s="30"/>
      <c r="DU662" s="42"/>
      <c r="DZ662" s="42"/>
      <c r="EB662" s="29"/>
      <c r="EC662" s="29"/>
      <c r="EE662" s="42"/>
      <c r="EG662" s="29"/>
      <c r="EH662" s="29"/>
      <c r="EI662" s="34"/>
      <c r="EJ662" s="43"/>
      <c r="EO662" s="43"/>
      <c r="EQ662" s="33"/>
      <c r="ER662" s="33"/>
      <c r="ES662" s="38"/>
      <c r="ET662" s="44"/>
      <c r="EX662" s="7"/>
      <c r="EY662" s="8"/>
      <c r="FD662" s="8"/>
      <c r="FF662" s="4"/>
      <c r="FG662" s="4"/>
      <c r="FI662" s="8"/>
      <c r="FK662" s="4"/>
      <c r="FL662" s="4"/>
      <c r="FN662" s="8"/>
      <c r="FP662" s="4"/>
      <c r="FQ662" s="4"/>
      <c r="FS662" s="8"/>
      <c r="FU662" s="4"/>
      <c r="FV662" s="4"/>
      <c r="FW662" s="15"/>
      <c r="FX662" s="39"/>
      <c r="GC662" s="39"/>
      <c r="GE662" s="14"/>
      <c r="GF662" s="14"/>
      <c r="GH662" s="39"/>
      <c r="GJ662" s="14"/>
      <c r="GK662" s="14"/>
      <c r="GM662" s="39"/>
      <c r="GO662" s="14"/>
      <c r="GP662" s="14"/>
      <c r="GQ662" s="22"/>
      <c r="GR662" s="40"/>
      <c r="GW662" s="40"/>
      <c r="GY662" s="21"/>
      <c r="GZ662" s="21"/>
      <c r="HB662" s="40"/>
      <c r="HD662" s="21"/>
      <c r="HE662" s="21"/>
      <c r="HF662" s="26"/>
      <c r="HG662" s="41"/>
      <c r="HL662" s="41"/>
      <c r="HN662" s="25"/>
      <c r="HO662" s="25"/>
      <c r="HP662" s="30"/>
      <c r="HQ662" s="42"/>
      <c r="HU662" s="7"/>
      <c r="HV662" s="8"/>
      <c r="IA662" s="8"/>
      <c r="IC662" s="4"/>
      <c r="ID662" s="4"/>
      <c r="IF662" s="8"/>
      <c r="IH662" s="4"/>
      <c r="II662" s="4"/>
      <c r="IK662" s="8"/>
      <c r="IM662" s="4"/>
      <c r="IN662" s="4"/>
      <c r="IO662" s="15"/>
      <c r="IP662" s="39"/>
      <c r="IU662" s="39"/>
      <c r="IW662" s="14"/>
      <c r="IX662" s="14"/>
      <c r="IZ662" s="39"/>
      <c r="JB662" s="14"/>
      <c r="JC662" s="14"/>
      <c r="JD662" s="22"/>
      <c r="JE662" s="40"/>
      <c r="JJ662" s="40"/>
      <c r="JL662" s="21"/>
      <c r="JM662" s="21"/>
      <c r="JN662" s="26"/>
      <c r="JO662" s="41"/>
      <c r="JS662" s="7"/>
      <c r="JT662" s="8"/>
      <c r="JY662" s="8"/>
      <c r="KA662" s="4"/>
      <c r="KB662" s="4"/>
      <c r="KD662" s="8"/>
      <c r="KF662" s="4"/>
      <c r="KG662" s="4"/>
      <c r="KH662" s="15"/>
      <c r="KI662" s="39"/>
      <c r="KN662" s="39"/>
      <c r="KP662" s="14"/>
      <c r="KQ662" s="14"/>
      <c r="KR662" s="22"/>
      <c r="KS662" s="40"/>
      <c r="KX662" s="6"/>
      <c r="KZ662" s="5"/>
      <c r="LA662" s="5"/>
      <c r="LG662" s="15"/>
      <c r="LH662" s="39"/>
      <c r="LM662" s="6"/>
      <c r="LO662" s="5"/>
      <c r="LP662" s="5"/>
      <c r="LQ662" s="7"/>
      <c r="LR662" s="8"/>
      <c r="LW662" s="8"/>
      <c r="LY662" s="4"/>
      <c r="LZ662" s="4"/>
      <c r="MB662" s="8"/>
      <c r="MD662" s="4"/>
      <c r="ME662" s="4"/>
      <c r="MG662" s="8"/>
      <c r="MI662" s="4"/>
      <c r="MJ662" s="4"/>
      <c r="MK662" s="15"/>
      <c r="ML662" s="39"/>
      <c r="MQ662" s="39"/>
      <c r="MS662" s="14"/>
      <c r="MT662" s="14"/>
      <c r="MV662" s="39"/>
      <c r="MX662" s="14"/>
      <c r="MY662" s="14"/>
      <c r="MZ662" s="22"/>
      <c r="NA662" s="40"/>
      <c r="NF662" s="40"/>
      <c r="NH662" s="21"/>
      <c r="NI662" s="21"/>
      <c r="NJ662" s="26"/>
      <c r="NK662" s="41"/>
      <c r="NO662" s="7"/>
      <c r="NP662" s="8"/>
      <c r="NU662" s="8"/>
      <c r="NW662" s="4"/>
      <c r="NX662" s="4"/>
      <c r="NZ662" s="8"/>
      <c r="OB662" s="4"/>
      <c r="OC662" s="4"/>
      <c r="OD662" s="15"/>
      <c r="OE662" s="39"/>
      <c r="OJ662" s="39"/>
      <c r="OL662" s="14"/>
      <c r="OM662" s="14"/>
      <c r="ON662" s="22"/>
      <c r="OO662" s="40"/>
      <c r="OS662" s="7"/>
      <c r="OT662" s="8"/>
      <c r="OY662" s="8"/>
      <c r="PA662" s="4"/>
      <c r="PB662" s="4"/>
      <c r="PC662" s="15"/>
      <c r="PD662" s="39"/>
      <c r="PH662" s="7"/>
      <c r="PI662" s="8"/>
      <c r="PM662" s="7"/>
      <c r="PN662" s="8"/>
      <c r="PS662" s="8"/>
      <c r="PU662" s="4"/>
      <c r="PV662" s="4"/>
      <c r="PX662" s="8"/>
      <c r="PZ662" s="4"/>
      <c r="QA662" s="4"/>
      <c r="QB662" s="15"/>
      <c r="QC662" s="39"/>
      <c r="QH662" s="39"/>
      <c r="QJ662" s="14"/>
      <c r="QK662" s="14"/>
      <c r="QL662" s="22"/>
      <c r="QM662" s="40"/>
      <c r="QQ662" s="7"/>
      <c r="QR662" s="8"/>
      <c r="QW662" s="8"/>
      <c r="QY662" s="4"/>
      <c r="QZ662" s="4"/>
      <c r="RA662" s="15"/>
      <c r="RB662" s="39"/>
      <c r="RF662" s="7"/>
      <c r="RG662" s="8"/>
      <c r="RK662" s="7"/>
      <c r="RL662" s="8"/>
      <c r="RQ662" s="8"/>
      <c r="RS662" s="4"/>
      <c r="RT662" s="4"/>
      <c r="RU662" s="15"/>
      <c r="RV662" s="39"/>
      <c r="RZ662" s="7"/>
      <c r="SA662" s="8"/>
      <c r="SE662" s="7"/>
      <c r="SF662" s="8"/>
      <c r="SJ662" s="7"/>
      <c r="SK662" s="8"/>
      <c r="SP662" s="8"/>
      <c r="SR662" s="4"/>
      <c r="SS662" s="4"/>
      <c r="SU662" s="8"/>
      <c r="SW662" s="4"/>
      <c r="SX662" s="4"/>
      <c r="SY662" s="15"/>
      <c r="SZ662" s="39"/>
      <c r="TE662" s="39"/>
      <c r="TG662" s="14"/>
      <c r="TH662" s="14"/>
      <c r="TI662" s="22"/>
      <c r="TJ662" s="40"/>
      <c r="TN662" s="7"/>
      <c r="TO662" s="8"/>
      <c r="TT662" s="8"/>
      <c r="TV662" s="4"/>
      <c r="TW662" s="4"/>
      <c r="TX662" s="15"/>
      <c r="TY662" s="39"/>
      <c r="UC662" s="7"/>
      <c r="UD662" s="8"/>
      <c r="UH662" s="7"/>
      <c r="UI662" s="8"/>
      <c r="UN662" s="8"/>
      <c r="UP662" s="4"/>
      <c r="UQ662" s="4"/>
      <c r="UR662" s="15"/>
      <c r="US662" s="39"/>
      <c r="UW662" s="7"/>
      <c r="UX662" s="8"/>
      <c r="VB662" s="7"/>
      <c r="VC662" s="8"/>
      <c r="VG662" s="7"/>
      <c r="VH662" s="8"/>
      <c r="VM662" s="8"/>
      <c r="VO662" s="4"/>
      <c r="VP662" s="4"/>
      <c r="VQ662" s="15"/>
      <c r="VR662" s="39"/>
      <c r="VV662" s="7"/>
      <c r="VW662" s="8"/>
      <c r="WA662" s="7"/>
      <c r="WB662" s="8"/>
      <c r="WF662" s="7"/>
      <c r="WG662" s="8"/>
      <c r="WK662" s="7"/>
      <c r="WL662" s="8"/>
      <c r="WQ662" s="8"/>
      <c r="WS662" s="4"/>
      <c r="WT662" s="4"/>
      <c r="WU662" s="15"/>
      <c r="WV662" s="39"/>
      <c r="WZ662" s="7"/>
      <c r="XA662" s="8"/>
      <c r="XE662" s="7"/>
      <c r="XF662" s="8"/>
      <c r="XJ662" s="7"/>
      <c r="XK662" s="8"/>
      <c r="XO662" s="7"/>
      <c r="XP662" s="8"/>
      <c r="XT662" s="7"/>
      <c r="XU662" s="8"/>
      <c r="XY662" s="7"/>
      <c r="XZ662" s="8"/>
      <c r="YD662" s="7"/>
      <c r="YE662" s="8"/>
      <c r="YI662" s="7"/>
      <c r="YJ662" s="8"/>
    </row>
    <row r="663" spans="2:660" x14ac:dyDescent="0.2">
      <c r="B663" s="242"/>
      <c r="C663" s="163"/>
      <c r="D663"/>
      <c r="J663"/>
      <c r="K663"/>
      <c r="L663"/>
      <c r="M663"/>
      <c r="AI663" s="8"/>
      <c r="AK663" s="4"/>
      <c r="AL663" s="9"/>
      <c r="AN663" s="8"/>
      <c r="AP663" s="4"/>
      <c r="AQ663" s="9"/>
      <c r="AS663" s="8"/>
      <c r="AU663" s="4"/>
      <c r="AV663" s="9"/>
      <c r="AX663" s="17"/>
      <c r="AZ663" s="13"/>
      <c r="BA663" s="16"/>
      <c r="BM663" s="39"/>
      <c r="BO663" s="14"/>
      <c r="BP663" s="18"/>
      <c r="BR663" s="39"/>
      <c r="BT663" s="14"/>
      <c r="BU663" s="18"/>
      <c r="BW663" s="39"/>
      <c r="BY663" s="14"/>
      <c r="BZ663" s="18"/>
      <c r="CA663" s="22"/>
      <c r="CB663" s="40"/>
      <c r="CG663" s="40"/>
      <c r="CI663" s="21"/>
      <c r="CJ663" s="21"/>
      <c r="CL663" s="40"/>
      <c r="CN663" s="21"/>
      <c r="CO663" s="21"/>
      <c r="CQ663" s="40"/>
      <c r="CS663" s="21"/>
      <c r="CT663" s="21"/>
      <c r="CV663" s="40"/>
      <c r="CX663" s="21"/>
      <c r="CY663" s="21"/>
      <c r="CZ663" s="26"/>
      <c r="DA663" s="41"/>
      <c r="DF663" s="41"/>
      <c r="DH663" s="25"/>
      <c r="DI663" s="25"/>
      <c r="DK663" s="41"/>
      <c r="DM663" s="25"/>
      <c r="DN663" s="25"/>
      <c r="DP663" s="41"/>
      <c r="DR663" s="25"/>
      <c r="DS663" s="25"/>
      <c r="DT663" s="30"/>
      <c r="DU663" s="42"/>
      <c r="DZ663" s="42"/>
      <c r="EB663" s="29"/>
      <c r="EC663" s="29"/>
      <c r="EE663" s="42"/>
      <c r="EG663" s="29"/>
      <c r="EH663" s="29"/>
      <c r="EI663" s="34"/>
      <c r="EJ663" s="43"/>
      <c r="EO663" s="43"/>
      <c r="EQ663" s="33"/>
      <c r="ER663" s="33"/>
      <c r="ES663" s="38"/>
      <c r="ET663" s="44"/>
      <c r="EX663" s="7"/>
      <c r="EY663" s="8"/>
      <c r="FD663" s="8"/>
      <c r="FF663" s="4"/>
      <c r="FG663" s="4"/>
      <c r="FI663" s="8"/>
      <c r="FK663" s="4"/>
      <c r="FL663" s="4"/>
      <c r="FN663" s="8"/>
      <c r="FP663" s="4"/>
      <c r="FQ663" s="4"/>
      <c r="FS663" s="8"/>
      <c r="FU663" s="4"/>
      <c r="FV663" s="4"/>
      <c r="FW663" s="15"/>
      <c r="FX663" s="39"/>
      <c r="GC663" s="39"/>
      <c r="GE663" s="14"/>
      <c r="GF663" s="14"/>
      <c r="GH663" s="39"/>
      <c r="GJ663" s="14"/>
      <c r="GK663" s="14"/>
      <c r="GM663" s="39"/>
      <c r="GO663" s="14"/>
      <c r="GP663" s="14"/>
      <c r="GQ663" s="22"/>
      <c r="GR663" s="40"/>
      <c r="GW663" s="40"/>
      <c r="GY663" s="21"/>
      <c r="GZ663" s="21"/>
      <c r="HB663" s="40"/>
      <c r="HD663" s="21"/>
      <c r="HE663" s="21"/>
      <c r="HF663" s="26"/>
      <c r="HG663" s="41"/>
      <c r="HL663" s="41"/>
      <c r="HN663" s="25"/>
      <c r="HO663" s="25"/>
      <c r="HP663" s="30"/>
      <c r="HQ663" s="42"/>
      <c r="HU663" s="7"/>
      <c r="HV663" s="8"/>
      <c r="IA663" s="8"/>
      <c r="IC663" s="4"/>
      <c r="ID663" s="4"/>
      <c r="IF663" s="8"/>
      <c r="IH663" s="4"/>
      <c r="II663" s="4"/>
      <c r="IK663" s="8"/>
      <c r="IM663" s="4"/>
      <c r="IN663" s="4"/>
      <c r="IO663" s="15"/>
      <c r="IP663" s="39"/>
      <c r="IU663" s="39"/>
      <c r="IW663" s="14"/>
      <c r="IX663" s="14"/>
      <c r="IZ663" s="39"/>
      <c r="JB663" s="14"/>
      <c r="JC663" s="14"/>
      <c r="JD663" s="22"/>
      <c r="JE663" s="40"/>
      <c r="JJ663" s="40"/>
      <c r="JL663" s="21"/>
      <c r="JM663" s="21"/>
      <c r="JN663" s="26"/>
      <c r="JO663" s="41"/>
      <c r="JS663" s="7"/>
      <c r="JT663" s="8"/>
      <c r="JY663" s="8"/>
      <c r="KA663" s="4"/>
      <c r="KB663" s="4"/>
      <c r="KD663" s="8"/>
      <c r="KF663" s="4"/>
      <c r="KG663" s="4"/>
      <c r="KH663" s="15"/>
      <c r="KI663" s="39"/>
      <c r="KN663" s="39"/>
      <c r="KP663" s="14"/>
      <c r="KQ663" s="14"/>
      <c r="KR663" s="22"/>
      <c r="KS663" s="40"/>
      <c r="KX663" s="6"/>
      <c r="KZ663" s="5"/>
      <c r="LA663" s="5"/>
      <c r="LG663" s="15"/>
      <c r="LH663" s="39"/>
      <c r="LM663" s="6"/>
      <c r="LO663" s="5"/>
      <c r="LP663" s="5"/>
      <c r="LQ663" s="7"/>
      <c r="LR663" s="8"/>
      <c r="LW663" s="8"/>
      <c r="LY663" s="4"/>
      <c r="LZ663" s="4"/>
      <c r="MB663" s="8"/>
      <c r="MD663" s="4"/>
      <c r="ME663" s="4"/>
      <c r="MG663" s="8"/>
      <c r="MI663" s="4"/>
      <c r="MJ663" s="4"/>
      <c r="MK663" s="15"/>
      <c r="ML663" s="39"/>
      <c r="MQ663" s="39"/>
      <c r="MS663" s="14"/>
      <c r="MT663" s="14"/>
      <c r="MV663" s="39"/>
      <c r="MX663" s="14"/>
      <c r="MY663" s="14"/>
      <c r="MZ663" s="22"/>
      <c r="NA663" s="40"/>
      <c r="NF663" s="40"/>
      <c r="NH663" s="21"/>
      <c r="NI663" s="21"/>
      <c r="NJ663" s="26"/>
      <c r="NK663" s="41"/>
      <c r="NO663" s="7"/>
      <c r="NP663" s="8"/>
      <c r="NU663" s="8"/>
      <c r="NW663" s="4"/>
      <c r="NX663" s="4"/>
      <c r="NZ663" s="8"/>
      <c r="OB663" s="4"/>
      <c r="OC663" s="4"/>
      <c r="OD663" s="15"/>
      <c r="OE663" s="39"/>
      <c r="OJ663" s="39"/>
      <c r="OL663" s="14"/>
      <c r="OM663" s="14"/>
      <c r="ON663" s="22"/>
      <c r="OO663" s="40"/>
      <c r="OS663" s="7"/>
      <c r="OT663" s="8"/>
      <c r="OY663" s="8"/>
      <c r="PA663" s="4"/>
      <c r="PB663" s="4"/>
      <c r="PC663" s="15"/>
      <c r="PD663" s="39"/>
      <c r="PH663" s="7"/>
      <c r="PI663" s="8"/>
      <c r="PM663" s="7"/>
      <c r="PN663" s="8"/>
      <c r="PS663" s="8"/>
      <c r="PU663" s="4"/>
      <c r="PV663" s="4"/>
      <c r="PX663" s="8"/>
      <c r="PZ663" s="4"/>
      <c r="QA663" s="4"/>
      <c r="QB663" s="15"/>
      <c r="QC663" s="39"/>
      <c r="QH663" s="39"/>
      <c r="QJ663" s="14"/>
      <c r="QK663" s="14"/>
      <c r="QL663" s="22"/>
      <c r="QM663" s="40"/>
      <c r="QQ663" s="7"/>
      <c r="QR663" s="8"/>
      <c r="QW663" s="8"/>
      <c r="QY663" s="4"/>
      <c r="QZ663" s="4"/>
      <c r="RA663" s="15"/>
      <c r="RB663" s="39"/>
      <c r="RF663" s="7"/>
      <c r="RG663" s="8"/>
      <c r="RK663" s="7"/>
      <c r="RL663" s="8"/>
      <c r="RQ663" s="8"/>
      <c r="RS663" s="4"/>
      <c r="RT663" s="4"/>
      <c r="RU663" s="15"/>
      <c r="RV663" s="39"/>
      <c r="RZ663" s="7"/>
      <c r="SA663" s="8"/>
      <c r="SE663" s="7"/>
      <c r="SF663" s="8"/>
      <c r="SJ663" s="7"/>
      <c r="SK663" s="8"/>
      <c r="SP663" s="8"/>
      <c r="SR663" s="4"/>
      <c r="SS663" s="4"/>
      <c r="SU663" s="8"/>
      <c r="SW663" s="4"/>
      <c r="SX663" s="4"/>
      <c r="SY663" s="15"/>
      <c r="SZ663" s="39"/>
      <c r="TE663" s="39"/>
      <c r="TG663" s="14"/>
      <c r="TH663" s="14"/>
      <c r="TI663" s="22"/>
      <c r="TJ663" s="40"/>
      <c r="TN663" s="7"/>
      <c r="TO663" s="8"/>
      <c r="TT663" s="8"/>
      <c r="TV663" s="4"/>
      <c r="TW663" s="4"/>
      <c r="TX663" s="15"/>
      <c r="TY663" s="39"/>
      <c r="UC663" s="7"/>
      <c r="UD663" s="8"/>
      <c r="UH663" s="7"/>
      <c r="UI663" s="8"/>
      <c r="UN663" s="8"/>
      <c r="UP663" s="4"/>
      <c r="UQ663" s="4"/>
      <c r="UR663" s="15"/>
      <c r="US663" s="39"/>
      <c r="UW663" s="7"/>
      <c r="UX663" s="8"/>
      <c r="VB663" s="7"/>
      <c r="VC663" s="8"/>
      <c r="VG663" s="7"/>
      <c r="VH663" s="8"/>
      <c r="VM663" s="8"/>
      <c r="VO663" s="4"/>
      <c r="VP663" s="4"/>
      <c r="VQ663" s="15"/>
      <c r="VR663" s="39"/>
      <c r="VV663" s="7"/>
      <c r="VW663" s="8"/>
      <c r="WA663" s="7"/>
      <c r="WB663" s="8"/>
      <c r="WF663" s="7"/>
      <c r="WG663" s="8"/>
      <c r="WK663" s="7"/>
      <c r="WL663" s="8"/>
      <c r="WQ663" s="8"/>
      <c r="WS663" s="4"/>
      <c r="WT663" s="4"/>
      <c r="WU663" s="15"/>
      <c r="WV663" s="39"/>
      <c r="WZ663" s="7"/>
      <c r="XA663" s="8"/>
      <c r="XE663" s="7"/>
      <c r="XF663" s="8"/>
      <c r="XJ663" s="7"/>
      <c r="XK663" s="8"/>
      <c r="XO663" s="7"/>
      <c r="XP663" s="8"/>
      <c r="XT663" s="7"/>
      <c r="XU663" s="8"/>
      <c r="XY663" s="7"/>
      <c r="XZ663" s="8"/>
      <c r="YD663" s="7"/>
      <c r="YE663" s="8"/>
      <c r="YI663" s="7"/>
      <c r="YJ663" s="8"/>
    </row>
    <row r="664" spans="2:660" x14ac:dyDescent="0.2">
      <c r="B664" s="242"/>
      <c r="C664" s="163"/>
      <c r="D664"/>
      <c r="J664"/>
      <c r="K664"/>
      <c r="L664"/>
      <c r="M664"/>
      <c r="AI664" s="8"/>
      <c r="AK664" s="4"/>
      <c r="AL664" s="9"/>
      <c r="AN664" s="8"/>
      <c r="AP664" s="4"/>
      <c r="AQ664" s="9"/>
      <c r="AS664" s="8"/>
      <c r="AU664" s="4"/>
      <c r="AV664" s="9"/>
      <c r="AX664" s="17"/>
      <c r="AZ664" s="13"/>
      <c r="BA664" s="16"/>
      <c r="BM664" s="39"/>
      <c r="BO664" s="14"/>
      <c r="BP664" s="18"/>
      <c r="BR664" s="39"/>
      <c r="BT664" s="14"/>
      <c r="BU664" s="18"/>
      <c r="BW664" s="39"/>
      <c r="BY664" s="14"/>
      <c r="BZ664" s="18"/>
      <c r="CA664" s="22"/>
      <c r="CB664" s="40"/>
      <c r="CG664" s="40"/>
      <c r="CI664" s="21"/>
      <c r="CJ664" s="21"/>
      <c r="CL664" s="40"/>
      <c r="CN664" s="21"/>
      <c r="CO664" s="21"/>
      <c r="CQ664" s="40"/>
      <c r="CS664" s="21"/>
      <c r="CT664" s="21"/>
      <c r="CV664" s="40"/>
      <c r="CX664" s="21"/>
      <c r="CY664" s="21"/>
      <c r="CZ664" s="26"/>
      <c r="DA664" s="41"/>
      <c r="DF664" s="41"/>
      <c r="DH664" s="25"/>
      <c r="DI664" s="25"/>
      <c r="DK664" s="41"/>
      <c r="DM664" s="25"/>
      <c r="DN664" s="25"/>
      <c r="DP664" s="41"/>
      <c r="DR664" s="25"/>
      <c r="DS664" s="25"/>
      <c r="DT664" s="30"/>
      <c r="DU664" s="42"/>
      <c r="DZ664" s="42"/>
      <c r="EB664" s="29"/>
      <c r="EC664" s="29"/>
      <c r="EE664" s="42"/>
      <c r="EG664" s="29"/>
      <c r="EH664" s="29"/>
      <c r="EI664" s="34"/>
      <c r="EJ664" s="43"/>
      <c r="EO664" s="43"/>
      <c r="EQ664" s="33"/>
      <c r="ER664" s="33"/>
      <c r="ES664" s="38"/>
      <c r="ET664" s="44"/>
      <c r="EX664" s="7"/>
      <c r="EY664" s="8"/>
      <c r="FD664" s="8"/>
      <c r="FF664" s="4"/>
      <c r="FG664" s="4"/>
      <c r="FI664" s="8"/>
      <c r="FK664" s="4"/>
      <c r="FL664" s="4"/>
      <c r="FN664" s="8"/>
      <c r="FP664" s="4"/>
      <c r="FQ664" s="4"/>
      <c r="FS664" s="8"/>
      <c r="FU664" s="4"/>
      <c r="FV664" s="4"/>
      <c r="FW664" s="15"/>
      <c r="FX664" s="39"/>
      <c r="GC664" s="39"/>
      <c r="GE664" s="14"/>
      <c r="GF664" s="14"/>
      <c r="GH664" s="39"/>
      <c r="GJ664" s="14"/>
      <c r="GK664" s="14"/>
      <c r="GM664" s="39"/>
      <c r="GO664" s="14"/>
      <c r="GP664" s="14"/>
      <c r="GQ664" s="22"/>
      <c r="GR664" s="40"/>
      <c r="GW664" s="40"/>
      <c r="GY664" s="21"/>
      <c r="GZ664" s="21"/>
      <c r="HB664" s="40"/>
      <c r="HD664" s="21"/>
      <c r="HE664" s="21"/>
      <c r="HF664" s="26"/>
      <c r="HG664" s="41"/>
      <c r="HL664" s="41"/>
      <c r="HN664" s="25"/>
      <c r="HO664" s="25"/>
      <c r="HP664" s="30"/>
      <c r="HQ664" s="42"/>
      <c r="HU664" s="7"/>
      <c r="HV664" s="8"/>
      <c r="IA664" s="8"/>
      <c r="IC664" s="4"/>
      <c r="ID664" s="4"/>
      <c r="IF664" s="8"/>
      <c r="IH664" s="4"/>
      <c r="II664" s="4"/>
      <c r="IK664" s="8"/>
      <c r="IM664" s="4"/>
      <c r="IN664" s="4"/>
      <c r="IO664" s="15"/>
      <c r="IP664" s="39"/>
      <c r="IU664" s="39"/>
      <c r="IW664" s="14"/>
      <c r="IX664" s="14"/>
      <c r="IZ664" s="39"/>
      <c r="JB664" s="14"/>
      <c r="JC664" s="14"/>
      <c r="JD664" s="22"/>
      <c r="JE664" s="40"/>
      <c r="JJ664" s="40"/>
      <c r="JL664" s="21"/>
      <c r="JM664" s="21"/>
      <c r="JN664" s="26"/>
      <c r="JO664" s="41"/>
      <c r="JS664" s="7"/>
      <c r="JT664" s="8"/>
      <c r="JY664" s="8"/>
      <c r="KA664" s="4"/>
      <c r="KB664" s="4"/>
      <c r="KD664" s="8"/>
      <c r="KF664" s="4"/>
      <c r="KG664" s="4"/>
      <c r="KH664" s="15"/>
      <c r="KI664" s="39"/>
      <c r="KN664" s="39"/>
      <c r="KP664" s="14"/>
      <c r="KQ664" s="14"/>
      <c r="KR664" s="22"/>
      <c r="KS664" s="40"/>
      <c r="KX664" s="6"/>
      <c r="KZ664" s="5"/>
      <c r="LA664" s="5"/>
      <c r="LG664" s="15"/>
      <c r="LH664" s="39"/>
      <c r="LM664" s="6"/>
      <c r="LO664" s="5"/>
      <c r="LP664" s="5"/>
      <c r="LQ664" s="7"/>
      <c r="LR664" s="8"/>
      <c r="LW664" s="8"/>
      <c r="LY664" s="4"/>
      <c r="LZ664" s="4"/>
      <c r="MB664" s="8"/>
      <c r="MD664" s="4"/>
      <c r="ME664" s="4"/>
      <c r="MG664" s="8"/>
      <c r="MI664" s="4"/>
      <c r="MJ664" s="4"/>
      <c r="MK664" s="15"/>
      <c r="ML664" s="39"/>
      <c r="MQ664" s="39"/>
      <c r="MS664" s="14"/>
      <c r="MT664" s="14"/>
      <c r="MV664" s="39"/>
      <c r="MX664" s="14"/>
      <c r="MY664" s="14"/>
      <c r="MZ664" s="22"/>
      <c r="NA664" s="40"/>
      <c r="NF664" s="40"/>
      <c r="NH664" s="21"/>
      <c r="NI664" s="21"/>
      <c r="NJ664" s="26"/>
      <c r="NK664" s="41"/>
      <c r="NO664" s="7"/>
      <c r="NP664" s="8"/>
      <c r="NU664" s="8"/>
      <c r="NW664" s="4"/>
      <c r="NX664" s="4"/>
      <c r="NZ664" s="8"/>
      <c r="OB664" s="4"/>
      <c r="OC664" s="4"/>
      <c r="OD664" s="15"/>
      <c r="OE664" s="39"/>
      <c r="OJ664" s="39"/>
      <c r="OL664" s="14"/>
      <c r="OM664" s="14"/>
      <c r="ON664" s="22"/>
      <c r="OO664" s="40"/>
      <c r="OS664" s="7"/>
      <c r="OT664" s="8"/>
      <c r="OY664" s="8"/>
      <c r="PA664" s="4"/>
      <c r="PB664" s="4"/>
      <c r="PC664" s="15"/>
      <c r="PD664" s="39"/>
      <c r="PH664" s="7"/>
      <c r="PI664" s="8"/>
      <c r="PM664" s="7"/>
      <c r="PN664" s="8"/>
      <c r="PS664" s="8"/>
      <c r="PU664" s="4"/>
      <c r="PV664" s="4"/>
      <c r="PX664" s="8"/>
      <c r="PZ664" s="4"/>
      <c r="QA664" s="4"/>
      <c r="QB664" s="15"/>
      <c r="QC664" s="39"/>
      <c r="QH664" s="39"/>
      <c r="QJ664" s="14"/>
      <c r="QK664" s="14"/>
      <c r="QL664" s="22"/>
      <c r="QM664" s="40"/>
      <c r="QQ664" s="7"/>
      <c r="QR664" s="8"/>
      <c r="QW664" s="8"/>
      <c r="QY664" s="4"/>
      <c r="QZ664" s="4"/>
      <c r="RA664" s="15"/>
      <c r="RB664" s="39"/>
      <c r="RF664" s="7"/>
      <c r="RG664" s="8"/>
      <c r="RK664" s="7"/>
      <c r="RL664" s="8"/>
      <c r="RQ664" s="8"/>
      <c r="RS664" s="4"/>
      <c r="RT664" s="4"/>
      <c r="RU664" s="15"/>
      <c r="RV664" s="39"/>
      <c r="RZ664" s="7"/>
      <c r="SA664" s="8"/>
      <c r="SE664" s="7"/>
      <c r="SF664" s="8"/>
      <c r="SJ664" s="7"/>
      <c r="SK664" s="8"/>
      <c r="SP664" s="8"/>
      <c r="SR664" s="4"/>
      <c r="SS664" s="4"/>
      <c r="SU664" s="8"/>
      <c r="SW664" s="4"/>
      <c r="SX664" s="4"/>
      <c r="SY664" s="15"/>
      <c r="SZ664" s="39"/>
      <c r="TE664" s="39"/>
      <c r="TG664" s="14"/>
      <c r="TH664" s="14"/>
      <c r="TI664" s="22"/>
      <c r="TJ664" s="40"/>
      <c r="TN664" s="7"/>
      <c r="TO664" s="8"/>
      <c r="TT664" s="8"/>
      <c r="TV664" s="4"/>
      <c r="TW664" s="4"/>
      <c r="TX664" s="15"/>
      <c r="TY664" s="39"/>
      <c r="UC664" s="7"/>
      <c r="UD664" s="8"/>
      <c r="UH664" s="7"/>
      <c r="UI664" s="8"/>
      <c r="UN664" s="8"/>
      <c r="UP664" s="4"/>
      <c r="UQ664" s="4"/>
      <c r="UR664" s="15"/>
      <c r="US664" s="39"/>
      <c r="UW664" s="7"/>
      <c r="UX664" s="8"/>
      <c r="VB664" s="7"/>
      <c r="VC664" s="8"/>
      <c r="VG664" s="7"/>
      <c r="VH664" s="8"/>
      <c r="VM664" s="8"/>
      <c r="VO664" s="4"/>
      <c r="VP664" s="4"/>
      <c r="VQ664" s="15"/>
      <c r="VR664" s="39"/>
      <c r="VV664" s="7"/>
      <c r="VW664" s="8"/>
      <c r="WA664" s="7"/>
      <c r="WB664" s="8"/>
      <c r="WF664" s="7"/>
      <c r="WG664" s="8"/>
      <c r="WK664" s="7"/>
      <c r="WL664" s="8"/>
      <c r="WQ664" s="8"/>
      <c r="WS664" s="4"/>
      <c r="WT664" s="4"/>
      <c r="WU664" s="15"/>
      <c r="WV664" s="39"/>
      <c r="WZ664" s="7"/>
      <c r="XA664" s="8"/>
      <c r="XE664" s="7"/>
      <c r="XF664" s="8"/>
      <c r="XJ664" s="7"/>
      <c r="XK664" s="8"/>
      <c r="XO664" s="7"/>
      <c r="XP664" s="8"/>
      <c r="XT664" s="7"/>
      <c r="XU664" s="8"/>
      <c r="XY664" s="7"/>
      <c r="XZ664" s="8"/>
      <c r="YD664" s="7"/>
      <c r="YE664" s="8"/>
      <c r="YI664" s="7"/>
      <c r="YJ664" s="8"/>
    </row>
    <row r="665" spans="2:660" x14ac:dyDescent="0.2">
      <c r="B665" s="242"/>
      <c r="C665" s="163"/>
      <c r="D665"/>
      <c r="J665"/>
      <c r="K665"/>
      <c r="L665"/>
      <c r="M665"/>
      <c r="AI665" s="8"/>
      <c r="AK665" s="4"/>
      <c r="AL665" s="9"/>
      <c r="AN665" s="8"/>
      <c r="AP665" s="4"/>
      <c r="AQ665" s="9"/>
      <c r="AS665" s="8"/>
      <c r="AU665" s="4"/>
      <c r="AV665" s="9"/>
      <c r="AX665" s="17"/>
      <c r="AZ665" s="13"/>
      <c r="BA665" s="16"/>
      <c r="BM665" s="39"/>
      <c r="BO665" s="14"/>
      <c r="BP665" s="18"/>
      <c r="BR665" s="39"/>
      <c r="BT665" s="14"/>
      <c r="BU665" s="18"/>
      <c r="BW665" s="39"/>
      <c r="BY665" s="14"/>
      <c r="BZ665" s="18"/>
      <c r="CA665" s="22"/>
      <c r="CB665" s="40"/>
      <c r="CG665" s="40"/>
      <c r="CI665" s="21"/>
      <c r="CJ665" s="21"/>
      <c r="CL665" s="40"/>
      <c r="CN665" s="21"/>
      <c r="CO665" s="21"/>
      <c r="CQ665" s="40"/>
      <c r="CS665" s="21"/>
      <c r="CT665" s="21"/>
      <c r="CV665" s="40"/>
      <c r="CX665" s="21"/>
      <c r="CY665" s="21"/>
      <c r="CZ665" s="26"/>
      <c r="DA665" s="41"/>
      <c r="DF665" s="41"/>
      <c r="DH665" s="25"/>
      <c r="DI665" s="25"/>
      <c r="DK665" s="41"/>
      <c r="DM665" s="25"/>
      <c r="DN665" s="25"/>
      <c r="DP665" s="41"/>
      <c r="DR665" s="25"/>
      <c r="DS665" s="25"/>
      <c r="DT665" s="30"/>
      <c r="DU665" s="42"/>
      <c r="DZ665" s="42"/>
      <c r="EB665" s="29"/>
      <c r="EC665" s="29"/>
      <c r="EE665" s="42"/>
      <c r="EG665" s="29"/>
      <c r="EH665" s="29"/>
      <c r="EI665" s="34"/>
      <c r="EJ665" s="43"/>
      <c r="EO665" s="43"/>
      <c r="EQ665" s="33"/>
      <c r="ER665" s="33"/>
      <c r="ES665" s="38"/>
      <c r="ET665" s="44"/>
      <c r="EX665" s="7"/>
      <c r="EY665" s="8"/>
      <c r="FD665" s="8"/>
      <c r="FF665" s="4"/>
      <c r="FG665" s="4"/>
      <c r="FI665" s="8"/>
      <c r="FK665" s="4"/>
      <c r="FL665" s="4"/>
      <c r="FN665" s="8"/>
      <c r="FP665" s="4"/>
      <c r="FQ665" s="4"/>
      <c r="FS665" s="8"/>
      <c r="FU665" s="4"/>
      <c r="FV665" s="4"/>
      <c r="FW665" s="15"/>
      <c r="FX665" s="39"/>
      <c r="GC665" s="39"/>
      <c r="GE665" s="14"/>
      <c r="GF665" s="14"/>
      <c r="GH665" s="39"/>
      <c r="GJ665" s="14"/>
      <c r="GK665" s="14"/>
      <c r="GM665" s="39"/>
      <c r="GO665" s="14"/>
      <c r="GP665" s="14"/>
      <c r="GQ665" s="22"/>
      <c r="GR665" s="40"/>
      <c r="GW665" s="40"/>
      <c r="GY665" s="21"/>
      <c r="GZ665" s="21"/>
      <c r="HB665" s="40"/>
      <c r="HD665" s="21"/>
      <c r="HE665" s="21"/>
      <c r="HF665" s="26"/>
      <c r="HG665" s="41"/>
      <c r="HL665" s="41"/>
      <c r="HN665" s="25"/>
      <c r="HO665" s="25"/>
      <c r="HP665" s="30"/>
      <c r="HQ665" s="42"/>
      <c r="HU665" s="7"/>
      <c r="HV665" s="8"/>
      <c r="IA665" s="8"/>
      <c r="IC665" s="4"/>
      <c r="ID665" s="4"/>
      <c r="IF665" s="8"/>
      <c r="IH665" s="4"/>
      <c r="II665" s="4"/>
      <c r="IK665" s="8"/>
      <c r="IM665" s="4"/>
      <c r="IN665" s="4"/>
      <c r="IO665" s="15"/>
      <c r="IP665" s="39"/>
      <c r="IU665" s="39"/>
      <c r="IW665" s="14"/>
      <c r="IX665" s="14"/>
      <c r="IZ665" s="39"/>
      <c r="JB665" s="14"/>
      <c r="JC665" s="14"/>
      <c r="JD665" s="22"/>
      <c r="JE665" s="40"/>
      <c r="JJ665" s="40"/>
      <c r="JL665" s="21"/>
      <c r="JM665" s="21"/>
      <c r="JN665" s="26"/>
      <c r="JO665" s="41"/>
      <c r="JS665" s="7"/>
      <c r="JT665" s="8"/>
      <c r="JY665" s="8"/>
      <c r="KA665" s="4"/>
      <c r="KB665" s="4"/>
      <c r="KD665" s="8"/>
      <c r="KF665" s="4"/>
      <c r="KG665" s="4"/>
      <c r="KH665" s="15"/>
      <c r="KI665" s="39"/>
      <c r="KN665" s="39"/>
      <c r="KP665" s="14"/>
      <c r="KQ665" s="14"/>
      <c r="KR665" s="22"/>
      <c r="KS665" s="40"/>
      <c r="KX665" s="6"/>
      <c r="KZ665" s="5"/>
      <c r="LA665" s="5"/>
      <c r="LG665" s="15"/>
      <c r="LH665" s="39"/>
      <c r="LM665" s="6"/>
      <c r="LO665" s="5"/>
      <c r="LP665" s="5"/>
      <c r="LQ665" s="7"/>
      <c r="LR665" s="8"/>
      <c r="LW665" s="8"/>
      <c r="LY665" s="4"/>
      <c r="LZ665" s="4"/>
      <c r="MB665" s="8"/>
      <c r="MD665" s="4"/>
      <c r="ME665" s="4"/>
      <c r="MG665" s="8"/>
      <c r="MI665" s="4"/>
      <c r="MJ665" s="4"/>
      <c r="MK665" s="15"/>
      <c r="ML665" s="39"/>
      <c r="MQ665" s="39"/>
      <c r="MS665" s="14"/>
      <c r="MT665" s="14"/>
      <c r="MV665" s="39"/>
      <c r="MX665" s="14"/>
      <c r="MY665" s="14"/>
      <c r="MZ665" s="22"/>
      <c r="NA665" s="40"/>
      <c r="NF665" s="40"/>
      <c r="NH665" s="21"/>
      <c r="NI665" s="21"/>
      <c r="NJ665" s="26"/>
      <c r="NK665" s="41"/>
      <c r="NO665" s="7"/>
      <c r="NP665" s="8"/>
      <c r="NU665" s="8"/>
      <c r="NW665" s="4"/>
      <c r="NX665" s="4"/>
      <c r="NZ665" s="8"/>
      <c r="OB665" s="4"/>
      <c r="OC665" s="4"/>
      <c r="OD665" s="15"/>
      <c r="OE665" s="39"/>
      <c r="OJ665" s="39"/>
      <c r="OL665" s="14"/>
      <c r="OM665" s="14"/>
      <c r="ON665" s="22"/>
      <c r="OO665" s="40"/>
      <c r="OS665" s="7"/>
      <c r="OT665" s="8"/>
      <c r="OY665" s="8"/>
      <c r="PA665" s="4"/>
      <c r="PB665" s="4"/>
      <c r="PC665" s="15"/>
      <c r="PD665" s="39"/>
      <c r="PH665" s="7"/>
      <c r="PI665" s="8"/>
      <c r="PM665" s="7"/>
      <c r="PN665" s="8"/>
      <c r="PS665" s="8"/>
      <c r="PU665" s="4"/>
      <c r="PV665" s="4"/>
      <c r="PX665" s="8"/>
      <c r="PZ665" s="4"/>
      <c r="QA665" s="4"/>
      <c r="QB665" s="15"/>
      <c r="QC665" s="39"/>
      <c r="QH665" s="39"/>
      <c r="QJ665" s="14"/>
      <c r="QK665" s="14"/>
      <c r="QL665" s="22"/>
      <c r="QM665" s="40"/>
      <c r="QQ665" s="7"/>
      <c r="QR665" s="8"/>
      <c r="QW665" s="8"/>
      <c r="QY665" s="4"/>
      <c r="QZ665" s="4"/>
      <c r="RA665" s="15"/>
      <c r="RB665" s="39"/>
      <c r="RF665" s="7"/>
      <c r="RG665" s="8"/>
      <c r="RK665" s="7"/>
      <c r="RL665" s="8"/>
      <c r="RQ665" s="8"/>
      <c r="RS665" s="4"/>
      <c r="RT665" s="4"/>
      <c r="RU665" s="15"/>
      <c r="RV665" s="39"/>
      <c r="RZ665" s="7"/>
      <c r="SA665" s="8"/>
      <c r="SE665" s="7"/>
      <c r="SF665" s="8"/>
      <c r="SJ665" s="7"/>
      <c r="SK665" s="8"/>
      <c r="SP665" s="8"/>
      <c r="SR665" s="4"/>
      <c r="SS665" s="4"/>
      <c r="SU665" s="8"/>
      <c r="SW665" s="4"/>
      <c r="SX665" s="4"/>
      <c r="SY665" s="15"/>
      <c r="SZ665" s="39"/>
      <c r="TE665" s="39"/>
      <c r="TG665" s="14"/>
      <c r="TH665" s="14"/>
      <c r="TI665" s="22"/>
      <c r="TJ665" s="40"/>
      <c r="TN665" s="7"/>
      <c r="TO665" s="8"/>
      <c r="TT665" s="8"/>
      <c r="TV665" s="4"/>
      <c r="TW665" s="4"/>
      <c r="TX665" s="15"/>
      <c r="TY665" s="39"/>
      <c r="UC665" s="7"/>
      <c r="UD665" s="8"/>
      <c r="UH665" s="7"/>
      <c r="UI665" s="8"/>
      <c r="UN665" s="8"/>
      <c r="UP665" s="4"/>
      <c r="UQ665" s="4"/>
      <c r="UR665" s="15"/>
      <c r="US665" s="39"/>
      <c r="UW665" s="7"/>
      <c r="UX665" s="8"/>
      <c r="VB665" s="7"/>
      <c r="VC665" s="8"/>
      <c r="VG665" s="7"/>
      <c r="VH665" s="8"/>
      <c r="VM665" s="8"/>
      <c r="VO665" s="4"/>
      <c r="VP665" s="4"/>
      <c r="VQ665" s="15"/>
      <c r="VR665" s="39"/>
      <c r="VV665" s="7"/>
      <c r="VW665" s="8"/>
      <c r="WA665" s="7"/>
      <c r="WB665" s="8"/>
      <c r="WF665" s="7"/>
      <c r="WG665" s="8"/>
      <c r="WK665" s="7"/>
      <c r="WL665" s="8"/>
      <c r="WQ665" s="8"/>
      <c r="WS665" s="4"/>
      <c r="WT665" s="4"/>
      <c r="WU665" s="15"/>
      <c r="WV665" s="39"/>
      <c r="WZ665" s="7"/>
      <c r="XA665" s="8"/>
      <c r="XE665" s="7"/>
      <c r="XF665" s="8"/>
      <c r="XJ665" s="7"/>
      <c r="XK665" s="8"/>
      <c r="XO665" s="7"/>
      <c r="XP665" s="8"/>
      <c r="XT665" s="7"/>
      <c r="XU665" s="8"/>
      <c r="XY665" s="7"/>
      <c r="XZ665" s="8"/>
      <c r="YD665" s="7"/>
      <c r="YE665" s="8"/>
      <c r="YI665" s="7"/>
      <c r="YJ665" s="8"/>
    </row>
    <row r="666" spans="2:660" x14ac:dyDescent="0.2">
      <c r="B666" s="242"/>
      <c r="C666" s="163"/>
      <c r="D666"/>
      <c r="J666"/>
      <c r="K666"/>
      <c r="L666"/>
      <c r="M666"/>
      <c r="AI666" s="8"/>
      <c r="AK666" s="4"/>
      <c r="AL666" s="9"/>
      <c r="AN666" s="8"/>
      <c r="AP666" s="4"/>
      <c r="AQ666" s="9"/>
      <c r="AS666" s="8"/>
      <c r="AU666" s="4"/>
      <c r="AV666" s="9"/>
      <c r="AX666" s="17"/>
      <c r="AZ666" s="13"/>
      <c r="BA666" s="16"/>
      <c r="BM666" s="39"/>
      <c r="BO666" s="14"/>
      <c r="BP666" s="18"/>
      <c r="BR666" s="39"/>
      <c r="BT666" s="14"/>
      <c r="BU666" s="18"/>
      <c r="BW666" s="39"/>
      <c r="BY666" s="14"/>
      <c r="BZ666" s="18"/>
      <c r="CA666" s="22"/>
      <c r="CB666" s="40"/>
      <c r="CG666" s="40"/>
      <c r="CI666" s="21"/>
      <c r="CJ666" s="21"/>
      <c r="CL666" s="40"/>
      <c r="CN666" s="21"/>
      <c r="CO666" s="21"/>
      <c r="CQ666" s="40"/>
      <c r="CS666" s="21"/>
      <c r="CT666" s="21"/>
      <c r="CV666" s="40"/>
      <c r="CX666" s="21"/>
      <c r="CY666" s="21"/>
      <c r="CZ666" s="26"/>
      <c r="DA666" s="41"/>
      <c r="DF666" s="41"/>
      <c r="DH666" s="25"/>
      <c r="DI666" s="25"/>
      <c r="DK666" s="41"/>
      <c r="DM666" s="25"/>
      <c r="DN666" s="25"/>
      <c r="DP666" s="41"/>
      <c r="DR666" s="25"/>
      <c r="DS666" s="25"/>
      <c r="DT666" s="30"/>
      <c r="DU666" s="42"/>
      <c r="DZ666" s="42"/>
      <c r="EB666" s="29"/>
      <c r="EC666" s="29"/>
      <c r="EE666" s="42"/>
      <c r="EG666" s="29"/>
      <c r="EH666" s="29"/>
      <c r="EI666" s="34"/>
      <c r="EJ666" s="43"/>
      <c r="EO666" s="43"/>
      <c r="EQ666" s="33"/>
      <c r="ER666" s="33"/>
      <c r="ES666" s="38"/>
      <c r="ET666" s="44"/>
      <c r="EX666" s="7"/>
      <c r="EY666" s="8"/>
      <c r="FD666" s="8"/>
      <c r="FF666" s="4"/>
      <c r="FG666" s="4"/>
      <c r="FI666" s="8"/>
      <c r="FK666" s="4"/>
      <c r="FL666" s="4"/>
      <c r="FN666" s="8"/>
      <c r="FP666" s="4"/>
      <c r="FQ666" s="4"/>
      <c r="FS666" s="8"/>
      <c r="FU666" s="4"/>
      <c r="FV666" s="4"/>
      <c r="FW666" s="15"/>
      <c r="FX666" s="39"/>
      <c r="GC666" s="39"/>
      <c r="GE666" s="14"/>
      <c r="GF666" s="14"/>
      <c r="GH666" s="39"/>
      <c r="GJ666" s="14"/>
      <c r="GK666" s="14"/>
      <c r="GM666" s="39"/>
      <c r="GO666" s="14"/>
      <c r="GP666" s="14"/>
      <c r="GQ666" s="22"/>
      <c r="GR666" s="40"/>
      <c r="GW666" s="40"/>
      <c r="GY666" s="21"/>
      <c r="GZ666" s="21"/>
      <c r="HB666" s="40"/>
      <c r="HD666" s="21"/>
      <c r="HE666" s="21"/>
      <c r="HF666" s="26"/>
      <c r="HG666" s="41"/>
      <c r="HL666" s="41"/>
      <c r="HN666" s="25"/>
      <c r="HO666" s="25"/>
      <c r="HP666" s="30"/>
      <c r="HQ666" s="42"/>
      <c r="HU666" s="7"/>
      <c r="HV666" s="8"/>
      <c r="IA666" s="8"/>
      <c r="IC666" s="4"/>
      <c r="ID666" s="4"/>
      <c r="IF666" s="8"/>
      <c r="IH666" s="4"/>
      <c r="II666" s="4"/>
      <c r="IK666" s="8"/>
      <c r="IM666" s="4"/>
      <c r="IN666" s="4"/>
      <c r="IO666" s="15"/>
      <c r="IP666" s="39"/>
      <c r="IU666" s="39"/>
      <c r="IW666" s="14"/>
      <c r="IX666" s="14"/>
      <c r="IZ666" s="39"/>
      <c r="JB666" s="14"/>
      <c r="JC666" s="14"/>
      <c r="JD666" s="22"/>
      <c r="JE666" s="40"/>
      <c r="JJ666" s="40"/>
      <c r="JL666" s="21"/>
      <c r="JM666" s="21"/>
      <c r="JN666" s="26"/>
      <c r="JO666" s="41"/>
      <c r="JS666" s="7"/>
      <c r="JT666" s="8"/>
      <c r="JY666" s="8"/>
      <c r="KA666" s="4"/>
      <c r="KB666" s="4"/>
      <c r="KD666" s="8"/>
      <c r="KF666" s="4"/>
      <c r="KG666" s="4"/>
      <c r="KH666" s="15"/>
      <c r="KI666" s="39"/>
      <c r="KN666" s="39"/>
      <c r="KP666" s="14"/>
      <c r="KQ666" s="14"/>
      <c r="KR666" s="22"/>
      <c r="KS666" s="40"/>
      <c r="KX666" s="6"/>
      <c r="KZ666" s="5"/>
      <c r="LA666" s="5"/>
      <c r="LG666" s="15"/>
      <c r="LH666" s="39"/>
      <c r="LM666" s="6"/>
      <c r="LO666" s="5"/>
      <c r="LP666" s="5"/>
      <c r="LQ666" s="7"/>
      <c r="LR666" s="8"/>
      <c r="LW666" s="8"/>
      <c r="LY666" s="4"/>
      <c r="LZ666" s="4"/>
      <c r="MB666" s="8"/>
      <c r="MD666" s="4"/>
      <c r="ME666" s="4"/>
      <c r="MG666" s="8"/>
      <c r="MI666" s="4"/>
      <c r="MJ666" s="4"/>
      <c r="MK666" s="15"/>
      <c r="ML666" s="39"/>
      <c r="MQ666" s="39"/>
      <c r="MS666" s="14"/>
      <c r="MT666" s="14"/>
      <c r="MV666" s="39"/>
      <c r="MX666" s="14"/>
      <c r="MY666" s="14"/>
      <c r="MZ666" s="22"/>
      <c r="NA666" s="40"/>
      <c r="NF666" s="40"/>
      <c r="NH666" s="21"/>
      <c r="NI666" s="21"/>
      <c r="NJ666" s="26"/>
      <c r="NK666" s="41"/>
      <c r="NO666" s="7"/>
      <c r="NP666" s="8"/>
      <c r="NU666" s="8"/>
      <c r="NW666" s="4"/>
      <c r="NX666" s="4"/>
      <c r="NZ666" s="8"/>
      <c r="OB666" s="4"/>
      <c r="OC666" s="4"/>
      <c r="OD666" s="15"/>
      <c r="OE666" s="39"/>
      <c r="OJ666" s="39"/>
      <c r="OL666" s="14"/>
      <c r="OM666" s="14"/>
      <c r="ON666" s="22"/>
      <c r="OO666" s="40"/>
      <c r="OS666" s="7"/>
      <c r="OT666" s="8"/>
      <c r="OY666" s="8"/>
      <c r="PA666" s="4"/>
      <c r="PB666" s="4"/>
      <c r="PC666" s="15"/>
      <c r="PD666" s="39"/>
      <c r="PH666" s="7"/>
      <c r="PI666" s="8"/>
      <c r="PM666" s="7"/>
      <c r="PN666" s="8"/>
      <c r="PS666" s="8"/>
      <c r="PU666" s="4"/>
      <c r="PV666" s="4"/>
      <c r="PX666" s="8"/>
      <c r="PZ666" s="4"/>
      <c r="QA666" s="4"/>
      <c r="QB666" s="15"/>
      <c r="QC666" s="39"/>
      <c r="QH666" s="39"/>
      <c r="QJ666" s="14"/>
      <c r="QK666" s="14"/>
      <c r="QL666" s="22"/>
      <c r="QM666" s="40"/>
      <c r="QQ666" s="7"/>
      <c r="QR666" s="8"/>
      <c r="QW666" s="8"/>
      <c r="QY666" s="4"/>
      <c r="QZ666" s="4"/>
      <c r="RA666" s="15"/>
      <c r="RB666" s="39"/>
      <c r="RF666" s="7"/>
      <c r="RG666" s="8"/>
      <c r="RK666" s="7"/>
      <c r="RL666" s="8"/>
      <c r="RQ666" s="8"/>
      <c r="RS666" s="4"/>
      <c r="RT666" s="4"/>
      <c r="RU666" s="15"/>
      <c r="RV666" s="39"/>
      <c r="RZ666" s="7"/>
      <c r="SA666" s="8"/>
      <c r="SE666" s="7"/>
      <c r="SF666" s="8"/>
      <c r="SJ666" s="7"/>
      <c r="SK666" s="8"/>
      <c r="SP666" s="8"/>
      <c r="SR666" s="4"/>
      <c r="SS666" s="4"/>
      <c r="SU666" s="8"/>
      <c r="SW666" s="4"/>
      <c r="SX666" s="4"/>
      <c r="SY666" s="15"/>
      <c r="SZ666" s="39"/>
      <c r="TE666" s="39"/>
      <c r="TG666" s="14"/>
      <c r="TH666" s="14"/>
      <c r="TI666" s="22"/>
      <c r="TJ666" s="40"/>
      <c r="TN666" s="7"/>
      <c r="TO666" s="8"/>
      <c r="TT666" s="8"/>
      <c r="TV666" s="4"/>
      <c r="TW666" s="4"/>
      <c r="TX666" s="15"/>
      <c r="TY666" s="39"/>
      <c r="UC666" s="7"/>
      <c r="UD666" s="8"/>
      <c r="UH666" s="7"/>
      <c r="UI666" s="8"/>
      <c r="UN666" s="8"/>
      <c r="UP666" s="4"/>
      <c r="UQ666" s="4"/>
      <c r="UR666" s="15"/>
      <c r="US666" s="39"/>
      <c r="UW666" s="7"/>
      <c r="UX666" s="8"/>
      <c r="VB666" s="7"/>
      <c r="VC666" s="8"/>
      <c r="VG666" s="7"/>
      <c r="VH666" s="8"/>
      <c r="VM666" s="8"/>
      <c r="VO666" s="4"/>
      <c r="VP666" s="4"/>
      <c r="VQ666" s="15"/>
      <c r="VR666" s="39"/>
      <c r="VV666" s="7"/>
      <c r="VW666" s="8"/>
      <c r="WA666" s="7"/>
      <c r="WB666" s="8"/>
      <c r="WF666" s="7"/>
      <c r="WG666" s="8"/>
      <c r="WK666" s="7"/>
      <c r="WL666" s="8"/>
      <c r="WQ666" s="8"/>
      <c r="WS666" s="4"/>
      <c r="WT666" s="4"/>
      <c r="WU666" s="15"/>
      <c r="WV666" s="39"/>
      <c r="WZ666" s="7"/>
      <c r="XA666" s="8"/>
      <c r="XE666" s="7"/>
      <c r="XF666" s="8"/>
      <c r="XJ666" s="7"/>
      <c r="XK666" s="8"/>
      <c r="XO666" s="7"/>
      <c r="XP666" s="8"/>
      <c r="XT666" s="7"/>
      <c r="XU666" s="8"/>
      <c r="XY666" s="7"/>
      <c r="XZ666" s="8"/>
      <c r="YD666" s="7"/>
      <c r="YE666" s="8"/>
      <c r="YI666" s="7"/>
      <c r="YJ666" s="8"/>
    </row>
    <row r="667" spans="2:660" x14ac:dyDescent="0.2">
      <c r="B667" s="242"/>
      <c r="C667" s="163"/>
      <c r="D667"/>
      <c r="J667"/>
      <c r="K667"/>
      <c r="L667"/>
      <c r="M667"/>
      <c r="AI667" s="8"/>
      <c r="AK667" s="4"/>
      <c r="AL667" s="9"/>
      <c r="AN667" s="8"/>
      <c r="AP667" s="4"/>
      <c r="AQ667" s="9"/>
      <c r="AS667" s="8"/>
      <c r="AU667" s="4"/>
      <c r="AV667" s="9"/>
      <c r="AX667" s="17"/>
      <c r="AZ667" s="13"/>
      <c r="BA667" s="16"/>
      <c r="BM667" s="39"/>
      <c r="BO667" s="14"/>
      <c r="BP667" s="18"/>
      <c r="BR667" s="39"/>
      <c r="BT667" s="14"/>
      <c r="BU667" s="18"/>
      <c r="BW667" s="39"/>
      <c r="BY667" s="14"/>
      <c r="BZ667" s="18"/>
      <c r="CA667" s="22"/>
      <c r="CB667" s="40"/>
      <c r="CG667" s="40"/>
      <c r="CI667" s="21"/>
      <c r="CJ667" s="21"/>
      <c r="CL667" s="40"/>
      <c r="CN667" s="21"/>
      <c r="CO667" s="21"/>
      <c r="CQ667" s="40"/>
      <c r="CS667" s="21"/>
      <c r="CT667" s="21"/>
      <c r="CV667" s="40"/>
      <c r="CX667" s="21"/>
      <c r="CY667" s="21"/>
      <c r="CZ667" s="26"/>
      <c r="DA667" s="41"/>
      <c r="DF667" s="41"/>
      <c r="DH667" s="25"/>
      <c r="DI667" s="25"/>
      <c r="DK667" s="41"/>
      <c r="DM667" s="25"/>
      <c r="DN667" s="25"/>
      <c r="DP667" s="41"/>
      <c r="DR667" s="25"/>
      <c r="DS667" s="25"/>
      <c r="DT667" s="30"/>
      <c r="DU667" s="42"/>
      <c r="DZ667" s="42"/>
      <c r="EB667" s="29"/>
      <c r="EC667" s="29"/>
      <c r="EE667" s="42"/>
      <c r="EG667" s="29"/>
      <c r="EH667" s="29"/>
      <c r="EI667" s="34"/>
      <c r="EJ667" s="43"/>
      <c r="EO667" s="43"/>
      <c r="EQ667" s="33"/>
      <c r="ER667" s="33"/>
      <c r="ES667" s="38"/>
      <c r="ET667" s="44"/>
      <c r="EX667" s="7"/>
      <c r="EY667" s="8"/>
      <c r="FD667" s="8"/>
      <c r="FF667" s="4"/>
      <c r="FG667" s="4"/>
      <c r="FI667" s="8"/>
      <c r="FK667" s="4"/>
      <c r="FL667" s="4"/>
      <c r="FN667" s="8"/>
      <c r="FP667" s="4"/>
      <c r="FQ667" s="4"/>
      <c r="FS667" s="8"/>
      <c r="FU667" s="4"/>
      <c r="FV667" s="4"/>
      <c r="FW667" s="15"/>
      <c r="FX667" s="39"/>
      <c r="GC667" s="39"/>
      <c r="GE667" s="14"/>
      <c r="GF667" s="14"/>
      <c r="GH667" s="39"/>
      <c r="GJ667" s="14"/>
      <c r="GK667" s="14"/>
      <c r="GM667" s="39"/>
      <c r="GO667" s="14"/>
      <c r="GP667" s="14"/>
      <c r="GQ667" s="22"/>
      <c r="GR667" s="40"/>
      <c r="GW667" s="40"/>
      <c r="GY667" s="21"/>
      <c r="GZ667" s="21"/>
      <c r="HB667" s="40"/>
      <c r="HD667" s="21"/>
      <c r="HE667" s="21"/>
      <c r="HF667" s="26"/>
      <c r="HG667" s="41"/>
      <c r="HL667" s="41"/>
      <c r="HN667" s="25"/>
      <c r="HO667" s="25"/>
      <c r="HP667" s="30"/>
      <c r="HQ667" s="42"/>
      <c r="HU667" s="7"/>
      <c r="HV667" s="8"/>
      <c r="IA667" s="8"/>
      <c r="IC667" s="4"/>
      <c r="ID667" s="4"/>
      <c r="IF667" s="8"/>
      <c r="IH667" s="4"/>
      <c r="II667" s="4"/>
      <c r="IK667" s="8"/>
      <c r="IM667" s="4"/>
      <c r="IN667" s="4"/>
      <c r="IO667" s="15"/>
      <c r="IP667" s="39"/>
      <c r="IU667" s="39"/>
      <c r="IW667" s="14"/>
      <c r="IX667" s="14"/>
      <c r="IZ667" s="39"/>
      <c r="JB667" s="14"/>
      <c r="JC667" s="14"/>
      <c r="JD667" s="22"/>
      <c r="JE667" s="40"/>
      <c r="JJ667" s="40"/>
      <c r="JL667" s="21"/>
      <c r="JM667" s="21"/>
      <c r="JN667" s="26"/>
      <c r="JO667" s="41"/>
      <c r="JS667" s="7"/>
      <c r="JT667" s="8"/>
      <c r="JY667" s="8"/>
      <c r="KA667" s="4"/>
      <c r="KB667" s="4"/>
      <c r="KD667" s="8"/>
      <c r="KF667" s="4"/>
      <c r="KG667" s="4"/>
      <c r="KH667" s="15"/>
      <c r="KI667" s="39"/>
      <c r="KN667" s="39"/>
      <c r="KP667" s="14"/>
      <c r="KQ667" s="14"/>
      <c r="KR667" s="22"/>
      <c r="KS667" s="40"/>
      <c r="KX667" s="6"/>
      <c r="KZ667" s="5"/>
      <c r="LA667" s="5"/>
      <c r="LG667" s="15"/>
      <c r="LH667" s="39"/>
      <c r="LM667" s="6"/>
      <c r="LO667" s="5"/>
      <c r="LP667" s="5"/>
      <c r="LQ667" s="7"/>
      <c r="LR667" s="8"/>
      <c r="LW667" s="8"/>
      <c r="LY667" s="4"/>
      <c r="LZ667" s="4"/>
      <c r="MB667" s="8"/>
      <c r="MD667" s="4"/>
      <c r="ME667" s="4"/>
      <c r="MG667" s="8"/>
      <c r="MI667" s="4"/>
      <c r="MJ667" s="4"/>
      <c r="MK667" s="15"/>
      <c r="ML667" s="39"/>
      <c r="MQ667" s="39"/>
      <c r="MS667" s="14"/>
      <c r="MT667" s="14"/>
      <c r="MV667" s="39"/>
      <c r="MX667" s="14"/>
      <c r="MY667" s="14"/>
      <c r="MZ667" s="22"/>
      <c r="NA667" s="40"/>
      <c r="NF667" s="40"/>
      <c r="NH667" s="21"/>
      <c r="NI667" s="21"/>
      <c r="NJ667" s="26"/>
      <c r="NK667" s="41"/>
      <c r="NO667" s="7"/>
      <c r="NP667" s="8"/>
      <c r="NU667" s="8"/>
      <c r="NW667" s="4"/>
      <c r="NX667" s="4"/>
      <c r="NZ667" s="8"/>
      <c r="OB667" s="4"/>
      <c r="OC667" s="4"/>
      <c r="OD667" s="15"/>
      <c r="OE667" s="39"/>
      <c r="OJ667" s="39"/>
      <c r="OL667" s="14"/>
      <c r="OM667" s="14"/>
      <c r="ON667" s="22"/>
      <c r="OO667" s="40"/>
      <c r="OS667" s="7"/>
      <c r="OT667" s="8"/>
      <c r="OY667" s="8"/>
      <c r="PA667" s="4"/>
      <c r="PB667" s="4"/>
      <c r="PC667" s="15"/>
      <c r="PD667" s="39"/>
      <c r="PH667" s="7"/>
      <c r="PI667" s="8"/>
      <c r="PM667" s="7"/>
      <c r="PN667" s="8"/>
      <c r="PS667" s="8"/>
      <c r="PU667" s="4"/>
      <c r="PV667" s="4"/>
      <c r="PX667" s="8"/>
      <c r="PZ667" s="4"/>
      <c r="QA667" s="4"/>
      <c r="QB667" s="15"/>
      <c r="QC667" s="39"/>
      <c r="QH667" s="39"/>
      <c r="QJ667" s="14"/>
      <c r="QK667" s="14"/>
      <c r="QL667" s="22"/>
      <c r="QM667" s="40"/>
      <c r="QQ667" s="7"/>
      <c r="QR667" s="8"/>
      <c r="QW667" s="8"/>
      <c r="QY667" s="4"/>
      <c r="QZ667" s="4"/>
      <c r="RA667" s="15"/>
      <c r="RB667" s="39"/>
      <c r="RF667" s="7"/>
      <c r="RG667" s="8"/>
      <c r="RK667" s="7"/>
      <c r="RL667" s="8"/>
      <c r="RQ667" s="8"/>
      <c r="RS667" s="4"/>
      <c r="RT667" s="4"/>
      <c r="RU667" s="15"/>
      <c r="RV667" s="39"/>
      <c r="RZ667" s="7"/>
      <c r="SA667" s="8"/>
      <c r="SE667" s="7"/>
      <c r="SF667" s="8"/>
      <c r="SJ667" s="7"/>
      <c r="SK667" s="8"/>
      <c r="SP667" s="8"/>
      <c r="SR667" s="4"/>
      <c r="SS667" s="4"/>
      <c r="SU667" s="8"/>
      <c r="SW667" s="4"/>
      <c r="SX667" s="4"/>
      <c r="SY667" s="15"/>
      <c r="SZ667" s="39"/>
      <c r="TE667" s="39"/>
      <c r="TG667" s="14"/>
      <c r="TH667" s="14"/>
      <c r="TI667" s="22"/>
      <c r="TJ667" s="40"/>
      <c r="TN667" s="7"/>
      <c r="TO667" s="8"/>
      <c r="TT667" s="8"/>
      <c r="TV667" s="4"/>
      <c r="TW667" s="4"/>
      <c r="TX667" s="15"/>
      <c r="TY667" s="39"/>
      <c r="UC667" s="7"/>
      <c r="UD667" s="8"/>
      <c r="UH667" s="7"/>
      <c r="UI667" s="8"/>
      <c r="UN667" s="8"/>
      <c r="UP667" s="4"/>
      <c r="UQ667" s="4"/>
      <c r="UR667" s="15"/>
      <c r="US667" s="39"/>
      <c r="UW667" s="7"/>
      <c r="UX667" s="8"/>
      <c r="VB667" s="7"/>
      <c r="VC667" s="8"/>
      <c r="VG667" s="7"/>
      <c r="VH667" s="8"/>
      <c r="VM667" s="8"/>
      <c r="VO667" s="4"/>
      <c r="VP667" s="4"/>
      <c r="VQ667" s="15"/>
      <c r="VR667" s="39"/>
      <c r="VV667" s="7"/>
      <c r="VW667" s="8"/>
      <c r="WA667" s="7"/>
      <c r="WB667" s="8"/>
      <c r="WF667" s="7"/>
      <c r="WG667" s="8"/>
      <c r="WK667" s="7"/>
      <c r="WL667" s="8"/>
      <c r="WQ667" s="8"/>
      <c r="WS667" s="4"/>
      <c r="WT667" s="4"/>
      <c r="WU667" s="15"/>
      <c r="WV667" s="39"/>
      <c r="WZ667" s="7"/>
      <c r="XA667" s="8"/>
      <c r="XE667" s="7"/>
      <c r="XF667" s="8"/>
      <c r="XJ667" s="7"/>
      <c r="XK667" s="8"/>
      <c r="XO667" s="7"/>
      <c r="XP667" s="8"/>
      <c r="XT667" s="7"/>
      <c r="XU667" s="8"/>
      <c r="XY667" s="7"/>
      <c r="XZ667" s="8"/>
      <c r="YD667" s="7"/>
      <c r="YE667" s="8"/>
      <c r="YI667" s="7"/>
      <c r="YJ667" s="8"/>
    </row>
    <row r="668" spans="2:660" x14ac:dyDescent="0.2">
      <c r="B668" s="242"/>
      <c r="C668" s="163"/>
      <c r="D668"/>
      <c r="J668"/>
      <c r="K668"/>
      <c r="L668"/>
      <c r="M668"/>
      <c r="AI668" s="8"/>
      <c r="AK668" s="4"/>
      <c r="AL668" s="9"/>
      <c r="AN668" s="8"/>
      <c r="AP668" s="4"/>
      <c r="AQ668" s="9"/>
      <c r="AS668" s="8"/>
      <c r="AU668" s="4"/>
      <c r="AV668" s="9"/>
      <c r="AX668" s="17"/>
      <c r="AZ668" s="13"/>
      <c r="BA668" s="16"/>
      <c r="BM668" s="39"/>
      <c r="BO668" s="14"/>
      <c r="BP668" s="18"/>
      <c r="BR668" s="39"/>
      <c r="BT668" s="14"/>
      <c r="BU668" s="18"/>
      <c r="BW668" s="39"/>
      <c r="BY668" s="14"/>
      <c r="BZ668" s="18"/>
      <c r="CA668" s="22"/>
      <c r="CB668" s="40"/>
      <c r="CG668" s="40"/>
      <c r="CI668" s="21"/>
      <c r="CJ668" s="21"/>
      <c r="CL668" s="40"/>
      <c r="CN668" s="21"/>
      <c r="CO668" s="21"/>
      <c r="CQ668" s="40"/>
      <c r="CS668" s="21"/>
      <c r="CT668" s="21"/>
      <c r="CV668" s="40"/>
      <c r="CX668" s="21"/>
      <c r="CY668" s="21"/>
      <c r="CZ668" s="26"/>
      <c r="DA668" s="41"/>
      <c r="DF668" s="41"/>
      <c r="DH668" s="25"/>
      <c r="DI668" s="25"/>
      <c r="DK668" s="41"/>
      <c r="DM668" s="25"/>
      <c r="DN668" s="25"/>
      <c r="DP668" s="41"/>
      <c r="DR668" s="25"/>
      <c r="DS668" s="25"/>
      <c r="DT668" s="30"/>
      <c r="DU668" s="42"/>
      <c r="DZ668" s="42"/>
      <c r="EB668" s="29"/>
      <c r="EC668" s="29"/>
      <c r="EE668" s="42"/>
      <c r="EG668" s="29"/>
      <c r="EH668" s="29"/>
      <c r="EI668" s="34"/>
      <c r="EJ668" s="43"/>
      <c r="EO668" s="43"/>
      <c r="EQ668" s="33"/>
      <c r="ER668" s="33"/>
      <c r="ES668" s="38"/>
      <c r="ET668" s="44"/>
      <c r="EX668" s="7"/>
      <c r="EY668" s="8"/>
      <c r="FD668" s="8"/>
      <c r="FF668" s="4"/>
      <c r="FG668" s="4"/>
      <c r="FI668" s="8"/>
      <c r="FK668" s="4"/>
      <c r="FL668" s="4"/>
      <c r="FN668" s="8"/>
      <c r="FP668" s="4"/>
      <c r="FQ668" s="4"/>
      <c r="FS668" s="8"/>
      <c r="FU668" s="4"/>
      <c r="FV668" s="4"/>
      <c r="FW668" s="15"/>
      <c r="FX668" s="39"/>
      <c r="GC668" s="39"/>
      <c r="GE668" s="14"/>
      <c r="GF668" s="14"/>
      <c r="GH668" s="39"/>
      <c r="GJ668" s="14"/>
      <c r="GK668" s="14"/>
      <c r="GM668" s="39"/>
      <c r="GO668" s="14"/>
      <c r="GP668" s="14"/>
      <c r="GQ668" s="22"/>
      <c r="GR668" s="40"/>
      <c r="GW668" s="40"/>
      <c r="GY668" s="21"/>
      <c r="GZ668" s="21"/>
      <c r="HB668" s="40"/>
      <c r="HD668" s="21"/>
      <c r="HE668" s="21"/>
      <c r="HF668" s="26"/>
      <c r="HG668" s="41"/>
      <c r="HL668" s="41"/>
      <c r="HN668" s="25"/>
      <c r="HO668" s="25"/>
      <c r="HP668" s="30"/>
      <c r="HQ668" s="42"/>
      <c r="HU668" s="7"/>
      <c r="HV668" s="8"/>
      <c r="IA668" s="8"/>
      <c r="IC668" s="4"/>
      <c r="ID668" s="4"/>
      <c r="IF668" s="8"/>
      <c r="IH668" s="4"/>
      <c r="II668" s="4"/>
      <c r="IK668" s="8"/>
      <c r="IM668" s="4"/>
      <c r="IN668" s="4"/>
      <c r="IO668" s="15"/>
      <c r="IP668" s="39"/>
      <c r="IU668" s="39"/>
      <c r="IW668" s="14"/>
      <c r="IX668" s="14"/>
      <c r="IZ668" s="39"/>
      <c r="JB668" s="14"/>
      <c r="JC668" s="14"/>
      <c r="JD668" s="22"/>
      <c r="JE668" s="40"/>
      <c r="JJ668" s="40"/>
      <c r="JL668" s="21"/>
      <c r="JM668" s="21"/>
      <c r="JN668" s="26"/>
      <c r="JO668" s="41"/>
      <c r="JS668" s="7"/>
      <c r="JT668" s="8"/>
      <c r="JY668" s="8"/>
      <c r="KA668" s="4"/>
      <c r="KB668" s="4"/>
      <c r="KD668" s="8"/>
      <c r="KF668" s="4"/>
      <c r="KG668" s="4"/>
      <c r="KH668" s="15"/>
      <c r="KI668" s="39"/>
      <c r="KN668" s="39"/>
      <c r="KP668" s="14"/>
      <c r="KQ668" s="14"/>
      <c r="KR668" s="22"/>
      <c r="KS668" s="40"/>
      <c r="KX668" s="6"/>
      <c r="KZ668" s="5"/>
      <c r="LA668" s="5"/>
      <c r="LG668" s="15"/>
      <c r="LH668" s="39"/>
      <c r="LM668" s="6"/>
      <c r="LO668" s="5"/>
      <c r="LP668" s="5"/>
      <c r="LQ668" s="7"/>
      <c r="LR668" s="8"/>
      <c r="LW668" s="8"/>
      <c r="LY668" s="4"/>
      <c r="LZ668" s="4"/>
      <c r="MB668" s="8"/>
      <c r="MD668" s="4"/>
      <c r="ME668" s="4"/>
      <c r="MG668" s="8"/>
      <c r="MI668" s="4"/>
      <c r="MJ668" s="4"/>
      <c r="MK668" s="15"/>
      <c r="ML668" s="39"/>
      <c r="MQ668" s="39"/>
      <c r="MS668" s="14"/>
      <c r="MT668" s="14"/>
      <c r="MV668" s="39"/>
      <c r="MX668" s="14"/>
      <c r="MY668" s="14"/>
      <c r="MZ668" s="22"/>
      <c r="NA668" s="40"/>
      <c r="NF668" s="40"/>
      <c r="NH668" s="21"/>
      <c r="NI668" s="21"/>
      <c r="NJ668" s="26"/>
      <c r="NK668" s="41"/>
      <c r="NO668" s="7"/>
      <c r="NP668" s="8"/>
      <c r="NU668" s="8"/>
      <c r="NW668" s="4"/>
      <c r="NX668" s="4"/>
      <c r="NZ668" s="8"/>
      <c r="OB668" s="4"/>
      <c r="OC668" s="4"/>
      <c r="OD668" s="15"/>
      <c r="OE668" s="39"/>
      <c r="OJ668" s="39"/>
      <c r="OL668" s="14"/>
      <c r="OM668" s="14"/>
      <c r="ON668" s="22"/>
      <c r="OO668" s="40"/>
      <c r="OS668" s="7"/>
      <c r="OT668" s="8"/>
      <c r="OY668" s="8"/>
      <c r="PA668" s="4"/>
      <c r="PB668" s="4"/>
      <c r="PC668" s="15"/>
      <c r="PD668" s="39"/>
      <c r="PH668" s="7"/>
      <c r="PI668" s="8"/>
      <c r="PM668" s="7"/>
      <c r="PN668" s="8"/>
      <c r="PS668" s="8"/>
      <c r="PU668" s="4"/>
      <c r="PV668" s="4"/>
      <c r="PX668" s="8"/>
      <c r="PZ668" s="4"/>
      <c r="QA668" s="4"/>
      <c r="QB668" s="15"/>
      <c r="QC668" s="39"/>
      <c r="QH668" s="39"/>
      <c r="QJ668" s="14"/>
      <c r="QK668" s="14"/>
      <c r="QL668" s="22"/>
      <c r="QM668" s="40"/>
      <c r="QQ668" s="7"/>
      <c r="QR668" s="8"/>
      <c r="QW668" s="8"/>
      <c r="QY668" s="4"/>
      <c r="QZ668" s="4"/>
      <c r="RA668" s="15"/>
      <c r="RB668" s="39"/>
      <c r="RF668" s="7"/>
      <c r="RG668" s="8"/>
      <c r="RK668" s="7"/>
      <c r="RL668" s="8"/>
      <c r="RQ668" s="8"/>
      <c r="RS668" s="4"/>
      <c r="RT668" s="4"/>
      <c r="RU668" s="15"/>
      <c r="RV668" s="39"/>
      <c r="RZ668" s="7"/>
      <c r="SA668" s="8"/>
      <c r="SE668" s="7"/>
      <c r="SF668" s="8"/>
      <c r="SJ668" s="7"/>
      <c r="SK668" s="8"/>
      <c r="SP668" s="8"/>
      <c r="SR668" s="4"/>
      <c r="SS668" s="4"/>
      <c r="SU668" s="8"/>
      <c r="SW668" s="4"/>
      <c r="SX668" s="4"/>
      <c r="SY668" s="15"/>
      <c r="SZ668" s="39"/>
      <c r="TE668" s="39"/>
      <c r="TG668" s="14"/>
      <c r="TH668" s="14"/>
      <c r="TI668" s="22"/>
      <c r="TJ668" s="40"/>
      <c r="TN668" s="7"/>
      <c r="TO668" s="8"/>
      <c r="TT668" s="8"/>
      <c r="TV668" s="4"/>
      <c r="TW668" s="4"/>
      <c r="TX668" s="15"/>
      <c r="TY668" s="39"/>
      <c r="UC668" s="7"/>
      <c r="UD668" s="8"/>
      <c r="UH668" s="7"/>
      <c r="UI668" s="8"/>
      <c r="UN668" s="8"/>
      <c r="UP668" s="4"/>
      <c r="UQ668" s="4"/>
      <c r="UR668" s="15"/>
      <c r="US668" s="39"/>
      <c r="UW668" s="7"/>
      <c r="UX668" s="8"/>
      <c r="VB668" s="7"/>
      <c r="VC668" s="8"/>
      <c r="VG668" s="7"/>
      <c r="VH668" s="8"/>
      <c r="VM668" s="8"/>
      <c r="VO668" s="4"/>
      <c r="VP668" s="4"/>
      <c r="VQ668" s="15"/>
      <c r="VR668" s="39"/>
      <c r="VV668" s="7"/>
      <c r="VW668" s="8"/>
      <c r="WA668" s="7"/>
      <c r="WB668" s="8"/>
      <c r="WF668" s="7"/>
      <c r="WG668" s="8"/>
      <c r="WK668" s="7"/>
      <c r="WL668" s="8"/>
      <c r="WQ668" s="8"/>
      <c r="WS668" s="4"/>
      <c r="WT668" s="4"/>
      <c r="WU668" s="15"/>
      <c r="WV668" s="39"/>
      <c r="WZ668" s="7"/>
      <c r="XA668" s="8"/>
      <c r="XE668" s="7"/>
      <c r="XF668" s="8"/>
      <c r="XJ668" s="7"/>
      <c r="XK668" s="8"/>
      <c r="XO668" s="7"/>
      <c r="XP668" s="8"/>
      <c r="XT668" s="7"/>
      <c r="XU668" s="8"/>
      <c r="XY668" s="7"/>
      <c r="XZ668" s="8"/>
      <c r="YD668" s="7"/>
      <c r="YE668" s="8"/>
      <c r="YI668" s="7"/>
      <c r="YJ668" s="8"/>
    </row>
    <row r="669" spans="2:660" x14ac:dyDescent="0.2">
      <c r="B669" s="242"/>
      <c r="C669" s="163"/>
      <c r="D669"/>
      <c r="J669"/>
      <c r="K669"/>
      <c r="L669"/>
      <c r="M669"/>
      <c r="AI669" s="8"/>
      <c r="AK669" s="4"/>
      <c r="AL669" s="9"/>
      <c r="AN669" s="8"/>
      <c r="AP669" s="4"/>
      <c r="AQ669" s="9"/>
      <c r="AS669" s="8"/>
      <c r="AU669" s="4"/>
      <c r="AV669" s="9"/>
      <c r="AX669" s="17"/>
      <c r="AZ669" s="13"/>
      <c r="BA669" s="16"/>
      <c r="BM669" s="39"/>
      <c r="BO669" s="14"/>
      <c r="BP669" s="18"/>
      <c r="BR669" s="39"/>
      <c r="BT669" s="14"/>
      <c r="BU669" s="18"/>
      <c r="BW669" s="39"/>
      <c r="BY669" s="14"/>
      <c r="BZ669" s="18"/>
      <c r="CA669" s="22"/>
      <c r="CB669" s="40"/>
      <c r="CG669" s="40"/>
      <c r="CI669" s="21"/>
      <c r="CJ669" s="21"/>
      <c r="CL669" s="40"/>
      <c r="CN669" s="21"/>
      <c r="CO669" s="21"/>
      <c r="CQ669" s="40"/>
      <c r="CS669" s="21"/>
      <c r="CT669" s="21"/>
      <c r="CV669" s="40"/>
      <c r="CX669" s="21"/>
      <c r="CY669" s="21"/>
      <c r="CZ669" s="26"/>
      <c r="DA669" s="41"/>
      <c r="DF669" s="41"/>
      <c r="DH669" s="25"/>
      <c r="DI669" s="25"/>
      <c r="DK669" s="41"/>
      <c r="DM669" s="25"/>
      <c r="DN669" s="25"/>
      <c r="DP669" s="41"/>
      <c r="DR669" s="25"/>
      <c r="DS669" s="25"/>
      <c r="DT669" s="30"/>
      <c r="DU669" s="42"/>
      <c r="DZ669" s="42"/>
      <c r="EB669" s="29"/>
      <c r="EC669" s="29"/>
      <c r="EE669" s="42"/>
      <c r="EG669" s="29"/>
      <c r="EH669" s="29"/>
      <c r="EI669" s="34"/>
      <c r="EJ669" s="43"/>
      <c r="EO669" s="43"/>
      <c r="EQ669" s="33"/>
      <c r="ER669" s="33"/>
      <c r="ES669" s="38"/>
      <c r="ET669" s="44"/>
      <c r="EX669" s="7"/>
      <c r="EY669" s="8"/>
      <c r="FD669" s="8"/>
      <c r="FF669" s="4"/>
      <c r="FG669" s="4"/>
      <c r="FI669" s="8"/>
      <c r="FK669" s="4"/>
      <c r="FL669" s="4"/>
      <c r="FN669" s="8"/>
      <c r="FP669" s="4"/>
      <c r="FQ669" s="4"/>
      <c r="FS669" s="8"/>
      <c r="FU669" s="4"/>
      <c r="FV669" s="4"/>
      <c r="FW669" s="15"/>
      <c r="FX669" s="39"/>
      <c r="GC669" s="39"/>
      <c r="GE669" s="14"/>
      <c r="GF669" s="14"/>
      <c r="GH669" s="39"/>
      <c r="GJ669" s="14"/>
      <c r="GK669" s="14"/>
      <c r="GM669" s="39"/>
      <c r="GO669" s="14"/>
      <c r="GP669" s="14"/>
      <c r="GQ669" s="22"/>
      <c r="GR669" s="40"/>
      <c r="GW669" s="40"/>
      <c r="GY669" s="21"/>
      <c r="GZ669" s="21"/>
      <c r="HB669" s="40"/>
      <c r="HD669" s="21"/>
      <c r="HE669" s="21"/>
      <c r="HF669" s="26"/>
      <c r="HG669" s="41"/>
      <c r="HL669" s="41"/>
      <c r="HN669" s="25"/>
      <c r="HO669" s="25"/>
      <c r="HP669" s="30"/>
      <c r="HQ669" s="42"/>
      <c r="HU669" s="7"/>
      <c r="HV669" s="8"/>
      <c r="IA669" s="8"/>
      <c r="IC669" s="4"/>
      <c r="ID669" s="4"/>
      <c r="IF669" s="8"/>
      <c r="IH669" s="4"/>
      <c r="II669" s="4"/>
      <c r="IK669" s="8"/>
      <c r="IM669" s="4"/>
      <c r="IN669" s="4"/>
      <c r="IO669" s="15"/>
      <c r="IP669" s="39"/>
      <c r="IU669" s="39"/>
      <c r="IW669" s="14"/>
      <c r="IX669" s="14"/>
      <c r="IZ669" s="39"/>
      <c r="JB669" s="14"/>
      <c r="JC669" s="14"/>
      <c r="JD669" s="22"/>
      <c r="JE669" s="40"/>
      <c r="JJ669" s="40"/>
      <c r="JL669" s="21"/>
      <c r="JM669" s="21"/>
      <c r="JN669" s="26"/>
      <c r="JO669" s="41"/>
      <c r="JS669" s="7"/>
      <c r="JT669" s="8"/>
      <c r="JY669" s="8"/>
      <c r="KA669" s="4"/>
      <c r="KB669" s="4"/>
      <c r="KD669" s="8"/>
      <c r="KF669" s="4"/>
      <c r="KG669" s="4"/>
      <c r="KH669" s="15"/>
      <c r="KI669" s="39"/>
      <c r="KN669" s="39"/>
      <c r="KP669" s="14"/>
      <c r="KQ669" s="14"/>
      <c r="KR669" s="22"/>
      <c r="KS669" s="40"/>
      <c r="KX669" s="6"/>
      <c r="KZ669" s="5"/>
      <c r="LA669" s="5"/>
      <c r="LG669" s="15"/>
      <c r="LH669" s="39"/>
      <c r="LM669" s="6"/>
      <c r="LO669" s="5"/>
      <c r="LP669" s="5"/>
      <c r="LQ669" s="7"/>
      <c r="LR669" s="8"/>
      <c r="LW669" s="8"/>
      <c r="LY669" s="4"/>
      <c r="LZ669" s="4"/>
      <c r="MB669" s="8"/>
      <c r="MD669" s="4"/>
      <c r="ME669" s="4"/>
      <c r="MG669" s="8"/>
      <c r="MI669" s="4"/>
      <c r="MJ669" s="4"/>
      <c r="MK669" s="15"/>
      <c r="ML669" s="39"/>
      <c r="MQ669" s="39"/>
      <c r="MS669" s="14"/>
      <c r="MT669" s="14"/>
      <c r="MV669" s="39"/>
      <c r="MX669" s="14"/>
      <c r="MY669" s="14"/>
      <c r="MZ669" s="22"/>
      <c r="NA669" s="40"/>
      <c r="NF669" s="40"/>
      <c r="NH669" s="21"/>
      <c r="NI669" s="21"/>
      <c r="NJ669" s="26"/>
      <c r="NK669" s="41"/>
      <c r="NO669" s="7"/>
      <c r="NP669" s="8"/>
      <c r="NU669" s="8"/>
      <c r="NW669" s="4"/>
      <c r="NX669" s="4"/>
      <c r="NZ669" s="8"/>
      <c r="OB669" s="4"/>
      <c r="OC669" s="4"/>
      <c r="OD669" s="15"/>
      <c r="OE669" s="39"/>
      <c r="OJ669" s="39"/>
      <c r="OL669" s="14"/>
      <c r="OM669" s="14"/>
      <c r="ON669" s="22"/>
      <c r="OO669" s="40"/>
      <c r="OS669" s="7"/>
      <c r="OT669" s="8"/>
      <c r="OY669" s="8"/>
      <c r="PA669" s="4"/>
      <c r="PB669" s="4"/>
      <c r="PC669" s="15"/>
      <c r="PD669" s="39"/>
      <c r="PH669" s="7"/>
      <c r="PI669" s="8"/>
      <c r="PM669" s="7"/>
      <c r="PN669" s="8"/>
      <c r="PS669" s="8"/>
      <c r="PU669" s="4"/>
      <c r="PV669" s="4"/>
      <c r="PX669" s="8"/>
      <c r="PZ669" s="4"/>
      <c r="QA669" s="4"/>
      <c r="QB669" s="15"/>
      <c r="QC669" s="39"/>
      <c r="QH669" s="39"/>
      <c r="QJ669" s="14"/>
      <c r="QK669" s="14"/>
      <c r="QL669" s="22"/>
      <c r="QM669" s="40"/>
      <c r="QQ669" s="7"/>
      <c r="QR669" s="8"/>
      <c r="QW669" s="8"/>
      <c r="QY669" s="4"/>
      <c r="QZ669" s="4"/>
      <c r="RA669" s="15"/>
      <c r="RB669" s="39"/>
      <c r="RF669" s="7"/>
      <c r="RG669" s="8"/>
      <c r="RK669" s="7"/>
      <c r="RL669" s="8"/>
      <c r="RQ669" s="8"/>
      <c r="RS669" s="4"/>
      <c r="RT669" s="4"/>
      <c r="RU669" s="15"/>
      <c r="RV669" s="39"/>
      <c r="RZ669" s="7"/>
      <c r="SA669" s="8"/>
      <c r="SE669" s="7"/>
      <c r="SF669" s="8"/>
      <c r="SJ669" s="7"/>
      <c r="SK669" s="8"/>
      <c r="SP669" s="8"/>
      <c r="SR669" s="4"/>
      <c r="SS669" s="4"/>
      <c r="SU669" s="8"/>
      <c r="SW669" s="4"/>
      <c r="SX669" s="4"/>
      <c r="SY669" s="15"/>
      <c r="SZ669" s="39"/>
      <c r="TE669" s="39"/>
      <c r="TG669" s="14"/>
      <c r="TH669" s="14"/>
      <c r="TI669" s="22"/>
      <c r="TJ669" s="40"/>
      <c r="TN669" s="7"/>
      <c r="TO669" s="8"/>
      <c r="TT669" s="8"/>
      <c r="TV669" s="4"/>
      <c r="TW669" s="4"/>
      <c r="TX669" s="15"/>
      <c r="TY669" s="39"/>
      <c r="UC669" s="7"/>
      <c r="UD669" s="8"/>
      <c r="UH669" s="7"/>
      <c r="UI669" s="8"/>
      <c r="UN669" s="8"/>
      <c r="UP669" s="4"/>
      <c r="UQ669" s="4"/>
      <c r="UR669" s="15"/>
      <c r="US669" s="39"/>
      <c r="UW669" s="7"/>
      <c r="UX669" s="8"/>
      <c r="VB669" s="7"/>
      <c r="VC669" s="8"/>
      <c r="VG669" s="7"/>
      <c r="VH669" s="8"/>
      <c r="VM669" s="8"/>
      <c r="VO669" s="4"/>
      <c r="VP669" s="4"/>
      <c r="VQ669" s="15"/>
      <c r="VR669" s="39"/>
      <c r="VV669" s="7"/>
      <c r="VW669" s="8"/>
      <c r="WA669" s="7"/>
      <c r="WB669" s="8"/>
      <c r="WF669" s="7"/>
      <c r="WG669" s="8"/>
      <c r="WK669" s="7"/>
      <c r="WL669" s="8"/>
      <c r="WQ669" s="8"/>
      <c r="WS669" s="4"/>
      <c r="WT669" s="4"/>
      <c r="WU669" s="15"/>
      <c r="WV669" s="39"/>
      <c r="WZ669" s="7"/>
      <c r="XA669" s="8"/>
      <c r="XE669" s="7"/>
      <c r="XF669" s="8"/>
      <c r="XJ669" s="7"/>
      <c r="XK669" s="8"/>
      <c r="XO669" s="7"/>
      <c r="XP669" s="8"/>
      <c r="XT669" s="7"/>
      <c r="XU669" s="8"/>
      <c r="XY669" s="7"/>
      <c r="XZ669" s="8"/>
      <c r="YD669" s="7"/>
      <c r="YE669" s="8"/>
      <c r="YI669" s="7"/>
      <c r="YJ669" s="8"/>
    </row>
    <row r="670" spans="2:660" x14ac:dyDescent="0.2">
      <c r="B670" s="242"/>
      <c r="C670" s="163"/>
      <c r="D670"/>
      <c r="J670"/>
      <c r="K670"/>
      <c r="L670"/>
      <c r="M670"/>
      <c r="AI670" s="8"/>
      <c r="AK670" s="4"/>
      <c r="AL670" s="9"/>
      <c r="AN670" s="8"/>
      <c r="AP670" s="4"/>
      <c r="AQ670" s="9"/>
      <c r="AS670" s="8"/>
      <c r="AU670" s="4"/>
      <c r="AV670" s="9"/>
      <c r="AX670" s="17"/>
      <c r="AZ670" s="13"/>
      <c r="BA670" s="16"/>
      <c r="BM670" s="39"/>
      <c r="BO670" s="14"/>
      <c r="BP670" s="18"/>
      <c r="BR670" s="39"/>
      <c r="BT670" s="14"/>
      <c r="BU670" s="18"/>
      <c r="BW670" s="39"/>
      <c r="BY670" s="14"/>
      <c r="BZ670" s="18"/>
      <c r="CA670" s="22"/>
      <c r="CB670" s="40"/>
      <c r="CG670" s="40"/>
      <c r="CI670" s="21"/>
      <c r="CJ670" s="21"/>
      <c r="CL670" s="40"/>
      <c r="CN670" s="21"/>
      <c r="CO670" s="21"/>
      <c r="CQ670" s="40"/>
      <c r="CS670" s="21"/>
      <c r="CT670" s="21"/>
      <c r="CV670" s="40"/>
      <c r="CX670" s="21"/>
      <c r="CY670" s="21"/>
      <c r="CZ670" s="26"/>
      <c r="DA670" s="41"/>
      <c r="DF670" s="41"/>
      <c r="DH670" s="25"/>
      <c r="DI670" s="25"/>
      <c r="DK670" s="41"/>
      <c r="DM670" s="25"/>
      <c r="DN670" s="25"/>
      <c r="DP670" s="41"/>
      <c r="DR670" s="25"/>
      <c r="DS670" s="25"/>
      <c r="DT670" s="30"/>
      <c r="DU670" s="42"/>
      <c r="DZ670" s="42"/>
      <c r="EB670" s="29"/>
      <c r="EC670" s="29"/>
      <c r="EE670" s="42"/>
      <c r="EG670" s="29"/>
      <c r="EH670" s="29"/>
      <c r="EI670" s="34"/>
      <c r="EJ670" s="43"/>
      <c r="EO670" s="43"/>
      <c r="EQ670" s="33"/>
      <c r="ER670" s="33"/>
      <c r="ES670" s="38"/>
      <c r="ET670" s="44"/>
      <c r="EX670" s="7"/>
      <c r="EY670" s="8"/>
      <c r="FD670" s="8"/>
      <c r="FF670" s="4"/>
      <c r="FG670" s="4"/>
      <c r="FI670" s="8"/>
      <c r="FK670" s="4"/>
      <c r="FL670" s="4"/>
      <c r="FN670" s="8"/>
      <c r="FP670" s="4"/>
      <c r="FQ670" s="4"/>
      <c r="FS670" s="8"/>
      <c r="FU670" s="4"/>
      <c r="FV670" s="4"/>
      <c r="FW670" s="15"/>
      <c r="FX670" s="39"/>
      <c r="GC670" s="39"/>
      <c r="GE670" s="14"/>
      <c r="GF670" s="14"/>
      <c r="GH670" s="39"/>
      <c r="GJ670" s="14"/>
      <c r="GK670" s="14"/>
      <c r="GM670" s="39"/>
      <c r="GO670" s="14"/>
      <c r="GP670" s="14"/>
      <c r="GQ670" s="22"/>
      <c r="GR670" s="40"/>
      <c r="GW670" s="40"/>
      <c r="GY670" s="21"/>
      <c r="GZ670" s="21"/>
      <c r="HB670" s="40"/>
      <c r="HD670" s="21"/>
      <c r="HE670" s="21"/>
      <c r="HF670" s="26"/>
      <c r="HG670" s="41"/>
      <c r="HL670" s="41"/>
      <c r="HN670" s="25"/>
      <c r="HO670" s="25"/>
      <c r="HP670" s="30"/>
      <c r="HQ670" s="42"/>
      <c r="HU670" s="7"/>
      <c r="HV670" s="8"/>
      <c r="IA670" s="8"/>
      <c r="IC670" s="4"/>
      <c r="ID670" s="4"/>
      <c r="IF670" s="8"/>
      <c r="IH670" s="4"/>
      <c r="II670" s="4"/>
      <c r="IK670" s="8"/>
      <c r="IM670" s="4"/>
      <c r="IN670" s="4"/>
      <c r="IO670" s="15"/>
      <c r="IP670" s="39"/>
      <c r="IU670" s="39"/>
      <c r="IW670" s="14"/>
      <c r="IX670" s="14"/>
      <c r="IZ670" s="39"/>
      <c r="JB670" s="14"/>
      <c r="JC670" s="14"/>
      <c r="JD670" s="22"/>
      <c r="JE670" s="40"/>
      <c r="JJ670" s="40"/>
      <c r="JL670" s="21"/>
      <c r="JM670" s="21"/>
      <c r="JN670" s="26"/>
      <c r="JO670" s="41"/>
      <c r="JS670" s="7"/>
      <c r="JT670" s="8"/>
      <c r="JY670" s="8"/>
      <c r="KA670" s="4"/>
      <c r="KB670" s="4"/>
      <c r="KD670" s="8"/>
      <c r="KF670" s="4"/>
      <c r="KG670" s="4"/>
      <c r="KH670" s="15"/>
      <c r="KI670" s="39"/>
      <c r="KN670" s="39"/>
      <c r="KP670" s="14"/>
      <c r="KQ670" s="14"/>
      <c r="KR670" s="22"/>
      <c r="KS670" s="40"/>
      <c r="KX670" s="6"/>
      <c r="KZ670" s="5"/>
      <c r="LA670" s="5"/>
      <c r="LG670" s="15"/>
      <c r="LH670" s="39"/>
      <c r="LM670" s="6"/>
      <c r="LO670" s="5"/>
      <c r="LP670" s="5"/>
      <c r="LQ670" s="7"/>
      <c r="LR670" s="8"/>
      <c r="LW670" s="8"/>
      <c r="LY670" s="4"/>
      <c r="LZ670" s="4"/>
      <c r="MB670" s="8"/>
      <c r="MD670" s="4"/>
      <c r="ME670" s="4"/>
      <c r="MG670" s="8"/>
      <c r="MI670" s="4"/>
      <c r="MJ670" s="4"/>
      <c r="MK670" s="15"/>
      <c r="ML670" s="39"/>
      <c r="MQ670" s="39"/>
      <c r="MS670" s="14"/>
      <c r="MT670" s="14"/>
      <c r="MV670" s="39"/>
      <c r="MX670" s="14"/>
      <c r="MY670" s="14"/>
      <c r="MZ670" s="22"/>
      <c r="NA670" s="40"/>
      <c r="NF670" s="40"/>
      <c r="NH670" s="21"/>
      <c r="NI670" s="21"/>
      <c r="NJ670" s="26"/>
      <c r="NK670" s="41"/>
      <c r="NO670" s="7"/>
      <c r="NP670" s="8"/>
      <c r="NU670" s="8"/>
      <c r="NW670" s="4"/>
      <c r="NX670" s="4"/>
      <c r="NZ670" s="8"/>
      <c r="OB670" s="4"/>
      <c r="OC670" s="4"/>
      <c r="OD670" s="15"/>
      <c r="OE670" s="39"/>
      <c r="OJ670" s="39"/>
      <c r="OL670" s="14"/>
      <c r="OM670" s="14"/>
      <c r="ON670" s="22"/>
      <c r="OO670" s="40"/>
      <c r="OS670" s="7"/>
      <c r="OT670" s="8"/>
      <c r="OY670" s="8"/>
      <c r="PA670" s="4"/>
      <c r="PB670" s="4"/>
      <c r="PC670" s="15"/>
      <c r="PD670" s="39"/>
      <c r="PH670" s="7"/>
      <c r="PI670" s="8"/>
      <c r="PM670" s="7"/>
      <c r="PN670" s="8"/>
      <c r="PS670" s="8"/>
      <c r="PU670" s="4"/>
      <c r="PV670" s="4"/>
      <c r="PX670" s="8"/>
      <c r="PZ670" s="4"/>
      <c r="QA670" s="4"/>
      <c r="QB670" s="15"/>
      <c r="QC670" s="39"/>
      <c r="QH670" s="39"/>
      <c r="QJ670" s="14"/>
      <c r="QK670" s="14"/>
      <c r="QL670" s="22"/>
      <c r="QM670" s="40"/>
      <c r="QQ670" s="7"/>
      <c r="QR670" s="8"/>
      <c r="QW670" s="8"/>
      <c r="QY670" s="4"/>
      <c r="QZ670" s="4"/>
      <c r="RA670" s="15"/>
      <c r="RB670" s="39"/>
      <c r="RF670" s="7"/>
      <c r="RG670" s="8"/>
      <c r="RK670" s="7"/>
      <c r="RL670" s="8"/>
      <c r="RQ670" s="8"/>
      <c r="RS670" s="4"/>
      <c r="RT670" s="4"/>
      <c r="RU670" s="15"/>
      <c r="RV670" s="39"/>
      <c r="RZ670" s="7"/>
      <c r="SA670" s="8"/>
      <c r="SE670" s="7"/>
      <c r="SF670" s="8"/>
      <c r="SJ670" s="7"/>
      <c r="SK670" s="8"/>
      <c r="SP670" s="8"/>
      <c r="SR670" s="4"/>
      <c r="SS670" s="4"/>
      <c r="SU670" s="8"/>
      <c r="SW670" s="4"/>
      <c r="SX670" s="4"/>
      <c r="SY670" s="15"/>
      <c r="SZ670" s="39"/>
      <c r="TE670" s="39"/>
      <c r="TG670" s="14"/>
      <c r="TH670" s="14"/>
      <c r="TI670" s="22"/>
      <c r="TJ670" s="40"/>
      <c r="TN670" s="7"/>
      <c r="TO670" s="8"/>
      <c r="TT670" s="8"/>
      <c r="TV670" s="4"/>
      <c r="TW670" s="4"/>
      <c r="TX670" s="15"/>
      <c r="TY670" s="39"/>
      <c r="UC670" s="7"/>
      <c r="UD670" s="8"/>
      <c r="UH670" s="7"/>
      <c r="UI670" s="8"/>
      <c r="UN670" s="8"/>
      <c r="UP670" s="4"/>
      <c r="UQ670" s="4"/>
      <c r="UR670" s="15"/>
      <c r="US670" s="39"/>
      <c r="UW670" s="7"/>
      <c r="UX670" s="8"/>
      <c r="VB670" s="7"/>
      <c r="VC670" s="8"/>
      <c r="VG670" s="7"/>
      <c r="VH670" s="8"/>
      <c r="VM670" s="8"/>
      <c r="VO670" s="4"/>
      <c r="VP670" s="4"/>
      <c r="VQ670" s="15"/>
      <c r="VR670" s="39"/>
      <c r="VV670" s="7"/>
      <c r="VW670" s="8"/>
      <c r="WA670" s="7"/>
      <c r="WB670" s="8"/>
      <c r="WF670" s="7"/>
      <c r="WG670" s="8"/>
      <c r="WK670" s="7"/>
      <c r="WL670" s="8"/>
      <c r="WQ670" s="8"/>
      <c r="WS670" s="4"/>
      <c r="WT670" s="4"/>
      <c r="WU670" s="15"/>
      <c r="WV670" s="39"/>
      <c r="WZ670" s="7"/>
      <c r="XA670" s="8"/>
      <c r="XE670" s="7"/>
      <c r="XF670" s="8"/>
      <c r="XJ670" s="7"/>
      <c r="XK670" s="8"/>
      <c r="XO670" s="7"/>
      <c r="XP670" s="8"/>
      <c r="XT670" s="7"/>
      <c r="XU670" s="8"/>
      <c r="XY670" s="7"/>
      <c r="XZ670" s="8"/>
      <c r="YD670" s="7"/>
      <c r="YE670" s="8"/>
      <c r="YI670" s="7"/>
      <c r="YJ670" s="8"/>
    </row>
    <row r="671" spans="2:660" x14ac:dyDescent="0.2">
      <c r="B671" s="242"/>
      <c r="C671" s="163"/>
      <c r="D671"/>
      <c r="J671"/>
      <c r="K671"/>
      <c r="L671"/>
      <c r="M671"/>
      <c r="AI671" s="8"/>
      <c r="AK671" s="4"/>
      <c r="AL671" s="9"/>
      <c r="AN671" s="8"/>
      <c r="AP671" s="4"/>
      <c r="AQ671" s="9"/>
      <c r="AS671" s="8"/>
      <c r="AU671" s="4"/>
      <c r="AV671" s="9"/>
      <c r="AX671" s="17"/>
      <c r="AZ671" s="13"/>
      <c r="BA671" s="16"/>
      <c r="BM671" s="39"/>
      <c r="BO671" s="14"/>
      <c r="BP671" s="18"/>
      <c r="BR671" s="39"/>
      <c r="BT671" s="14"/>
      <c r="BU671" s="18"/>
      <c r="BW671" s="39"/>
      <c r="BY671" s="14"/>
      <c r="BZ671" s="18"/>
      <c r="CA671" s="22"/>
      <c r="CB671" s="40"/>
      <c r="CG671" s="40"/>
      <c r="CI671" s="21"/>
      <c r="CJ671" s="21"/>
      <c r="CL671" s="40"/>
      <c r="CN671" s="21"/>
      <c r="CO671" s="21"/>
      <c r="CQ671" s="40"/>
      <c r="CS671" s="21"/>
      <c r="CT671" s="21"/>
      <c r="CV671" s="40"/>
      <c r="CX671" s="21"/>
      <c r="CY671" s="21"/>
      <c r="CZ671" s="26"/>
      <c r="DA671" s="41"/>
      <c r="DF671" s="41"/>
      <c r="DH671" s="25"/>
      <c r="DI671" s="25"/>
      <c r="DK671" s="41"/>
      <c r="DM671" s="25"/>
      <c r="DN671" s="25"/>
      <c r="DP671" s="41"/>
      <c r="DR671" s="25"/>
      <c r="DS671" s="25"/>
      <c r="DT671" s="30"/>
      <c r="DU671" s="42"/>
      <c r="DZ671" s="42"/>
      <c r="EB671" s="29"/>
      <c r="EC671" s="29"/>
      <c r="EE671" s="42"/>
      <c r="EG671" s="29"/>
      <c r="EH671" s="29"/>
      <c r="EI671" s="34"/>
      <c r="EJ671" s="43"/>
      <c r="EO671" s="43"/>
      <c r="EQ671" s="33"/>
      <c r="ER671" s="33"/>
      <c r="ES671" s="38"/>
      <c r="ET671" s="44"/>
      <c r="EX671" s="7"/>
      <c r="EY671" s="8"/>
      <c r="FD671" s="8"/>
      <c r="FF671" s="4"/>
      <c r="FG671" s="4"/>
      <c r="FI671" s="8"/>
      <c r="FK671" s="4"/>
      <c r="FL671" s="4"/>
      <c r="FN671" s="8"/>
      <c r="FP671" s="4"/>
      <c r="FQ671" s="4"/>
      <c r="FS671" s="8"/>
      <c r="FU671" s="4"/>
      <c r="FV671" s="4"/>
      <c r="FW671" s="15"/>
      <c r="FX671" s="39"/>
      <c r="GC671" s="39"/>
      <c r="GE671" s="14"/>
      <c r="GF671" s="14"/>
      <c r="GH671" s="39"/>
      <c r="GJ671" s="14"/>
      <c r="GK671" s="14"/>
      <c r="GM671" s="39"/>
      <c r="GO671" s="14"/>
      <c r="GP671" s="14"/>
      <c r="GQ671" s="22"/>
      <c r="GR671" s="40"/>
      <c r="GW671" s="40"/>
      <c r="GY671" s="21"/>
      <c r="GZ671" s="21"/>
      <c r="HB671" s="40"/>
      <c r="HD671" s="21"/>
      <c r="HE671" s="21"/>
      <c r="HF671" s="26"/>
      <c r="HG671" s="41"/>
      <c r="HL671" s="41"/>
      <c r="HN671" s="25"/>
      <c r="HO671" s="25"/>
      <c r="HP671" s="30"/>
      <c r="HQ671" s="42"/>
      <c r="HU671" s="7"/>
      <c r="HV671" s="8"/>
      <c r="IA671" s="8"/>
      <c r="IC671" s="4"/>
      <c r="ID671" s="4"/>
      <c r="IF671" s="8"/>
      <c r="IH671" s="4"/>
      <c r="II671" s="4"/>
      <c r="IK671" s="8"/>
      <c r="IM671" s="4"/>
      <c r="IN671" s="4"/>
      <c r="IO671" s="15"/>
      <c r="IP671" s="39"/>
      <c r="IU671" s="39"/>
      <c r="IW671" s="14"/>
      <c r="IX671" s="14"/>
      <c r="IZ671" s="39"/>
      <c r="JB671" s="14"/>
      <c r="JC671" s="14"/>
      <c r="JD671" s="22"/>
      <c r="JE671" s="40"/>
      <c r="JJ671" s="40"/>
      <c r="JL671" s="21"/>
      <c r="JM671" s="21"/>
      <c r="JN671" s="26"/>
      <c r="JO671" s="41"/>
      <c r="JS671" s="7"/>
      <c r="JT671" s="8"/>
      <c r="JY671" s="8"/>
      <c r="KA671" s="4"/>
      <c r="KB671" s="4"/>
      <c r="KD671" s="8"/>
      <c r="KF671" s="4"/>
      <c r="KG671" s="4"/>
      <c r="KH671" s="15"/>
      <c r="KI671" s="39"/>
      <c r="KN671" s="39"/>
      <c r="KP671" s="14"/>
      <c r="KQ671" s="14"/>
      <c r="KR671" s="22"/>
      <c r="KS671" s="40"/>
      <c r="KX671" s="6"/>
      <c r="KZ671" s="5"/>
      <c r="LA671" s="5"/>
      <c r="LG671" s="15"/>
      <c r="LH671" s="39"/>
      <c r="LM671" s="6"/>
      <c r="LO671" s="5"/>
      <c r="LP671" s="5"/>
      <c r="LQ671" s="7"/>
      <c r="LR671" s="8"/>
      <c r="LW671" s="8"/>
      <c r="LY671" s="4"/>
      <c r="LZ671" s="4"/>
      <c r="MB671" s="8"/>
      <c r="MD671" s="4"/>
      <c r="ME671" s="4"/>
      <c r="MG671" s="8"/>
      <c r="MI671" s="4"/>
      <c r="MJ671" s="4"/>
      <c r="MK671" s="15"/>
      <c r="ML671" s="39"/>
      <c r="MQ671" s="39"/>
      <c r="MS671" s="14"/>
      <c r="MT671" s="14"/>
      <c r="MV671" s="39"/>
      <c r="MX671" s="14"/>
      <c r="MY671" s="14"/>
      <c r="MZ671" s="22"/>
      <c r="NA671" s="40"/>
      <c r="NF671" s="40"/>
      <c r="NH671" s="21"/>
      <c r="NI671" s="21"/>
      <c r="NJ671" s="26"/>
      <c r="NK671" s="41"/>
      <c r="NO671" s="7"/>
      <c r="NP671" s="8"/>
      <c r="NU671" s="8"/>
      <c r="NW671" s="4"/>
      <c r="NX671" s="4"/>
      <c r="NZ671" s="8"/>
      <c r="OB671" s="4"/>
      <c r="OC671" s="4"/>
      <c r="OD671" s="15"/>
      <c r="OE671" s="39"/>
      <c r="OJ671" s="39"/>
      <c r="OL671" s="14"/>
      <c r="OM671" s="14"/>
      <c r="ON671" s="22"/>
      <c r="OO671" s="40"/>
      <c r="OS671" s="7"/>
      <c r="OT671" s="8"/>
      <c r="OY671" s="8"/>
      <c r="PA671" s="4"/>
      <c r="PB671" s="4"/>
      <c r="PC671" s="15"/>
      <c r="PD671" s="39"/>
      <c r="PH671" s="7"/>
      <c r="PI671" s="8"/>
      <c r="PM671" s="7"/>
      <c r="PN671" s="8"/>
      <c r="PS671" s="8"/>
      <c r="PU671" s="4"/>
      <c r="PV671" s="4"/>
      <c r="PX671" s="8"/>
      <c r="PZ671" s="4"/>
      <c r="QA671" s="4"/>
      <c r="QB671" s="15"/>
      <c r="QC671" s="39"/>
      <c r="QH671" s="39"/>
      <c r="QJ671" s="14"/>
      <c r="QK671" s="14"/>
      <c r="QL671" s="22"/>
      <c r="QM671" s="40"/>
      <c r="QQ671" s="7"/>
      <c r="QR671" s="8"/>
      <c r="QW671" s="8"/>
      <c r="QY671" s="4"/>
      <c r="QZ671" s="4"/>
      <c r="RA671" s="15"/>
      <c r="RB671" s="39"/>
      <c r="RF671" s="7"/>
      <c r="RG671" s="8"/>
      <c r="RK671" s="7"/>
      <c r="RL671" s="8"/>
      <c r="RQ671" s="8"/>
      <c r="RS671" s="4"/>
      <c r="RT671" s="4"/>
      <c r="RU671" s="15"/>
      <c r="RV671" s="39"/>
      <c r="RZ671" s="7"/>
      <c r="SA671" s="8"/>
      <c r="SE671" s="7"/>
      <c r="SF671" s="8"/>
      <c r="SJ671" s="7"/>
      <c r="SK671" s="8"/>
      <c r="SP671" s="8"/>
      <c r="SR671" s="4"/>
      <c r="SS671" s="4"/>
      <c r="SU671" s="8"/>
      <c r="SW671" s="4"/>
      <c r="SX671" s="4"/>
      <c r="SY671" s="15"/>
      <c r="SZ671" s="39"/>
      <c r="TE671" s="39"/>
      <c r="TG671" s="14"/>
      <c r="TH671" s="14"/>
      <c r="TI671" s="22"/>
      <c r="TJ671" s="40"/>
      <c r="TN671" s="7"/>
      <c r="TO671" s="8"/>
      <c r="TT671" s="8"/>
      <c r="TV671" s="4"/>
      <c r="TW671" s="4"/>
      <c r="TX671" s="15"/>
      <c r="TY671" s="39"/>
      <c r="UC671" s="7"/>
      <c r="UD671" s="8"/>
      <c r="UH671" s="7"/>
      <c r="UI671" s="8"/>
      <c r="UN671" s="8"/>
      <c r="UP671" s="4"/>
      <c r="UQ671" s="4"/>
      <c r="UR671" s="15"/>
      <c r="US671" s="39"/>
      <c r="UW671" s="7"/>
      <c r="UX671" s="8"/>
      <c r="VB671" s="7"/>
      <c r="VC671" s="8"/>
      <c r="VG671" s="7"/>
      <c r="VH671" s="8"/>
      <c r="VM671" s="8"/>
      <c r="VO671" s="4"/>
      <c r="VP671" s="4"/>
      <c r="VQ671" s="15"/>
      <c r="VR671" s="39"/>
      <c r="VV671" s="7"/>
      <c r="VW671" s="8"/>
      <c r="WA671" s="7"/>
      <c r="WB671" s="8"/>
      <c r="WF671" s="7"/>
      <c r="WG671" s="8"/>
      <c r="WK671" s="7"/>
      <c r="WL671" s="8"/>
      <c r="WQ671" s="8"/>
      <c r="WS671" s="4"/>
      <c r="WT671" s="4"/>
      <c r="WU671" s="15"/>
      <c r="WV671" s="39"/>
      <c r="WZ671" s="7"/>
      <c r="XA671" s="8"/>
      <c r="XE671" s="7"/>
      <c r="XF671" s="8"/>
      <c r="XJ671" s="7"/>
      <c r="XK671" s="8"/>
      <c r="XO671" s="7"/>
      <c r="XP671" s="8"/>
      <c r="XT671" s="7"/>
      <c r="XU671" s="8"/>
      <c r="XY671" s="7"/>
      <c r="XZ671" s="8"/>
      <c r="YD671" s="7"/>
      <c r="YE671" s="8"/>
      <c r="YI671" s="7"/>
      <c r="YJ671" s="8"/>
    </row>
    <row r="672" spans="2:660" x14ac:dyDescent="0.2">
      <c r="B672" s="242"/>
      <c r="C672" s="163"/>
      <c r="D672"/>
      <c r="J672"/>
      <c r="K672"/>
      <c r="L672"/>
      <c r="M672"/>
      <c r="AI672" s="8"/>
      <c r="AK672" s="4"/>
      <c r="AL672" s="9"/>
      <c r="AN672" s="8"/>
      <c r="AP672" s="4"/>
      <c r="AQ672" s="9"/>
      <c r="AS672" s="8"/>
      <c r="AU672" s="4"/>
      <c r="AV672" s="9"/>
      <c r="AX672" s="17"/>
      <c r="AZ672" s="13"/>
      <c r="BA672" s="16"/>
      <c r="BM672" s="39"/>
      <c r="BO672" s="14"/>
      <c r="BP672" s="18"/>
      <c r="BR672" s="39"/>
      <c r="BT672" s="14"/>
      <c r="BU672" s="18"/>
      <c r="BW672" s="39"/>
      <c r="BY672" s="14"/>
      <c r="BZ672" s="18"/>
      <c r="CA672" s="22"/>
      <c r="CB672" s="40"/>
      <c r="CG672" s="40"/>
      <c r="CI672" s="21"/>
      <c r="CJ672" s="21"/>
      <c r="CL672" s="40"/>
      <c r="CN672" s="21"/>
      <c r="CO672" s="21"/>
      <c r="CQ672" s="40"/>
      <c r="CS672" s="21"/>
      <c r="CT672" s="21"/>
      <c r="CV672" s="40"/>
      <c r="CX672" s="21"/>
      <c r="CY672" s="21"/>
      <c r="CZ672" s="26"/>
      <c r="DA672" s="41"/>
      <c r="DF672" s="41"/>
      <c r="DH672" s="25"/>
      <c r="DI672" s="25"/>
      <c r="DK672" s="41"/>
      <c r="DM672" s="25"/>
      <c r="DN672" s="25"/>
      <c r="DP672" s="41"/>
      <c r="DR672" s="25"/>
      <c r="DS672" s="25"/>
      <c r="DT672" s="30"/>
      <c r="DU672" s="42"/>
      <c r="DZ672" s="42"/>
      <c r="EB672" s="29"/>
      <c r="EC672" s="29"/>
      <c r="EE672" s="42"/>
      <c r="EG672" s="29"/>
      <c r="EH672" s="29"/>
      <c r="EI672" s="34"/>
      <c r="EJ672" s="43"/>
      <c r="EO672" s="43"/>
      <c r="EQ672" s="33"/>
      <c r="ER672" s="33"/>
      <c r="ES672" s="38"/>
      <c r="ET672" s="44"/>
      <c r="EX672" s="7"/>
      <c r="EY672" s="8"/>
      <c r="FD672" s="8"/>
      <c r="FF672" s="4"/>
      <c r="FG672" s="4"/>
      <c r="FI672" s="8"/>
      <c r="FK672" s="4"/>
      <c r="FL672" s="4"/>
      <c r="FN672" s="8"/>
      <c r="FP672" s="4"/>
      <c r="FQ672" s="4"/>
      <c r="FS672" s="8"/>
      <c r="FU672" s="4"/>
      <c r="FV672" s="4"/>
      <c r="FW672" s="15"/>
      <c r="FX672" s="39"/>
      <c r="GC672" s="39"/>
      <c r="GE672" s="14"/>
      <c r="GF672" s="14"/>
      <c r="GH672" s="39"/>
      <c r="GJ672" s="14"/>
      <c r="GK672" s="14"/>
      <c r="GM672" s="39"/>
      <c r="GO672" s="14"/>
      <c r="GP672" s="14"/>
      <c r="GQ672" s="22"/>
      <c r="GR672" s="40"/>
      <c r="GW672" s="40"/>
      <c r="GY672" s="21"/>
      <c r="GZ672" s="21"/>
      <c r="HB672" s="40"/>
      <c r="HD672" s="21"/>
      <c r="HE672" s="21"/>
      <c r="HF672" s="26"/>
      <c r="HG672" s="41"/>
      <c r="HL672" s="41"/>
      <c r="HN672" s="25"/>
      <c r="HO672" s="25"/>
      <c r="HP672" s="30"/>
      <c r="HQ672" s="42"/>
      <c r="HU672" s="7"/>
      <c r="HV672" s="8"/>
      <c r="IA672" s="8"/>
      <c r="IC672" s="4"/>
      <c r="ID672" s="4"/>
      <c r="IF672" s="8"/>
      <c r="IH672" s="4"/>
      <c r="II672" s="4"/>
      <c r="IK672" s="8"/>
      <c r="IM672" s="4"/>
      <c r="IN672" s="4"/>
      <c r="IO672" s="15"/>
      <c r="IP672" s="39"/>
      <c r="IU672" s="39"/>
      <c r="IW672" s="14"/>
      <c r="IX672" s="14"/>
      <c r="IZ672" s="39"/>
      <c r="JB672" s="14"/>
      <c r="JC672" s="14"/>
      <c r="JD672" s="22"/>
      <c r="JE672" s="40"/>
      <c r="JJ672" s="40"/>
      <c r="JL672" s="21"/>
      <c r="JM672" s="21"/>
      <c r="JN672" s="26"/>
      <c r="JO672" s="41"/>
      <c r="JS672" s="7"/>
      <c r="JT672" s="8"/>
      <c r="JY672" s="8"/>
      <c r="KA672" s="4"/>
      <c r="KB672" s="4"/>
      <c r="KD672" s="8"/>
      <c r="KF672" s="4"/>
      <c r="KG672" s="4"/>
      <c r="KH672" s="15"/>
      <c r="KI672" s="39"/>
      <c r="KN672" s="39"/>
      <c r="KP672" s="14"/>
      <c r="KQ672" s="14"/>
      <c r="KR672" s="22"/>
      <c r="KS672" s="40"/>
      <c r="KX672" s="6"/>
      <c r="KZ672" s="5"/>
      <c r="LA672" s="5"/>
      <c r="LG672" s="15"/>
      <c r="LH672" s="39"/>
      <c r="LM672" s="6"/>
      <c r="LO672" s="5"/>
      <c r="LP672" s="5"/>
      <c r="LQ672" s="7"/>
      <c r="LR672" s="8"/>
      <c r="LW672" s="8"/>
      <c r="LY672" s="4"/>
      <c r="LZ672" s="4"/>
      <c r="MB672" s="8"/>
      <c r="MD672" s="4"/>
      <c r="ME672" s="4"/>
      <c r="MG672" s="8"/>
      <c r="MI672" s="4"/>
      <c r="MJ672" s="4"/>
      <c r="MK672" s="15"/>
      <c r="ML672" s="39"/>
      <c r="MQ672" s="39"/>
      <c r="MS672" s="14"/>
      <c r="MT672" s="14"/>
      <c r="MV672" s="39"/>
      <c r="MX672" s="14"/>
      <c r="MY672" s="14"/>
      <c r="MZ672" s="22"/>
      <c r="NA672" s="40"/>
      <c r="NF672" s="40"/>
      <c r="NH672" s="21"/>
      <c r="NI672" s="21"/>
      <c r="NJ672" s="26"/>
      <c r="NK672" s="41"/>
      <c r="NO672" s="7"/>
      <c r="NP672" s="8"/>
      <c r="NU672" s="8"/>
      <c r="NW672" s="4"/>
      <c r="NX672" s="4"/>
      <c r="NZ672" s="8"/>
      <c r="OB672" s="4"/>
      <c r="OC672" s="4"/>
      <c r="OD672" s="15"/>
      <c r="OE672" s="39"/>
      <c r="OJ672" s="39"/>
      <c r="OL672" s="14"/>
      <c r="OM672" s="14"/>
      <c r="ON672" s="22"/>
      <c r="OO672" s="40"/>
      <c r="OS672" s="7"/>
      <c r="OT672" s="8"/>
      <c r="OY672" s="8"/>
      <c r="PA672" s="4"/>
      <c r="PB672" s="4"/>
      <c r="PC672" s="15"/>
      <c r="PD672" s="39"/>
      <c r="PH672" s="7"/>
      <c r="PI672" s="8"/>
      <c r="PM672" s="7"/>
      <c r="PN672" s="8"/>
      <c r="PS672" s="8"/>
      <c r="PU672" s="4"/>
      <c r="PV672" s="4"/>
      <c r="PX672" s="8"/>
      <c r="PZ672" s="4"/>
      <c r="QA672" s="4"/>
      <c r="QB672" s="15"/>
      <c r="QC672" s="39"/>
      <c r="QH672" s="39"/>
      <c r="QJ672" s="14"/>
      <c r="QK672" s="14"/>
      <c r="QL672" s="22"/>
      <c r="QM672" s="40"/>
      <c r="QQ672" s="7"/>
      <c r="QR672" s="8"/>
      <c r="QW672" s="8"/>
      <c r="QY672" s="4"/>
      <c r="QZ672" s="4"/>
      <c r="RA672" s="15"/>
      <c r="RB672" s="39"/>
      <c r="RF672" s="7"/>
      <c r="RG672" s="8"/>
      <c r="RK672" s="7"/>
      <c r="RL672" s="8"/>
      <c r="RQ672" s="8"/>
      <c r="RS672" s="4"/>
      <c r="RT672" s="4"/>
      <c r="RU672" s="15"/>
      <c r="RV672" s="39"/>
      <c r="RZ672" s="7"/>
      <c r="SA672" s="8"/>
      <c r="SE672" s="7"/>
      <c r="SF672" s="8"/>
      <c r="SJ672" s="7"/>
      <c r="SK672" s="8"/>
      <c r="SP672" s="8"/>
      <c r="SR672" s="4"/>
      <c r="SS672" s="4"/>
      <c r="SU672" s="8"/>
      <c r="SW672" s="4"/>
      <c r="SX672" s="4"/>
      <c r="SY672" s="15"/>
      <c r="SZ672" s="39"/>
      <c r="TE672" s="39"/>
      <c r="TG672" s="14"/>
      <c r="TH672" s="14"/>
      <c r="TI672" s="22"/>
      <c r="TJ672" s="40"/>
      <c r="TN672" s="7"/>
      <c r="TO672" s="8"/>
      <c r="TT672" s="8"/>
      <c r="TV672" s="4"/>
      <c r="TW672" s="4"/>
      <c r="TX672" s="15"/>
      <c r="TY672" s="39"/>
      <c r="UC672" s="7"/>
      <c r="UD672" s="8"/>
      <c r="UH672" s="7"/>
      <c r="UI672" s="8"/>
      <c r="UN672" s="8"/>
      <c r="UP672" s="4"/>
      <c r="UQ672" s="4"/>
      <c r="UR672" s="15"/>
      <c r="US672" s="39"/>
      <c r="UW672" s="7"/>
      <c r="UX672" s="8"/>
      <c r="VB672" s="7"/>
      <c r="VC672" s="8"/>
      <c r="VG672" s="7"/>
      <c r="VH672" s="8"/>
      <c r="VM672" s="8"/>
      <c r="VO672" s="4"/>
      <c r="VP672" s="4"/>
      <c r="VQ672" s="15"/>
      <c r="VR672" s="39"/>
      <c r="VV672" s="7"/>
      <c r="VW672" s="8"/>
      <c r="WA672" s="7"/>
      <c r="WB672" s="8"/>
      <c r="WF672" s="7"/>
      <c r="WG672" s="8"/>
      <c r="WK672" s="7"/>
      <c r="WL672" s="8"/>
      <c r="WQ672" s="8"/>
      <c r="WS672" s="4"/>
      <c r="WT672" s="4"/>
      <c r="WU672" s="15"/>
      <c r="WV672" s="39"/>
      <c r="WZ672" s="7"/>
      <c r="XA672" s="8"/>
      <c r="XE672" s="7"/>
      <c r="XF672" s="8"/>
      <c r="XJ672" s="7"/>
      <c r="XK672" s="8"/>
      <c r="XO672" s="7"/>
      <c r="XP672" s="8"/>
      <c r="XT672" s="7"/>
      <c r="XU672" s="8"/>
      <c r="XY672" s="7"/>
      <c r="XZ672" s="8"/>
      <c r="YD672" s="7"/>
      <c r="YE672" s="8"/>
      <c r="YI672" s="7"/>
      <c r="YJ672" s="8"/>
    </row>
    <row r="673" spans="2:663" x14ac:dyDescent="0.2">
      <c r="B673" s="242"/>
      <c r="C673" s="163"/>
      <c r="D673"/>
      <c r="J673"/>
      <c r="K673"/>
      <c r="L673"/>
      <c r="M673"/>
      <c r="AI673" s="8"/>
      <c r="AK673" s="4"/>
      <c r="AL673" s="9"/>
      <c r="AN673" s="8"/>
      <c r="AP673" s="4"/>
      <c r="AQ673" s="9"/>
      <c r="AS673" s="8"/>
      <c r="AU673" s="4"/>
      <c r="AV673" s="9"/>
      <c r="AX673" s="17"/>
      <c r="AZ673" s="13"/>
      <c r="BA673" s="16"/>
      <c r="BM673" s="39"/>
      <c r="BO673" s="14"/>
      <c r="BP673" s="18"/>
      <c r="BR673" s="39"/>
      <c r="BT673" s="14"/>
      <c r="BU673" s="18"/>
      <c r="BW673" s="39"/>
      <c r="BY673" s="14"/>
      <c r="BZ673" s="18"/>
      <c r="CA673" s="22"/>
      <c r="CB673" s="40"/>
      <c r="CG673" s="40"/>
      <c r="CI673" s="21"/>
      <c r="CJ673" s="21"/>
      <c r="CL673" s="40"/>
      <c r="CN673" s="21"/>
      <c r="CO673" s="21"/>
      <c r="CQ673" s="40"/>
      <c r="CS673" s="21"/>
      <c r="CT673" s="21"/>
      <c r="CV673" s="40"/>
      <c r="CX673" s="21"/>
      <c r="CY673" s="21"/>
      <c r="CZ673" s="26"/>
      <c r="DA673" s="41"/>
      <c r="DF673" s="41"/>
      <c r="DH673" s="25"/>
      <c r="DI673" s="25"/>
      <c r="DK673" s="41"/>
      <c r="DM673" s="25"/>
      <c r="DN673" s="25"/>
      <c r="DP673" s="41"/>
      <c r="DR673" s="25"/>
      <c r="DS673" s="25"/>
      <c r="DT673" s="30"/>
      <c r="DU673" s="42"/>
      <c r="DZ673" s="42"/>
      <c r="EB673" s="29"/>
      <c r="EC673" s="29"/>
      <c r="EE673" s="42"/>
      <c r="EG673" s="29"/>
      <c r="EH673" s="29"/>
      <c r="EI673" s="34"/>
      <c r="EJ673" s="43"/>
      <c r="EO673" s="43"/>
      <c r="EQ673" s="33"/>
      <c r="ER673" s="33"/>
      <c r="ES673" s="38"/>
      <c r="ET673" s="44"/>
      <c r="EX673" s="7"/>
      <c r="EY673" s="8"/>
      <c r="FD673" s="8"/>
      <c r="FF673" s="4"/>
      <c r="FG673" s="4"/>
      <c r="FI673" s="8"/>
      <c r="FK673" s="4"/>
      <c r="FL673" s="4"/>
      <c r="FN673" s="8"/>
      <c r="FP673" s="4"/>
      <c r="FQ673" s="4"/>
      <c r="FS673" s="8"/>
      <c r="FU673" s="4"/>
      <c r="FV673" s="4"/>
      <c r="FW673" s="15"/>
      <c r="FX673" s="39"/>
      <c r="GC673" s="39"/>
      <c r="GE673" s="14"/>
      <c r="GF673" s="14"/>
      <c r="GH673" s="39"/>
      <c r="GJ673" s="14"/>
      <c r="GK673" s="14"/>
      <c r="GM673" s="39"/>
      <c r="GO673" s="14"/>
      <c r="GP673" s="14"/>
      <c r="GQ673" s="22"/>
      <c r="GR673" s="40"/>
      <c r="GW673" s="40"/>
      <c r="GY673" s="21"/>
      <c r="GZ673" s="21"/>
      <c r="HB673" s="40"/>
      <c r="HD673" s="21"/>
      <c r="HE673" s="21"/>
      <c r="HF673" s="26"/>
      <c r="HG673" s="41"/>
      <c r="HL673" s="41"/>
      <c r="HN673" s="25"/>
      <c r="HO673" s="25"/>
      <c r="HP673" s="30"/>
      <c r="HQ673" s="42"/>
      <c r="HU673" s="7"/>
      <c r="HV673" s="8"/>
      <c r="IA673" s="8"/>
      <c r="IC673" s="4"/>
      <c r="ID673" s="4"/>
      <c r="IF673" s="8"/>
      <c r="IH673" s="4"/>
      <c r="II673" s="4"/>
      <c r="IK673" s="8"/>
      <c r="IM673" s="4"/>
      <c r="IN673" s="4"/>
      <c r="IO673" s="15"/>
      <c r="IP673" s="39"/>
      <c r="IU673" s="39"/>
      <c r="IW673" s="14"/>
      <c r="IX673" s="14"/>
      <c r="IZ673" s="39"/>
      <c r="JB673" s="14"/>
      <c r="JC673" s="14"/>
      <c r="JD673" s="22"/>
      <c r="JE673" s="40"/>
      <c r="JJ673" s="40"/>
      <c r="JL673" s="21"/>
      <c r="JM673" s="21"/>
      <c r="JN673" s="26"/>
      <c r="JO673" s="41"/>
      <c r="JS673" s="7"/>
      <c r="JT673" s="8"/>
      <c r="JY673" s="8"/>
      <c r="KA673" s="4"/>
      <c r="KB673" s="4"/>
      <c r="KD673" s="8"/>
      <c r="KF673" s="4"/>
      <c r="KG673" s="4"/>
      <c r="KH673" s="15"/>
      <c r="KI673" s="39"/>
      <c r="KN673" s="39"/>
      <c r="KP673" s="14"/>
      <c r="KQ673" s="14"/>
      <c r="KR673" s="22"/>
      <c r="KS673" s="40"/>
      <c r="KX673" s="6"/>
      <c r="KZ673" s="5"/>
      <c r="LA673" s="5"/>
      <c r="LG673" s="15"/>
      <c r="LH673" s="39"/>
      <c r="LM673" s="6"/>
      <c r="LO673" s="5"/>
      <c r="LP673" s="5"/>
      <c r="LQ673" s="7"/>
      <c r="LR673" s="8"/>
      <c r="LW673" s="8"/>
      <c r="LY673" s="4"/>
      <c r="LZ673" s="4"/>
      <c r="MB673" s="8"/>
      <c r="MD673" s="4"/>
      <c r="ME673" s="4"/>
      <c r="MG673" s="8"/>
      <c r="MI673" s="4"/>
      <c r="MJ673" s="4"/>
      <c r="MK673" s="15"/>
      <c r="ML673" s="39"/>
      <c r="MQ673" s="39"/>
      <c r="MS673" s="14"/>
      <c r="MT673" s="14"/>
      <c r="MV673" s="39"/>
      <c r="MX673" s="14"/>
      <c r="MY673" s="14"/>
      <c r="MZ673" s="22"/>
      <c r="NA673" s="40"/>
      <c r="NF673" s="40"/>
      <c r="NH673" s="21"/>
      <c r="NI673" s="21"/>
      <c r="NJ673" s="26"/>
      <c r="NK673" s="41"/>
      <c r="NO673" s="7"/>
      <c r="NP673" s="8"/>
      <c r="NU673" s="8"/>
      <c r="NW673" s="4"/>
      <c r="NX673" s="4"/>
      <c r="NZ673" s="8"/>
      <c r="OB673" s="4"/>
      <c r="OC673" s="4"/>
      <c r="OD673" s="15"/>
      <c r="OE673" s="39"/>
      <c r="OJ673" s="39"/>
      <c r="OL673" s="14"/>
      <c r="OM673" s="14"/>
      <c r="ON673" s="22"/>
      <c r="OO673" s="40"/>
      <c r="OS673" s="7"/>
      <c r="OT673" s="8"/>
      <c r="OY673" s="8"/>
      <c r="PA673" s="4"/>
      <c r="PB673" s="4"/>
      <c r="PC673" s="15"/>
      <c r="PD673" s="39"/>
      <c r="PH673" s="7"/>
      <c r="PI673" s="8"/>
      <c r="PM673" s="7"/>
      <c r="PN673" s="8"/>
      <c r="PS673" s="8"/>
      <c r="PU673" s="4"/>
      <c r="PV673" s="4"/>
      <c r="PX673" s="8"/>
      <c r="PZ673" s="4"/>
      <c r="QA673" s="4"/>
      <c r="QB673" s="15"/>
      <c r="QC673" s="39"/>
      <c r="QH673" s="39"/>
      <c r="QJ673" s="14"/>
      <c r="QK673" s="14"/>
      <c r="QL673" s="22"/>
      <c r="QM673" s="40"/>
      <c r="QQ673" s="7"/>
      <c r="QR673" s="8"/>
      <c r="QW673" s="8"/>
      <c r="QY673" s="4"/>
      <c r="QZ673" s="4"/>
      <c r="RA673" s="15"/>
      <c r="RB673" s="39"/>
      <c r="RF673" s="7"/>
      <c r="RG673" s="8"/>
      <c r="RK673" s="7"/>
      <c r="RL673" s="8"/>
      <c r="RQ673" s="8"/>
      <c r="RS673" s="4"/>
      <c r="RT673" s="4"/>
      <c r="RU673" s="15"/>
      <c r="RV673" s="39"/>
      <c r="RZ673" s="7"/>
      <c r="SA673" s="8"/>
      <c r="SE673" s="7"/>
      <c r="SF673" s="8"/>
      <c r="SJ673" s="7"/>
      <c r="SK673" s="8"/>
      <c r="SP673" s="8"/>
      <c r="SR673" s="4"/>
      <c r="SS673" s="4"/>
      <c r="SU673" s="8"/>
      <c r="SW673" s="4"/>
      <c r="SX673" s="4"/>
      <c r="SY673" s="15"/>
      <c r="SZ673" s="39"/>
      <c r="TE673" s="39"/>
      <c r="TG673" s="14"/>
      <c r="TH673" s="14"/>
      <c r="TI673" s="22"/>
      <c r="TJ673" s="40"/>
      <c r="TN673" s="7"/>
      <c r="TO673" s="8"/>
      <c r="TT673" s="8"/>
      <c r="TV673" s="4"/>
      <c r="TW673" s="4"/>
      <c r="TX673" s="15"/>
      <c r="TY673" s="39"/>
      <c r="UC673" s="7"/>
      <c r="UD673" s="8"/>
      <c r="UH673" s="7"/>
      <c r="UI673" s="8"/>
      <c r="UN673" s="8"/>
      <c r="UP673" s="4"/>
      <c r="UQ673" s="4"/>
      <c r="UR673" s="15"/>
      <c r="US673" s="39"/>
      <c r="UW673" s="7"/>
      <c r="UX673" s="8"/>
      <c r="VB673" s="7"/>
      <c r="VC673" s="8"/>
      <c r="VG673" s="7"/>
      <c r="VH673" s="8"/>
      <c r="VM673" s="8"/>
      <c r="VO673" s="4"/>
      <c r="VP673" s="4"/>
      <c r="VQ673" s="15"/>
      <c r="VR673" s="39"/>
      <c r="VV673" s="7"/>
      <c r="VW673" s="8"/>
      <c r="WA673" s="7"/>
      <c r="WB673" s="8"/>
      <c r="WF673" s="7"/>
      <c r="WG673" s="8"/>
      <c r="WK673" s="7"/>
      <c r="WL673" s="8"/>
      <c r="WQ673" s="8"/>
      <c r="WS673" s="4"/>
      <c r="WT673" s="4"/>
      <c r="WU673" s="15"/>
      <c r="WV673" s="39"/>
      <c r="WZ673" s="7"/>
      <c r="XA673" s="8"/>
      <c r="XE673" s="7"/>
      <c r="XF673" s="8"/>
      <c r="XJ673" s="7"/>
      <c r="XK673" s="8"/>
      <c r="XO673" s="7"/>
      <c r="XP673" s="8"/>
      <c r="XT673" s="7"/>
      <c r="XU673" s="8"/>
      <c r="XY673" s="7"/>
      <c r="XZ673" s="8"/>
      <c r="YD673" s="7"/>
      <c r="YE673" s="8"/>
      <c r="YI673" s="7"/>
      <c r="YJ673" s="8"/>
    </row>
    <row r="674" spans="2:663" x14ac:dyDescent="0.2">
      <c r="B674" s="242"/>
      <c r="C674" s="163"/>
      <c r="D674"/>
      <c r="J674"/>
      <c r="K674"/>
      <c r="L674"/>
      <c r="M674"/>
      <c r="AI674" s="8"/>
      <c r="AK674" s="4"/>
      <c r="AL674" s="9"/>
      <c r="AN674" s="8"/>
      <c r="AP674" s="4"/>
      <c r="AQ674" s="9"/>
      <c r="AS674" s="8"/>
      <c r="AU674" s="4"/>
      <c r="AV674" s="9"/>
      <c r="AX674" s="17"/>
      <c r="AZ674" s="13"/>
      <c r="BA674" s="16"/>
      <c r="BM674" s="39"/>
      <c r="BO674" s="14"/>
      <c r="BP674" s="18"/>
      <c r="BR674" s="39"/>
      <c r="BT674" s="14"/>
      <c r="BU674" s="18"/>
      <c r="BW674" s="39"/>
      <c r="BY674" s="14"/>
      <c r="BZ674" s="18"/>
      <c r="CA674" s="22"/>
      <c r="CB674" s="40"/>
      <c r="CG674" s="40"/>
      <c r="CI674" s="21"/>
      <c r="CJ674" s="21"/>
      <c r="CL674" s="40"/>
      <c r="CN674" s="21"/>
      <c r="CO674" s="21"/>
      <c r="CQ674" s="40"/>
      <c r="CS674" s="21"/>
      <c r="CT674" s="21"/>
      <c r="CV674" s="40"/>
      <c r="CX674" s="21"/>
      <c r="CY674" s="21"/>
      <c r="CZ674" s="26"/>
      <c r="DA674" s="41"/>
      <c r="DF674" s="41"/>
      <c r="DH674" s="25"/>
      <c r="DI674" s="25"/>
      <c r="DK674" s="41"/>
      <c r="DM674" s="25"/>
      <c r="DN674" s="25"/>
      <c r="DP674" s="41"/>
      <c r="DR674" s="25"/>
      <c r="DS674" s="25"/>
      <c r="DT674" s="30"/>
      <c r="DU674" s="42"/>
      <c r="DZ674" s="42"/>
      <c r="EB674" s="29"/>
      <c r="EC674" s="29"/>
      <c r="EE674" s="42"/>
      <c r="EG674" s="29"/>
      <c r="EH674" s="29"/>
      <c r="EI674" s="34"/>
      <c r="EJ674" s="43"/>
      <c r="EO674" s="43"/>
      <c r="EQ674" s="33"/>
      <c r="ER674" s="33"/>
      <c r="ES674" s="38"/>
      <c r="ET674" s="44"/>
      <c r="EX674" s="7"/>
      <c r="EY674" s="8"/>
      <c r="FD674" s="8"/>
      <c r="FF674" s="4"/>
      <c r="FG674" s="4"/>
      <c r="FI674" s="8"/>
      <c r="FK674" s="4"/>
      <c r="FL674" s="4"/>
      <c r="FN674" s="8"/>
      <c r="FP674" s="4"/>
      <c r="FQ674" s="4"/>
      <c r="FS674" s="8"/>
      <c r="FU674" s="4"/>
      <c r="FV674" s="4"/>
      <c r="FW674" s="15"/>
      <c r="FX674" s="39"/>
      <c r="GC674" s="39"/>
      <c r="GE674" s="14"/>
      <c r="GF674" s="14"/>
      <c r="GH674" s="39"/>
      <c r="GJ674" s="14"/>
      <c r="GK674" s="14"/>
      <c r="GM674" s="39"/>
      <c r="GO674" s="14"/>
      <c r="GP674" s="14"/>
      <c r="GQ674" s="22"/>
      <c r="GR674" s="40"/>
      <c r="GW674" s="40"/>
      <c r="GY674" s="21"/>
      <c r="GZ674" s="21"/>
      <c r="HB674" s="40"/>
      <c r="HD674" s="21"/>
      <c r="HE674" s="21"/>
      <c r="HF674" s="26"/>
      <c r="HG674" s="41"/>
      <c r="HL674" s="41"/>
      <c r="HN674" s="25"/>
      <c r="HO674" s="25"/>
      <c r="HP674" s="30"/>
      <c r="HQ674" s="42"/>
      <c r="HU674" s="7"/>
      <c r="HV674" s="8"/>
      <c r="IA674" s="8"/>
      <c r="IC674" s="4"/>
      <c r="ID674" s="4"/>
      <c r="IF674" s="8"/>
      <c r="IH674" s="4"/>
      <c r="II674" s="4"/>
      <c r="IK674" s="8"/>
      <c r="IM674" s="4"/>
      <c r="IN674" s="4"/>
      <c r="IO674" s="15"/>
      <c r="IP674" s="39"/>
      <c r="IU674" s="39"/>
      <c r="IW674" s="14"/>
      <c r="IX674" s="14"/>
      <c r="IZ674" s="39"/>
      <c r="JB674" s="14"/>
      <c r="JC674" s="14"/>
      <c r="JD674" s="22"/>
      <c r="JE674" s="40"/>
      <c r="JJ674" s="40"/>
      <c r="JL674" s="21"/>
      <c r="JM674" s="21"/>
      <c r="JN674" s="26"/>
      <c r="JO674" s="41"/>
      <c r="JS674" s="7"/>
      <c r="JT674" s="8"/>
      <c r="JY674" s="8"/>
      <c r="KA674" s="4"/>
      <c r="KB674" s="4"/>
      <c r="KD674" s="8"/>
      <c r="KF674" s="4"/>
      <c r="KG674" s="4"/>
      <c r="KH674" s="15"/>
      <c r="KI674" s="39"/>
      <c r="KN674" s="39"/>
      <c r="KP674" s="14"/>
      <c r="KQ674" s="14"/>
      <c r="KR674" s="22"/>
      <c r="KS674" s="40"/>
      <c r="KX674" s="6"/>
      <c r="KZ674" s="5"/>
      <c r="LA674" s="5"/>
      <c r="LG674" s="15"/>
      <c r="LH674" s="39"/>
      <c r="LM674" s="6"/>
      <c r="LO674" s="5"/>
      <c r="LP674" s="5"/>
      <c r="LQ674" s="7"/>
      <c r="LR674" s="8"/>
      <c r="LW674" s="8"/>
      <c r="LY674" s="4"/>
      <c r="LZ674" s="4"/>
      <c r="MB674" s="8"/>
      <c r="MD674" s="4"/>
      <c r="ME674" s="4"/>
      <c r="MG674" s="8"/>
      <c r="MI674" s="4"/>
      <c r="MJ674" s="4"/>
      <c r="MK674" s="15"/>
      <c r="ML674" s="39"/>
      <c r="MQ674" s="39"/>
      <c r="MS674" s="14"/>
      <c r="MT674" s="14"/>
      <c r="MV674" s="39"/>
      <c r="MX674" s="14"/>
      <c r="MY674" s="14"/>
      <c r="MZ674" s="22"/>
      <c r="NA674" s="40"/>
      <c r="NF674" s="40"/>
      <c r="NH674" s="21"/>
      <c r="NI674" s="21"/>
      <c r="NJ674" s="26"/>
      <c r="NK674" s="41"/>
      <c r="NO674" s="7"/>
      <c r="NP674" s="8"/>
      <c r="NU674" s="8"/>
      <c r="NW674" s="4"/>
      <c r="NX674" s="4"/>
      <c r="NZ674" s="8"/>
      <c r="OB674" s="4"/>
      <c r="OC674" s="4"/>
      <c r="OD674" s="15"/>
      <c r="OE674" s="39"/>
      <c r="OJ674" s="39"/>
      <c r="OL674" s="14"/>
      <c r="OM674" s="14"/>
      <c r="ON674" s="22"/>
      <c r="OO674" s="40"/>
      <c r="OS674" s="7"/>
      <c r="OT674" s="8"/>
      <c r="OY674" s="8"/>
      <c r="PA674" s="4"/>
      <c r="PB674" s="4"/>
      <c r="PC674" s="15"/>
      <c r="PD674" s="39"/>
      <c r="PH674" s="7"/>
      <c r="PI674" s="8"/>
      <c r="PM674" s="7"/>
      <c r="PN674" s="8"/>
      <c r="PS674" s="8"/>
      <c r="PU674" s="4"/>
      <c r="PV674" s="4"/>
      <c r="PX674" s="8"/>
      <c r="PZ674" s="4"/>
      <c r="QA674" s="4"/>
      <c r="QB674" s="15"/>
      <c r="QC674" s="39"/>
      <c r="QH674" s="39"/>
      <c r="QJ674" s="14"/>
      <c r="QK674" s="14"/>
      <c r="QL674" s="22"/>
      <c r="QM674" s="40"/>
      <c r="QQ674" s="7"/>
      <c r="QR674" s="8"/>
      <c r="QW674" s="8"/>
      <c r="QY674" s="4"/>
      <c r="QZ674" s="4"/>
      <c r="RA674" s="15"/>
      <c r="RB674" s="39"/>
      <c r="RF674" s="7"/>
      <c r="RG674" s="8"/>
      <c r="RK674" s="7"/>
      <c r="RL674" s="8"/>
      <c r="RQ674" s="8"/>
      <c r="RS674" s="4"/>
      <c r="RT674" s="4"/>
      <c r="RU674" s="15"/>
      <c r="RV674" s="39"/>
      <c r="RZ674" s="7"/>
      <c r="SA674" s="8"/>
      <c r="SE674" s="7"/>
      <c r="SF674" s="8"/>
      <c r="SJ674" s="7"/>
      <c r="SK674" s="8"/>
      <c r="SP674" s="8"/>
      <c r="SR674" s="4"/>
      <c r="SS674" s="4"/>
      <c r="SU674" s="8"/>
      <c r="SW674" s="4"/>
      <c r="SX674" s="4"/>
      <c r="SY674" s="15"/>
      <c r="SZ674" s="39"/>
      <c r="TE674" s="39"/>
      <c r="TG674" s="14"/>
      <c r="TH674" s="14"/>
      <c r="TI674" s="22"/>
      <c r="TJ674" s="40"/>
      <c r="TN674" s="7"/>
      <c r="TO674" s="8"/>
      <c r="TT674" s="8"/>
      <c r="TV674" s="4"/>
      <c r="TW674" s="4"/>
      <c r="TX674" s="15"/>
      <c r="TY674" s="39"/>
      <c r="UC674" s="7"/>
      <c r="UD674" s="8"/>
      <c r="UH674" s="7"/>
      <c r="UI674" s="8"/>
      <c r="UN674" s="8"/>
      <c r="UP674" s="4"/>
      <c r="UQ674" s="4"/>
      <c r="UR674" s="15"/>
      <c r="US674" s="39"/>
      <c r="UW674" s="7"/>
      <c r="UX674" s="8"/>
      <c r="VB674" s="7"/>
      <c r="VC674" s="8"/>
      <c r="VG674" s="7"/>
      <c r="VH674" s="8"/>
      <c r="VM674" s="8"/>
      <c r="VO674" s="4"/>
      <c r="VP674" s="4"/>
      <c r="VQ674" s="15"/>
      <c r="VR674" s="39"/>
      <c r="VV674" s="7"/>
      <c r="VW674" s="8"/>
      <c r="WA674" s="7"/>
      <c r="WB674" s="8"/>
      <c r="WF674" s="7"/>
      <c r="WG674" s="8"/>
      <c r="WK674" s="7"/>
      <c r="WL674" s="8"/>
      <c r="WQ674" s="8"/>
      <c r="WS674" s="4"/>
      <c r="WT674" s="4"/>
      <c r="WU674" s="15"/>
      <c r="WV674" s="39"/>
      <c r="WZ674" s="7"/>
      <c r="XA674" s="8"/>
      <c r="XE674" s="7"/>
      <c r="XF674" s="8"/>
      <c r="XJ674" s="7"/>
      <c r="XK674" s="8"/>
      <c r="XO674" s="7"/>
      <c r="XP674" s="8"/>
      <c r="XT674" s="7"/>
      <c r="XU674" s="8"/>
      <c r="XY674" s="7"/>
      <c r="XZ674" s="8"/>
      <c r="YD674" s="7"/>
      <c r="YE674" s="8"/>
      <c r="YI674" s="7"/>
      <c r="YJ674" s="8"/>
    </row>
    <row r="675" spans="2:663" x14ac:dyDescent="0.2">
      <c r="B675" s="242"/>
      <c r="C675" s="163"/>
      <c r="D675"/>
      <c r="J675"/>
      <c r="K675"/>
      <c r="L675"/>
      <c r="M675"/>
      <c r="AI675" s="8"/>
      <c r="AK675" s="4"/>
      <c r="AL675" s="9"/>
      <c r="AN675" s="8"/>
      <c r="AP675" s="4"/>
      <c r="AQ675" s="9"/>
      <c r="AS675" s="8"/>
      <c r="AU675" s="4"/>
      <c r="AV675" s="9"/>
      <c r="AX675" s="17"/>
      <c r="AZ675" s="13"/>
      <c r="BA675" s="16"/>
      <c r="BM675" s="39"/>
      <c r="BO675" s="14"/>
      <c r="BP675" s="18"/>
      <c r="BR675" s="39"/>
      <c r="BT675" s="14"/>
      <c r="BU675" s="18"/>
      <c r="BW675" s="39"/>
      <c r="BY675" s="14"/>
      <c r="BZ675" s="18"/>
      <c r="CA675" s="22"/>
      <c r="CB675" s="40"/>
      <c r="CG675" s="40"/>
      <c r="CI675" s="21"/>
      <c r="CJ675" s="21"/>
      <c r="CL675" s="40"/>
      <c r="CN675" s="21"/>
      <c r="CO675" s="21"/>
      <c r="CQ675" s="40"/>
      <c r="CS675" s="21"/>
      <c r="CT675" s="21"/>
      <c r="CV675" s="40"/>
      <c r="CX675" s="21"/>
      <c r="CY675" s="21"/>
      <c r="CZ675" s="26"/>
      <c r="DA675" s="41"/>
      <c r="DF675" s="41"/>
      <c r="DH675" s="25"/>
      <c r="DI675" s="25"/>
      <c r="DK675" s="41"/>
      <c r="DM675" s="25"/>
      <c r="DN675" s="25"/>
      <c r="DP675" s="41"/>
      <c r="DR675" s="25"/>
      <c r="DS675" s="25"/>
      <c r="DT675" s="30"/>
      <c r="DU675" s="42"/>
      <c r="DZ675" s="42"/>
      <c r="EB675" s="29"/>
      <c r="EC675" s="29"/>
      <c r="EE675" s="42"/>
      <c r="EG675" s="29"/>
      <c r="EH675" s="29"/>
      <c r="EI675" s="34"/>
      <c r="EJ675" s="43"/>
      <c r="EO675" s="43"/>
      <c r="EQ675" s="33"/>
      <c r="ER675" s="33"/>
      <c r="ES675" s="38"/>
      <c r="ET675" s="44"/>
      <c r="EX675" s="7"/>
      <c r="EY675" s="8"/>
      <c r="FD675" s="8"/>
      <c r="FF675" s="4"/>
      <c r="FG675" s="4"/>
      <c r="FI675" s="8"/>
      <c r="FK675" s="4"/>
      <c r="FL675" s="4"/>
      <c r="FN675" s="8"/>
      <c r="FP675" s="4"/>
      <c r="FQ675" s="4"/>
      <c r="FS675" s="8"/>
      <c r="FU675" s="4"/>
      <c r="FV675" s="4"/>
      <c r="FW675" s="15"/>
      <c r="FX675" s="39"/>
      <c r="GC675" s="39"/>
      <c r="GE675" s="14"/>
      <c r="GF675" s="14"/>
      <c r="GH675" s="39"/>
      <c r="GJ675" s="14"/>
      <c r="GK675" s="14"/>
      <c r="GM675" s="39"/>
      <c r="GO675" s="14"/>
      <c r="GP675" s="14"/>
      <c r="GQ675" s="22"/>
      <c r="GR675" s="40"/>
      <c r="GW675" s="40"/>
      <c r="GY675" s="21"/>
      <c r="GZ675" s="21"/>
      <c r="HB675" s="40"/>
      <c r="HD675" s="21"/>
      <c r="HE675" s="21"/>
      <c r="HF675" s="26"/>
      <c r="HG675" s="41"/>
      <c r="HL675" s="41"/>
      <c r="HN675" s="25"/>
      <c r="HO675" s="25"/>
      <c r="HP675" s="30"/>
      <c r="HQ675" s="42"/>
      <c r="HU675" s="7"/>
      <c r="HV675" s="8"/>
      <c r="IA675" s="8"/>
      <c r="IC675" s="4"/>
      <c r="ID675" s="4"/>
      <c r="IF675" s="8"/>
      <c r="IH675" s="4"/>
      <c r="II675" s="4"/>
      <c r="IK675" s="8"/>
      <c r="IM675" s="4"/>
      <c r="IN675" s="4"/>
      <c r="IO675" s="15"/>
      <c r="IP675" s="39"/>
      <c r="IU675" s="39"/>
      <c r="IW675" s="14"/>
      <c r="IX675" s="14"/>
      <c r="IZ675" s="39"/>
      <c r="JB675" s="14"/>
      <c r="JC675" s="14"/>
      <c r="JD675" s="22"/>
      <c r="JE675" s="40"/>
      <c r="JJ675" s="40"/>
      <c r="JL675" s="21"/>
      <c r="JM675" s="21"/>
      <c r="JN675" s="26"/>
      <c r="JO675" s="41"/>
      <c r="JS675" s="7"/>
      <c r="JT675" s="8"/>
      <c r="JY675" s="8"/>
      <c r="KA675" s="4"/>
      <c r="KB675" s="4"/>
      <c r="KD675" s="8"/>
      <c r="KF675" s="4"/>
      <c r="KG675" s="4"/>
      <c r="KH675" s="15"/>
      <c r="KI675" s="39"/>
      <c r="KN675" s="39"/>
      <c r="KP675" s="14"/>
      <c r="KQ675" s="14"/>
      <c r="KR675" s="22"/>
      <c r="KS675" s="40"/>
      <c r="KX675" s="6"/>
      <c r="KZ675" s="5"/>
      <c r="LA675" s="5"/>
      <c r="LG675" s="15"/>
      <c r="LH675" s="39"/>
      <c r="LM675" s="6"/>
      <c r="LO675" s="5"/>
      <c r="LP675" s="5"/>
      <c r="LQ675" s="7"/>
      <c r="LR675" s="8"/>
      <c r="LW675" s="8"/>
      <c r="LY675" s="4"/>
      <c r="LZ675" s="4"/>
      <c r="MB675" s="8"/>
      <c r="MD675" s="4"/>
      <c r="ME675" s="4"/>
      <c r="MG675" s="8"/>
      <c r="MI675" s="4"/>
      <c r="MJ675" s="4"/>
      <c r="MK675" s="15"/>
      <c r="ML675" s="39"/>
      <c r="MQ675" s="39"/>
      <c r="MS675" s="14"/>
      <c r="MT675" s="14"/>
      <c r="MV675" s="39"/>
      <c r="MX675" s="14"/>
      <c r="MY675" s="14"/>
      <c r="MZ675" s="22"/>
      <c r="NA675" s="40"/>
      <c r="NF675" s="40"/>
      <c r="NH675" s="21"/>
      <c r="NI675" s="21"/>
      <c r="NJ675" s="26"/>
      <c r="NK675" s="41"/>
      <c r="NO675" s="7"/>
      <c r="NP675" s="8"/>
      <c r="NU675" s="8"/>
      <c r="NW675" s="4"/>
      <c r="NX675" s="4"/>
      <c r="NZ675" s="8"/>
      <c r="OB675" s="4"/>
      <c r="OC675" s="4"/>
      <c r="OD675" s="15"/>
      <c r="OE675" s="39"/>
      <c r="OJ675" s="39"/>
      <c r="OL675" s="14"/>
      <c r="OM675" s="14"/>
      <c r="ON675" s="22"/>
      <c r="OO675" s="40"/>
      <c r="OS675" s="7"/>
      <c r="OT675" s="8"/>
      <c r="OY675" s="8"/>
      <c r="PA675" s="4"/>
      <c r="PB675" s="4"/>
      <c r="PC675" s="15"/>
      <c r="PD675" s="39"/>
      <c r="PH675" s="7"/>
      <c r="PI675" s="8"/>
      <c r="PM675" s="7"/>
      <c r="PN675" s="8"/>
      <c r="PS675" s="8"/>
      <c r="PU675" s="4"/>
      <c r="PV675" s="4"/>
      <c r="PX675" s="8"/>
      <c r="PZ675" s="4"/>
      <c r="QA675" s="4"/>
      <c r="QB675" s="15"/>
      <c r="QC675" s="39"/>
      <c r="QH675" s="39"/>
      <c r="QJ675" s="14"/>
      <c r="QK675" s="14"/>
      <c r="QL675" s="22"/>
      <c r="QM675" s="40"/>
      <c r="QQ675" s="7"/>
      <c r="QR675" s="8"/>
      <c r="QW675" s="8"/>
      <c r="QY675" s="4"/>
      <c r="QZ675" s="4"/>
      <c r="RA675" s="15"/>
      <c r="RB675" s="39"/>
      <c r="RF675" s="7"/>
      <c r="RG675" s="8"/>
      <c r="RK675" s="7"/>
      <c r="RL675" s="8"/>
      <c r="RQ675" s="8"/>
      <c r="RS675" s="4"/>
      <c r="RT675" s="4"/>
      <c r="RU675" s="15"/>
      <c r="RV675" s="39"/>
      <c r="RZ675" s="7"/>
      <c r="SA675" s="8"/>
      <c r="SE675" s="7"/>
      <c r="SF675" s="8"/>
      <c r="SJ675" s="7"/>
      <c r="SK675" s="8"/>
      <c r="SP675" s="8"/>
      <c r="SR675" s="4"/>
      <c r="SS675" s="4"/>
      <c r="SU675" s="8"/>
      <c r="SW675" s="4"/>
      <c r="SX675" s="4"/>
      <c r="SY675" s="15"/>
      <c r="SZ675" s="39"/>
      <c r="TE675" s="39"/>
      <c r="TG675" s="14"/>
      <c r="TH675" s="14"/>
      <c r="TI675" s="22"/>
      <c r="TJ675" s="40"/>
      <c r="TN675" s="7"/>
      <c r="TO675" s="8"/>
      <c r="TT675" s="8"/>
      <c r="TV675" s="4"/>
      <c r="TW675" s="4"/>
      <c r="TX675" s="15"/>
      <c r="TY675" s="39"/>
      <c r="UC675" s="7"/>
      <c r="UD675" s="8"/>
      <c r="UH675" s="7"/>
      <c r="UI675" s="8"/>
      <c r="UN675" s="8"/>
      <c r="UP675" s="4"/>
      <c r="UQ675" s="4"/>
      <c r="UR675" s="15"/>
      <c r="US675" s="39"/>
      <c r="UW675" s="7"/>
      <c r="UX675" s="8"/>
      <c r="VB675" s="7"/>
      <c r="VC675" s="8"/>
      <c r="VG675" s="7"/>
      <c r="VH675" s="8"/>
      <c r="VM675" s="8"/>
      <c r="VO675" s="4"/>
      <c r="VP675" s="4"/>
      <c r="VQ675" s="15"/>
      <c r="VR675" s="39"/>
      <c r="VV675" s="7"/>
      <c r="VW675" s="8"/>
      <c r="WA675" s="7"/>
      <c r="WB675" s="8"/>
      <c r="WF675" s="7"/>
      <c r="WG675" s="8"/>
      <c r="WK675" s="7"/>
      <c r="WL675" s="8"/>
      <c r="WQ675" s="8"/>
      <c r="WS675" s="4"/>
      <c r="WT675" s="4"/>
      <c r="WU675" s="15"/>
      <c r="WV675" s="39"/>
      <c r="WZ675" s="7"/>
      <c r="XA675" s="8"/>
      <c r="XE675" s="7"/>
      <c r="XF675" s="8"/>
      <c r="XJ675" s="7"/>
      <c r="XK675" s="8"/>
      <c r="XO675" s="7"/>
      <c r="XP675" s="8"/>
      <c r="XT675" s="7"/>
      <c r="XU675" s="8"/>
      <c r="XY675" s="7"/>
      <c r="XZ675" s="8"/>
      <c r="YD675" s="7"/>
      <c r="YE675" s="8"/>
      <c r="YI675" s="7"/>
      <c r="YJ675" s="8"/>
    </row>
    <row r="676" spans="2:663" x14ac:dyDescent="0.2">
      <c r="B676" s="242"/>
      <c r="C676" s="163"/>
      <c r="D676"/>
      <c r="J676"/>
      <c r="K676"/>
      <c r="L676"/>
      <c r="M676"/>
      <c r="AI676" s="8"/>
      <c r="AK676" s="4"/>
      <c r="AL676" s="9"/>
      <c r="AN676" s="8"/>
      <c r="AP676" s="4"/>
      <c r="AQ676" s="9"/>
      <c r="AS676" s="8"/>
      <c r="AU676" s="4"/>
      <c r="AV676" s="9"/>
      <c r="AX676" s="17"/>
      <c r="AZ676" s="13"/>
      <c r="BA676" s="16"/>
      <c r="BM676" s="39"/>
      <c r="BO676" s="14"/>
      <c r="BP676" s="18"/>
      <c r="BR676" s="39"/>
      <c r="BT676" s="14"/>
      <c r="BU676" s="18"/>
      <c r="BW676" s="39"/>
      <c r="BY676" s="14"/>
      <c r="BZ676" s="18"/>
      <c r="CA676" s="22"/>
      <c r="CB676" s="40"/>
      <c r="CG676" s="40"/>
      <c r="CI676" s="21"/>
      <c r="CJ676" s="21"/>
      <c r="CL676" s="40"/>
      <c r="CN676" s="21"/>
      <c r="CO676" s="21"/>
      <c r="CQ676" s="40"/>
      <c r="CS676" s="21"/>
      <c r="CT676" s="21"/>
      <c r="CV676" s="40"/>
      <c r="CX676" s="21"/>
      <c r="CY676" s="21"/>
      <c r="CZ676" s="26"/>
      <c r="DA676" s="41"/>
      <c r="DF676" s="41"/>
      <c r="DH676" s="25"/>
      <c r="DI676" s="25"/>
      <c r="DK676" s="41"/>
      <c r="DM676" s="25"/>
      <c r="DN676" s="25"/>
      <c r="DP676" s="41"/>
      <c r="DR676" s="25"/>
      <c r="DS676" s="25"/>
      <c r="DT676" s="30"/>
      <c r="DU676" s="42"/>
      <c r="DZ676" s="42"/>
      <c r="EB676" s="29"/>
      <c r="EC676" s="29"/>
      <c r="EE676" s="42"/>
      <c r="EG676" s="29"/>
      <c r="EH676" s="29"/>
      <c r="EI676" s="34"/>
      <c r="EJ676" s="43"/>
      <c r="EO676" s="43"/>
      <c r="EQ676" s="33"/>
      <c r="ER676" s="33"/>
      <c r="ES676" s="38"/>
      <c r="ET676" s="44"/>
      <c r="EX676" s="7"/>
      <c r="EY676" s="8"/>
      <c r="FD676" s="8"/>
      <c r="FF676" s="4"/>
      <c r="FG676" s="4"/>
      <c r="FI676" s="8"/>
      <c r="FK676" s="4"/>
      <c r="FL676" s="4"/>
      <c r="FN676" s="8"/>
      <c r="FP676" s="4"/>
      <c r="FQ676" s="4"/>
      <c r="FS676" s="8"/>
      <c r="FU676" s="4"/>
      <c r="FV676" s="4"/>
      <c r="FW676" s="15"/>
      <c r="FX676" s="39"/>
      <c r="GC676" s="39"/>
      <c r="GE676" s="14"/>
      <c r="GF676" s="14"/>
      <c r="GH676" s="39"/>
      <c r="GJ676" s="14"/>
      <c r="GK676" s="14"/>
      <c r="GM676" s="39"/>
      <c r="GO676" s="14"/>
      <c r="GP676" s="14"/>
      <c r="GQ676" s="22"/>
      <c r="GR676" s="40"/>
      <c r="GW676" s="40"/>
      <c r="GY676" s="21"/>
      <c r="GZ676" s="21"/>
      <c r="HB676" s="40"/>
      <c r="HD676" s="21"/>
      <c r="HE676" s="21"/>
      <c r="HF676" s="26"/>
      <c r="HG676" s="41"/>
      <c r="HL676" s="41"/>
      <c r="HN676" s="25"/>
      <c r="HO676" s="25"/>
      <c r="HP676" s="30"/>
      <c r="HQ676" s="42"/>
      <c r="HU676" s="7"/>
      <c r="HV676" s="8"/>
      <c r="IA676" s="8"/>
      <c r="IC676" s="4"/>
      <c r="ID676" s="4"/>
      <c r="IF676" s="8"/>
      <c r="IH676" s="4"/>
      <c r="II676" s="4"/>
      <c r="IK676" s="8"/>
      <c r="IM676" s="4"/>
      <c r="IN676" s="4"/>
      <c r="IO676" s="15"/>
      <c r="IP676" s="39"/>
      <c r="IU676" s="39"/>
      <c r="IW676" s="14"/>
      <c r="IX676" s="14"/>
      <c r="IZ676" s="39"/>
      <c r="JB676" s="14"/>
      <c r="JC676" s="14"/>
      <c r="JD676" s="22"/>
      <c r="JE676" s="40"/>
      <c r="JJ676" s="40"/>
      <c r="JL676" s="21"/>
      <c r="JM676" s="21"/>
      <c r="JN676" s="26"/>
      <c r="JO676" s="41"/>
      <c r="JS676" s="7"/>
      <c r="JT676" s="8"/>
      <c r="JY676" s="8"/>
      <c r="KA676" s="4"/>
      <c r="KB676" s="4"/>
      <c r="KD676" s="8"/>
      <c r="KF676" s="4"/>
      <c r="KG676" s="4"/>
      <c r="KH676" s="15"/>
      <c r="KI676" s="39"/>
      <c r="KN676" s="39"/>
      <c r="KP676" s="14"/>
      <c r="KQ676" s="14"/>
      <c r="KR676" s="22"/>
      <c r="KS676" s="40"/>
      <c r="KX676" s="6"/>
      <c r="KZ676" s="5"/>
      <c r="LA676" s="5"/>
      <c r="LG676" s="15"/>
      <c r="LH676" s="39"/>
      <c r="LM676" s="6"/>
      <c r="LO676" s="5"/>
      <c r="LP676" s="5"/>
      <c r="LQ676" s="7"/>
      <c r="LR676" s="8"/>
      <c r="LW676" s="8"/>
      <c r="LY676" s="4"/>
      <c r="LZ676" s="4"/>
      <c r="MB676" s="8"/>
      <c r="MD676" s="4"/>
      <c r="ME676" s="4"/>
      <c r="MG676" s="8"/>
      <c r="MI676" s="4"/>
      <c r="MJ676" s="4"/>
      <c r="MK676" s="15"/>
      <c r="ML676" s="39"/>
      <c r="MQ676" s="39"/>
      <c r="MS676" s="14"/>
      <c r="MT676" s="14"/>
      <c r="MV676" s="39"/>
      <c r="MX676" s="14"/>
      <c r="MY676" s="14"/>
      <c r="MZ676" s="22"/>
      <c r="NA676" s="40"/>
      <c r="NF676" s="40"/>
      <c r="NH676" s="21"/>
      <c r="NI676" s="21"/>
      <c r="NJ676" s="26"/>
      <c r="NK676" s="41"/>
      <c r="NO676" s="7"/>
      <c r="NP676" s="8"/>
      <c r="NU676" s="8"/>
      <c r="NW676" s="4"/>
      <c r="NX676" s="4"/>
      <c r="NZ676" s="8"/>
      <c r="OB676" s="4"/>
      <c r="OC676" s="4"/>
      <c r="OD676" s="15"/>
      <c r="OE676" s="39"/>
      <c r="OJ676" s="39"/>
      <c r="OL676" s="14"/>
      <c r="OM676" s="14"/>
      <c r="ON676" s="22"/>
      <c r="OO676" s="40"/>
      <c r="OS676" s="7"/>
      <c r="OT676" s="8"/>
      <c r="OY676" s="8"/>
      <c r="PA676" s="4"/>
      <c r="PB676" s="4"/>
      <c r="PC676" s="15"/>
      <c r="PD676" s="39"/>
      <c r="PH676" s="7"/>
      <c r="PI676" s="8"/>
      <c r="PM676" s="7"/>
      <c r="PN676" s="8"/>
      <c r="PS676" s="8"/>
      <c r="PU676" s="4"/>
      <c r="PV676" s="4"/>
      <c r="PX676" s="8"/>
      <c r="PZ676" s="4"/>
      <c r="QA676" s="4"/>
      <c r="QB676" s="15"/>
      <c r="QC676" s="39"/>
      <c r="QH676" s="39"/>
      <c r="QJ676" s="14"/>
      <c r="QK676" s="14"/>
      <c r="QL676" s="22"/>
      <c r="QM676" s="40"/>
      <c r="QQ676" s="7"/>
      <c r="QR676" s="8"/>
      <c r="QW676" s="8"/>
      <c r="QY676" s="4"/>
      <c r="QZ676" s="4"/>
      <c r="RA676" s="15"/>
      <c r="RB676" s="39"/>
      <c r="RF676" s="7"/>
      <c r="RG676" s="8"/>
      <c r="RK676" s="7"/>
      <c r="RL676" s="8"/>
      <c r="RQ676" s="8"/>
      <c r="RS676" s="4"/>
      <c r="RT676" s="4"/>
      <c r="RU676" s="15"/>
      <c r="RV676" s="39"/>
      <c r="RZ676" s="7"/>
      <c r="SA676" s="8"/>
      <c r="SE676" s="7"/>
      <c r="SF676" s="8"/>
      <c r="SJ676" s="7"/>
      <c r="SK676" s="8"/>
      <c r="SP676" s="8"/>
      <c r="SR676" s="4"/>
      <c r="SS676" s="4"/>
      <c r="SU676" s="8"/>
      <c r="SW676" s="4"/>
      <c r="SX676" s="4"/>
      <c r="SY676" s="15"/>
      <c r="SZ676" s="39"/>
      <c r="TE676" s="39"/>
      <c r="TG676" s="14"/>
      <c r="TH676" s="14"/>
      <c r="TI676" s="22"/>
      <c r="TJ676" s="40"/>
      <c r="TN676" s="7"/>
      <c r="TO676" s="8"/>
      <c r="TT676" s="8"/>
      <c r="TV676" s="4"/>
      <c r="TW676" s="4"/>
      <c r="TX676" s="15"/>
      <c r="TY676" s="39"/>
      <c r="UC676" s="7"/>
      <c r="UD676" s="8"/>
      <c r="UH676" s="7"/>
      <c r="UI676" s="8"/>
      <c r="UN676" s="8"/>
      <c r="UP676" s="4"/>
      <c r="UQ676" s="4"/>
      <c r="UR676" s="15"/>
      <c r="US676" s="39"/>
      <c r="UW676" s="7"/>
      <c r="UX676" s="8"/>
      <c r="VB676" s="7"/>
      <c r="VC676" s="8"/>
      <c r="VG676" s="7"/>
      <c r="VH676" s="8"/>
      <c r="VM676" s="8"/>
      <c r="VO676" s="4"/>
      <c r="VP676" s="4"/>
      <c r="VQ676" s="15"/>
      <c r="VR676" s="39"/>
      <c r="VV676" s="7"/>
      <c r="VW676" s="8"/>
      <c r="WA676" s="7"/>
      <c r="WB676" s="8"/>
      <c r="WF676" s="7"/>
      <c r="WG676" s="8"/>
      <c r="WK676" s="7"/>
      <c r="WL676" s="8"/>
      <c r="WQ676" s="8"/>
      <c r="WS676" s="4"/>
      <c r="WT676" s="4"/>
      <c r="WU676" s="15"/>
      <c r="WV676" s="39"/>
      <c r="WZ676" s="7"/>
      <c r="XA676" s="8"/>
      <c r="XE676" s="7"/>
      <c r="XF676" s="8"/>
      <c r="XJ676" s="7"/>
      <c r="XK676" s="8"/>
      <c r="XO676" s="7"/>
      <c r="XP676" s="8"/>
      <c r="XT676" s="7"/>
      <c r="XU676" s="8"/>
      <c r="XY676" s="7"/>
      <c r="XZ676" s="8"/>
      <c r="YD676" s="7"/>
      <c r="YE676" s="8"/>
      <c r="YI676" s="7"/>
      <c r="YJ676" s="8"/>
    </row>
    <row r="677" spans="2:663" x14ac:dyDescent="0.2">
      <c r="B677" s="242"/>
      <c r="C677" s="163"/>
      <c r="D677"/>
      <c r="J677"/>
      <c r="K677"/>
      <c r="L677"/>
      <c r="M677"/>
      <c r="AI677" s="8"/>
      <c r="AK677" s="4"/>
      <c r="AL677" s="9"/>
      <c r="AN677" s="8"/>
      <c r="AP677" s="4"/>
      <c r="AQ677" s="9"/>
      <c r="AS677" s="8"/>
      <c r="AU677" s="4"/>
      <c r="AV677" s="9"/>
      <c r="AX677" s="17"/>
      <c r="AZ677" s="13"/>
      <c r="BA677" s="16"/>
      <c r="BM677" s="39"/>
      <c r="BO677" s="14"/>
      <c r="BP677" s="18"/>
      <c r="BR677" s="39"/>
      <c r="BT677" s="14"/>
      <c r="BU677" s="18"/>
      <c r="BW677" s="39"/>
      <c r="BY677" s="14"/>
      <c r="BZ677" s="18"/>
      <c r="CA677" s="22"/>
      <c r="CB677" s="40"/>
      <c r="CG677" s="40"/>
      <c r="CI677" s="21"/>
      <c r="CJ677" s="21"/>
      <c r="CL677" s="40"/>
      <c r="CN677" s="21"/>
      <c r="CO677" s="21"/>
      <c r="CQ677" s="40"/>
      <c r="CS677" s="21"/>
      <c r="CT677" s="21"/>
      <c r="CV677" s="40"/>
      <c r="CX677" s="21"/>
      <c r="CY677" s="21"/>
      <c r="CZ677" s="26"/>
      <c r="DA677" s="41"/>
      <c r="DF677" s="41"/>
      <c r="DH677" s="25"/>
      <c r="DI677" s="25"/>
      <c r="DK677" s="41"/>
      <c r="DM677" s="25"/>
      <c r="DN677" s="25"/>
      <c r="DP677" s="41"/>
      <c r="DR677" s="25"/>
      <c r="DS677" s="25"/>
      <c r="DT677" s="30"/>
      <c r="DU677" s="42"/>
      <c r="DZ677" s="42"/>
      <c r="EB677" s="29"/>
      <c r="EC677" s="29"/>
      <c r="EE677" s="42"/>
      <c r="EG677" s="29"/>
      <c r="EH677" s="29"/>
      <c r="EI677" s="34"/>
      <c r="EJ677" s="43"/>
      <c r="EO677" s="43"/>
      <c r="EQ677" s="33"/>
      <c r="ER677" s="33"/>
      <c r="ES677" s="38"/>
      <c r="ET677" s="44"/>
      <c r="EX677" s="7"/>
      <c r="EY677" s="8"/>
      <c r="FD677" s="8"/>
      <c r="FF677" s="4"/>
      <c r="FG677" s="4"/>
      <c r="FI677" s="8"/>
      <c r="FK677" s="4"/>
      <c r="FL677" s="4"/>
      <c r="FN677" s="8"/>
      <c r="FP677" s="4"/>
      <c r="FQ677" s="4"/>
      <c r="FS677" s="8"/>
      <c r="FU677" s="4"/>
      <c r="FV677" s="4"/>
      <c r="FW677" s="15"/>
      <c r="FX677" s="39"/>
      <c r="GC677" s="39"/>
      <c r="GE677" s="14"/>
      <c r="GF677" s="14"/>
      <c r="GH677" s="39"/>
      <c r="GJ677" s="14"/>
      <c r="GK677" s="14"/>
      <c r="GM677" s="39"/>
      <c r="GO677" s="14"/>
      <c r="GP677" s="14"/>
      <c r="GQ677" s="22"/>
      <c r="GR677" s="40"/>
      <c r="GW677" s="40"/>
      <c r="GY677" s="21"/>
      <c r="GZ677" s="21"/>
      <c r="HB677" s="40"/>
      <c r="HD677" s="21"/>
      <c r="HE677" s="21"/>
      <c r="HF677" s="26"/>
      <c r="HG677" s="41"/>
      <c r="HL677" s="41"/>
      <c r="HN677" s="25"/>
      <c r="HO677" s="25"/>
      <c r="HP677" s="30"/>
      <c r="HQ677" s="42"/>
      <c r="HU677" s="7"/>
      <c r="HV677" s="8"/>
      <c r="IA677" s="8"/>
      <c r="IC677" s="4"/>
      <c r="ID677" s="4"/>
      <c r="IF677" s="8"/>
      <c r="IH677" s="4"/>
      <c r="II677" s="4"/>
      <c r="IK677" s="8"/>
      <c r="IM677" s="4"/>
      <c r="IN677" s="4"/>
      <c r="IO677" s="15"/>
      <c r="IP677" s="39"/>
      <c r="IU677" s="39"/>
      <c r="IW677" s="14"/>
      <c r="IX677" s="14"/>
      <c r="IZ677" s="39"/>
      <c r="JB677" s="14"/>
      <c r="JC677" s="14"/>
      <c r="JD677" s="22"/>
      <c r="JE677" s="40"/>
      <c r="JJ677" s="40"/>
      <c r="JL677" s="21"/>
      <c r="JM677" s="21"/>
      <c r="JN677" s="26"/>
      <c r="JO677" s="41"/>
      <c r="JS677" s="7"/>
      <c r="JT677" s="8"/>
      <c r="JY677" s="8"/>
      <c r="KA677" s="4"/>
      <c r="KB677" s="4"/>
      <c r="KD677" s="8"/>
      <c r="KF677" s="4"/>
      <c r="KG677" s="4"/>
      <c r="KH677" s="15"/>
      <c r="KI677" s="39"/>
      <c r="KN677" s="39"/>
      <c r="KP677" s="14"/>
      <c r="KQ677" s="14"/>
      <c r="KR677" s="22"/>
      <c r="KS677" s="40"/>
      <c r="KX677" s="6"/>
      <c r="KZ677" s="5"/>
      <c r="LA677" s="5"/>
      <c r="LG677" s="15"/>
      <c r="LH677" s="39"/>
      <c r="LM677" s="6"/>
      <c r="LO677" s="5"/>
      <c r="LP677" s="5"/>
      <c r="LQ677" s="7"/>
      <c r="LR677" s="8"/>
      <c r="LW677" s="8"/>
      <c r="LY677" s="4"/>
      <c r="LZ677" s="4"/>
      <c r="MB677" s="8"/>
      <c r="MD677" s="4"/>
      <c r="ME677" s="4"/>
      <c r="MG677" s="8"/>
      <c r="MI677" s="4"/>
      <c r="MJ677" s="4"/>
      <c r="MK677" s="15"/>
      <c r="ML677" s="39"/>
      <c r="MQ677" s="39"/>
      <c r="MS677" s="14"/>
      <c r="MT677" s="14"/>
      <c r="MV677" s="39"/>
      <c r="MX677" s="14"/>
      <c r="MY677" s="14"/>
      <c r="MZ677" s="22"/>
      <c r="NA677" s="40"/>
      <c r="NF677" s="40"/>
      <c r="NH677" s="21"/>
      <c r="NI677" s="21"/>
      <c r="NJ677" s="26"/>
      <c r="NK677" s="41"/>
      <c r="NO677" s="7"/>
      <c r="NP677" s="8"/>
      <c r="NU677" s="8"/>
      <c r="NW677" s="4"/>
      <c r="NX677" s="4"/>
      <c r="NZ677" s="8"/>
      <c r="OB677" s="4"/>
      <c r="OC677" s="4"/>
      <c r="OD677" s="15"/>
      <c r="OE677" s="39"/>
      <c r="OJ677" s="39"/>
      <c r="OL677" s="14"/>
      <c r="OM677" s="14"/>
      <c r="ON677" s="22"/>
      <c r="OO677" s="40"/>
      <c r="OS677" s="7"/>
      <c r="OT677" s="8"/>
      <c r="OY677" s="8"/>
      <c r="PA677" s="4"/>
      <c r="PB677" s="4"/>
      <c r="PC677" s="15"/>
      <c r="PD677" s="39"/>
      <c r="PH677" s="7"/>
      <c r="PI677" s="8"/>
      <c r="PM677" s="7"/>
      <c r="PN677" s="8"/>
      <c r="PS677" s="8"/>
      <c r="PU677" s="4"/>
      <c r="PV677" s="4"/>
      <c r="PX677" s="8"/>
      <c r="PZ677" s="4"/>
      <c r="QA677" s="4"/>
      <c r="QB677" s="15"/>
      <c r="QC677" s="39"/>
      <c r="QH677" s="39"/>
      <c r="QJ677" s="14"/>
      <c r="QK677" s="14"/>
      <c r="QL677" s="22"/>
      <c r="QM677" s="40"/>
      <c r="QQ677" s="7"/>
      <c r="QR677" s="8"/>
      <c r="QW677" s="8"/>
      <c r="QY677" s="4"/>
      <c r="QZ677" s="4"/>
      <c r="RA677" s="15"/>
      <c r="RB677" s="39"/>
      <c r="RF677" s="7"/>
      <c r="RG677" s="8"/>
      <c r="RK677" s="7"/>
      <c r="RL677" s="8"/>
      <c r="RQ677" s="8"/>
      <c r="RS677" s="4"/>
      <c r="RT677" s="4"/>
      <c r="RU677" s="15"/>
      <c r="RV677" s="39"/>
      <c r="RZ677" s="7"/>
      <c r="SA677" s="8"/>
      <c r="SE677" s="7"/>
      <c r="SF677" s="8"/>
      <c r="SJ677" s="7"/>
      <c r="SK677" s="8"/>
      <c r="SP677" s="8"/>
      <c r="SR677" s="4"/>
      <c r="SS677" s="4"/>
      <c r="SU677" s="8"/>
      <c r="SW677" s="4"/>
      <c r="SX677" s="4"/>
      <c r="SY677" s="15"/>
      <c r="SZ677" s="39"/>
      <c r="TE677" s="39"/>
      <c r="TG677" s="14"/>
      <c r="TH677" s="14"/>
      <c r="TI677" s="22"/>
      <c r="TJ677" s="40"/>
      <c r="TN677" s="7"/>
      <c r="TO677" s="8"/>
      <c r="TT677" s="8"/>
      <c r="TV677" s="4"/>
      <c r="TW677" s="4"/>
      <c r="TX677" s="15"/>
      <c r="TY677" s="39"/>
      <c r="UC677" s="7"/>
      <c r="UD677" s="8"/>
      <c r="UH677" s="7"/>
      <c r="UI677" s="8"/>
      <c r="UN677" s="8"/>
      <c r="UP677" s="4"/>
      <c r="UQ677" s="4"/>
      <c r="UR677" s="15"/>
      <c r="US677" s="39"/>
      <c r="UW677" s="7"/>
      <c r="UX677" s="8"/>
      <c r="VB677" s="7"/>
      <c r="VC677" s="8"/>
      <c r="VG677" s="7"/>
      <c r="VH677" s="8"/>
      <c r="VM677" s="8"/>
      <c r="VO677" s="4"/>
      <c r="VP677" s="4"/>
      <c r="VQ677" s="15"/>
      <c r="VR677" s="39"/>
      <c r="VV677" s="7"/>
      <c r="VW677" s="8"/>
      <c r="WA677" s="7"/>
      <c r="WB677" s="8"/>
      <c r="WF677" s="7"/>
      <c r="WG677" s="8"/>
      <c r="WK677" s="7"/>
      <c r="WL677" s="8"/>
      <c r="WQ677" s="8"/>
      <c r="WS677" s="4"/>
      <c r="WT677" s="4"/>
      <c r="WU677" s="15"/>
      <c r="WV677" s="39"/>
      <c r="WZ677" s="7"/>
      <c r="XA677" s="8"/>
      <c r="XE677" s="7"/>
      <c r="XF677" s="8"/>
      <c r="XJ677" s="7"/>
      <c r="XK677" s="8"/>
      <c r="XO677" s="7"/>
      <c r="XP677" s="8"/>
      <c r="XT677" s="7"/>
      <c r="XU677" s="8"/>
      <c r="XY677" s="7"/>
      <c r="XZ677" s="8"/>
      <c r="YD677" s="7"/>
      <c r="YE677" s="8"/>
      <c r="YI677" s="7"/>
      <c r="YJ677" s="8"/>
    </row>
    <row r="678" spans="2:663" x14ac:dyDescent="0.2">
      <c r="B678" s="242"/>
      <c r="C678" s="163"/>
      <c r="D678"/>
      <c r="J678"/>
      <c r="K678"/>
      <c r="L678"/>
      <c r="M678"/>
      <c r="AI678" s="8"/>
      <c r="AK678" s="4"/>
      <c r="AL678" s="9"/>
      <c r="AN678" s="8"/>
      <c r="AP678" s="4"/>
      <c r="AQ678" s="9"/>
      <c r="AS678" s="8"/>
      <c r="AU678" s="4"/>
      <c r="AV678" s="9"/>
      <c r="AX678" s="17"/>
      <c r="AZ678" s="13"/>
      <c r="BA678" s="16"/>
      <c r="BM678" s="39"/>
      <c r="BO678" s="14"/>
      <c r="BP678" s="18"/>
      <c r="BR678" s="39"/>
      <c r="BT678" s="14"/>
      <c r="BU678" s="18"/>
      <c r="BW678" s="39"/>
      <c r="BY678" s="14"/>
      <c r="BZ678" s="18"/>
      <c r="CA678" s="22"/>
      <c r="CB678" s="40"/>
      <c r="CG678" s="40"/>
      <c r="CI678" s="21"/>
      <c r="CJ678" s="21"/>
      <c r="CL678" s="40"/>
      <c r="CN678" s="21"/>
      <c r="CO678" s="21"/>
      <c r="CQ678" s="40"/>
      <c r="CS678" s="21"/>
      <c r="CT678" s="21"/>
      <c r="CV678" s="40"/>
      <c r="CX678" s="21"/>
      <c r="CY678" s="21"/>
      <c r="CZ678" s="26"/>
      <c r="DA678" s="41"/>
      <c r="DF678" s="41"/>
      <c r="DH678" s="25"/>
      <c r="DI678" s="25"/>
      <c r="DK678" s="41"/>
      <c r="DM678" s="25"/>
      <c r="DN678" s="25"/>
      <c r="DP678" s="41"/>
      <c r="DR678" s="25"/>
      <c r="DS678" s="25"/>
      <c r="DT678" s="30"/>
      <c r="DU678" s="42"/>
      <c r="DZ678" s="42"/>
      <c r="EB678" s="29"/>
      <c r="EC678" s="29"/>
      <c r="EE678" s="42"/>
      <c r="EG678" s="29"/>
      <c r="EH678" s="29"/>
      <c r="EI678" s="34"/>
      <c r="EJ678" s="43"/>
      <c r="EO678" s="43"/>
      <c r="EQ678" s="33"/>
      <c r="ER678" s="33"/>
      <c r="ES678" s="38"/>
      <c r="ET678" s="44"/>
      <c r="EX678" s="7"/>
      <c r="EY678" s="8"/>
      <c r="FD678" s="8"/>
      <c r="FF678" s="4"/>
      <c r="FG678" s="4"/>
      <c r="FI678" s="8"/>
      <c r="FK678" s="4"/>
      <c r="FL678" s="4"/>
      <c r="FN678" s="8"/>
      <c r="FP678" s="4"/>
      <c r="FQ678" s="4"/>
      <c r="FS678" s="8"/>
      <c r="FU678" s="4"/>
      <c r="FV678" s="4"/>
      <c r="FW678" s="15"/>
      <c r="FX678" s="39"/>
      <c r="GC678" s="39"/>
      <c r="GE678" s="14"/>
      <c r="GF678" s="14"/>
      <c r="GH678" s="39"/>
      <c r="GJ678" s="14"/>
      <c r="GK678" s="14"/>
      <c r="GM678" s="39"/>
      <c r="GO678" s="14"/>
      <c r="GP678" s="14"/>
      <c r="GQ678" s="22"/>
      <c r="GR678" s="40"/>
      <c r="GW678" s="40"/>
      <c r="GY678" s="21"/>
      <c r="GZ678" s="21"/>
      <c r="HB678" s="40"/>
      <c r="HD678" s="21"/>
      <c r="HE678" s="21"/>
      <c r="HF678" s="26"/>
      <c r="HG678" s="41"/>
      <c r="HL678" s="41"/>
      <c r="HN678" s="25"/>
      <c r="HO678" s="25"/>
      <c r="HP678" s="30"/>
      <c r="HQ678" s="42"/>
      <c r="HU678" s="7"/>
      <c r="HV678" s="8"/>
      <c r="IA678" s="8"/>
      <c r="IC678" s="4"/>
      <c r="ID678" s="4"/>
      <c r="IF678" s="8"/>
      <c r="IH678" s="4"/>
      <c r="II678" s="4"/>
      <c r="IK678" s="8"/>
      <c r="IM678" s="4"/>
      <c r="IN678" s="4"/>
      <c r="IO678" s="15"/>
      <c r="IP678" s="39"/>
      <c r="IU678" s="39"/>
      <c r="IW678" s="14"/>
      <c r="IX678" s="14"/>
      <c r="IZ678" s="39"/>
      <c r="JB678" s="14"/>
      <c r="JC678" s="14"/>
      <c r="JD678" s="22"/>
      <c r="JE678" s="40"/>
      <c r="JJ678" s="40"/>
      <c r="JL678" s="21"/>
      <c r="JM678" s="21"/>
      <c r="JN678" s="26"/>
      <c r="JO678" s="41"/>
      <c r="JS678" s="7"/>
      <c r="JT678" s="8"/>
      <c r="JY678" s="8"/>
      <c r="KA678" s="4"/>
      <c r="KB678" s="4"/>
      <c r="KD678" s="8"/>
      <c r="KF678" s="4"/>
      <c r="KG678" s="4"/>
      <c r="KH678" s="15"/>
      <c r="KI678" s="39"/>
      <c r="KN678" s="39"/>
      <c r="KP678" s="14"/>
      <c r="KQ678" s="14"/>
      <c r="KR678" s="22"/>
      <c r="KS678" s="40"/>
      <c r="KX678" s="6"/>
      <c r="KZ678" s="5"/>
      <c r="LA678" s="5"/>
      <c r="LG678" s="15"/>
      <c r="LH678" s="39"/>
      <c r="LM678" s="6"/>
      <c r="LO678" s="5"/>
      <c r="LP678" s="5"/>
      <c r="LQ678" s="7"/>
      <c r="LR678" s="8"/>
      <c r="LW678" s="8"/>
      <c r="LY678" s="4"/>
      <c r="LZ678" s="4"/>
      <c r="MB678" s="8"/>
      <c r="MD678" s="4"/>
      <c r="ME678" s="4"/>
      <c r="MG678" s="8"/>
      <c r="MI678" s="4"/>
      <c r="MJ678" s="4"/>
      <c r="MK678" s="15"/>
      <c r="ML678" s="39"/>
      <c r="MQ678" s="39"/>
      <c r="MS678" s="14"/>
      <c r="MT678" s="14"/>
      <c r="MV678" s="39"/>
      <c r="MX678" s="14"/>
      <c r="MY678" s="14"/>
      <c r="MZ678" s="22"/>
      <c r="NA678" s="40"/>
      <c r="NF678" s="40"/>
      <c r="NH678" s="21"/>
      <c r="NI678" s="21"/>
      <c r="NJ678" s="26"/>
      <c r="NK678" s="41"/>
      <c r="NO678" s="7"/>
      <c r="NP678" s="8"/>
      <c r="NU678" s="8"/>
      <c r="NW678" s="4"/>
      <c r="NX678" s="4"/>
      <c r="NZ678" s="8"/>
      <c r="OB678" s="4"/>
      <c r="OC678" s="4"/>
      <c r="OD678" s="15"/>
      <c r="OE678" s="39"/>
      <c r="OJ678" s="39"/>
      <c r="OL678" s="14"/>
      <c r="OM678" s="14"/>
      <c r="ON678" s="22"/>
      <c r="OO678" s="40"/>
      <c r="OS678" s="7"/>
      <c r="OT678" s="8"/>
      <c r="OY678" s="8"/>
      <c r="PA678" s="4"/>
      <c r="PB678" s="4"/>
      <c r="PC678" s="15"/>
      <c r="PD678" s="39"/>
      <c r="PH678" s="7"/>
      <c r="PI678" s="8"/>
      <c r="PM678" s="7"/>
      <c r="PN678" s="8"/>
      <c r="PS678" s="8"/>
      <c r="PU678" s="4"/>
      <c r="PV678" s="4"/>
      <c r="PX678" s="8"/>
      <c r="PZ678" s="4"/>
      <c r="QA678" s="4"/>
      <c r="QB678" s="15"/>
      <c r="QC678" s="39"/>
      <c r="QH678" s="39"/>
      <c r="QJ678" s="14"/>
      <c r="QK678" s="14"/>
      <c r="QL678" s="22"/>
      <c r="QM678" s="40"/>
      <c r="QQ678" s="7"/>
      <c r="QR678" s="8"/>
      <c r="QW678" s="8"/>
      <c r="QY678" s="4"/>
      <c r="QZ678" s="4"/>
      <c r="RA678" s="15"/>
      <c r="RB678" s="39"/>
      <c r="RF678" s="7"/>
      <c r="RG678" s="8"/>
      <c r="RK678" s="7"/>
      <c r="RL678" s="8"/>
      <c r="RQ678" s="8"/>
      <c r="RS678" s="4"/>
      <c r="RT678" s="4"/>
      <c r="RU678" s="15"/>
      <c r="RV678" s="39"/>
      <c r="RZ678" s="7"/>
      <c r="SA678" s="8"/>
      <c r="SE678" s="7"/>
      <c r="SF678" s="8"/>
      <c r="SJ678" s="7"/>
      <c r="SK678" s="8"/>
      <c r="SP678" s="8"/>
      <c r="SR678" s="4"/>
      <c r="SS678" s="4"/>
      <c r="SU678" s="8"/>
      <c r="SW678" s="4"/>
      <c r="SX678" s="4"/>
      <c r="SY678" s="15"/>
      <c r="SZ678" s="39"/>
      <c r="TE678" s="39"/>
      <c r="TG678" s="14"/>
      <c r="TH678" s="14"/>
      <c r="TI678" s="22"/>
      <c r="TJ678" s="40"/>
      <c r="TN678" s="7"/>
      <c r="TO678" s="8"/>
      <c r="TT678" s="8"/>
      <c r="TV678" s="4"/>
      <c r="TW678" s="4"/>
      <c r="TX678" s="15"/>
      <c r="TY678" s="39"/>
      <c r="UC678" s="7"/>
      <c r="UD678" s="8"/>
      <c r="UH678" s="7"/>
      <c r="UI678" s="8"/>
      <c r="UN678" s="8"/>
      <c r="UP678" s="4"/>
      <c r="UQ678" s="4"/>
      <c r="UR678" s="15"/>
      <c r="US678" s="39"/>
      <c r="UW678" s="7"/>
      <c r="UX678" s="8"/>
      <c r="VB678" s="7"/>
      <c r="VC678" s="8"/>
      <c r="VG678" s="7"/>
      <c r="VH678" s="8"/>
      <c r="VM678" s="8"/>
      <c r="VO678" s="4"/>
      <c r="VP678" s="4"/>
      <c r="VQ678" s="15"/>
      <c r="VR678" s="39"/>
      <c r="VV678" s="7"/>
      <c r="VW678" s="8"/>
      <c r="WA678" s="7"/>
      <c r="WB678" s="8"/>
      <c r="WF678" s="7"/>
      <c r="WG678" s="8"/>
      <c r="WK678" s="7"/>
      <c r="WL678" s="8"/>
      <c r="WQ678" s="8"/>
      <c r="WS678" s="4"/>
      <c r="WT678" s="4"/>
      <c r="WU678" s="15"/>
      <c r="WV678" s="39"/>
      <c r="WZ678" s="7"/>
      <c r="XA678" s="8"/>
      <c r="XE678" s="7"/>
      <c r="XF678" s="8"/>
      <c r="XJ678" s="7"/>
      <c r="XK678" s="8"/>
      <c r="XO678" s="7"/>
      <c r="XP678" s="8"/>
      <c r="XT678" s="7"/>
      <c r="XU678" s="8"/>
      <c r="XY678" s="7"/>
      <c r="XZ678" s="8"/>
      <c r="YD678" s="7"/>
      <c r="YE678" s="8"/>
      <c r="YI678" s="7"/>
      <c r="YJ678" s="8"/>
    </row>
    <row r="679" spans="2:663" x14ac:dyDescent="0.2">
      <c r="B679" s="242"/>
      <c r="C679" s="163"/>
      <c r="D679"/>
      <c r="J679"/>
      <c r="K679"/>
      <c r="L679"/>
      <c r="M679"/>
      <c r="N679"/>
      <c r="O679"/>
      <c r="P679"/>
      <c r="Q679"/>
      <c r="R679" s="11"/>
      <c r="S679"/>
      <c r="T679"/>
      <c r="U679"/>
      <c r="V679"/>
      <c r="W679" s="11"/>
      <c r="X679"/>
      <c r="Y679"/>
      <c r="Z679"/>
      <c r="AA679"/>
      <c r="AB679" s="11"/>
      <c r="AC679"/>
      <c r="AD679"/>
      <c r="AE679"/>
      <c r="AF679"/>
      <c r="AG679" s="11"/>
      <c r="AH679"/>
      <c r="AI679" s="8"/>
      <c r="AK679" s="4"/>
      <c r="AL679" s="9"/>
      <c r="AN679" s="8"/>
      <c r="AP679" s="4"/>
      <c r="AQ679" s="9"/>
      <c r="AS679" s="8"/>
      <c r="AU679" s="4"/>
      <c r="AV679" s="9"/>
      <c r="AX679" s="17"/>
      <c r="AZ679" s="13"/>
      <c r="BA679" s="16"/>
      <c r="BM679" s="39"/>
      <c r="BO679" s="14"/>
      <c r="BP679" s="18"/>
      <c r="BR679" s="39"/>
      <c r="BT679" s="14"/>
      <c r="BU679" s="18"/>
      <c r="BW679" s="39"/>
      <c r="BY679" s="14"/>
      <c r="BZ679" s="18"/>
      <c r="CA679" s="22"/>
      <c r="CB679" s="40"/>
      <c r="CG679" s="40"/>
      <c r="CI679" s="21"/>
      <c r="CJ679" s="21"/>
      <c r="CL679" s="40"/>
      <c r="CN679" s="21"/>
      <c r="CO679" s="21"/>
      <c r="CQ679" s="40"/>
      <c r="CS679" s="21"/>
      <c r="CT679" s="21"/>
      <c r="CV679" s="40"/>
      <c r="CX679" s="21"/>
      <c r="CY679" s="21"/>
      <c r="CZ679" s="26"/>
      <c r="DA679" s="41"/>
      <c r="DF679" s="41"/>
      <c r="DH679" s="25"/>
      <c r="DI679" s="25"/>
      <c r="DK679" s="41"/>
      <c r="DM679" s="25"/>
      <c r="DN679" s="25"/>
      <c r="DP679" s="41"/>
      <c r="DR679" s="25"/>
      <c r="DS679" s="25"/>
      <c r="DT679" s="30"/>
      <c r="DU679" s="42"/>
      <c r="DZ679" s="42"/>
      <c r="EB679" s="29"/>
      <c r="EC679" s="29"/>
      <c r="EE679" s="42"/>
      <c r="EG679" s="29"/>
      <c r="EH679" s="29"/>
      <c r="EI679" s="34"/>
      <c r="EJ679" s="43"/>
      <c r="EO679" s="43"/>
      <c r="EQ679" s="33"/>
      <c r="ER679" s="33"/>
      <c r="ES679" s="38"/>
      <c r="ET679" s="44"/>
      <c r="EX679" s="7"/>
      <c r="EY679" s="8"/>
      <c r="FD679" s="8"/>
      <c r="FF679" s="4"/>
      <c r="FG679" s="4"/>
      <c r="FI679" s="8"/>
      <c r="FK679" s="4"/>
      <c r="FL679" s="4"/>
      <c r="FN679" s="8"/>
      <c r="FP679" s="4"/>
      <c r="FQ679" s="4"/>
      <c r="FS679" s="8"/>
      <c r="FU679" s="4"/>
      <c r="FV679" s="4"/>
      <c r="FW679" s="15"/>
      <c r="FX679" s="39"/>
      <c r="GC679" s="39"/>
      <c r="GE679" s="14"/>
      <c r="GF679" s="14"/>
      <c r="GH679" s="39"/>
      <c r="GJ679" s="14"/>
      <c r="GK679" s="14"/>
      <c r="GM679" s="39"/>
      <c r="GO679" s="14"/>
      <c r="GP679" s="14"/>
      <c r="GQ679" s="22"/>
      <c r="GR679" s="40"/>
      <c r="GW679" s="40"/>
      <c r="GY679" s="21"/>
      <c r="GZ679" s="21"/>
      <c r="HB679" s="40"/>
      <c r="HD679" s="21"/>
      <c r="HE679" s="21"/>
      <c r="HF679" s="26"/>
      <c r="HG679" s="41"/>
      <c r="HL679" s="41"/>
      <c r="HN679" s="25"/>
      <c r="HO679" s="25"/>
      <c r="HP679" s="30"/>
      <c r="HQ679" s="42"/>
      <c r="HU679" s="7"/>
      <c r="HV679" s="8"/>
      <c r="IA679" s="8"/>
      <c r="IC679" s="4"/>
      <c r="ID679" s="4"/>
      <c r="IF679" s="8"/>
      <c r="IH679" s="4"/>
      <c r="II679" s="4"/>
      <c r="IK679" s="8"/>
      <c r="IM679" s="4"/>
      <c r="IN679" s="4"/>
      <c r="IO679" s="15"/>
      <c r="IP679" s="39"/>
      <c r="IU679" s="39"/>
      <c r="IW679" s="14"/>
      <c r="IX679" s="14"/>
      <c r="IZ679" s="39"/>
      <c r="JB679" s="14"/>
      <c r="JC679" s="14"/>
      <c r="JD679" s="22"/>
      <c r="JE679" s="40"/>
      <c r="JJ679" s="40"/>
      <c r="JL679" s="21"/>
      <c r="JM679" s="21"/>
      <c r="JN679" s="26"/>
      <c r="JO679" s="41"/>
      <c r="JS679" s="7"/>
      <c r="JT679" s="8"/>
      <c r="JY679" s="8"/>
      <c r="KA679" s="4"/>
      <c r="KB679" s="4"/>
      <c r="KD679" s="8"/>
      <c r="KF679" s="4"/>
      <c r="KG679" s="4"/>
      <c r="KH679" s="15"/>
      <c r="KI679" s="39"/>
      <c r="KN679" s="39"/>
      <c r="KP679" s="14"/>
      <c r="KQ679" s="14"/>
      <c r="KR679" s="22"/>
      <c r="KS679" s="40"/>
      <c r="KX679" s="6"/>
      <c r="KZ679" s="5"/>
      <c r="LA679" s="5"/>
      <c r="LG679" s="15"/>
      <c r="LH679" s="39"/>
      <c r="LM679" s="6"/>
      <c r="LO679" s="5"/>
      <c r="LP679" s="5"/>
      <c r="LQ679" s="7"/>
      <c r="LR679" s="8"/>
      <c r="LW679" s="8"/>
      <c r="LY679" s="4"/>
      <c r="LZ679" s="4"/>
      <c r="MB679" s="8"/>
      <c r="MD679" s="4"/>
      <c r="ME679" s="4"/>
      <c r="MG679" s="8"/>
      <c r="MI679" s="4"/>
      <c r="MJ679" s="4"/>
      <c r="MK679" s="15"/>
      <c r="ML679" s="39"/>
      <c r="MQ679" s="39"/>
      <c r="MS679" s="14"/>
      <c r="MT679" s="14"/>
      <c r="MV679" s="39"/>
      <c r="MX679" s="14"/>
      <c r="MY679" s="14"/>
      <c r="MZ679" s="22"/>
      <c r="NA679" s="40"/>
      <c r="NF679" s="40"/>
      <c r="NH679" s="21"/>
      <c r="NI679" s="21"/>
      <c r="NJ679" s="26"/>
      <c r="NK679" s="41"/>
      <c r="NO679" s="7"/>
      <c r="NP679" s="8"/>
      <c r="NU679" s="8"/>
      <c r="NW679" s="4"/>
      <c r="NX679" s="4"/>
      <c r="NZ679" s="8"/>
      <c r="OB679" s="4"/>
      <c r="OC679" s="4"/>
      <c r="OD679" s="15"/>
      <c r="OE679" s="39"/>
      <c r="OJ679" s="39"/>
      <c r="OL679" s="14"/>
      <c r="OM679" s="14"/>
      <c r="ON679" s="22"/>
      <c r="OO679" s="40"/>
      <c r="OS679" s="7"/>
      <c r="OT679" s="8"/>
      <c r="OY679" s="8"/>
      <c r="PA679" s="4"/>
      <c r="PB679" s="4"/>
      <c r="PC679" s="15"/>
      <c r="PD679" s="39"/>
      <c r="PH679" s="7"/>
      <c r="PI679" s="8"/>
      <c r="PM679" s="7"/>
      <c r="PN679" s="8"/>
      <c r="PS679" s="8"/>
      <c r="PU679" s="4"/>
      <c r="PV679" s="4"/>
      <c r="PX679" s="8"/>
      <c r="PZ679" s="4"/>
      <c r="QA679" s="4"/>
      <c r="QB679" s="15"/>
      <c r="QC679" s="39"/>
      <c r="QH679" s="39"/>
      <c r="QJ679" s="14"/>
      <c r="QK679" s="14"/>
      <c r="QL679" s="22"/>
      <c r="QM679" s="40"/>
      <c r="QQ679" s="7"/>
      <c r="QR679" s="8"/>
      <c r="QW679" s="8"/>
      <c r="QY679" s="4"/>
      <c r="QZ679" s="4"/>
      <c r="RA679" s="15"/>
      <c r="RB679" s="39"/>
      <c r="RF679" s="7"/>
      <c r="RG679" s="8"/>
      <c r="RK679" s="7"/>
      <c r="RL679" s="8"/>
      <c r="RQ679" s="8"/>
      <c r="RS679" s="4"/>
      <c r="RT679" s="4"/>
      <c r="RU679" s="15"/>
      <c r="RV679" s="39"/>
      <c r="RZ679" s="7"/>
      <c r="SA679" s="8"/>
      <c r="SE679" s="7"/>
      <c r="SF679" s="8"/>
      <c r="SJ679" s="7"/>
      <c r="SK679" s="8"/>
      <c r="SP679" s="8"/>
      <c r="SR679" s="4"/>
      <c r="SS679" s="4"/>
      <c r="SU679" s="8"/>
      <c r="SW679" s="4"/>
      <c r="SX679" s="4"/>
      <c r="SY679" s="15"/>
      <c r="SZ679" s="39"/>
      <c r="TE679" s="39"/>
      <c r="TG679" s="14"/>
      <c r="TH679" s="14"/>
      <c r="TI679" s="22"/>
      <c r="TJ679" s="40"/>
      <c r="TN679" s="7"/>
      <c r="TO679" s="8"/>
      <c r="TT679" s="8"/>
      <c r="TV679" s="4"/>
      <c r="TW679" s="4"/>
      <c r="TX679" s="15"/>
      <c r="TY679" s="39"/>
      <c r="UC679" s="7"/>
      <c r="UD679" s="8"/>
      <c r="UH679" s="7"/>
      <c r="UI679" s="8"/>
      <c r="UN679" s="8"/>
      <c r="UP679" s="4"/>
      <c r="UQ679" s="4"/>
      <c r="UR679" s="15"/>
      <c r="US679" s="39"/>
      <c r="UW679" s="7"/>
      <c r="UX679" s="8"/>
      <c r="VB679" s="7"/>
      <c r="VC679" s="8"/>
      <c r="VG679" s="7"/>
      <c r="VH679" s="8"/>
      <c r="VM679" s="8"/>
      <c r="VO679" s="4"/>
      <c r="VP679" s="4"/>
      <c r="VQ679" s="15"/>
      <c r="VR679" s="39"/>
      <c r="VV679" s="7"/>
      <c r="VW679" s="8"/>
      <c r="WA679" s="7"/>
      <c r="WB679" s="8"/>
      <c r="WF679" s="7"/>
      <c r="WG679" s="8"/>
      <c r="WK679" s="7"/>
      <c r="WL679" s="8"/>
      <c r="WQ679" s="8"/>
      <c r="WS679" s="4"/>
      <c r="WT679" s="4"/>
      <c r="WU679" s="15"/>
      <c r="WV679" s="39"/>
      <c r="WZ679" s="7"/>
      <c r="XA679" s="8"/>
      <c r="XE679" s="7"/>
      <c r="XF679" s="8"/>
      <c r="XJ679" s="7"/>
      <c r="XK679" s="8"/>
      <c r="XO679" s="7"/>
      <c r="XP679" s="8"/>
      <c r="XT679" s="7"/>
      <c r="XU679" s="8"/>
      <c r="XV679"/>
      <c r="XW679"/>
      <c r="XX679" s="11"/>
      <c r="XY679" s="7"/>
      <c r="XZ679" s="8"/>
      <c r="YA679"/>
      <c r="YB679"/>
      <c r="YC679" s="11"/>
      <c r="YD679" s="7"/>
      <c r="YE679" s="8"/>
      <c r="YF679"/>
      <c r="YG679"/>
      <c r="YH679" s="11"/>
      <c r="YI679" s="7"/>
      <c r="YJ679" s="8"/>
      <c r="YK679"/>
      <c r="YL679"/>
      <c r="YM679" s="127"/>
    </row>
    <row r="680" spans="2:663" x14ac:dyDescent="0.2">
      <c r="B680" s="242"/>
      <c r="C680" s="163"/>
      <c r="D680"/>
      <c r="J680"/>
      <c r="K680"/>
      <c r="L680"/>
      <c r="M680"/>
      <c r="N680"/>
      <c r="O680"/>
      <c r="P680"/>
      <c r="Q680"/>
      <c r="R680" s="11"/>
      <c r="S680"/>
      <c r="T680"/>
      <c r="U680"/>
      <c r="V680"/>
      <c r="W680" s="11"/>
      <c r="X680"/>
      <c r="Y680"/>
      <c r="Z680"/>
      <c r="AA680"/>
      <c r="AB680" s="11"/>
      <c r="AC680"/>
      <c r="AD680"/>
      <c r="AE680"/>
      <c r="AF680"/>
      <c r="AG680" s="11"/>
      <c r="AH680"/>
      <c r="AI680" s="8"/>
      <c r="AK680" s="4"/>
      <c r="AL680" s="9"/>
      <c r="AN680" s="8"/>
      <c r="AP680" s="4"/>
      <c r="AQ680" s="9"/>
      <c r="AS680" s="8"/>
      <c r="AU680" s="4"/>
      <c r="AV680" s="9"/>
      <c r="AX680" s="17"/>
      <c r="AZ680" s="13"/>
      <c r="BA680" s="16"/>
      <c r="BM680" s="39"/>
      <c r="BO680" s="14"/>
      <c r="BP680" s="18"/>
      <c r="BR680" s="39"/>
      <c r="BT680" s="14"/>
      <c r="BU680" s="18"/>
      <c r="BW680" s="39"/>
      <c r="BY680" s="14"/>
      <c r="BZ680" s="18"/>
      <c r="CA680" s="22"/>
      <c r="CB680" s="40"/>
      <c r="CG680" s="40"/>
      <c r="CI680" s="21"/>
      <c r="CJ680" s="21"/>
      <c r="CL680" s="40"/>
      <c r="CN680" s="21"/>
      <c r="CO680" s="21"/>
      <c r="CQ680" s="40"/>
      <c r="CS680" s="21"/>
      <c r="CT680" s="21"/>
      <c r="CV680" s="40"/>
      <c r="CX680" s="21"/>
      <c r="CY680" s="21"/>
      <c r="CZ680" s="26"/>
      <c r="DA680" s="41"/>
      <c r="DF680" s="41"/>
      <c r="DH680" s="25"/>
      <c r="DI680" s="25"/>
      <c r="DK680" s="41"/>
      <c r="DM680" s="25"/>
      <c r="DN680" s="25"/>
      <c r="DP680" s="41"/>
      <c r="DR680" s="25"/>
      <c r="DS680" s="25"/>
      <c r="DT680" s="30"/>
      <c r="DU680" s="42"/>
      <c r="DZ680" s="42"/>
      <c r="EB680" s="29"/>
      <c r="EC680" s="29"/>
      <c r="EE680" s="42"/>
      <c r="EG680" s="29"/>
      <c r="EH680" s="29"/>
      <c r="EI680" s="34"/>
      <c r="EJ680" s="43"/>
      <c r="EO680" s="43"/>
      <c r="EQ680" s="33"/>
      <c r="ER680" s="33"/>
      <c r="ES680" s="38"/>
      <c r="ET680" s="44"/>
      <c r="EX680" s="7"/>
      <c r="EY680" s="8"/>
      <c r="FD680" s="8"/>
      <c r="FF680" s="4"/>
      <c r="FG680" s="4"/>
      <c r="FI680" s="8"/>
      <c r="FK680" s="4"/>
      <c r="FL680" s="4"/>
      <c r="FN680" s="8"/>
      <c r="FP680" s="4"/>
      <c r="FQ680" s="4"/>
      <c r="FS680" s="8"/>
      <c r="FU680" s="4"/>
      <c r="FV680" s="4"/>
      <c r="FW680" s="15"/>
      <c r="FX680" s="39"/>
      <c r="GC680" s="39"/>
      <c r="GE680" s="14"/>
      <c r="GF680" s="14"/>
      <c r="GH680" s="39"/>
      <c r="GJ680" s="14"/>
      <c r="GK680" s="14"/>
      <c r="GM680" s="39"/>
      <c r="GO680" s="14"/>
      <c r="GP680" s="14"/>
      <c r="GQ680" s="22"/>
      <c r="GR680" s="40"/>
      <c r="GW680" s="40"/>
      <c r="GY680" s="21"/>
      <c r="GZ680" s="21"/>
      <c r="HB680" s="40"/>
      <c r="HD680" s="21"/>
      <c r="HE680" s="21"/>
      <c r="HF680" s="26"/>
      <c r="HG680" s="41"/>
      <c r="HL680" s="41"/>
      <c r="HN680" s="25"/>
      <c r="HO680" s="25"/>
      <c r="HP680" s="30"/>
      <c r="HQ680" s="42"/>
      <c r="HU680" s="7"/>
      <c r="HV680" s="8"/>
      <c r="IA680" s="8"/>
      <c r="IC680" s="4"/>
      <c r="ID680" s="4"/>
      <c r="IF680" s="8"/>
      <c r="IH680" s="4"/>
      <c r="II680" s="4"/>
      <c r="IK680" s="8"/>
      <c r="IM680" s="4"/>
      <c r="IN680" s="4"/>
      <c r="IO680" s="15"/>
      <c r="IP680" s="39"/>
      <c r="IU680" s="39"/>
      <c r="IW680" s="14"/>
      <c r="IX680" s="14"/>
      <c r="IZ680" s="39"/>
      <c r="JB680" s="14"/>
      <c r="JC680" s="14"/>
      <c r="JD680" s="22"/>
      <c r="JE680" s="40"/>
      <c r="JJ680" s="40"/>
      <c r="JL680" s="21"/>
      <c r="JM680" s="21"/>
      <c r="JN680" s="26"/>
      <c r="JO680" s="41"/>
      <c r="JS680" s="7"/>
      <c r="JT680" s="8"/>
      <c r="JY680" s="8"/>
      <c r="KA680" s="4"/>
      <c r="KB680" s="4"/>
      <c r="KD680" s="8"/>
      <c r="KF680" s="4"/>
      <c r="KG680" s="4"/>
      <c r="KH680" s="15"/>
      <c r="KI680" s="39"/>
      <c r="KN680" s="39"/>
      <c r="KP680" s="14"/>
      <c r="KQ680" s="14"/>
      <c r="KR680" s="22"/>
      <c r="KS680" s="40"/>
      <c r="KX680" s="6"/>
      <c r="KZ680" s="5"/>
      <c r="LA680" s="5"/>
      <c r="LG680" s="15"/>
      <c r="LH680" s="39"/>
      <c r="LM680" s="6"/>
      <c r="LO680" s="5"/>
      <c r="LP680" s="5"/>
      <c r="LQ680" s="7"/>
      <c r="LR680" s="8"/>
      <c r="LW680" s="8"/>
      <c r="LY680" s="4"/>
      <c r="LZ680" s="4"/>
      <c r="MB680" s="8"/>
      <c r="MD680" s="4"/>
      <c r="ME680" s="4"/>
      <c r="MG680" s="8"/>
      <c r="MI680" s="4"/>
      <c r="MJ680" s="4"/>
      <c r="MK680" s="15"/>
      <c r="ML680" s="39"/>
      <c r="MQ680" s="39"/>
      <c r="MS680" s="14"/>
      <c r="MT680" s="14"/>
      <c r="MV680" s="39"/>
      <c r="MX680" s="14"/>
      <c r="MY680" s="14"/>
      <c r="MZ680" s="22"/>
      <c r="NA680" s="40"/>
      <c r="NF680" s="40"/>
      <c r="NH680" s="21"/>
      <c r="NI680" s="21"/>
      <c r="NJ680" s="26"/>
      <c r="NK680" s="41"/>
      <c r="NO680" s="7"/>
      <c r="NP680" s="8"/>
      <c r="NU680" s="8"/>
      <c r="NW680" s="4"/>
      <c r="NX680" s="4"/>
      <c r="NZ680" s="8"/>
      <c r="OB680" s="4"/>
      <c r="OC680" s="4"/>
      <c r="OD680" s="15"/>
      <c r="OE680" s="39"/>
      <c r="OJ680" s="39"/>
      <c r="OL680" s="14"/>
      <c r="OM680" s="14"/>
      <c r="ON680" s="22"/>
      <c r="OO680" s="40"/>
      <c r="OS680" s="7"/>
      <c r="OT680" s="8"/>
      <c r="OY680" s="8"/>
      <c r="PA680" s="4"/>
      <c r="PB680" s="4"/>
      <c r="PC680" s="15"/>
      <c r="PD680" s="39"/>
      <c r="PH680" s="7"/>
      <c r="PI680" s="8"/>
      <c r="PM680" s="7"/>
      <c r="PN680" s="8"/>
      <c r="PS680" s="8"/>
      <c r="PU680" s="4"/>
      <c r="PV680" s="4"/>
      <c r="PX680" s="8"/>
      <c r="PZ680" s="4"/>
      <c r="QA680" s="4"/>
      <c r="QB680" s="15"/>
      <c r="QC680" s="39"/>
      <c r="QH680" s="39"/>
      <c r="QJ680" s="14"/>
      <c r="QK680" s="14"/>
      <c r="QL680" s="22"/>
      <c r="QM680" s="40"/>
      <c r="QQ680" s="7"/>
      <c r="QR680" s="8"/>
      <c r="QW680" s="8"/>
      <c r="QY680" s="4"/>
      <c r="QZ680" s="4"/>
      <c r="RA680" s="15"/>
      <c r="RB680" s="39"/>
      <c r="RF680" s="7"/>
      <c r="RG680" s="8"/>
      <c r="RK680" s="7"/>
      <c r="RL680" s="8"/>
      <c r="RQ680" s="8"/>
      <c r="RS680" s="4"/>
      <c r="RT680" s="4"/>
      <c r="RU680" s="15"/>
      <c r="RV680" s="39"/>
      <c r="RZ680" s="7"/>
      <c r="SA680" s="8"/>
      <c r="SE680" s="7"/>
      <c r="SF680" s="8"/>
      <c r="SJ680" s="7"/>
      <c r="SK680" s="8"/>
      <c r="SP680" s="8"/>
      <c r="SR680" s="4"/>
      <c r="SS680" s="4"/>
      <c r="SU680" s="8"/>
      <c r="SW680" s="4"/>
      <c r="SX680" s="4"/>
      <c r="SY680" s="15"/>
      <c r="SZ680" s="39"/>
      <c r="TE680" s="39"/>
      <c r="TG680" s="14"/>
      <c r="TH680" s="14"/>
      <c r="TI680" s="22"/>
      <c r="TJ680" s="40"/>
      <c r="TN680" s="7"/>
      <c r="TO680" s="8"/>
      <c r="TT680" s="8"/>
      <c r="TV680" s="4"/>
      <c r="TW680" s="4"/>
      <c r="TX680" s="15"/>
      <c r="TY680" s="39"/>
      <c r="UC680" s="7"/>
      <c r="UD680" s="8"/>
      <c r="UH680" s="7"/>
      <c r="UI680" s="8"/>
      <c r="UN680" s="8"/>
      <c r="UP680" s="4"/>
      <c r="UQ680" s="4"/>
      <c r="UR680" s="15"/>
      <c r="US680" s="39"/>
      <c r="UW680" s="7"/>
      <c r="UX680" s="8"/>
      <c r="VB680" s="7"/>
      <c r="VC680" s="8"/>
      <c r="VG680" s="7"/>
      <c r="VH680" s="8"/>
      <c r="VM680" s="8"/>
      <c r="VO680" s="4"/>
      <c r="VP680" s="4"/>
      <c r="VQ680" s="15"/>
      <c r="VR680" s="39"/>
      <c r="VV680" s="7"/>
      <c r="VW680" s="8"/>
      <c r="WA680" s="7"/>
      <c r="WB680" s="8"/>
      <c r="WF680" s="7"/>
      <c r="WG680" s="8"/>
      <c r="WK680" s="7"/>
      <c r="WL680" s="8"/>
      <c r="WQ680" s="8"/>
      <c r="WS680" s="4"/>
      <c r="WT680" s="4"/>
      <c r="WU680" s="15"/>
      <c r="WV680" s="39"/>
      <c r="WZ680" s="7"/>
      <c r="XA680" s="8"/>
      <c r="XE680" s="7"/>
      <c r="XF680" s="8"/>
      <c r="XJ680" s="7"/>
      <c r="XK680" s="8"/>
      <c r="XO680" s="7"/>
      <c r="XP680" s="8"/>
      <c r="XT680" s="7"/>
      <c r="XU680" s="8"/>
      <c r="XV680"/>
      <c r="XW680"/>
      <c r="XX680" s="11"/>
      <c r="XY680" s="7"/>
      <c r="XZ680" s="8"/>
      <c r="YA680"/>
      <c r="YB680"/>
      <c r="YC680" s="11"/>
      <c r="YD680" s="7"/>
      <c r="YE680" s="8"/>
      <c r="YF680"/>
      <c r="YG680"/>
      <c r="YH680" s="11"/>
      <c r="YI680" s="7"/>
      <c r="YJ680" s="8"/>
      <c r="YK680"/>
      <c r="YL680"/>
      <c r="YM680" s="127"/>
    </row>
    <row r="681" spans="2:663" x14ac:dyDescent="0.2">
      <c r="B681" s="242"/>
      <c r="C681" s="163"/>
      <c r="D681"/>
      <c r="J681"/>
      <c r="K681"/>
      <c r="L681"/>
      <c r="M681"/>
      <c r="N681"/>
      <c r="O681"/>
      <c r="P681"/>
      <c r="Q681"/>
      <c r="R681" s="11"/>
      <c r="S681"/>
      <c r="T681"/>
      <c r="U681"/>
      <c r="V681"/>
      <c r="W681" s="11"/>
      <c r="X681"/>
      <c r="Y681"/>
      <c r="Z681"/>
      <c r="AA681"/>
      <c r="AB681" s="11"/>
      <c r="AC681"/>
      <c r="AD681"/>
      <c r="AE681"/>
      <c r="AF681"/>
      <c r="AG681" s="11"/>
      <c r="AH681"/>
      <c r="AI681" s="8"/>
      <c r="AK681" s="4"/>
      <c r="AL681" s="9"/>
      <c r="AN681" s="8"/>
      <c r="AP681" s="4"/>
      <c r="AQ681" s="9"/>
      <c r="AS681" s="8"/>
      <c r="AU681" s="4"/>
      <c r="AV681" s="9"/>
      <c r="AX681" s="17"/>
      <c r="AZ681" s="13"/>
      <c r="BA681" s="16"/>
      <c r="BM681" s="39"/>
      <c r="BO681" s="14"/>
      <c r="BP681" s="18"/>
      <c r="BR681" s="39"/>
      <c r="BT681" s="14"/>
      <c r="BU681" s="18"/>
      <c r="BW681" s="39"/>
      <c r="BY681" s="14"/>
      <c r="BZ681" s="18"/>
      <c r="CA681" s="22"/>
      <c r="CB681" s="40"/>
      <c r="CG681" s="40"/>
      <c r="CI681" s="21"/>
      <c r="CJ681" s="21"/>
      <c r="CL681" s="40"/>
      <c r="CN681" s="21"/>
      <c r="CO681" s="21"/>
      <c r="CQ681" s="40"/>
      <c r="CS681" s="21"/>
      <c r="CT681" s="21"/>
      <c r="CV681" s="40"/>
      <c r="CX681" s="21"/>
      <c r="CY681" s="21"/>
      <c r="CZ681" s="26"/>
      <c r="DA681" s="41"/>
      <c r="DF681" s="41"/>
      <c r="DH681" s="25"/>
      <c r="DI681" s="25"/>
      <c r="DK681" s="41"/>
      <c r="DM681" s="25"/>
      <c r="DN681" s="25"/>
      <c r="DP681" s="41"/>
      <c r="DR681" s="25"/>
      <c r="DS681" s="25"/>
      <c r="DT681" s="30"/>
      <c r="DU681" s="42"/>
      <c r="DZ681" s="42"/>
      <c r="EB681" s="29"/>
      <c r="EC681" s="29"/>
      <c r="EE681" s="42"/>
      <c r="EG681" s="29"/>
      <c r="EH681" s="29"/>
      <c r="EI681" s="34"/>
      <c r="EJ681" s="43"/>
      <c r="EO681" s="43"/>
      <c r="EQ681" s="33"/>
      <c r="ER681" s="33"/>
      <c r="ES681" s="38"/>
      <c r="ET681" s="44"/>
      <c r="EX681" s="7"/>
      <c r="EY681" s="8"/>
      <c r="FD681" s="8"/>
      <c r="FF681" s="4"/>
      <c r="FG681" s="4"/>
      <c r="FI681" s="8"/>
      <c r="FK681" s="4"/>
      <c r="FL681" s="4"/>
      <c r="FN681" s="8"/>
      <c r="FP681" s="4"/>
      <c r="FQ681" s="4"/>
      <c r="FS681" s="8"/>
      <c r="FU681" s="4"/>
      <c r="FV681" s="4"/>
      <c r="FW681" s="15"/>
      <c r="FX681" s="39"/>
      <c r="GC681" s="39"/>
      <c r="GE681" s="14"/>
      <c r="GF681" s="14"/>
      <c r="GH681" s="39"/>
      <c r="GJ681" s="14"/>
      <c r="GK681" s="14"/>
      <c r="GM681" s="39"/>
      <c r="GO681" s="14"/>
      <c r="GP681" s="14"/>
      <c r="GQ681" s="22"/>
      <c r="GR681" s="40"/>
      <c r="GW681" s="40"/>
      <c r="GY681" s="21"/>
      <c r="GZ681" s="21"/>
      <c r="HB681" s="40"/>
      <c r="HD681" s="21"/>
      <c r="HE681" s="21"/>
      <c r="HF681" s="26"/>
      <c r="HG681" s="41"/>
      <c r="HL681" s="41"/>
      <c r="HN681" s="25"/>
      <c r="HO681" s="25"/>
      <c r="HP681" s="30"/>
      <c r="HQ681" s="42"/>
      <c r="HU681" s="7"/>
      <c r="HV681" s="8"/>
      <c r="IA681" s="8"/>
      <c r="IC681" s="4"/>
      <c r="ID681" s="4"/>
      <c r="IF681" s="8"/>
      <c r="IH681" s="4"/>
      <c r="II681" s="4"/>
      <c r="IK681" s="8"/>
      <c r="IM681" s="4"/>
      <c r="IN681" s="4"/>
      <c r="IO681" s="15"/>
      <c r="IP681" s="39"/>
      <c r="IU681" s="39"/>
      <c r="IW681" s="14"/>
      <c r="IX681" s="14"/>
      <c r="IZ681" s="39"/>
      <c r="JB681" s="14"/>
      <c r="JC681" s="14"/>
      <c r="JD681" s="22"/>
      <c r="JE681" s="40"/>
      <c r="JJ681" s="40"/>
      <c r="JL681" s="21"/>
      <c r="JM681" s="21"/>
      <c r="JN681" s="26"/>
      <c r="JO681" s="41"/>
      <c r="JS681" s="7"/>
      <c r="JT681" s="8"/>
      <c r="JY681" s="8"/>
      <c r="KA681" s="4"/>
      <c r="KB681" s="4"/>
      <c r="KD681" s="8"/>
      <c r="KF681" s="4"/>
      <c r="KG681" s="4"/>
      <c r="KH681" s="15"/>
      <c r="KI681" s="39"/>
      <c r="KN681" s="39"/>
      <c r="KP681" s="14"/>
      <c r="KQ681" s="14"/>
      <c r="KR681" s="22"/>
      <c r="KS681" s="40"/>
      <c r="KX681" s="6"/>
      <c r="KZ681" s="5"/>
      <c r="LA681" s="5"/>
      <c r="LG681" s="15"/>
      <c r="LH681" s="39"/>
      <c r="LM681" s="6"/>
      <c r="LO681" s="5"/>
      <c r="LP681" s="5"/>
      <c r="LQ681" s="7"/>
      <c r="LR681" s="8"/>
      <c r="LW681" s="8"/>
      <c r="LY681" s="4"/>
      <c r="LZ681" s="4"/>
      <c r="MB681" s="8"/>
      <c r="MD681" s="4"/>
      <c r="ME681" s="4"/>
      <c r="MG681" s="8"/>
      <c r="MI681" s="4"/>
      <c r="MJ681" s="4"/>
      <c r="MK681" s="15"/>
      <c r="ML681" s="39"/>
      <c r="MQ681" s="39"/>
      <c r="MS681" s="14"/>
      <c r="MT681" s="14"/>
      <c r="MV681" s="39"/>
      <c r="MX681" s="14"/>
      <c r="MY681" s="14"/>
      <c r="MZ681" s="22"/>
      <c r="NA681" s="40"/>
      <c r="NF681" s="40"/>
      <c r="NH681" s="21"/>
      <c r="NI681" s="21"/>
      <c r="NJ681" s="26"/>
      <c r="NK681" s="41"/>
      <c r="NO681" s="7"/>
      <c r="NP681" s="8"/>
      <c r="NU681" s="8"/>
      <c r="NW681" s="4"/>
      <c r="NX681" s="4"/>
      <c r="NZ681" s="8"/>
      <c r="OB681" s="4"/>
      <c r="OC681" s="4"/>
      <c r="OD681" s="15"/>
      <c r="OE681" s="39"/>
      <c r="OJ681" s="39"/>
      <c r="OL681" s="14"/>
      <c r="OM681" s="14"/>
      <c r="ON681" s="22"/>
      <c r="OO681" s="40"/>
      <c r="OS681" s="7"/>
      <c r="OT681" s="8"/>
      <c r="OY681" s="8"/>
      <c r="PA681" s="4"/>
      <c r="PB681" s="4"/>
      <c r="PC681" s="15"/>
      <c r="PD681" s="39"/>
      <c r="PH681" s="7"/>
      <c r="PI681" s="8"/>
      <c r="PM681" s="7"/>
      <c r="PN681" s="8"/>
      <c r="PS681" s="8"/>
      <c r="PU681" s="4"/>
      <c r="PV681" s="4"/>
      <c r="PX681" s="8"/>
      <c r="PZ681" s="4"/>
      <c r="QA681" s="4"/>
      <c r="QB681" s="15"/>
      <c r="QC681" s="39"/>
      <c r="QH681" s="39"/>
      <c r="QJ681" s="14"/>
      <c r="QK681" s="14"/>
      <c r="QL681" s="22"/>
      <c r="QM681" s="40"/>
      <c r="QQ681" s="7"/>
      <c r="QR681" s="8"/>
      <c r="QW681" s="8"/>
      <c r="QY681" s="4"/>
      <c r="QZ681" s="4"/>
      <c r="RA681" s="15"/>
      <c r="RB681" s="39"/>
      <c r="RF681" s="7"/>
      <c r="RG681" s="8"/>
      <c r="RK681" s="7"/>
      <c r="RL681" s="8"/>
      <c r="RQ681" s="8"/>
      <c r="RS681" s="4"/>
      <c r="RT681" s="4"/>
      <c r="RU681" s="15"/>
      <c r="RV681" s="39"/>
      <c r="RZ681" s="7"/>
      <c r="SA681" s="8"/>
      <c r="SE681" s="7"/>
      <c r="SF681" s="8"/>
      <c r="SJ681" s="7"/>
      <c r="SK681" s="8"/>
      <c r="SP681" s="8"/>
      <c r="SR681" s="4"/>
      <c r="SS681" s="4"/>
      <c r="SU681" s="8"/>
      <c r="SW681" s="4"/>
      <c r="SX681" s="4"/>
      <c r="SY681" s="15"/>
      <c r="SZ681" s="39"/>
      <c r="TE681" s="39"/>
      <c r="TG681" s="14"/>
      <c r="TH681" s="14"/>
      <c r="TI681" s="22"/>
      <c r="TJ681" s="40"/>
      <c r="TN681" s="7"/>
      <c r="TO681" s="8"/>
      <c r="TT681" s="8"/>
      <c r="TV681" s="4"/>
      <c r="TW681" s="4"/>
      <c r="TX681" s="15"/>
      <c r="TY681" s="39"/>
      <c r="UC681" s="7"/>
      <c r="UD681" s="8"/>
      <c r="UH681" s="7"/>
      <c r="UI681" s="8"/>
      <c r="UN681" s="8"/>
      <c r="UP681" s="4"/>
      <c r="UQ681" s="4"/>
      <c r="UR681" s="15"/>
      <c r="US681" s="39"/>
      <c r="UW681" s="7"/>
      <c r="UX681" s="8"/>
      <c r="VB681" s="7"/>
      <c r="VC681" s="8"/>
      <c r="VG681" s="7"/>
      <c r="VH681" s="8"/>
      <c r="VM681" s="8"/>
      <c r="VO681" s="4"/>
      <c r="VP681" s="4"/>
      <c r="VQ681" s="15"/>
      <c r="VR681" s="39"/>
      <c r="VV681" s="7"/>
      <c r="VW681" s="8"/>
      <c r="WA681" s="7"/>
      <c r="WB681" s="8"/>
      <c r="WF681" s="7"/>
      <c r="WG681" s="8"/>
      <c r="WK681" s="7"/>
      <c r="WL681" s="8"/>
      <c r="WQ681" s="8"/>
      <c r="WS681" s="4"/>
      <c r="WT681" s="4"/>
      <c r="WU681" s="15"/>
      <c r="WV681" s="39"/>
      <c r="WZ681" s="7"/>
      <c r="XA681" s="8"/>
      <c r="XE681" s="7"/>
      <c r="XF681" s="8"/>
      <c r="XJ681" s="7"/>
      <c r="XK681" s="8"/>
      <c r="XO681" s="7"/>
      <c r="XP681" s="8"/>
      <c r="XT681" s="7"/>
      <c r="XU681" s="8"/>
      <c r="XV681"/>
      <c r="XW681"/>
      <c r="XX681" s="11"/>
      <c r="XY681" s="7"/>
      <c r="XZ681" s="8"/>
      <c r="YA681"/>
      <c r="YB681"/>
      <c r="YC681" s="11"/>
      <c r="YD681" s="7"/>
      <c r="YE681" s="8"/>
      <c r="YF681"/>
      <c r="YG681"/>
      <c r="YH681" s="11"/>
      <c r="YI681" s="7"/>
      <c r="YJ681" s="8"/>
      <c r="YK681"/>
      <c r="YL681"/>
      <c r="YM681" s="127"/>
    </row>
    <row r="682" spans="2:663" x14ac:dyDescent="0.2">
      <c r="B682" s="242"/>
      <c r="C682" s="163"/>
      <c r="D682"/>
      <c r="J682"/>
      <c r="K682"/>
      <c r="L682"/>
      <c r="M682"/>
      <c r="N682"/>
      <c r="O682"/>
      <c r="P682"/>
      <c r="Q682"/>
      <c r="R682" s="11"/>
      <c r="S682"/>
      <c r="T682"/>
      <c r="U682"/>
      <c r="V682"/>
      <c r="W682" s="11"/>
      <c r="X682"/>
      <c r="Y682"/>
      <c r="Z682"/>
      <c r="AA682"/>
      <c r="AB682" s="11"/>
      <c r="AC682"/>
      <c r="AD682"/>
      <c r="AE682"/>
      <c r="AF682"/>
      <c r="AG682" s="11"/>
      <c r="AH682"/>
      <c r="AI682" s="8"/>
      <c r="AK682" s="4"/>
      <c r="AL682" s="9"/>
      <c r="AN682" s="8"/>
      <c r="AP682" s="4"/>
      <c r="AQ682" s="9"/>
      <c r="AS682" s="8"/>
      <c r="AU682" s="4"/>
      <c r="AV682" s="9"/>
      <c r="AX682" s="17"/>
      <c r="AZ682" s="13"/>
      <c r="BA682" s="16"/>
      <c r="BM682" s="39"/>
      <c r="BO682" s="14"/>
      <c r="BP682" s="18"/>
      <c r="BR682" s="39"/>
      <c r="BT682" s="14"/>
      <c r="BU682" s="18"/>
      <c r="BW682" s="39"/>
      <c r="BY682" s="14"/>
      <c r="BZ682" s="18"/>
      <c r="CA682" s="22"/>
      <c r="CB682" s="40"/>
      <c r="CG682" s="40"/>
      <c r="CI682" s="21"/>
      <c r="CJ682" s="21"/>
      <c r="CL682" s="40"/>
      <c r="CN682" s="21"/>
      <c r="CO682" s="21"/>
      <c r="CQ682" s="40"/>
      <c r="CS682" s="21"/>
      <c r="CT682" s="21"/>
      <c r="CV682" s="40"/>
      <c r="CX682" s="21"/>
      <c r="CY682" s="21"/>
      <c r="CZ682" s="26"/>
      <c r="DA682" s="41"/>
      <c r="DF682" s="41"/>
      <c r="DH682" s="25"/>
      <c r="DI682" s="25"/>
      <c r="DK682" s="41"/>
      <c r="DM682" s="25"/>
      <c r="DN682" s="25"/>
      <c r="DP682" s="41"/>
      <c r="DR682" s="25"/>
      <c r="DS682" s="25"/>
      <c r="DT682" s="30"/>
      <c r="DU682" s="42"/>
      <c r="DZ682" s="42"/>
      <c r="EB682" s="29"/>
      <c r="EC682" s="29"/>
      <c r="EE682" s="42"/>
      <c r="EG682" s="29"/>
      <c r="EH682" s="29"/>
      <c r="EI682" s="34"/>
      <c r="EJ682" s="43"/>
      <c r="EO682" s="43"/>
      <c r="EQ682" s="33"/>
      <c r="ER682" s="33"/>
      <c r="ES682" s="38"/>
      <c r="ET682" s="44"/>
      <c r="EX682" s="7"/>
      <c r="EY682" s="8"/>
      <c r="FD682" s="8"/>
      <c r="FF682" s="4"/>
      <c r="FG682" s="4"/>
      <c r="FI682" s="8"/>
      <c r="FK682" s="4"/>
      <c r="FL682" s="4"/>
      <c r="FN682" s="8"/>
      <c r="FP682" s="4"/>
      <c r="FQ682" s="4"/>
      <c r="FS682" s="8"/>
      <c r="FU682" s="4"/>
      <c r="FV682" s="4"/>
      <c r="FW682" s="15"/>
      <c r="FX682" s="39"/>
      <c r="GC682" s="39"/>
      <c r="GE682" s="14"/>
      <c r="GF682" s="14"/>
      <c r="GH682" s="39"/>
      <c r="GJ682" s="14"/>
      <c r="GK682" s="14"/>
      <c r="GM682" s="39"/>
      <c r="GO682" s="14"/>
      <c r="GP682" s="14"/>
      <c r="GQ682" s="22"/>
      <c r="GR682" s="40"/>
      <c r="GW682" s="40"/>
      <c r="GY682" s="21"/>
      <c r="GZ682" s="21"/>
      <c r="HB682" s="40"/>
      <c r="HD682" s="21"/>
      <c r="HE682" s="21"/>
      <c r="HF682" s="26"/>
      <c r="HG682" s="41"/>
      <c r="HL682" s="41"/>
      <c r="HN682" s="25"/>
      <c r="HO682" s="25"/>
      <c r="HP682" s="30"/>
      <c r="HQ682" s="42"/>
      <c r="HU682" s="7"/>
      <c r="HV682" s="8"/>
      <c r="IA682" s="8"/>
      <c r="IC682" s="4"/>
      <c r="ID682" s="4"/>
      <c r="IF682" s="8"/>
      <c r="IH682" s="4"/>
      <c r="II682" s="4"/>
      <c r="IK682" s="8"/>
      <c r="IM682" s="4"/>
      <c r="IN682" s="4"/>
      <c r="IO682" s="15"/>
      <c r="IP682" s="39"/>
      <c r="IU682" s="39"/>
      <c r="IW682" s="14"/>
      <c r="IX682" s="14"/>
      <c r="IZ682" s="39"/>
      <c r="JB682" s="14"/>
      <c r="JC682" s="14"/>
      <c r="JD682" s="22"/>
      <c r="JE682" s="40"/>
      <c r="JJ682" s="40"/>
      <c r="JL682" s="21"/>
      <c r="JM682" s="21"/>
      <c r="JN682" s="26"/>
      <c r="JO682" s="41"/>
      <c r="JS682" s="7"/>
      <c r="JT682" s="8"/>
      <c r="JY682" s="8"/>
      <c r="KA682" s="4"/>
      <c r="KB682" s="4"/>
      <c r="KD682" s="8"/>
      <c r="KF682" s="4"/>
      <c r="KG682" s="4"/>
      <c r="KH682" s="15"/>
      <c r="KI682" s="39"/>
      <c r="KN682" s="39"/>
      <c r="KP682" s="14"/>
      <c r="KQ682" s="14"/>
      <c r="KR682" s="22"/>
      <c r="KS682" s="40"/>
      <c r="KX682" s="6"/>
      <c r="KZ682" s="5"/>
      <c r="LA682" s="5"/>
      <c r="LG682" s="15"/>
      <c r="LH682" s="39"/>
      <c r="LM682" s="6"/>
      <c r="LO682" s="5"/>
      <c r="LP682" s="5"/>
      <c r="LQ682" s="7"/>
      <c r="LR682" s="8"/>
      <c r="LW682" s="8"/>
      <c r="LY682" s="4"/>
      <c r="LZ682" s="4"/>
      <c r="MB682" s="8"/>
      <c r="MD682" s="4"/>
      <c r="ME682" s="4"/>
      <c r="MG682" s="8"/>
      <c r="MI682" s="4"/>
      <c r="MJ682" s="4"/>
      <c r="MK682" s="15"/>
      <c r="ML682" s="39"/>
      <c r="MQ682" s="39"/>
      <c r="MS682" s="14"/>
      <c r="MT682" s="14"/>
      <c r="MV682" s="39"/>
      <c r="MX682" s="14"/>
      <c r="MY682" s="14"/>
      <c r="MZ682" s="22"/>
      <c r="NA682" s="40"/>
      <c r="NF682" s="40"/>
      <c r="NH682" s="21"/>
      <c r="NI682" s="21"/>
      <c r="NJ682" s="26"/>
      <c r="NK682" s="41"/>
      <c r="NO682" s="7"/>
      <c r="NP682" s="8"/>
      <c r="NU682" s="8"/>
      <c r="NW682" s="4"/>
      <c r="NX682" s="4"/>
      <c r="NZ682" s="8"/>
      <c r="OB682" s="4"/>
      <c r="OC682" s="4"/>
      <c r="OD682" s="15"/>
      <c r="OE682" s="39"/>
      <c r="OJ682" s="39"/>
      <c r="OL682" s="14"/>
      <c r="OM682" s="14"/>
      <c r="ON682" s="22"/>
      <c r="OO682" s="40"/>
      <c r="OS682" s="7"/>
      <c r="OT682" s="8"/>
      <c r="OY682" s="8"/>
      <c r="PA682" s="4"/>
      <c r="PB682" s="4"/>
      <c r="PC682" s="15"/>
      <c r="PD682" s="39"/>
      <c r="PH682" s="7"/>
      <c r="PI682" s="8"/>
      <c r="PM682" s="7"/>
      <c r="PN682" s="8"/>
      <c r="PS682" s="8"/>
      <c r="PU682" s="4"/>
      <c r="PV682" s="4"/>
      <c r="PX682" s="8"/>
      <c r="PZ682" s="4"/>
      <c r="QA682" s="4"/>
      <c r="QB682" s="15"/>
      <c r="QC682" s="39"/>
      <c r="QH682" s="39"/>
      <c r="QJ682" s="14"/>
      <c r="QK682" s="14"/>
      <c r="QL682" s="22"/>
      <c r="QM682" s="40"/>
      <c r="QQ682" s="7"/>
      <c r="QR682" s="8"/>
      <c r="QW682" s="8"/>
      <c r="QY682" s="4"/>
      <c r="QZ682" s="4"/>
      <c r="RA682" s="15"/>
      <c r="RB682" s="39"/>
      <c r="RF682" s="7"/>
      <c r="RG682" s="8"/>
      <c r="RK682" s="7"/>
      <c r="RL682" s="8"/>
      <c r="RQ682" s="8"/>
      <c r="RS682" s="4"/>
      <c r="RT682" s="4"/>
      <c r="RU682" s="15"/>
      <c r="RV682" s="39"/>
      <c r="RZ682" s="7"/>
      <c r="SA682" s="8"/>
      <c r="SE682" s="7"/>
      <c r="SF682" s="8"/>
      <c r="SJ682" s="7"/>
      <c r="SK682" s="8"/>
      <c r="SP682" s="8"/>
      <c r="SR682" s="4"/>
      <c r="SS682" s="4"/>
      <c r="SU682" s="8"/>
      <c r="SW682" s="4"/>
      <c r="SX682" s="4"/>
      <c r="SY682" s="15"/>
      <c r="SZ682" s="39"/>
      <c r="TE682" s="39"/>
      <c r="TG682" s="14"/>
      <c r="TH682" s="14"/>
      <c r="TI682" s="22"/>
      <c r="TJ682" s="40"/>
      <c r="TN682" s="7"/>
      <c r="TO682" s="8"/>
      <c r="TT682" s="8"/>
      <c r="TV682" s="4"/>
      <c r="TW682" s="4"/>
      <c r="TX682" s="15"/>
      <c r="TY682" s="39"/>
      <c r="UC682" s="7"/>
      <c r="UD682" s="8"/>
      <c r="UH682" s="7"/>
      <c r="UI682" s="8"/>
      <c r="UN682" s="8"/>
      <c r="UP682" s="4"/>
      <c r="UQ682" s="4"/>
      <c r="UR682" s="15"/>
      <c r="US682" s="39"/>
      <c r="UW682" s="7"/>
      <c r="UX682" s="8"/>
      <c r="VB682" s="7"/>
      <c r="VC682" s="8"/>
      <c r="VG682" s="7"/>
      <c r="VH682" s="8"/>
      <c r="VM682" s="8"/>
      <c r="VO682" s="4"/>
      <c r="VP682" s="4"/>
      <c r="VQ682" s="15"/>
      <c r="VR682" s="39"/>
      <c r="VV682" s="7"/>
      <c r="VW682" s="8"/>
      <c r="WA682" s="7"/>
      <c r="WB682" s="8"/>
      <c r="WF682" s="7"/>
      <c r="WG682" s="8"/>
      <c r="WK682" s="7"/>
      <c r="WL682" s="8"/>
      <c r="WQ682" s="8"/>
      <c r="WS682" s="4"/>
      <c r="WT682" s="4"/>
      <c r="WU682" s="15"/>
      <c r="WV682" s="39"/>
      <c r="WZ682" s="7"/>
      <c r="XA682" s="8"/>
      <c r="XE682" s="7"/>
      <c r="XF682" s="8"/>
      <c r="XJ682" s="7"/>
      <c r="XK682" s="8"/>
      <c r="XO682" s="7"/>
      <c r="XP682" s="8"/>
      <c r="XT682" s="7"/>
      <c r="XU682" s="8"/>
      <c r="XV682"/>
      <c r="XW682"/>
      <c r="XX682" s="11"/>
      <c r="XY682" s="7"/>
      <c r="XZ682" s="8"/>
      <c r="YA682"/>
      <c r="YB682"/>
      <c r="YC682" s="11"/>
      <c r="YD682" s="7"/>
      <c r="YE682" s="8"/>
      <c r="YF682"/>
      <c r="YG682"/>
      <c r="YH682" s="11"/>
      <c r="YI682" s="7"/>
      <c r="YJ682" s="8"/>
      <c r="YK682"/>
      <c r="YL682"/>
      <c r="YM682" s="127"/>
    </row>
    <row r="683" spans="2:663" x14ac:dyDescent="0.2">
      <c r="B683" s="242"/>
      <c r="C683" s="163"/>
      <c r="D683"/>
      <c r="J683"/>
      <c r="K683"/>
      <c r="L683"/>
      <c r="M683"/>
      <c r="N683"/>
      <c r="O683"/>
      <c r="P683"/>
      <c r="Q683"/>
      <c r="R683" s="11"/>
      <c r="S683"/>
      <c r="T683"/>
      <c r="U683"/>
      <c r="V683"/>
      <c r="W683" s="11"/>
      <c r="X683"/>
      <c r="Y683"/>
      <c r="Z683"/>
      <c r="AA683"/>
      <c r="AB683" s="11"/>
      <c r="AC683"/>
      <c r="AD683"/>
      <c r="AE683"/>
      <c r="AF683"/>
      <c r="AG683" s="11"/>
      <c r="AH683"/>
      <c r="AI683" s="8"/>
      <c r="AK683" s="4"/>
      <c r="AL683" s="9"/>
      <c r="AN683" s="8"/>
      <c r="AP683" s="4"/>
      <c r="AQ683" s="9"/>
      <c r="AS683" s="8"/>
      <c r="AU683" s="4"/>
      <c r="AV683" s="9"/>
      <c r="AX683" s="17"/>
      <c r="AZ683" s="13"/>
      <c r="BA683" s="16"/>
      <c r="BM683" s="39"/>
      <c r="BO683" s="14"/>
      <c r="BP683" s="18"/>
      <c r="BR683" s="39"/>
      <c r="BT683" s="14"/>
      <c r="BU683" s="18"/>
      <c r="BW683" s="39"/>
      <c r="BY683" s="14"/>
      <c r="BZ683" s="18"/>
      <c r="CA683" s="22"/>
      <c r="CB683" s="40"/>
      <c r="CG683" s="40"/>
      <c r="CI683" s="21"/>
      <c r="CJ683" s="21"/>
      <c r="CL683" s="40"/>
      <c r="CN683" s="21"/>
      <c r="CO683" s="21"/>
      <c r="CQ683" s="40"/>
      <c r="CS683" s="21"/>
      <c r="CT683" s="21"/>
      <c r="CV683" s="40"/>
      <c r="CX683" s="21"/>
      <c r="CY683" s="21"/>
      <c r="CZ683" s="26"/>
      <c r="DA683" s="41"/>
      <c r="DF683" s="41"/>
      <c r="DH683" s="25"/>
      <c r="DI683" s="25"/>
      <c r="DK683" s="41"/>
      <c r="DM683" s="25"/>
      <c r="DN683" s="25"/>
      <c r="DP683" s="41"/>
      <c r="DR683" s="25"/>
      <c r="DS683" s="25"/>
      <c r="DT683" s="30"/>
      <c r="DU683" s="42"/>
      <c r="DZ683" s="42"/>
      <c r="EB683" s="29"/>
      <c r="EC683" s="29"/>
      <c r="EE683" s="42"/>
      <c r="EG683" s="29"/>
      <c r="EH683" s="29"/>
      <c r="EI683" s="34"/>
      <c r="EJ683" s="43"/>
      <c r="EO683" s="43"/>
      <c r="EQ683" s="33"/>
      <c r="ER683" s="33"/>
      <c r="ES683" s="38"/>
      <c r="ET683" s="44"/>
      <c r="EX683" s="7"/>
      <c r="EY683" s="8"/>
      <c r="FD683" s="8"/>
      <c r="FF683" s="4"/>
      <c r="FG683" s="4"/>
      <c r="FI683" s="8"/>
      <c r="FK683" s="4"/>
      <c r="FL683" s="4"/>
      <c r="FN683" s="8"/>
      <c r="FP683" s="4"/>
      <c r="FQ683" s="4"/>
      <c r="FS683" s="8"/>
      <c r="FU683" s="4"/>
      <c r="FV683" s="4"/>
      <c r="FW683" s="15"/>
      <c r="FX683" s="39"/>
      <c r="GC683" s="39"/>
      <c r="GE683" s="14"/>
      <c r="GF683" s="14"/>
      <c r="GH683" s="39"/>
      <c r="GJ683" s="14"/>
      <c r="GK683" s="14"/>
      <c r="GM683" s="39"/>
      <c r="GO683" s="14"/>
      <c r="GP683" s="14"/>
      <c r="GQ683" s="22"/>
      <c r="GR683" s="40"/>
      <c r="GW683" s="40"/>
      <c r="GY683" s="21"/>
      <c r="GZ683" s="21"/>
      <c r="HB683" s="40"/>
      <c r="HD683" s="21"/>
      <c r="HE683" s="21"/>
      <c r="HF683" s="26"/>
      <c r="HG683" s="41"/>
      <c r="HL683" s="41"/>
      <c r="HN683" s="25"/>
      <c r="HO683" s="25"/>
      <c r="HP683" s="30"/>
      <c r="HQ683" s="42"/>
      <c r="HU683" s="7"/>
      <c r="HV683" s="8"/>
      <c r="IA683" s="8"/>
      <c r="IC683" s="4"/>
      <c r="ID683" s="4"/>
      <c r="IF683" s="8"/>
      <c r="IH683" s="4"/>
      <c r="II683" s="4"/>
      <c r="IK683" s="8"/>
      <c r="IM683" s="4"/>
      <c r="IN683" s="4"/>
      <c r="IO683" s="15"/>
      <c r="IP683" s="39"/>
      <c r="IU683" s="39"/>
      <c r="IW683" s="14"/>
      <c r="IX683" s="14"/>
      <c r="IZ683" s="39"/>
      <c r="JB683" s="14"/>
      <c r="JC683" s="14"/>
      <c r="JD683" s="22"/>
      <c r="JE683" s="40"/>
      <c r="JJ683" s="40"/>
      <c r="JL683" s="21"/>
      <c r="JM683" s="21"/>
      <c r="JN683" s="26"/>
      <c r="JO683" s="41"/>
      <c r="JS683" s="7"/>
      <c r="JT683" s="8"/>
      <c r="JY683" s="8"/>
      <c r="KA683" s="4"/>
      <c r="KB683" s="4"/>
      <c r="KD683" s="8"/>
      <c r="KF683" s="4"/>
      <c r="KG683" s="4"/>
      <c r="KH683" s="15"/>
      <c r="KI683" s="39"/>
      <c r="KN683" s="39"/>
      <c r="KP683" s="14"/>
      <c r="KQ683" s="14"/>
      <c r="KR683" s="22"/>
      <c r="KS683" s="40"/>
      <c r="KX683" s="6"/>
      <c r="KZ683" s="5"/>
      <c r="LA683" s="5"/>
      <c r="LG683" s="15"/>
      <c r="LH683" s="39"/>
      <c r="LM683" s="6"/>
      <c r="LO683" s="5"/>
      <c r="LP683" s="5"/>
      <c r="LQ683" s="7"/>
      <c r="LR683" s="8"/>
      <c r="LW683" s="8"/>
      <c r="LY683" s="4"/>
      <c r="LZ683" s="4"/>
      <c r="MB683" s="8"/>
      <c r="MD683" s="4"/>
      <c r="ME683" s="4"/>
      <c r="MG683" s="8"/>
      <c r="MI683" s="4"/>
      <c r="MJ683" s="4"/>
      <c r="MK683" s="15"/>
      <c r="ML683" s="39"/>
      <c r="MQ683" s="39"/>
      <c r="MS683" s="14"/>
      <c r="MT683" s="14"/>
      <c r="MV683" s="39"/>
      <c r="MX683" s="14"/>
      <c r="MY683" s="14"/>
      <c r="MZ683" s="22"/>
      <c r="NA683" s="40"/>
      <c r="NF683" s="40"/>
      <c r="NH683" s="21"/>
      <c r="NI683" s="21"/>
      <c r="NJ683" s="26"/>
      <c r="NK683" s="41"/>
      <c r="NO683" s="7"/>
      <c r="NP683" s="8"/>
      <c r="NU683" s="8"/>
      <c r="NW683" s="4"/>
      <c r="NX683" s="4"/>
      <c r="NZ683" s="8"/>
      <c r="OB683" s="4"/>
      <c r="OC683" s="4"/>
      <c r="OD683" s="15"/>
      <c r="OE683" s="39"/>
      <c r="OJ683" s="39"/>
      <c r="OL683" s="14"/>
      <c r="OM683" s="14"/>
      <c r="ON683" s="22"/>
      <c r="OO683" s="40"/>
      <c r="OS683" s="7"/>
      <c r="OT683" s="8"/>
      <c r="OY683" s="8"/>
      <c r="PA683" s="4"/>
      <c r="PB683" s="4"/>
      <c r="PC683" s="15"/>
      <c r="PD683" s="39"/>
      <c r="PH683" s="7"/>
      <c r="PI683" s="8"/>
      <c r="PM683" s="7"/>
      <c r="PN683" s="8"/>
      <c r="PS683" s="8"/>
      <c r="PU683" s="4"/>
      <c r="PV683" s="4"/>
      <c r="PX683" s="8"/>
      <c r="PZ683" s="4"/>
      <c r="QA683" s="4"/>
      <c r="QB683" s="15"/>
      <c r="QC683" s="39"/>
      <c r="QH683" s="39"/>
      <c r="QJ683" s="14"/>
      <c r="QK683" s="14"/>
      <c r="QL683" s="22"/>
      <c r="QM683" s="40"/>
      <c r="QQ683" s="7"/>
      <c r="QR683" s="8"/>
      <c r="QW683" s="8"/>
      <c r="QY683" s="4"/>
      <c r="QZ683" s="4"/>
      <c r="RA683" s="15"/>
      <c r="RB683" s="39"/>
      <c r="RF683" s="7"/>
      <c r="RG683" s="8"/>
      <c r="RK683" s="7"/>
      <c r="RL683" s="8"/>
      <c r="RQ683" s="8"/>
      <c r="RS683" s="4"/>
      <c r="RT683" s="4"/>
      <c r="RU683" s="15"/>
      <c r="RV683" s="39"/>
      <c r="RZ683" s="7"/>
      <c r="SA683" s="8"/>
      <c r="SE683" s="7"/>
      <c r="SF683" s="8"/>
      <c r="SJ683" s="7"/>
      <c r="SK683" s="8"/>
      <c r="SP683" s="8"/>
      <c r="SR683" s="4"/>
      <c r="SS683" s="4"/>
      <c r="SU683" s="8"/>
      <c r="SW683" s="4"/>
      <c r="SX683" s="4"/>
      <c r="SY683" s="15"/>
      <c r="SZ683" s="39"/>
      <c r="TE683" s="39"/>
      <c r="TG683" s="14"/>
      <c r="TH683" s="14"/>
      <c r="TI683" s="22"/>
      <c r="TJ683" s="40"/>
      <c r="TN683" s="7"/>
      <c r="TO683" s="8"/>
      <c r="TT683" s="8"/>
      <c r="TV683" s="4"/>
      <c r="TW683" s="4"/>
      <c r="TX683" s="15"/>
      <c r="TY683" s="39"/>
      <c r="UC683" s="7"/>
      <c r="UD683" s="8"/>
      <c r="UH683" s="7"/>
      <c r="UI683" s="8"/>
      <c r="UN683" s="8"/>
      <c r="UP683" s="4"/>
      <c r="UQ683" s="4"/>
      <c r="UR683" s="15"/>
      <c r="US683" s="39"/>
      <c r="UW683" s="7"/>
      <c r="UX683" s="8"/>
      <c r="VB683" s="7"/>
      <c r="VC683" s="8"/>
      <c r="VG683" s="7"/>
      <c r="VH683" s="8"/>
      <c r="VM683" s="8"/>
      <c r="VO683" s="4"/>
      <c r="VP683" s="4"/>
      <c r="VQ683" s="15"/>
      <c r="VR683" s="39"/>
      <c r="VV683" s="7"/>
      <c r="VW683" s="8"/>
      <c r="WA683" s="7"/>
      <c r="WB683" s="8"/>
      <c r="WF683" s="7"/>
      <c r="WG683" s="8"/>
      <c r="WK683" s="7"/>
      <c r="WL683" s="8"/>
      <c r="WQ683" s="8"/>
      <c r="WS683" s="4"/>
      <c r="WT683" s="4"/>
      <c r="WU683" s="15"/>
      <c r="WV683" s="39"/>
      <c r="WZ683" s="7"/>
      <c r="XA683" s="8"/>
      <c r="XE683" s="7"/>
      <c r="XF683" s="8"/>
      <c r="XJ683" s="7"/>
      <c r="XK683" s="8"/>
      <c r="XO683" s="7"/>
      <c r="XP683" s="8"/>
      <c r="XT683" s="7"/>
      <c r="XU683" s="8"/>
      <c r="XV683"/>
      <c r="XW683"/>
      <c r="XX683" s="11"/>
      <c r="XY683" s="7"/>
      <c r="XZ683" s="8"/>
      <c r="YA683"/>
      <c r="YB683"/>
      <c r="YC683" s="11"/>
      <c r="YD683" s="7"/>
      <c r="YE683" s="8"/>
      <c r="YF683"/>
      <c r="YG683"/>
      <c r="YH683" s="11"/>
      <c r="YI683" s="7"/>
      <c r="YJ683" s="8"/>
      <c r="YK683"/>
      <c r="YL683"/>
      <c r="YM683" s="127"/>
    </row>
    <row r="684" spans="2:663" x14ac:dyDescent="0.2">
      <c r="B684" s="242"/>
      <c r="C684" s="163"/>
      <c r="D684"/>
      <c r="J684"/>
      <c r="K684"/>
      <c r="L684"/>
      <c r="M684"/>
      <c r="N684"/>
      <c r="O684"/>
      <c r="P684"/>
      <c r="Q684"/>
      <c r="R684" s="11"/>
      <c r="S684"/>
      <c r="T684"/>
      <c r="U684"/>
      <c r="V684"/>
      <c r="W684" s="11"/>
      <c r="X684"/>
      <c r="Y684"/>
      <c r="Z684"/>
      <c r="AA684"/>
      <c r="AB684" s="11"/>
      <c r="AC684"/>
      <c r="AD684"/>
      <c r="AE684"/>
      <c r="AF684"/>
      <c r="AG684" s="11"/>
      <c r="AH684"/>
      <c r="AI684" s="8"/>
      <c r="AK684" s="4"/>
      <c r="AL684" s="9"/>
      <c r="AN684" s="8"/>
      <c r="AP684" s="4"/>
      <c r="AQ684" s="9"/>
      <c r="AS684" s="8"/>
      <c r="AU684" s="4"/>
      <c r="AV684" s="9"/>
      <c r="AX684" s="17"/>
      <c r="AZ684" s="13"/>
      <c r="BA684" s="16"/>
      <c r="BM684" s="39"/>
      <c r="BO684" s="14"/>
      <c r="BP684" s="18"/>
      <c r="BR684" s="39"/>
      <c r="BT684" s="14"/>
      <c r="BU684" s="18"/>
      <c r="BW684" s="39"/>
      <c r="BY684" s="14"/>
      <c r="BZ684" s="18"/>
      <c r="CA684" s="22"/>
      <c r="CB684" s="40"/>
      <c r="CG684" s="40"/>
      <c r="CI684" s="21"/>
      <c r="CJ684" s="21"/>
      <c r="CL684" s="40"/>
      <c r="CN684" s="21"/>
      <c r="CO684" s="21"/>
      <c r="CQ684" s="40"/>
      <c r="CS684" s="21"/>
      <c r="CT684" s="21"/>
      <c r="CV684" s="40"/>
      <c r="CX684" s="21"/>
      <c r="CY684" s="21"/>
      <c r="CZ684" s="26"/>
      <c r="DA684" s="41"/>
      <c r="DF684" s="41"/>
      <c r="DH684" s="25"/>
      <c r="DI684" s="25"/>
      <c r="DK684" s="41"/>
      <c r="DM684" s="25"/>
      <c r="DN684" s="25"/>
      <c r="DP684" s="41"/>
      <c r="DR684" s="25"/>
      <c r="DS684" s="25"/>
      <c r="DT684" s="30"/>
      <c r="DU684" s="42"/>
      <c r="DZ684" s="42"/>
      <c r="EB684" s="29"/>
      <c r="EC684" s="29"/>
      <c r="EE684" s="42"/>
      <c r="EG684" s="29"/>
      <c r="EH684" s="29"/>
      <c r="EI684" s="34"/>
      <c r="EJ684" s="43"/>
      <c r="EO684" s="43"/>
      <c r="EQ684" s="33"/>
      <c r="ER684" s="33"/>
      <c r="ES684" s="38"/>
      <c r="ET684" s="44"/>
      <c r="EX684" s="7"/>
      <c r="EY684" s="8"/>
      <c r="FD684" s="8"/>
      <c r="FF684" s="4"/>
      <c r="FG684" s="4"/>
      <c r="FI684" s="8"/>
      <c r="FK684" s="4"/>
      <c r="FL684" s="4"/>
      <c r="FN684" s="8"/>
      <c r="FP684" s="4"/>
      <c r="FQ684" s="4"/>
      <c r="FS684" s="8"/>
      <c r="FU684" s="4"/>
      <c r="FV684" s="4"/>
      <c r="FW684" s="15"/>
      <c r="FX684" s="39"/>
      <c r="GC684" s="39"/>
      <c r="GE684" s="14"/>
      <c r="GF684" s="14"/>
      <c r="GH684" s="39"/>
      <c r="GJ684" s="14"/>
      <c r="GK684" s="14"/>
      <c r="GM684" s="39"/>
      <c r="GO684" s="14"/>
      <c r="GP684" s="14"/>
      <c r="GQ684" s="22"/>
      <c r="GR684" s="40"/>
      <c r="GW684" s="40"/>
      <c r="GY684" s="21"/>
      <c r="GZ684" s="21"/>
      <c r="HB684" s="40"/>
      <c r="HD684" s="21"/>
      <c r="HE684" s="21"/>
      <c r="HF684" s="26"/>
      <c r="HG684" s="41"/>
      <c r="HL684" s="41"/>
      <c r="HN684" s="25"/>
      <c r="HO684" s="25"/>
      <c r="HP684" s="30"/>
      <c r="HQ684" s="42"/>
      <c r="HU684" s="7"/>
      <c r="HV684" s="8"/>
      <c r="IA684" s="8"/>
      <c r="IC684" s="4"/>
      <c r="ID684" s="4"/>
      <c r="IF684" s="8"/>
      <c r="IH684" s="4"/>
      <c r="II684" s="4"/>
      <c r="IK684" s="8"/>
      <c r="IM684" s="4"/>
      <c r="IN684" s="4"/>
      <c r="IO684" s="15"/>
      <c r="IP684" s="39"/>
      <c r="IU684" s="39"/>
      <c r="IW684" s="14"/>
      <c r="IX684" s="14"/>
      <c r="IZ684" s="39"/>
      <c r="JB684" s="14"/>
      <c r="JC684" s="14"/>
      <c r="JD684" s="22"/>
      <c r="JE684" s="40"/>
      <c r="JJ684" s="40"/>
      <c r="JL684" s="21"/>
      <c r="JM684" s="21"/>
      <c r="JN684" s="26"/>
      <c r="JO684" s="41"/>
      <c r="JS684" s="7"/>
      <c r="JT684" s="8"/>
      <c r="JY684" s="8"/>
      <c r="KA684" s="4"/>
      <c r="KB684" s="4"/>
      <c r="KD684" s="8"/>
      <c r="KF684" s="4"/>
      <c r="KG684" s="4"/>
      <c r="KH684" s="15"/>
      <c r="KI684" s="39"/>
      <c r="KN684" s="39"/>
      <c r="KP684" s="14"/>
      <c r="KQ684" s="14"/>
      <c r="KR684" s="22"/>
      <c r="KS684" s="40"/>
      <c r="KX684" s="6"/>
      <c r="KZ684" s="5"/>
      <c r="LA684" s="5"/>
      <c r="LG684" s="15"/>
      <c r="LH684" s="39"/>
      <c r="LM684" s="6"/>
      <c r="LO684" s="5"/>
      <c r="LP684" s="5"/>
      <c r="LQ684" s="7"/>
      <c r="LR684" s="8"/>
      <c r="LW684" s="8"/>
      <c r="LY684" s="4"/>
      <c r="LZ684" s="4"/>
      <c r="MB684" s="8"/>
      <c r="MD684" s="4"/>
      <c r="ME684" s="4"/>
      <c r="MG684" s="8"/>
      <c r="MI684" s="4"/>
      <c r="MJ684" s="4"/>
      <c r="MK684" s="15"/>
      <c r="ML684" s="39"/>
      <c r="MQ684" s="39"/>
      <c r="MS684" s="14"/>
      <c r="MT684" s="14"/>
      <c r="MV684" s="39"/>
      <c r="MX684" s="14"/>
      <c r="MY684" s="14"/>
      <c r="MZ684" s="22"/>
      <c r="NA684" s="40"/>
      <c r="NF684" s="40"/>
      <c r="NH684" s="21"/>
      <c r="NI684" s="21"/>
      <c r="NJ684" s="26"/>
      <c r="NK684" s="41"/>
      <c r="NO684" s="7"/>
      <c r="NP684" s="8"/>
      <c r="NU684" s="8"/>
      <c r="NW684" s="4"/>
      <c r="NX684" s="4"/>
      <c r="NZ684" s="8"/>
      <c r="OB684" s="4"/>
      <c r="OC684" s="4"/>
      <c r="OD684" s="15"/>
      <c r="OE684" s="39"/>
      <c r="OJ684" s="39"/>
      <c r="OL684" s="14"/>
      <c r="OM684" s="14"/>
      <c r="ON684" s="22"/>
      <c r="OO684" s="40"/>
      <c r="OS684" s="7"/>
      <c r="OT684" s="8"/>
      <c r="OY684" s="8"/>
      <c r="PA684" s="4"/>
      <c r="PB684" s="4"/>
      <c r="PC684" s="15"/>
      <c r="PD684" s="39"/>
      <c r="PH684" s="7"/>
      <c r="PI684" s="8"/>
      <c r="PM684" s="7"/>
      <c r="PN684" s="8"/>
      <c r="PS684" s="8"/>
      <c r="PU684" s="4"/>
      <c r="PV684" s="4"/>
      <c r="PX684" s="8"/>
      <c r="PZ684" s="4"/>
      <c r="QA684" s="4"/>
      <c r="QB684" s="15"/>
      <c r="QC684" s="39"/>
      <c r="QH684" s="39"/>
      <c r="QJ684" s="14"/>
      <c r="QK684" s="14"/>
      <c r="QL684" s="22"/>
      <c r="QM684" s="40"/>
      <c r="QQ684" s="7"/>
      <c r="QR684" s="8"/>
      <c r="QW684" s="8"/>
      <c r="QY684" s="4"/>
      <c r="QZ684" s="4"/>
      <c r="RA684" s="15"/>
      <c r="RB684" s="39"/>
      <c r="RF684" s="7"/>
      <c r="RG684" s="8"/>
      <c r="RK684" s="7"/>
      <c r="RL684" s="8"/>
      <c r="RQ684" s="8"/>
      <c r="RS684" s="4"/>
      <c r="RT684" s="4"/>
      <c r="RU684" s="15"/>
      <c r="RV684" s="39"/>
      <c r="RZ684" s="7"/>
      <c r="SA684" s="8"/>
      <c r="SE684" s="7"/>
      <c r="SF684" s="8"/>
      <c r="SJ684" s="7"/>
      <c r="SK684" s="8"/>
      <c r="SP684" s="8"/>
      <c r="SR684" s="4"/>
      <c r="SS684" s="4"/>
      <c r="SU684" s="8"/>
      <c r="SW684" s="4"/>
      <c r="SX684" s="4"/>
      <c r="SY684" s="15"/>
      <c r="SZ684" s="39"/>
      <c r="TE684" s="39"/>
      <c r="TG684" s="14"/>
      <c r="TH684" s="14"/>
      <c r="TI684" s="22"/>
      <c r="TJ684" s="40"/>
      <c r="TN684" s="7"/>
      <c r="TO684" s="8"/>
      <c r="TT684" s="8"/>
      <c r="TV684" s="4"/>
      <c r="TW684" s="4"/>
      <c r="TX684" s="15"/>
      <c r="TY684" s="39"/>
      <c r="UC684" s="7"/>
      <c r="UD684" s="8"/>
      <c r="UH684" s="7"/>
      <c r="UI684" s="8"/>
      <c r="UN684" s="8"/>
      <c r="UP684" s="4"/>
      <c r="UQ684" s="4"/>
      <c r="UR684" s="15"/>
      <c r="US684" s="39"/>
      <c r="UW684" s="7"/>
      <c r="UX684" s="8"/>
      <c r="VB684" s="7"/>
      <c r="VC684" s="8"/>
      <c r="VG684" s="7"/>
      <c r="VH684" s="8"/>
      <c r="VM684" s="8"/>
      <c r="VO684" s="4"/>
      <c r="VP684" s="4"/>
      <c r="VQ684" s="15"/>
      <c r="VR684" s="39"/>
      <c r="VV684" s="7"/>
      <c r="VW684" s="8"/>
      <c r="WA684" s="7"/>
      <c r="WB684" s="8"/>
      <c r="WF684" s="7"/>
      <c r="WG684" s="8"/>
      <c r="WK684" s="7"/>
      <c r="WL684" s="8"/>
      <c r="WQ684" s="8"/>
      <c r="WS684" s="4"/>
      <c r="WT684" s="4"/>
      <c r="WU684" s="15"/>
      <c r="WV684" s="39"/>
      <c r="WZ684" s="7"/>
      <c r="XA684" s="8"/>
      <c r="XE684" s="7"/>
      <c r="XF684" s="8"/>
      <c r="XJ684" s="7"/>
      <c r="XK684" s="8"/>
      <c r="XO684" s="7"/>
      <c r="XP684" s="8"/>
      <c r="XT684" s="7"/>
      <c r="XU684" s="8"/>
      <c r="XV684"/>
      <c r="XW684"/>
      <c r="XX684" s="11"/>
      <c r="XY684" s="7"/>
      <c r="XZ684" s="8"/>
      <c r="YA684"/>
      <c r="YB684"/>
      <c r="YC684" s="11"/>
      <c r="YD684" s="7"/>
      <c r="YE684" s="8"/>
      <c r="YF684"/>
      <c r="YG684"/>
      <c r="YH684" s="11"/>
      <c r="YI684" s="7"/>
      <c r="YJ684" s="8"/>
      <c r="YK684"/>
      <c r="YL684"/>
      <c r="YM684" s="127"/>
    </row>
    <row r="685" spans="2:663" x14ac:dyDescent="0.2">
      <c r="B685" s="242"/>
      <c r="C685" s="163"/>
      <c r="D685"/>
      <c r="J685"/>
      <c r="K685"/>
      <c r="L685"/>
      <c r="M685"/>
      <c r="N685"/>
      <c r="O685"/>
      <c r="P685"/>
      <c r="Q685"/>
      <c r="R685" s="11"/>
      <c r="S685"/>
      <c r="T685"/>
      <c r="U685"/>
      <c r="V685"/>
      <c r="W685" s="11"/>
      <c r="X685"/>
      <c r="Y685"/>
      <c r="Z685"/>
      <c r="AA685"/>
      <c r="AB685" s="11"/>
      <c r="AC685"/>
      <c r="AD685"/>
      <c r="AE685"/>
      <c r="AF685"/>
      <c r="AG685" s="11"/>
      <c r="AH685"/>
      <c r="AI685" s="8"/>
      <c r="AK685" s="4"/>
      <c r="AL685" s="9"/>
      <c r="AN685" s="8"/>
      <c r="AP685" s="4"/>
      <c r="AQ685" s="9"/>
      <c r="AS685" s="8"/>
      <c r="AU685" s="4"/>
      <c r="AV685" s="9"/>
      <c r="AX685" s="17"/>
      <c r="AZ685" s="13"/>
      <c r="BA685" s="16"/>
      <c r="BM685" s="39"/>
      <c r="BO685" s="14"/>
      <c r="BP685" s="18"/>
      <c r="BR685" s="39"/>
      <c r="BT685" s="14"/>
      <c r="BU685" s="18"/>
      <c r="BW685" s="39"/>
      <c r="BY685" s="14"/>
      <c r="BZ685" s="18"/>
      <c r="CA685" s="22"/>
      <c r="CB685" s="40"/>
      <c r="CG685" s="40"/>
      <c r="CI685" s="21"/>
      <c r="CJ685" s="21"/>
      <c r="CL685" s="40"/>
      <c r="CN685" s="21"/>
      <c r="CO685" s="21"/>
      <c r="CQ685" s="40"/>
      <c r="CS685" s="21"/>
      <c r="CT685" s="21"/>
      <c r="CV685" s="40"/>
      <c r="CX685" s="21"/>
      <c r="CY685" s="21"/>
      <c r="CZ685" s="26"/>
      <c r="DA685" s="41"/>
      <c r="DF685" s="41"/>
      <c r="DH685" s="25"/>
      <c r="DI685" s="25"/>
      <c r="DK685" s="41"/>
      <c r="DM685" s="25"/>
      <c r="DN685" s="25"/>
      <c r="DP685" s="41"/>
      <c r="DR685" s="25"/>
      <c r="DS685" s="25"/>
      <c r="DT685" s="30"/>
      <c r="DU685" s="42"/>
      <c r="DZ685" s="42"/>
      <c r="EB685" s="29"/>
      <c r="EC685" s="29"/>
      <c r="EE685" s="42"/>
      <c r="EG685" s="29"/>
      <c r="EH685" s="29"/>
      <c r="EI685" s="34"/>
      <c r="EJ685" s="43"/>
      <c r="EO685" s="43"/>
      <c r="EQ685" s="33"/>
      <c r="ER685" s="33"/>
      <c r="ES685" s="38"/>
      <c r="ET685" s="44"/>
      <c r="EX685" s="7"/>
      <c r="EY685" s="8"/>
      <c r="FD685" s="8"/>
      <c r="FF685" s="4"/>
      <c r="FG685" s="4"/>
      <c r="FI685" s="8"/>
      <c r="FK685" s="4"/>
      <c r="FL685" s="4"/>
      <c r="FN685" s="8"/>
      <c r="FP685" s="4"/>
      <c r="FQ685" s="4"/>
      <c r="FS685" s="8"/>
      <c r="FU685" s="4"/>
      <c r="FV685" s="4"/>
      <c r="FW685" s="15"/>
      <c r="FX685" s="39"/>
      <c r="GC685" s="39"/>
      <c r="GE685" s="14"/>
      <c r="GF685" s="14"/>
      <c r="GH685" s="39"/>
      <c r="GJ685" s="14"/>
      <c r="GK685" s="14"/>
      <c r="GM685" s="39"/>
      <c r="GO685" s="14"/>
      <c r="GP685" s="14"/>
      <c r="GQ685" s="22"/>
      <c r="GR685" s="40"/>
      <c r="GW685" s="40"/>
      <c r="GY685" s="21"/>
      <c r="GZ685" s="21"/>
      <c r="HB685" s="40"/>
      <c r="HD685" s="21"/>
      <c r="HE685" s="21"/>
      <c r="HF685" s="26"/>
      <c r="HG685" s="41"/>
      <c r="HL685" s="41"/>
      <c r="HN685" s="25"/>
      <c r="HO685" s="25"/>
      <c r="HP685" s="30"/>
      <c r="HQ685" s="42"/>
      <c r="HU685" s="7"/>
      <c r="HV685" s="8"/>
      <c r="IA685" s="8"/>
      <c r="IC685" s="4"/>
      <c r="ID685" s="4"/>
      <c r="IF685" s="8"/>
      <c r="IH685" s="4"/>
      <c r="II685" s="4"/>
      <c r="IK685" s="8"/>
      <c r="IM685" s="4"/>
      <c r="IN685" s="4"/>
      <c r="IO685" s="15"/>
      <c r="IP685" s="39"/>
      <c r="IU685" s="39"/>
      <c r="IW685" s="14"/>
      <c r="IX685" s="14"/>
      <c r="IZ685" s="39"/>
      <c r="JB685" s="14"/>
      <c r="JC685" s="14"/>
      <c r="JD685" s="22"/>
      <c r="JE685" s="40"/>
      <c r="JJ685" s="40"/>
      <c r="JL685" s="21"/>
      <c r="JM685" s="21"/>
      <c r="JN685" s="26"/>
      <c r="JO685" s="41"/>
      <c r="JS685" s="7"/>
      <c r="JT685" s="8"/>
      <c r="JY685" s="8"/>
      <c r="KA685" s="4"/>
      <c r="KB685" s="4"/>
      <c r="KD685" s="8"/>
      <c r="KF685" s="4"/>
      <c r="KG685" s="4"/>
      <c r="KH685" s="15"/>
      <c r="KI685" s="39"/>
      <c r="KN685" s="39"/>
      <c r="KP685" s="14"/>
      <c r="KQ685" s="14"/>
      <c r="KR685" s="22"/>
      <c r="KS685" s="40"/>
      <c r="KX685" s="6"/>
      <c r="KZ685" s="5"/>
      <c r="LA685" s="5"/>
      <c r="LG685" s="15"/>
      <c r="LH685" s="39"/>
      <c r="LM685" s="6"/>
      <c r="LO685" s="5"/>
      <c r="LP685" s="5"/>
      <c r="LQ685" s="7"/>
      <c r="LR685" s="8"/>
      <c r="LW685" s="8"/>
      <c r="LY685" s="4"/>
      <c r="LZ685" s="4"/>
      <c r="MB685" s="8"/>
      <c r="MD685" s="4"/>
      <c r="ME685" s="4"/>
      <c r="MG685" s="8"/>
      <c r="MI685" s="4"/>
      <c r="MJ685" s="4"/>
      <c r="MK685" s="15"/>
      <c r="ML685" s="39"/>
      <c r="MQ685" s="39"/>
      <c r="MS685" s="14"/>
      <c r="MT685" s="14"/>
      <c r="MV685" s="39"/>
      <c r="MX685" s="14"/>
      <c r="MY685" s="14"/>
      <c r="MZ685" s="22"/>
      <c r="NA685" s="40"/>
      <c r="NF685" s="40"/>
      <c r="NH685" s="21"/>
      <c r="NI685" s="21"/>
      <c r="NJ685" s="26"/>
      <c r="NK685" s="41"/>
      <c r="NO685" s="7"/>
      <c r="NP685" s="8"/>
      <c r="NU685" s="8"/>
      <c r="NW685" s="4"/>
      <c r="NX685" s="4"/>
      <c r="NZ685" s="8"/>
      <c r="OB685" s="4"/>
      <c r="OC685" s="4"/>
      <c r="OD685" s="15"/>
      <c r="OE685" s="39"/>
      <c r="OJ685" s="39"/>
      <c r="OL685" s="14"/>
      <c r="OM685" s="14"/>
      <c r="ON685" s="22"/>
      <c r="OO685" s="40"/>
      <c r="OS685" s="7"/>
      <c r="OT685" s="8"/>
      <c r="OY685" s="8"/>
      <c r="PA685" s="4"/>
      <c r="PB685" s="4"/>
      <c r="PC685" s="15"/>
      <c r="PD685" s="39"/>
      <c r="PH685" s="7"/>
      <c r="PI685" s="8"/>
      <c r="PM685" s="7"/>
      <c r="PN685" s="8"/>
      <c r="PS685" s="8"/>
      <c r="PU685" s="4"/>
      <c r="PV685" s="4"/>
      <c r="PX685" s="8"/>
      <c r="PZ685" s="4"/>
      <c r="QA685" s="4"/>
      <c r="QB685" s="15"/>
      <c r="QC685" s="39"/>
      <c r="QH685" s="39"/>
      <c r="QJ685" s="14"/>
      <c r="QK685" s="14"/>
      <c r="QL685" s="22"/>
      <c r="QM685" s="40"/>
      <c r="QQ685" s="7"/>
      <c r="QR685" s="8"/>
      <c r="QW685" s="8"/>
      <c r="QY685" s="4"/>
      <c r="QZ685" s="4"/>
      <c r="RA685" s="15"/>
      <c r="RB685" s="39"/>
      <c r="RF685" s="7"/>
      <c r="RG685" s="8"/>
      <c r="RK685" s="7"/>
      <c r="RL685" s="8"/>
      <c r="RQ685" s="8"/>
      <c r="RS685" s="4"/>
      <c r="RT685" s="4"/>
      <c r="RU685" s="15"/>
      <c r="RV685" s="39"/>
      <c r="RZ685" s="7"/>
      <c r="SA685" s="8"/>
      <c r="SE685" s="7"/>
      <c r="SF685" s="8"/>
      <c r="SJ685" s="7"/>
      <c r="SK685" s="8"/>
      <c r="SP685" s="8"/>
      <c r="SR685" s="4"/>
      <c r="SS685" s="4"/>
      <c r="SU685" s="8"/>
      <c r="SW685" s="4"/>
      <c r="SX685" s="4"/>
      <c r="SY685" s="15"/>
      <c r="SZ685" s="39"/>
      <c r="TE685" s="39"/>
      <c r="TG685" s="14"/>
      <c r="TH685" s="14"/>
      <c r="TI685" s="22"/>
      <c r="TJ685" s="40"/>
      <c r="TN685" s="7"/>
      <c r="TO685" s="8"/>
      <c r="TT685" s="8"/>
      <c r="TV685" s="4"/>
      <c r="TW685" s="4"/>
      <c r="TX685" s="15"/>
      <c r="TY685" s="39"/>
      <c r="UC685" s="7"/>
      <c r="UD685" s="8"/>
      <c r="UH685" s="7"/>
      <c r="UI685" s="8"/>
      <c r="UN685" s="8"/>
      <c r="UP685" s="4"/>
      <c r="UQ685" s="4"/>
      <c r="UR685" s="15"/>
      <c r="US685" s="39"/>
      <c r="UW685" s="7"/>
      <c r="UX685" s="8"/>
      <c r="VB685" s="7"/>
      <c r="VC685" s="8"/>
      <c r="VG685" s="7"/>
      <c r="VH685" s="8"/>
      <c r="VM685" s="8"/>
      <c r="VO685" s="4"/>
      <c r="VP685" s="4"/>
      <c r="VQ685" s="15"/>
      <c r="VR685" s="39"/>
      <c r="VV685" s="7"/>
      <c r="VW685" s="8"/>
      <c r="WA685" s="7"/>
      <c r="WB685" s="8"/>
      <c r="WF685" s="7"/>
      <c r="WG685" s="8"/>
      <c r="WK685" s="7"/>
      <c r="WL685" s="8"/>
      <c r="WQ685" s="8"/>
      <c r="WS685" s="4"/>
      <c r="WT685" s="4"/>
      <c r="WU685" s="15"/>
      <c r="WV685" s="39"/>
      <c r="WZ685" s="7"/>
      <c r="XA685" s="8"/>
      <c r="XE685" s="7"/>
      <c r="XF685" s="8"/>
      <c r="XJ685" s="7"/>
      <c r="XK685" s="8"/>
      <c r="XO685" s="7"/>
      <c r="XP685" s="8"/>
      <c r="XT685" s="7"/>
      <c r="XU685" s="8"/>
      <c r="XV685"/>
      <c r="XW685"/>
      <c r="XX685" s="11"/>
      <c r="XY685" s="7"/>
      <c r="XZ685" s="8"/>
      <c r="YA685"/>
      <c r="YB685"/>
      <c r="YC685" s="11"/>
      <c r="YD685" s="7"/>
      <c r="YE685" s="8"/>
      <c r="YF685"/>
      <c r="YG685"/>
      <c r="YH685" s="11"/>
      <c r="YI685" s="7"/>
      <c r="YJ685" s="8"/>
      <c r="YK685"/>
      <c r="YL685"/>
      <c r="YM685" s="127"/>
    </row>
    <row r="686" spans="2:663" x14ac:dyDescent="0.2">
      <c r="B686" s="242"/>
      <c r="C686" s="163"/>
      <c r="D686"/>
      <c r="J686"/>
      <c r="K686"/>
      <c r="L686"/>
      <c r="M686"/>
      <c r="N686"/>
      <c r="O686"/>
      <c r="P686"/>
      <c r="Q686"/>
      <c r="R686" s="11"/>
      <c r="S686"/>
      <c r="T686"/>
      <c r="U686"/>
      <c r="V686"/>
      <c r="W686" s="11"/>
      <c r="X686"/>
      <c r="Y686"/>
      <c r="Z686"/>
      <c r="AA686"/>
      <c r="AB686" s="11"/>
      <c r="AC686"/>
      <c r="AD686"/>
      <c r="AE686"/>
      <c r="AF686"/>
      <c r="AG686" s="11"/>
      <c r="AH686"/>
      <c r="AI686" s="8"/>
      <c r="AK686" s="4"/>
      <c r="AL686" s="9"/>
      <c r="AN686" s="8"/>
      <c r="AP686" s="4"/>
      <c r="AQ686" s="9"/>
      <c r="AS686" s="8"/>
      <c r="AU686" s="4"/>
      <c r="AV686" s="9"/>
      <c r="AX686" s="17"/>
      <c r="AZ686" s="13"/>
      <c r="BA686" s="16"/>
      <c r="BM686" s="39"/>
      <c r="BO686" s="14"/>
      <c r="BP686" s="18"/>
      <c r="BR686" s="39"/>
      <c r="BT686" s="14"/>
      <c r="BU686" s="18"/>
      <c r="BW686" s="39"/>
      <c r="BY686" s="14"/>
      <c r="BZ686" s="18"/>
      <c r="CA686" s="22"/>
      <c r="CB686" s="40"/>
      <c r="CG686" s="40"/>
      <c r="CI686" s="21"/>
      <c r="CJ686" s="21"/>
      <c r="CL686" s="40"/>
      <c r="CN686" s="21"/>
      <c r="CO686" s="21"/>
      <c r="CQ686" s="40"/>
      <c r="CS686" s="21"/>
      <c r="CT686" s="21"/>
      <c r="CV686" s="40"/>
      <c r="CX686" s="21"/>
      <c r="CY686" s="21"/>
      <c r="CZ686" s="26"/>
      <c r="DA686" s="41"/>
      <c r="DF686" s="41"/>
      <c r="DH686" s="25"/>
      <c r="DI686" s="25"/>
      <c r="DK686" s="41"/>
      <c r="DM686" s="25"/>
      <c r="DN686" s="25"/>
      <c r="DP686" s="41"/>
      <c r="DR686" s="25"/>
      <c r="DS686" s="25"/>
      <c r="DT686" s="30"/>
      <c r="DU686" s="42"/>
      <c r="DZ686" s="42"/>
      <c r="EB686" s="29"/>
      <c r="EC686" s="29"/>
      <c r="EE686" s="42"/>
      <c r="EG686" s="29"/>
      <c r="EH686" s="29"/>
      <c r="EI686" s="34"/>
      <c r="EJ686" s="43"/>
      <c r="EO686" s="43"/>
      <c r="EQ686" s="33"/>
      <c r="ER686" s="33"/>
      <c r="ES686" s="38"/>
      <c r="ET686" s="44"/>
      <c r="EX686" s="7"/>
      <c r="EY686" s="8"/>
      <c r="FD686" s="8"/>
      <c r="FF686" s="4"/>
      <c r="FG686" s="4"/>
      <c r="FI686" s="8"/>
      <c r="FK686" s="4"/>
      <c r="FL686" s="4"/>
      <c r="FN686" s="8"/>
      <c r="FP686" s="4"/>
      <c r="FQ686" s="4"/>
      <c r="FS686" s="8"/>
      <c r="FU686" s="4"/>
      <c r="FV686" s="4"/>
      <c r="FW686" s="15"/>
      <c r="FX686" s="39"/>
      <c r="GC686" s="39"/>
      <c r="GE686" s="14"/>
      <c r="GF686" s="14"/>
      <c r="GH686" s="39"/>
      <c r="GJ686" s="14"/>
      <c r="GK686" s="14"/>
      <c r="GM686" s="39"/>
      <c r="GO686" s="14"/>
      <c r="GP686" s="14"/>
      <c r="GQ686" s="22"/>
      <c r="GR686" s="40"/>
      <c r="GW686" s="40"/>
      <c r="GY686" s="21"/>
      <c r="GZ686" s="21"/>
      <c r="HB686" s="40"/>
      <c r="HD686" s="21"/>
      <c r="HE686" s="21"/>
      <c r="HF686" s="26"/>
      <c r="HG686" s="41"/>
      <c r="HL686" s="41"/>
      <c r="HN686" s="25"/>
      <c r="HO686" s="25"/>
      <c r="HP686" s="30"/>
      <c r="HQ686" s="42"/>
      <c r="HU686" s="7"/>
      <c r="HV686" s="8"/>
      <c r="IA686" s="8"/>
      <c r="IC686" s="4"/>
      <c r="ID686" s="4"/>
      <c r="IF686" s="8"/>
      <c r="IH686" s="4"/>
      <c r="II686" s="4"/>
      <c r="IK686" s="8"/>
      <c r="IM686" s="4"/>
      <c r="IN686" s="4"/>
      <c r="IO686" s="15"/>
      <c r="IP686" s="39"/>
      <c r="IU686" s="39"/>
      <c r="IW686" s="14"/>
      <c r="IX686" s="14"/>
      <c r="IZ686" s="39"/>
      <c r="JB686" s="14"/>
      <c r="JC686" s="14"/>
      <c r="JD686" s="22"/>
      <c r="JE686" s="40"/>
      <c r="JJ686" s="40"/>
      <c r="JL686" s="21"/>
      <c r="JM686" s="21"/>
      <c r="JN686" s="26"/>
      <c r="JO686" s="41"/>
      <c r="JS686" s="7"/>
      <c r="JT686" s="8"/>
      <c r="JY686" s="8"/>
      <c r="KA686" s="4"/>
      <c r="KB686" s="4"/>
      <c r="KD686" s="8"/>
      <c r="KF686" s="4"/>
      <c r="KG686" s="4"/>
      <c r="KH686" s="15"/>
      <c r="KI686" s="39"/>
      <c r="KN686" s="39"/>
      <c r="KP686" s="14"/>
      <c r="KQ686" s="14"/>
      <c r="KR686" s="22"/>
      <c r="KS686" s="40"/>
      <c r="KX686" s="6"/>
      <c r="KZ686" s="5"/>
      <c r="LA686" s="5"/>
      <c r="LG686" s="15"/>
      <c r="LH686" s="39"/>
      <c r="LM686" s="6"/>
      <c r="LO686" s="5"/>
      <c r="LP686" s="5"/>
      <c r="LQ686" s="7"/>
      <c r="LR686" s="8"/>
      <c r="LW686" s="8"/>
      <c r="LY686" s="4"/>
      <c r="LZ686" s="4"/>
      <c r="MB686" s="8"/>
      <c r="MD686" s="4"/>
      <c r="ME686" s="4"/>
      <c r="MG686" s="8"/>
      <c r="MI686" s="4"/>
      <c r="MJ686" s="4"/>
      <c r="MK686" s="15"/>
      <c r="ML686" s="39"/>
      <c r="MQ686" s="39"/>
      <c r="MS686" s="14"/>
      <c r="MT686" s="14"/>
      <c r="MV686" s="39"/>
      <c r="MX686" s="14"/>
      <c r="MY686" s="14"/>
      <c r="MZ686" s="22"/>
      <c r="NA686" s="40"/>
      <c r="NF686" s="40"/>
      <c r="NH686" s="21"/>
      <c r="NI686" s="21"/>
      <c r="NJ686" s="26"/>
      <c r="NK686" s="41"/>
      <c r="NO686" s="7"/>
      <c r="NP686" s="8"/>
      <c r="NU686" s="8"/>
      <c r="NW686" s="4"/>
      <c r="NX686" s="4"/>
      <c r="NZ686" s="8"/>
      <c r="OB686" s="4"/>
      <c r="OC686" s="4"/>
      <c r="OD686" s="15"/>
      <c r="OE686" s="39"/>
      <c r="OJ686" s="39"/>
      <c r="OL686" s="14"/>
      <c r="OM686" s="14"/>
      <c r="ON686" s="22"/>
      <c r="OO686" s="40"/>
      <c r="OS686" s="7"/>
      <c r="OT686" s="8"/>
      <c r="OY686" s="8"/>
      <c r="PA686" s="4"/>
      <c r="PB686" s="4"/>
      <c r="PC686" s="15"/>
      <c r="PD686" s="39"/>
      <c r="PH686" s="7"/>
      <c r="PI686" s="8"/>
      <c r="PM686" s="7"/>
      <c r="PN686" s="8"/>
      <c r="PS686" s="8"/>
      <c r="PU686" s="4"/>
      <c r="PV686" s="4"/>
      <c r="PX686" s="8"/>
      <c r="PZ686" s="4"/>
      <c r="QA686" s="4"/>
      <c r="QB686" s="15"/>
      <c r="QC686" s="39"/>
      <c r="QH686" s="39"/>
      <c r="QJ686" s="14"/>
      <c r="QK686" s="14"/>
      <c r="QL686" s="22"/>
      <c r="QM686" s="40"/>
      <c r="QQ686" s="7"/>
      <c r="QR686" s="8"/>
      <c r="QW686" s="8"/>
      <c r="QY686" s="4"/>
      <c r="QZ686" s="4"/>
      <c r="RA686" s="15"/>
      <c r="RB686" s="39"/>
      <c r="RF686" s="7"/>
      <c r="RG686" s="8"/>
      <c r="RK686" s="7"/>
      <c r="RL686" s="8"/>
      <c r="RQ686" s="8"/>
      <c r="RS686" s="4"/>
      <c r="RT686" s="4"/>
      <c r="RU686" s="15"/>
      <c r="RV686" s="39"/>
      <c r="RZ686" s="7"/>
      <c r="SA686" s="8"/>
      <c r="SE686" s="7"/>
      <c r="SF686" s="8"/>
      <c r="SJ686" s="7"/>
      <c r="SK686" s="8"/>
      <c r="SP686" s="8"/>
      <c r="SR686" s="4"/>
      <c r="SS686" s="4"/>
      <c r="SU686" s="8"/>
      <c r="SW686" s="4"/>
      <c r="SX686" s="4"/>
      <c r="SY686" s="15"/>
      <c r="SZ686" s="39"/>
      <c r="TE686" s="39"/>
      <c r="TG686" s="14"/>
      <c r="TH686" s="14"/>
      <c r="TI686" s="22"/>
      <c r="TJ686" s="40"/>
      <c r="TN686" s="7"/>
      <c r="TO686" s="8"/>
      <c r="TT686" s="8"/>
      <c r="TV686" s="4"/>
      <c r="TW686" s="4"/>
      <c r="TX686" s="15"/>
      <c r="TY686" s="39"/>
      <c r="UC686" s="7"/>
      <c r="UD686" s="8"/>
      <c r="UH686" s="7"/>
      <c r="UI686" s="8"/>
      <c r="UN686" s="8"/>
      <c r="UP686" s="4"/>
      <c r="UQ686" s="4"/>
      <c r="UR686" s="15"/>
      <c r="US686" s="39"/>
      <c r="UW686" s="7"/>
      <c r="UX686" s="8"/>
      <c r="VB686" s="7"/>
      <c r="VC686" s="8"/>
      <c r="VG686" s="7"/>
      <c r="VH686" s="8"/>
      <c r="VM686" s="8"/>
      <c r="VO686" s="4"/>
      <c r="VP686" s="4"/>
      <c r="VQ686" s="15"/>
      <c r="VR686" s="39"/>
      <c r="VV686" s="7"/>
      <c r="VW686" s="8"/>
      <c r="WA686" s="7"/>
      <c r="WB686" s="8"/>
      <c r="WF686" s="7"/>
      <c r="WG686" s="8"/>
      <c r="WK686" s="7"/>
      <c r="WL686" s="8"/>
      <c r="WQ686" s="8"/>
      <c r="WS686" s="4"/>
      <c r="WT686" s="4"/>
      <c r="WU686" s="15"/>
      <c r="WV686" s="39"/>
      <c r="WZ686" s="7"/>
      <c r="XA686" s="8"/>
      <c r="XE686" s="7"/>
      <c r="XF686" s="8"/>
      <c r="XJ686" s="7"/>
      <c r="XK686" s="8"/>
      <c r="XO686" s="7"/>
      <c r="XP686" s="8"/>
      <c r="XT686" s="7"/>
      <c r="XU686" s="8"/>
      <c r="XV686"/>
      <c r="XW686"/>
      <c r="XX686" s="11"/>
      <c r="XY686" s="7"/>
      <c r="XZ686" s="8"/>
      <c r="YA686"/>
      <c r="YB686"/>
      <c r="YC686" s="11"/>
      <c r="YD686" s="7"/>
      <c r="YE686" s="8"/>
      <c r="YF686"/>
      <c r="YG686"/>
      <c r="YH686" s="11"/>
      <c r="YI686" s="7"/>
      <c r="YJ686" s="8"/>
      <c r="YK686"/>
      <c r="YL686"/>
      <c r="YM686" s="127"/>
    </row>
    <row r="687" spans="2:663" x14ac:dyDescent="0.2">
      <c r="B687" s="242"/>
      <c r="C687" s="163"/>
      <c r="D687"/>
      <c r="J687"/>
      <c r="K687"/>
      <c r="L687"/>
      <c r="M687"/>
      <c r="N687"/>
      <c r="O687"/>
      <c r="P687"/>
      <c r="Q687"/>
      <c r="R687" s="11"/>
      <c r="S687"/>
      <c r="T687"/>
      <c r="U687"/>
      <c r="V687"/>
      <c r="W687" s="11"/>
      <c r="X687"/>
      <c r="Y687"/>
      <c r="Z687"/>
      <c r="AA687"/>
      <c r="AB687" s="11"/>
      <c r="AC687"/>
      <c r="AD687"/>
      <c r="AE687"/>
      <c r="AF687"/>
      <c r="AG687" s="11"/>
      <c r="AH687"/>
      <c r="AI687" s="8"/>
      <c r="AK687" s="4"/>
      <c r="AL687" s="9"/>
      <c r="AN687" s="8"/>
      <c r="AP687" s="4"/>
      <c r="AQ687" s="9"/>
      <c r="AS687" s="8"/>
      <c r="AU687" s="4"/>
      <c r="AV687" s="9"/>
      <c r="AX687" s="17"/>
      <c r="AZ687" s="13"/>
      <c r="BA687" s="16"/>
      <c r="BM687" s="39"/>
      <c r="BO687" s="14"/>
      <c r="BP687" s="18"/>
      <c r="BR687" s="39"/>
      <c r="BT687" s="14"/>
      <c r="BU687" s="18"/>
      <c r="BW687" s="39"/>
      <c r="BY687" s="14"/>
      <c r="BZ687" s="18"/>
      <c r="CA687" s="22"/>
      <c r="CB687" s="40"/>
      <c r="CG687" s="40"/>
      <c r="CI687" s="21"/>
      <c r="CJ687" s="21"/>
      <c r="CL687" s="40"/>
      <c r="CN687" s="21"/>
      <c r="CO687" s="21"/>
      <c r="CQ687" s="40"/>
      <c r="CS687" s="21"/>
      <c r="CT687" s="21"/>
      <c r="CV687" s="40"/>
      <c r="CX687" s="21"/>
      <c r="CY687" s="21"/>
      <c r="CZ687" s="26"/>
      <c r="DA687" s="41"/>
      <c r="DF687" s="41"/>
      <c r="DH687" s="25"/>
      <c r="DI687" s="25"/>
      <c r="DK687" s="41"/>
      <c r="DM687" s="25"/>
      <c r="DN687" s="25"/>
      <c r="DP687" s="41"/>
      <c r="DR687" s="25"/>
      <c r="DS687" s="25"/>
      <c r="DT687" s="30"/>
      <c r="DU687" s="42"/>
      <c r="DZ687" s="42"/>
      <c r="EB687" s="29"/>
      <c r="EC687" s="29"/>
      <c r="EE687" s="42"/>
      <c r="EG687" s="29"/>
      <c r="EH687" s="29"/>
      <c r="EI687" s="34"/>
      <c r="EJ687" s="43"/>
      <c r="EO687" s="43"/>
      <c r="EQ687" s="33"/>
      <c r="ER687" s="33"/>
      <c r="ES687" s="38"/>
      <c r="ET687" s="44"/>
      <c r="EX687" s="7"/>
      <c r="EY687" s="8"/>
      <c r="FD687" s="8"/>
      <c r="FF687" s="4"/>
      <c r="FG687" s="4"/>
      <c r="FI687" s="8"/>
      <c r="FK687" s="4"/>
      <c r="FL687" s="4"/>
      <c r="FN687" s="8"/>
      <c r="FP687" s="4"/>
      <c r="FQ687" s="4"/>
      <c r="FS687" s="8"/>
      <c r="FU687" s="4"/>
      <c r="FV687" s="4"/>
      <c r="FW687" s="15"/>
      <c r="FX687" s="39"/>
      <c r="GC687" s="39"/>
      <c r="GE687" s="14"/>
      <c r="GF687" s="14"/>
      <c r="GH687" s="39"/>
      <c r="GJ687" s="14"/>
      <c r="GK687" s="14"/>
      <c r="GM687" s="39"/>
      <c r="GO687" s="14"/>
      <c r="GP687" s="14"/>
      <c r="GQ687" s="22"/>
      <c r="GR687" s="40"/>
      <c r="GW687" s="40"/>
      <c r="GY687" s="21"/>
      <c r="GZ687" s="21"/>
      <c r="HB687" s="40"/>
      <c r="HD687" s="21"/>
      <c r="HE687" s="21"/>
      <c r="HF687" s="26"/>
      <c r="HG687" s="41"/>
      <c r="HL687" s="41"/>
      <c r="HN687" s="25"/>
      <c r="HO687" s="25"/>
      <c r="HP687" s="30"/>
      <c r="HQ687" s="42"/>
      <c r="HU687" s="7"/>
      <c r="HV687" s="8"/>
      <c r="IA687" s="8"/>
      <c r="IC687" s="4"/>
      <c r="ID687" s="4"/>
      <c r="IF687" s="8"/>
      <c r="IH687" s="4"/>
      <c r="II687" s="4"/>
      <c r="IK687" s="8"/>
      <c r="IM687" s="4"/>
      <c r="IN687" s="4"/>
      <c r="IO687" s="15"/>
      <c r="IP687" s="39"/>
      <c r="IU687" s="39"/>
      <c r="IW687" s="14"/>
      <c r="IX687" s="14"/>
      <c r="IZ687" s="39"/>
      <c r="JB687" s="14"/>
      <c r="JC687" s="14"/>
      <c r="JD687" s="22"/>
      <c r="JE687" s="40"/>
      <c r="JJ687" s="40"/>
      <c r="JL687" s="21"/>
      <c r="JM687" s="21"/>
      <c r="JN687" s="26"/>
      <c r="JO687" s="41"/>
      <c r="JS687" s="7"/>
      <c r="JT687" s="8"/>
      <c r="JY687" s="8"/>
      <c r="KA687" s="4"/>
      <c r="KB687" s="4"/>
      <c r="KD687" s="8"/>
      <c r="KF687" s="4"/>
      <c r="KG687" s="4"/>
      <c r="KH687" s="15"/>
      <c r="KI687" s="39"/>
      <c r="KN687" s="39"/>
      <c r="KP687" s="14"/>
      <c r="KQ687" s="14"/>
      <c r="KR687" s="22"/>
      <c r="KS687" s="40"/>
      <c r="KX687" s="6"/>
      <c r="KZ687" s="5"/>
      <c r="LA687" s="5"/>
      <c r="LG687" s="15"/>
      <c r="LH687" s="39"/>
      <c r="LM687" s="6"/>
      <c r="LO687" s="5"/>
      <c r="LP687" s="5"/>
      <c r="LQ687" s="7"/>
      <c r="LR687" s="8"/>
      <c r="LW687" s="8"/>
      <c r="LY687" s="4"/>
      <c r="LZ687" s="4"/>
      <c r="MB687" s="8"/>
      <c r="MD687" s="4"/>
      <c r="ME687" s="4"/>
      <c r="MG687" s="8"/>
      <c r="MI687" s="4"/>
      <c r="MJ687" s="4"/>
      <c r="MK687" s="15"/>
      <c r="ML687" s="39"/>
      <c r="MQ687" s="39"/>
      <c r="MS687" s="14"/>
      <c r="MT687" s="14"/>
      <c r="MV687" s="39"/>
      <c r="MX687" s="14"/>
      <c r="MY687" s="14"/>
      <c r="MZ687" s="22"/>
      <c r="NA687" s="40"/>
      <c r="NF687" s="40"/>
      <c r="NH687" s="21"/>
      <c r="NI687" s="21"/>
      <c r="NJ687" s="26"/>
      <c r="NK687" s="41"/>
      <c r="NO687" s="7"/>
      <c r="NP687" s="8"/>
      <c r="NU687" s="8"/>
      <c r="NW687" s="4"/>
      <c r="NX687" s="4"/>
      <c r="NZ687" s="8"/>
      <c r="OB687" s="4"/>
      <c r="OC687" s="4"/>
      <c r="OD687" s="15"/>
      <c r="OE687" s="39"/>
      <c r="OJ687" s="39"/>
      <c r="OL687" s="14"/>
      <c r="OM687" s="14"/>
      <c r="ON687" s="22"/>
      <c r="OO687" s="40"/>
      <c r="OS687" s="7"/>
      <c r="OT687" s="8"/>
      <c r="OY687" s="8"/>
      <c r="PA687" s="4"/>
      <c r="PB687" s="4"/>
      <c r="PC687" s="15"/>
      <c r="PD687" s="39"/>
      <c r="PH687" s="7"/>
      <c r="PI687" s="8"/>
      <c r="PM687" s="7"/>
      <c r="PN687" s="8"/>
      <c r="PS687" s="8"/>
      <c r="PU687" s="4"/>
      <c r="PV687" s="4"/>
      <c r="PX687" s="8"/>
      <c r="PZ687" s="4"/>
      <c r="QA687" s="4"/>
      <c r="QB687" s="15"/>
      <c r="QC687" s="39"/>
      <c r="QH687" s="39"/>
      <c r="QJ687" s="14"/>
      <c r="QK687" s="14"/>
      <c r="QL687" s="22"/>
      <c r="QM687" s="40"/>
      <c r="QQ687" s="7"/>
      <c r="QR687" s="8"/>
      <c r="QW687" s="8"/>
      <c r="QY687" s="4"/>
      <c r="QZ687" s="4"/>
      <c r="RA687" s="15"/>
      <c r="RB687" s="39"/>
      <c r="RF687" s="7"/>
      <c r="RG687" s="8"/>
      <c r="RK687" s="7"/>
      <c r="RL687" s="8"/>
      <c r="RQ687" s="8"/>
      <c r="RS687" s="4"/>
      <c r="RT687" s="4"/>
      <c r="RU687" s="15"/>
      <c r="RV687" s="39"/>
      <c r="RZ687" s="7"/>
      <c r="SA687" s="8"/>
      <c r="SE687" s="7"/>
      <c r="SF687" s="8"/>
      <c r="SJ687" s="7"/>
      <c r="SK687" s="8"/>
      <c r="SP687" s="8"/>
      <c r="SR687" s="4"/>
      <c r="SS687" s="4"/>
      <c r="SU687" s="8"/>
      <c r="SW687" s="4"/>
      <c r="SX687" s="4"/>
      <c r="SY687" s="15"/>
      <c r="SZ687" s="39"/>
      <c r="TE687" s="39"/>
      <c r="TG687" s="14"/>
      <c r="TH687" s="14"/>
      <c r="TI687" s="22"/>
      <c r="TJ687" s="40"/>
      <c r="TN687" s="7"/>
      <c r="TO687" s="8"/>
      <c r="TT687" s="8"/>
      <c r="TV687" s="4"/>
      <c r="TW687" s="4"/>
      <c r="TX687" s="15"/>
      <c r="TY687" s="39"/>
      <c r="UC687" s="7"/>
      <c r="UD687" s="8"/>
      <c r="UH687" s="7"/>
      <c r="UI687" s="8"/>
      <c r="UN687" s="8"/>
      <c r="UP687" s="4"/>
      <c r="UQ687" s="4"/>
      <c r="UR687" s="15"/>
      <c r="US687" s="39"/>
      <c r="UW687" s="7"/>
      <c r="UX687" s="8"/>
      <c r="VB687" s="7"/>
      <c r="VC687" s="8"/>
      <c r="VG687" s="7"/>
      <c r="VH687" s="8"/>
      <c r="VM687" s="8"/>
      <c r="VO687" s="4"/>
      <c r="VP687" s="4"/>
      <c r="VQ687" s="15"/>
      <c r="VR687" s="39"/>
      <c r="VV687" s="7"/>
      <c r="VW687" s="8"/>
      <c r="WA687" s="7"/>
      <c r="WB687" s="8"/>
      <c r="WF687" s="7"/>
      <c r="WG687" s="8"/>
      <c r="WK687" s="7"/>
      <c r="WL687" s="8"/>
      <c r="WQ687" s="8"/>
      <c r="WS687" s="4"/>
      <c r="WT687" s="4"/>
      <c r="WU687" s="15"/>
      <c r="WV687" s="39"/>
      <c r="WZ687" s="7"/>
      <c r="XA687" s="8"/>
      <c r="XE687" s="7"/>
      <c r="XF687" s="8"/>
      <c r="XJ687" s="7"/>
      <c r="XK687" s="8"/>
      <c r="XO687" s="7"/>
      <c r="XP687" s="8"/>
      <c r="XT687" s="7"/>
      <c r="XU687" s="8"/>
      <c r="XV687"/>
      <c r="XW687"/>
      <c r="XX687" s="11"/>
      <c r="XY687" s="7"/>
      <c r="XZ687" s="8"/>
      <c r="YA687"/>
      <c r="YB687"/>
      <c r="YC687" s="11"/>
      <c r="YD687" s="7"/>
      <c r="YE687" s="8"/>
      <c r="YF687"/>
      <c r="YG687"/>
      <c r="YH687" s="11"/>
      <c r="YI687" s="7"/>
      <c r="YJ687" s="8"/>
      <c r="YK687"/>
      <c r="YL687"/>
      <c r="YM687" s="127"/>
    </row>
    <row r="688" spans="2:663" x14ac:dyDescent="0.2">
      <c r="B688" s="242"/>
      <c r="C688" s="163"/>
      <c r="D688"/>
      <c r="J688"/>
      <c r="K688"/>
      <c r="L688"/>
      <c r="M688"/>
      <c r="N688"/>
      <c r="O688"/>
      <c r="P688"/>
      <c r="Q688"/>
      <c r="R688" s="11"/>
      <c r="S688"/>
      <c r="T688"/>
      <c r="U688"/>
      <c r="V688"/>
      <c r="W688" s="11"/>
      <c r="X688"/>
      <c r="Y688"/>
      <c r="Z688"/>
      <c r="AA688"/>
      <c r="AB688" s="11"/>
      <c r="AC688"/>
      <c r="AD688"/>
      <c r="AE688"/>
      <c r="AF688"/>
      <c r="AG688" s="11"/>
      <c r="AH688"/>
      <c r="AI688" s="8"/>
      <c r="AK688" s="4"/>
      <c r="AL688" s="9"/>
      <c r="AN688" s="8"/>
      <c r="AP688" s="4"/>
      <c r="AQ688" s="9"/>
      <c r="AS688" s="8"/>
      <c r="AU688" s="4"/>
      <c r="AV688" s="9"/>
      <c r="AX688" s="17"/>
      <c r="AZ688" s="13"/>
      <c r="BA688" s="16"/>
      <c r="BM688" s="39"/>
      <c r="BO688" s="14"/>
      <c r="BP688" s="18"/>
      <c r="BR688" s="39"/>
      <c r="BT688" s="14"/>
      <c r="BU688" s="18"/>
      <c r="BW688" s="39"/>
      <c r="BY688" s="14"/>
      <c r="BZ688" s="18"/>
      <c r="CA688" s="22"/>
      <c r="CB688" s="40"/>
      <c r="CG688" s="40"/>
      <c r="CI688" s="21"/>
      <c r="CJ688" s="21"/>
      <c r="CL688" s="40"/>
      <c r="CN688" s="21"/>
      <c r="CO688" s="21"/>
      <c r="CQ688" s="40"/>
      <c r="CS688" s="21"/>
      <c r="CT688" s="21"/>
      <c r="CV688" s="40"/>
      <c r="CX688" s="21"/>
      <c r="CY688" s="21"/>
      <c r="CZ688" s="26"/>
      <c r="DA688" s="41"/>
      <c r="DF688" s="41"/>
      <c r="DH688" s="25"/>
      <c r="DI688" s="25"/>
      <c r="DK688" s="41"/>
      <c r="DM688" s="25"/>
      <c r="DN688" s="25"/>
      <c r="DP688" s="41"/>
      <c r="DR688" s="25"/>
      <c r="DS688" s="25"/>
      <c r="DT688" s="30"/>
      <c r="DU688" s="42"/>
      <c r="DZ688" s="42"/>
      <c r="EB688" s="29"/>
      <c r="EC688" s="29"/>
      <c r="EE688" s="42"/>
      <c r="EG688" s="29"/>
      <c r="EH688" s="29"/>
      <c r="EI688" s="34"/>
      <c r="EJ688" s="43"/>
      <c r="EO688" s="43"/>
      <c r="EQ688" s="33"/>
      <c r="ER688" s="33"/>
      <c r="ES688" s="38"/>
      <c r="ET688" s="44"/>
      <c r="EX688" s="7"/>
      <c r="EY688" s="8"/>
      <c r="FD688" s="8"/>
      <c r="FF688" s="4"/>
      <c r="FG688" s="4"/>
      <c r="FI688" s="8"/>
      <c r="FK688" s="4"/>
      <c r="FL688" s="4"/>
      <c r="FN688" s="8"/>
      <c r="FP688" s="4"/>
      <c r="FQ688" s="4"/>
      <c r="FS688" s="8"/>
      <c r="FU688" s="4"/>
      <c r="FV688" s="4"/>
      <c r="FW688" s="15"/>
      <c r="FX688" s="39"/>
      <c r="GC688" s="39"/>
      <c r="GE688" s="14"/>
      <c r="GF688" s="14"/>
      <c r="GH688" s="39"/>
      <c r="GJ688" s="14"/>
      <c r="GK688" s="14"/>
      <c r="GM688" s="39"/>
      <c r="GO688" s="14"/>
      <c r="GP688" s="14"/>
      <c r="GQ688" s="22"/>
      <c r="GR688" s="40"/>
      <c r="GW688" s="40"/>
      <c r="GY688" s="21"/>
      <c r="GZ688" s="21"/>
      <c r="HB688" s="40"/>
      <c r="HD688" s="21"/>
      <c r="HE688" s="21"/>
      <c r="HF688" s="26"/>
      <c r="HG688" s="41"/>
      <c r="HL688" s="41"/>
      <c r="HN688" s="25"/>
      <c r="HO688" s="25"/>
      <c r="HP688" s="30"/>
      <c r="HQ688" s="42"/>
      <c r="HU688" s="7"/>
      <c r="HV688" s="8"/>
      <c r="IA688" s="8"/>
      <c r="IC688" s="4"/>
      <c r="ID688" s="4"/>
      <c r="IF688" s="8"/>
      <c r="IH688" s="4"/>
      <c r="II688" s="4"/>
      <c r="IK688" s="8"/>
      <c r="IM688" s="4"/>
      <c r="IN688" s="4"/>
      <c r="IO688" s="15"/>
      <c r="IP688" s="39"/>
      <c r="IU688" s="39"/>
      <c r="IW688" s="14"/>
      <c r="IX688" s="14"/>
      <c r="IZ688" s="39"/>
      <c r="JB688" s="14"/>
      <c r="JC688" s="14"/>
      <c r="JD688" s="22"/>
      <c r="JE688" s="40"/>
      <c r="JJ688" s="40"/>
      <c r="JL688" s="21"/>
      <c r="JM688" s="21"/>
      <c r="JN688" s="26"/>
      <c r="JO688" s="41"/>
      <c r="JS688" s="7"/>
      <c r="JT688" s="8"/>
      <c r="JY688" s="8"/>
      <c r="KA688" s="4"/>
      <c r="KB688" s="4"/>
      <c r="KD688" s="8"/>
      <c r="KF688" s="4"/>
      <c r="KG688" s="4"/>
      <c r="KH688" s="15"/>
      <c r="KI688" s="39"/>
      <c r="KN688" s="39"/>
      <c r="KP688" s="14"/>
      <c r="KQ688" s="14"/>
      <c r="KR688" s="22"/>
      <c r="KS688" s="40"/>
      <c r="KX688" s="6"/>
      <c r="KZ688" s="5"/>
      <c r="LA688" s="5"/>
      <c r="LG688" s="15"/>
      <c r="LH688" s="39"/>
      <c r="LM688" s="6"/>
      <c r="LO688" s="5"/>
      <c r="LP688" s="5"/>
      <c r="LQ688" s="7"/>
      <c r="LR688" s="8"/>
      <c r="LW688" s="8"/>
      <c r="LY688" s="4"/>
      <c r="LZ688" s="4"/>
      <c r="MB688" s="8"/>
      <c r="MD688" s="4"/>
      <c r="ME688" s="4"/>
      <c r="MG688" s="8"/>
      <c r="MI688" s="4"/>
      <c r="MJ688" s="4"/>
      <c r="MK688" s="15"/>
      <c r="ML688" s="39"/>
      <c r="MQ688" s="39"/>
      <c r="MS688" s="14"/>
      <c r="MT688" s="14"/>
      <c r="MV688" s="39"/>
      <c r="MX688" s="14"/>
      <c r="MY688" s="14"/>
      <c r="MZ688" s="22"/>
      <c r="NA688" s="40"/>
      <c r="NF688" s="40"/>
      <c r="NH688" s="21"/>
      <c r="NI688" s="21"/>
      <c r="NJ688" s="26"/>
      <c r="NK688" s="41"/>
      <c r="NO688" s="7"/>
      <c r="NP688" s="8"/>
      <c r="NU688" s="8"/>
      <c r="NW688" s="4"/>
      <c r="NX688" s="4"/>
      <c r="NZ688" s="8"/>
      <c r="OB688" s="4"/>
      <c r="OC688" s="4"/>
      <c r="OD688" s="15"/>
      <c r="OE688" s="39"/>
      <c r="OJ688" s="39"/>
      <c r="OL688" s="14"/>
      <c r="OM688" s="14"/>
      <c r="ON688" s="22"/>
      <c r="OO688" s="40"/>
      <c r="OS688" s="7"/>
      <c r="OT688" s="8"/>
      <c r="OY688" s="8"/>
      <c r="PA688" s="4"/>
      <c r="PB688" s="4"/>
      <c r="PC688" s="15"/>
      <c r="PD688" s="39"/>
      <c r="PH688" s="7"/>
      <c r="PI688" s="8"/>
      <c r="PM688" s="7"/>
      <c r="PN688" s="8"/>
      <c r="PS688" s="8"/>
      <c r="PU688" s="4"/>
      <c r="PV688" s="4"/>
      <c r="PX688" s="8"/>
      <c r="PZ688" s="4"/>
      <c r="QA688" s="4"/>
      <c r="QB688" s="15"/>
      <c r="QC688" s="39"/>
      <c r="QH688" s="39"/>
      <c r="QJ688" s="14"/>
      <c r="QK688" s="14"/>
      <c r="QL688" s="22"/>
      <c r="QM688" s="40"/>
      <c r="QQ688" s="7"/>
      <c r="QR688" s="8"/>
      <c r="QW688" s="8"/>
      <c r="QY688" s="4"/>
      <c r="QZ688" s="4"/>
      <c r="RA688" s="15"/>
      <c r="RB688" s="39"/>
      <c r="RF688" s="7"/>
      <c r="RG688" s="8"/>
      <c r="RK688" s="7"/>
      <c r="RL688" s="8"/>
      <c r="RQ688" s="8"/>
      <c r="RS688" s="4"/>
      <c r="RT688" s="4"/>
      <c r="RU688" s="15"/>
      <c r="RV688" s="39"/>
      <c r="RZ688" s="7"/>
      <c r="SA688" s="8"/>
      <c r="SE688" s="7"/>
      <c r="SF688" s="8"/>
      <c r="SJ688" s="7"/>
      <c r="SK688" s="8"/>
      <c r="SP688" s="8"/>
      <c r="SR688" s="4"/>
      <c r="SS688" s="4"/>
      <c r="SU688" s="8"/>
      <c r="SW688" s="4"/>
      <c r="SX688" s="4"/>
      <c r="SY688" s="15"/>
      <c r="SZ688" s="39"/>
      <c r="TE688" s="39"/>
      <c r="TG688" s="14"/>
      <c r="TH688" s="14"/>
      <c r="TI688" s="22"/>
      <c r="TJ688" s="40"/>
      <c r="TN688" s="7"/>
      <c r="TO688" s="8"/>
      <c r="TT688" s="8"/>
      <c r="TV688" s="4"/>
      <c r="TW688" s="4"/>
      <c r="TX688" s="15"/>
      <c r="TY688" s="39"/>
      <c r="UC688" s="7"/>
      <c r="UD688" s="8"/>
      <c r="UH688" s="7"/>
      <c r="UI688" s="8"/>
      <c r="UN688" s="8"/>
      <c r="UP688" s="4"/>
      <c r="UQ688" s="4"/>
      <c r="UR688" s="15"/>
      <c r="US688" s="39"/>
      <c r="UW688" s="7"/>
      <c r="UX688" s="8"/>
      <c r="VB688" s="7"/>
      <c r="VC688" s="8"/>
      <c r="VG688" s="7"/>
      <c r="VH688" s="8"/>
      <c r="VM688" s="8"/>
      <c r="VO688" s="4"/>
      <c r="VP688" s="4"/>
      <c r="VQ688" s="15"/>
      <c r="VR688" s="39"/>
      <c r="VV688" s="7"/>
      <c r="VW688" s="8"/>
      <c r="WA688" s="7"/>
      <c r="WB688" s="8"/>
      <c r="WF688" s="7"/>
      <c r="WG688" s="8"/>
      <c r="WK688" s="7"/>
      <c r="WL688" s="8"/>
      <c r="WQ688" s="8"/>
      <c r="WS688" s="4"/>
      <c r="WT688" s="4"/>
      <c r="WU688" s="15"/>
      <c r="WV688" s="39"/>
      <c r="WZ688" s="7"/>
      <c r="XA688" s="8"/>
      <c r="XE688" s="7"/>
      <c r="XF688" s="8"/>
      <c r="XJ688" s="7"/>
      <c r="XK688" s="8"/>
      <c r="XO688" s="7"/>
      <c r="XP688" s="8"/>
      <c r="XT688" s="7"/>
      <c r="XU688" s="8"/>
      <c r="XV688"/>
      <c r="XW688"/>
      <c r="XX688" s="11"/>
      <c r="XY688" s="7"/>
      <c r="XZ688" s="8"/>
      <c r="YA688"/>
      <c r="YB688"/>
      <c r="YC688" s="11"/>
      <c r="YD688" s="7"/>
      <c r="YE688" s="8"/>
      <c r="YF688"/>
      <c r="YG688"/>
      <c r="YH688" s="11"/>
      <c r="YI688" s="7"/>
      <c r="YJ688" s="8"/>
      <c r="YK688"/>
      <c r="YL688"/>
      <c r="YM688" s="127"/>
    </row>
    <row r="689" spans="2:663" x14ac:dyDescent="0.2">
      <c r="B689" s="242"/>
      <c r="C689" s="163"/>
      <c r="D689"/>
      <c r="J689"/>
      <c r="K689"/>
      <c r="L689"/>
      <c r="M689"/>
      <c r="N689"/>
      <c r="O689"/>
      <c r="P689"/>
      <c r="Q689"/>
      <c r="R689" s="11"/>
      <c r="S689"/>
      <c r="T689"/>
      <c r="U689"/>
      <c r="V689"/>
      <c r="W689" s="11"/>
      <c r="X689"/>
      <c r="Y689"/>
      <c r="Z689"/>
      <c r="AA689"/>
      <c r="AB689" s="11"/>
      <c r="AC689"/>
      <c r="AD689"/>
      <c r="AE689"/>
      <c r="AF689"/>
      <c r="AG689" s="11"/>
      <c r="AH689"/>
      <c r="AI689" s="8"/>
      <c r="AK689" s="4"/>
      <c r="AL689" s="9"/>
      <c r="AN689" s="8"/>
      <c r="AP689" s="4"/>
      <c r="AQ689" s="9"/>
      <c r="AS689" s="8"/>
      <c r="AU689" s="4"/>
      <c r="AV689" s="9"/>
      <c r="AX689" s="17"/>
      <c r="AZ689" s="13"/>
      <c r="BA689" s="16"/>
      <c r="BM689" s="39"/>
      <c r="BO689" s="14"/>
      <c r="BP689" s="18"/>
      <c r="BR689" s="39"/>
      <c r="BT689" s="14"/>
      <c r="BU689" s="18"/>
      <c r="BW689" s="39"/>
      <c r="BY689" s="14"/>
      <c r="BZ689" s="18"/>
      <c r="CA689" s="22"/>
      <c r="CB689" s="40"/>
      <c r="CG689" s="40"/>
      <c r="CI689" s="21"/>
      <c r="CJ689" s="21"/>
      <c r="CL689" s="40"/>
      <c r="CN689" s="21"/>
      <c r="CO689" s="21"/>
      <c r="CQ689" s="40"/>
      <c r="CS689" s="21"/>
      <c r="CT689" s="21"/>
      <c r="CV689" s="40"/>
      <c r="CX689" s="21"/>
      <c r="CY689" s="21"/>
      <c r="CZ689" s="26"/>
      <c r="DA689" s="41"/>
      <c r="DF689" s="41"/>
      <c r="DH689" s="25"/>
      <c r="DI689" s="25"/>
      <c r="DK689" s="41"/>
      <c r="DM689" s="25"/>
      <c r="DN689" s="25"/>
      <c r="DP689" s="41"/>
      <c r="DR689" s="25"/>
      <c r="DS689" s="25"/>
      <c r="DT689" s="30"/>
      <c r="DU689" s="42"/>
      <c r="DZ689" s="42"/>
      <c r="EB689" s="29"/>
      <c r="EC689" s="29"/>
      <c r="EE689" s="42"/>
      <c r="EG689" s="29"/>
      <c r="EH689" s="29"/>
      <c r="EI689" s="34"/>
      <c r="EJ689" s="43"/>
      <c r="EO689" s="43"/>
      <c r="EQ689" s="33"/>
      <c r="ER689" s="33"/>
      <c r="ES689" s="38"/>
      <c r="ET689" s="44"/>
      <c r="EX689" s="7"/>
      <c r="EY689" s="8"/>
      <c r="FD689" s="8"/>
      <c r="FF689" s="4"/>
      <c r="FG689" s="4"/>
      <c r="FI689" s="8"/>
      <c r="FK689" s="4"/>
      <c r="FL689" s="4"/>
      <c r="FN689" s="8"/>
      <c r="FP689" s="4"/>
      <c r="FQ689" s="4"/>
      <c r="FS689" s="8"/>
      <c r="FU689" s="4"/>
      <c r="FV689" s="4"/>
      <c r="FW689" s="15"/>
      <c r="FX689" s="39"/>
      <c r="GC689" s="39"/>
      <c r="GE689" s="14"/>
      <c r="GF689" s="14"/>
      <c r="GH689" s="39"/>
      <c r="GJ689" s="14"/>
      <c r="GK689" s="14"/>
      <c r="GM689" s="39"/>
      <c r="GO689" s="14"/>
      <c r="GP689" s="14"/>
      <c r="GQ689" s="22"/>
      <c r="GR689" s="40"/>
      <c r="GW689" s="40"/>
      <c r="GY689" s="21"/>
      <c r="GZ689" s="21"/>
      <c r="HB689" s="40"/>
      <c r="HD689" s="21"/>
      <c r="HE689" s="21"/>
      <c r="HF689" s="26"/>
      <c r="HG689" s="41"/>
      <c r="HL689" s="41"/>
      <c r="HN689" s="25"/>
      <c r="HO689" s="25"/>
      <c r="HP689" s="30"/>
      <c r="HQ689" s="42"/>
      <c r="HU689" s="7"/>
      <c r="HV689" s="8"/>
      <c r="IA689" s="8"/>
      <c r="IC689" s="4"/>
      <c r="ID689" s="4"/>
      <c r="IF689" s="8"/>
      <c r="IH689" s="4"/>
      <c r="II689" s="4"/>
      <c r="IK689" s="8"/>
      <c r="IM689" s="4"/>
      <c r="IN689" s="4"/>
      <c r="IO689" s="15"/>
      <c r="IP689" s="39"/>
      <c r="IU689" s="39"/>
      <c r="IW689" s="14"/>
      <c r="IX689" s="14"/>
      <c r="IZ689" s="39"/>
      <c r="JB689" s="14"/>
      <c r="JC689" s="14"/>
      <c r="JD689" s="22"/>
      <c r="JE689" s="40"/>
      <c r="JJ689" s="40"/>
      <c r="JL689" s="21"/>
      <c r="JM689" s="21"/>
      <c r="JN689" s="26"/>
      <c r="JO689" s="41"/>
      <c r="JS689" s="7"/>
      <c r="JT689" s="8"/>
      <c r="JY689" s="8"/>
      <c r="KA689" s="4"/>
      <c r="KB689" s="4"/>
      <c r="KD689" s="8"/>
      <c r="KF689" s="4"/>
      <c r="KG689" s="4"/>
      <c r="KH689" s="15"/>
      <c r="KI689" s="39"/>
      <c r="KN689" s="39"/>
      <c r="KP689" s="14"/>
      <c r="KQ689" s="14"/>
      <c r="KR689" s="22"/>
      <c r="KS689" s="40"/>
      <c r="KX689" s="6"/>
      <c r="KZ689" s="5"/>
      <c r="LA689" s="5"/>
      <c r="LG689" s="15"/>
      <c r="LH689" s="39"/>
      <c r="LM689" s="6"/>
      <c r="LO689" s="5"/>
      <c r="LP689" s="5"/>
      <c r="LQ689" s="7"/>
      <c r="LR689" s="8"/>
      <c r="LW689" s="8"/>
      <c r="LY689" s="4"/>
      <c r="LZ689" s="4"/>
      <c r="MB689" s="8"/>
      <c r="MD689" s="4"/>
      <c r="ME689" s="4"/>
      <c r="MG689" s="8"/>
      <c r="MI689" s="4"/>
      <c r="MJ689" s="4"/>
      <c r="MK689" s="15"/>
      <c r="ML689" s="39"/>
      <c r="MQ689" s="39"/>
      <c r="MS689" s="14"/>
      <c r="MT689" s="14"/>
      <c r="MV689" s="39"/>
      <c r="MX689" s="14"/>
      <c r="MY689" s="14"/>
      <c r="MZ689" s="22"/>
      <c r="NA689" s="40"/>
      <c r="NF689" s="40"/>
      <c r="NH689" s="21"/>
      <c r="NI689" s="21"/>
      <c r="NJ689" s="26"/>
      <c r="NK689" s="41"/>
      <c r="NO689" s="7"/>
      <c r="NP689" s="8"/>
      <c r="NU689" s="8"/>
      <c r="NW689" s="4"/>
      <c r="NX689" s="4"/>
      <c r="NZ689" s="8"/>
      <c r="OB689" s="4"/>
      <c r="OC689" s="4"/>
      <c r="OD689" s="15"/>
      <c r="OE689" s="39"/>
      <c r="OJ689" s="39"/>
      <c r="OL689" s="14"/>
      <c r="OM689" s="14"/>
      <c r="ON689" s="22"/>
      <c r="OO689" s="40"/>
      <c r="OS689" s="7"/>
      <c r="OT689" s="8"/>
      <c r="OY689" s="8"/>
      <c r="PA689" s="4"/>
      <c r="PB689" s="4"/>
      <c r="PC689" s="15"/>
      <c r="PD689" s="39"/>
      <c r="PH689" s="7"/>
      <c r="PI689" s="8"/>
      <c r="PM689" s="7"/>
      <c r="PN689" s="8"/>
      <c r="PS689" s="8"/>
      <c r="PU689" s="4"/>
      <c r="PV689" s="4"/>
      <c r="PX689" s="8"/>
      <c r="PZ689" s="4"/>
      <c r="QA689" s="4"/>
      <c r="QB689" s="15"/>
      <c r="QC689" s="39"/>
      <c r="QH689" s="39"/>
      <c r="QJ689" s="14"/>
      <c r="QK689" s="14"/>
      <c r="QL689" s="22"/>
      <c r="QM689" s="40"/>
      <c r="QQ689" s="7"/>
      <c r="QR689" s="8"/>
      <c r="QW689" s="8"/>
      <c r="QY689" s="4"/>
      <c r="QZ689" s="4"/>
      <c r="RA689" s="15"/>
      <c r="RB689" s="39"/>
      <c r="RF689" s="7"/>
      <c r="RG689" s="8"/>
      <c r="RK689" s="7"/>
      <c r="RL689" s="8"/>
      <c r="RQ689" s="8"/>
      <c r="RS689" s="4"/>
      <c r="RT689" s="4"/>
      <c r="RU689" s="15"/>
      <c r="RV689" s="39"/>
      <c r="RZ689" s="7"/>
      <c r="SA689" s="8"/>
      <c r="SE689" s="7"/>
      <c r="SF689" s="8"/>
      <c r="SJ689" s="7"/>
      <c r="SK689" s="8"/>
      <c r="SP689" s="8"/>
      <c r="SR689" s="4"/>
      <c r="SS689" s="4"/>
      <c r="SU689" s="8"/>
      <c r="SW689" s="4"/>
      <c r="SX689" s="4"/>
      <c r="SY689" s="15"/>
      <c r="SZ689" s="39"/>
      <c r="TE689" s="39"/>
      <c r="TG689" s="14"/>
      <c r="TH689" s="14"/>
      <c r="TI689" s="22"/>
      <c r="TJ689" s="40"/>
      <c r="TN689" s="7"/>
      <c r="TO689" s="8"/>
      <c r="TT689" s="8"/>
      <c r="TV689" s="4"/>
      <c r="TW689" s="4"/>
      <c r="TX689" s="15"/>
      <c r="TY689" s="39"/>
      <c r="UC689" s="7"/>
      <c r="UD689" s="8"/>
      <c r="UH689" s="7"/>
      <c r="UI689" s="8"/>
      <c r="UN689" s="8"/>
      <c r="UP689" s="4"/>
      <c r="UQ689" s="4"/>
      <c r="UR689" s="15"/>
      <c r="US689" s="39"/>
      <c r="UW689" s="7"/>
      <c r="UX689" s="8"/>
      <c r="VB689" s="7"/>
      <c r="VC689" s="8"/>
      <c r="VG689" s="7"/>
      <c r="VH689" s="8"/>
      <c r="VM689" s="8"/>
      <c r="VO689" s="4"/>
      <c r="VP689" s="4"/>
      <c r="VQ689" s="15"/>
      <c r="VR689" s="39"/>
      <c r="VV689" s="7"/>
      <c r="VW689" s="8"/>
      <c r="WA689" s="7"/>
      <c r="WB689" s="8"/>
      <c r="WF689" s="7"/>
      <c r="WG689" s="8"/>
      <c r="WK689" s="7"/>
      <c r="WL689" s="8"/>
      <c r="WQ689" s="8"/>
      <c r="WS689" s="4"/>
      <c r="WT689" s="4"/>
      <c r="WU689" s="15"/>
      <c r="WV689" s="39"/>
      <c r="WZ689" s="7"/>
      <c r="XA689" s="8"/>
      <c r="XE689" s="7"/>
      <c r="XF689" s="8"/>
      <c r="XJ689" s="7"/>
      <c r="XK689" s="8"/>
      <c r="XO689" s="7"/>
      <c r="XP689" s="8"/>
      <c r="XT689" s="7"/>
      <c r="XU689" s="8"/>
      <c r="XV689"/>
      <c r="XW689"/>
      <c r="XX689" s="11"/>
      <c r="XY689" s="7"/>
      <c r="XZ689" s="8"/>
      <c r="YA689"/>
      <c r="YB689"/>
      <c r="YC689" s="11"/>
      <c r="YD689" s="7"/>
      <c r="YE689" s="8"/>
      <c r="YF689"/>
      <c r="YG689"/>
      <c r="YH689" s="11"/>
      <c r="YI689" s="7"/>
      <c r="YJ689" s="8"/>
      <c r="YK689"/>
      <c r="YL689"/>
      <c r="YM689" s="127"/>
    </row>
    <row r="690" spans="2:663" x14ac:dyDescent="0.2">
      <c r="B690" s="242"/>
      <c r="C690" s="163"/>
      <c r="D690"/>
      <c r="J690"/>
      <c r="K690"/>
      <c r="L690"/>
      <c r="M690"/>
      <c r="N690"/>
      <c r="O690"/>
      <c r="P690"/>
      <c r="Q690"/>
      <c r="R690" s="11"/>
      <c r="S690"/>
      <c r="T690"/>
      <c r="U690"/>
      <c r="V690"/>
      <c r="W690" s="11"/>
      <c r="X690"/>
      <c r="Y690"/>
      <c r="Z690"/>
      <c r="AA690"/>
      <c r="AB690" s="11"/>
      <c r="AC690"/>
      <c r="AD690"/>
      <c r="AE690"/>
      <c r="AF690"/>
      <c r="AG690" s="11"/>
      <c r="AH690"/>
      <c r="AI690" s="8"/>
      <c r="AK690" s="4"/>
      <c r="AL690" s="9"/>
      <c r="AN690" s="8"/>
      <c r="AP690" s="4"/>
      <c r="AQ690" s="9"/>
      <c r="AS690" s="8"/>
      <c r="AU690" s="4"/>
      <c r="AV690" s="9"/>
      <c r="AX690" s="17"/>
      <c r="AZ690" s="13"/>
      <c r="BA690" s="16"/>
      <c r="BM690" s="39"/>
      <c r="BO690" s="14"/>
      <c r="BP690" s="18"/>
      <c r="BR690" s="39"/>
      <c r="BT690" s="14"/>
      <c r="BU690" s="18"/>
      <c r="BW690" s="39"/>
      <c r="BY690" s="14"/>
      <c r="BZ690" s="18"/>
      <c r="CA690" s="22"/>
      <c r="CB690" s="40"/>
      <c r="CG690" s="40"/>
      <c r="CI690" s="21"/>
      <c r="CJ690" s="21"/>
      <c r="CL690" s="40"/>
      <c r="CN690" s="21"/>
      <c r="CO690" s="21"/>
      <c r="CQ690" s="40"/>
      <c r="CS690" s="21"/>
      <c r="CT690" s="21"/>
      <c r="CV690" s="40"/>
      <c r="CX690" s="21"/>
      <c r="CY690" s="21"/>
      <c r="CZ690" s="26"/>
      <c r="DA690" s="41"/>
      <c r="DF690" s="41"/>
      <c r="DH690" s="25"/>
      <c r="DI690" s="25"/>
      <c r="DK690" s="41"/>
      <c r="DM690" s="25"/>
      <c r="DN690" s="25"/>
      <c r="DP690" s="41"/>
      <c r="DR690" s="25"/>
      <c r="DS690" s="25"/>
      <c r="DT690" s="30"/>
      <c r="DU690" s="42"/>
      <c r="DZ690" s="42"/>
      <c r="EB690" s="29"/>
      <c r="EC690" s="29"/>
      <c r="EE690" s="42"/>
      <c r="EG690" s="29"/>
      <c r="EH690" s="29"/>
      <c r="EI690" s="34"/>
      <c r="EJ690" s="43"/>
      <c r="EO690" s="43"/>
      <c r="EQ690" s="33"/>
      <c r="ER690" s="33"/>
      <c r="ES690" s="38"/>
      <c r="ET690" s="44"/>
      <c r="EX690" s="7"/>
      <c r="EY690" s="8"/>
      <c r="FD690" s="8"/>
      <c r="FF690" s="4"/>
      <c r="FG690" s="4"/>
      <c r="FI690" s="8"/>
      <c r="FK690" s="4"/>
      <c r="FL690" s="4"/>
      <c r="FN690" s="8"/>
      <c r="FP690" s="4"/>
      <c r="FQ690" s="4"/>
      <c r="FS690" s="8"/>
      <c r="FU690" s="4"/>
      <c r="FV690" s="4"/>
      <c r="FW690" s="15"/>
      <c r="FX690" s="39"/>
      <c r="GC690" s="39"/>
      <c r="GE690" s="14"/>
      <c r="GF690" s="14"/>
      <c r="GH690" s="39"/>
      <c r="GJ690" s="14"/>
      <c r="GK690" s="14"/>
      <c r="GM690" s="39"/>
      <c r="GO690" s="14"/>
      <c r="GP690" s="14"/>
      <c r="GQ690" s="22"/>
      <c r="GR690" s="40"/>
      <c r="GW690" s="40"/>
      <c r="GY690" s="21"/>
      <c r="GZ690" s="21"/>
      <c r="HB690" s="40"/>
      <c r="HD690" s="21"/>
      <c r="HE690" s="21"/>
      <c r="HF690" s="26"/>
      <c r="HG690" s="41"/>
      <c r="HL690" s="41"/>
      <c r="HN690" s="25"/>
      <c r="HO690" s="25"/>
      <c r="HP690" s="30"/>
      <c r="HQ690" s="42"/>
      <c r="HU690" s="7"/>
      <c r="HV690" s="8"/>
      <c r="IA690" s="8"/>
      <c r="IC690" s="4"/>
      <c r="ID690" s="4"/>
      <c r="IF690" s="8"/>
      <c r="IH690" s="4"/>
      <c r="II690" s="4"/>
      <c r="IK690" s="8"/>
      <c r="IM690" s="4"/>
      <c r="IN690" s="4"/>
      <c r="IO690" s="15"/>
      <c r="IP690" s="39"/>
      <c r="IU690" s="39"/>
      <c r="IW690" s="14"/>
      <c r="IX690" s="14"/>
      <c r="IZ690" s="39"/>
      <c r="JB690" s="14"/>
      <c r="JC690" s="14"/>
      <c r="JD690" s="22"/>
      <c r="JE690" s="40"/>
      <c r="JJ690" s="40"/>
      <c r="JL690" s="21"/>
      <c r="JM690" s="21"/>
      <c r="JN690" s="26"/>
      <c r="JO690" s="41"/>
      <c r="JS690" s="7"/>
      <c r="JT690" s="8"/>
      <c r="JY690" s="8"/>
      <c r="KA690" s="4"/>
      <c r="KB690" s="4"/>
      <c r="KD690" s="8"/>
      <c r="KF690" s="4"/>
      <c r="KG690" s="4"/>
      <c r="KH690" s="15"/>
      <c r="KI690" s="39"/>
      <c r="KN690" s="39"/>
      <c r="KP690" s="14"/>
      <c r="KQ690" s="14"/>
      <c r="KR690" s="22"/>
      <c r="KS690" s="40"/>
      <c r="KX690" s="6"/>
      <c r="KZ690" s="5"/>
      <c r="LA690" s="5"/>
      <c r="LG690" s="15"/>
      <c r="LH690" s="39"/>
      <c r="LM690" s="6"/>
      <c r="LO690" s="5"/>
      <c r="LP690" s="5"/>
      <c r="LQ690" s="7"/>
      <c r="LR690" s="8"/>
      <c r="LW690" s="8"/>
      <c r="LY690" s="4"/>
      <c r="LZ690" s="4"/>
      <c r="MB690" s="8"/>
      <c r="MD690" s="4"/>
      <c r="ME690" s="4"/>
      <c r="MG690" s="8"/>
      <c r="MI690" s="4"/>
      <c r="MJ690" s="4"/>
      <c r="MK690" s="15"/>
      <c r="ML690" s="39"/>
      <c r="MQ690" s="39"/>
      <c r="MS690" s="14"/>
      <c r="MT690" s="14"/>
      <c r="MV690" s="39"/>
      <c r="MX690" s="14"/>
      <c r="MY690" s="14"/>
      <c r="MZ690" s="22"/>
      <c r="NA690" s="40"/>
      <c r="NF690" s="40"/>
      <c r="NH690" s="21"/>
      <c r="NI690" s="21"/>
      <c r="NJ690" s="26"/>
      <c r="NK690" s="41"/>
      <c r="NO690" s="7"/>
      <c r="NP690" s="8"/>
      <c r="NU690" s="8"/>
      <c r="NW690" s="4"/>
      <c r="NX690" s="4"/>
      <c r="NZ690" s="8"/>
      <c r="OB690" s="4"/>
      <c r="OC690" s="4"/>
      <c r="OD690" s="15"/>
      <c r="OE690" s="39"/>
      <c r="OJ690" s="39"/>
      <c r="OL690" s="14"/>
      <c r="OM690" s="14"/>
      <c r="ON690" s="22"/>
      <c r="OO690" s="40"/>
      <c r="OS690" s="7"/>
      <c r="OT690" s="8"/>
      <c r="OY690" s="8"/>
      <c r="PA690" s="4"/>
      <c r="PB690" s="4"/>
      <c r="PC690" s="15"/>
      <c r="PD690" s="39"/>
      <c r="PH690" s="7"/>
      <c r="PI690" s="8"/>
      <c r="PM690" s="7"/>
      <c r="PN690" s="8"/>
      <c r="PS690" s="8"/>
      <c r="PU690" s="4"/>
      <c r="PV690" s="4"/>
      <c r="PX690" s="8"/>
      <c r="PZ690" s="4"/>
      <c r="QA690" s="4"/>
      <c r="QB690" s="15"/>
      <c r="QC690" s="39"/>
      <c r="QH690" s="39"/>
      <c r="QJ690" s="14"/>
      <c r="QK690" s="14"/>
      <c r="QL690" s="22"/>
      <c r="QM690" s="40"/>
      <c r="QQ690" s="7"/>
      <c r="QR690" s="8"/>
      <c r="QW690" s="8"/>
      <c r="QY690" s="4"/>
      <c r="QZ690" s="4"/>
      <c r="RA690" s="15"/>
      <c r="RB690" s="39"/>
      <c r="RF690" s="7"/>
      <c r="RG690" s="8"/>
      <c r="RK690" s="7"/>
      <c r="RL690" s="8"/>
      <c r="RQ690" s="8"/>
      <c r="RS690" s="4"/>
      <c r="RT690" s="4"/>
      <c r="RU690" s="15"/>
      <c r="RV690" s="39"/>
      <c r="RZ690" s="7"/>
      <c r="SA690" s="8"/>
      <c r="SE690" s="7"/>
      <c r="SF690" s="8"/>
      <c r="SJ690" s="7"/>
      <c r="SK690" s="8"/>
      <c r="SP690" s="8"/>
      <c r="SR690" s="4"/>
      <c r="SS690" s="4"/>
      <c r="SU690" s="8"/>
      <c r="SW690" s="4"/>
      <c r="SX690" s="4"/>
      <c r="SY690" s="15"/>
      <c r="SZ690" s="39"/>
      <c r="TE690" s="39"/>
      <c r="TG690" s="14"/>
      <c r="TH690" s="14"/>
      <c r="TI690" s="22"/>
      <c r="TJ690" s="40"/>
      <c r="TN690" s="7"/>
      <c r="TO690" s="8"/>
      <c r="TT690" s="8"/>
      <c r="TV690" s="4"/>
      <c r="TW690" s="4"/>
      <c r="TX690" s="15"/>
      <c r="TY690" s="39"/>
      <c r="UC690" s="7"/>
      <c r="UD690" s="8"/>
      <c r="UH690" s="7"/>
      <c r="UI690" s="8"/>
      <c r="UN690" s="8"/>
      <c r="UP690" s="4"/>
      <c r="UQ690" s="4"/>
      <c r="UR690" s="15"/>
      <c r="US690" s="39"/>
      <c r="UW690" s="7"/>
      <c r="UX690" s="8"/>
      <c r="VB690" s="7"/>
      <c r="VC690" s="8"/>
      <c r="VG690" s="7"/>
      <c r="VH690" s="8"/>
      <c r="VM690" s="8"/>
      <c r="VO690" s="4"/>
      <c r="VP690" s="4"/>
      <c r="VQ690" s="15"/>
      <c r="VR690" s="39"/>
      <c r="VV690" s="7"/>
      <c r="VW690" s="8"/>
      <c r="WA690" s="7"/>
      <c r="WB690" s="8"/>
      <c r="WF690" s="7"/>
      <c r="WG690" s="8"/>
      <c r="WK690" s="7"/>
      <c r="WL690" s="8"/>
      <c r="WQ690" s="8"/>
      <c r="WS690" s="4"/>
      <c r="WT690" s="4"/>
      <c r="WU690" s="15"/>
      <c r="WV690" s="39"/>
      <c r="WZ690" s="7"/>
      <c r="XA690" s="8"/>
      <c r="XE690" s="7"/>
      <c r="XF690" s="8"/>
      <c r="XJ690" s="7"/>
      <c r="XK690" s="8"/>
      <c r="XO690" s="7"/>
      <c r="XP690" s="8"/>
      <c r="XT690" s="7"/>
      <c r="XU690" s="8"/>
      <c r="XV690"/>
      <c r="XW690"/>
      <c r="XX690" s="11"/>
      <c r="XY690" s="7"/>
      <c r="XZ690" s="8"/>
      <c r="YA690"/>
      <c r="YB690"/>
      <c r="YC690" s="11"/>
      <c r="YD690" s="7"/>
      <c r="YE690" s="8"/>
      <c r="YF690"/>
      <c r="YG690"/>
      <c r="YH690" s="11"/>
      <c r="YI690" s="7"/>
      <c r="YJ690" s="8"/>
      <c r="YK690"/>
      <c r="YL690"/>
      <c r="YM690" s="127"/>
    </row>
    <row r="691" spans="2:663" x14ac:dyDescent="0.2">
      <c r="B691" s="242"/>
      <c r="C691" s="163"/>
      <c r="D691"/>
      <c r="J691"/>
      <c r="K691"/>
      <c r="L691"/>
      <c r="M691"/>
      <c r="N691"/>
      <c r="O691"/>
      <c r="P691"/>
      <c r="Q691"/>
      <c r="R691" s="11"/>
      <c r="S691"/>
      <c r="T691"/>
      <c r="U691"/>
      <c r="V691"/>
      <c r="W691" s="11"/>
      <c r="X691"/>
      <c r="Y691"/>
      <c r="Z691"/>
      <c r="AA691"/>
      <c r="AB691" s="11"/>
      <c r="AC691"/>
      <c r="AD691"/>
      <c r="AE691"/>
      <c r="AF691"/>
      <c r="AG691" s="11"/>
      <c r="AH691"/>
      <c r="AI691" s="8"/>
      <c r="AK691" s="4"/>
      <c r="AL691" s="9"/>
      <c r="AN691" s="8"/>
      <c r="AP691" s="4"/>
      <c r="AQ691" s="9"/>
      <c r="AS691" s="8"/>
      <c r="AU691" s="4"/>
      <c r="AV691" s="9"/>
      <c r="AX691" s="17"/>
      <c r="AZ691" s="13"/>
      <c r="BA691" s="16"/>
      <c r="BM691" s="39"/>
      <c r="BO691" s="14"/>
      <c r="BP691" s="18"/>
      <c r="BR691" s="39"/>
      <c r="BT691" s="14"/>
      <c r="BU691" s="18"/>
      <c r="BW691" s="39"/>
      <c r="BY691" s="14"/>
      <c r="BZ691" s="18"/>
      <c r="CA691" s="22"/>
      <c r="CB691" s="40"/>
      <c r="CG691" s="40"/>
      <c r="CI691" s="21"/>
      <c r="CJ691" s="21"/>
      <c r="CL691" s="40"/>
      <c r="CN691" s="21"/>
      <c r="CO691" s="21"/>
      <c r="CQ691" s="40"/>
      <c r="CS691" s="21"/>
      <c r="CT691" s="21"/>
      <c r="CV691" s="40"/>
      <c r="CX691" s="21"/>
      <c r="CY691" s="21"/>
      <c r="CZ691" s="26"/>
      <c r="DA691" s="41"/>
      <c r="DF691" s="41"/>
      <c r="DH691" s="25"/>
      <c r="DI691" s="25"/>
      <c r="DK691" s="41"/>
      <c r="DM691" s="25"/>
      <c r="DN691" s="25"/>
      <c r="DP691" s="41"/>
      <c r="DR691" s="25"/>
      <c r="DS691" s="25"/>
      <c r="DT691" s="30"/>
      <c r="DU691" s="42"/>
      <c r="DZ691" s="42"/>
      <c r="EB691" s="29"/>
      <c r="EC691" s="29"/>
      <c r="EE691" s="42"/>
      <c r="EG691" s="29"/>
      <c r="EH691" s="29"/>
      <c r="EI691" s="34"/>
      <c r="EJ691" s="43"/>
      <c r="EO691" s="43"/>
      <c r="EQ691" s="33"/>
      <c r="ER691" s="33"/>
      <c r="ES691" s="38"/>
      <c r="ET691" s="44"/>
      <c r="EX691" s="7"/>
      <c r="EY691" s="8"/>
      <c r="FD691" s="8"/>
      <c r="FF691" s="4"/>
      <c r="FG691" s="4"/>
      <c r="FI691" s="8"/>
      <c r="FK691" s="4"/>
      <c r="FL691" s="4"/>
      <c r="FN691" s="8"/>
      <c r="FP691" s="4"/>
      <c r="FQ691" s="4"/>
      <c r="FS691" s="8"/>
      <c r="FU691" s="4"/>
      <c r="FV691" s="4"/>
      <c r="FW691" s="15"/>
      <c r="FX691" s="39"/>
      <c r="GC691" s="39"/>
      <c r="GE691" s="14"/>
      <c r="GF691" s="14"/>
      <c r="GH691" s="39"/>
      <c r="GJ691" s="14"/>
      <c r="GK691" s="14"/>
      <c r="GM691" s="39"/>
      <c r="GO691" s="14"/>
      <c r="GP691" s="14"/>
      <c r="GQ691" s="22"/>
      <c r="GR691" s="40"/>
      <c r="GW691" s="40"/>
      <c r="GY691" s="21"/>
      <c r="GZ691" s="21"/>
      <c r="HB691" s="40"/>
      <c r="HD691" s="21"/>
      <c r="HE691" s="21"/>
      <c r="HF691" s="26"/>
      <c r="HG691" s="41"/>
      <c r="HL691" s="41"/>
      <c r="HN691" s="25"/>
      <c r="HO691" s="25"/>
      <c r="HP691" s="30"/>
      <c r="HQ691" s="42"/>
      <c r="HU691" s="7"/>
      <c r="HV691" s="8"/>
      <c r="IA691" s="8"/>
      <c r="IC691" s="4"/>
      <c r="ID691" s="4"/>
      <c r="IF691" s="8"/>
      <c r="IH691" s="4"/>
      <c r="II691" s="4"/>
      <c r="IK691" s="8"/>
      <c r="IM691" s="4"/>
      <c r="IN691" s="4"/>
      <c r="IO691" s="15"/>
      <c r="IP691" s="39"/>
      <c r="IU691" s="39"/>
      <c r="IW691" s="14"/>
      <c r="IX691" s="14"/>
      <c r="IZ691" s="39"/>
      <c r="JB691" s="14"/>
      <c r="JC691" s="14"/>
      <c r="JD691" s="22"/>
      <c r="JE691" s="40"/>
      <c r="JJ691" s="40"/>
      <c r="JL691" s="21"/>
      <c r="JM691" s="21"/>
      <c r="JN691" s="26"/>
      <c r="JO691" s="41"/>
      <c r="JS691" s="7"/>
      <c r="JT691" s="8"/>
      <c r="JY691" s="8"/>
      <c r="KA691" s="4"/>
      <c r="KB691" s="4"/>
      <c r="KD691" s="8"/>
      <c r="KF691" s="4"/>
      <c r="KG691" s="4"/>
      <c r="KH691" s="15"/>
      <c r="KI691" s="39"/>
      <c r="KN691" s="39"/>
      <c r="KP691" s="14"/>
      <c r="KQ691" s="14"/>
      <c r="KR691" s="22"/>
      <c r="KS691" s="40"/>
      <c r="KX691" s="6"/>
      <c r="KZ691" s="5"/>
      <c r="LA691" s="5"/>
      <c r="LG691" s="15"/>
      <c r="LH691" s="39"/>
      <c r="LM691" s="6"/>
      <c r="LO691" s="5"/>
      <c r="LP691" s="5"/>
      <c r="LQ691" s="7"/>
      <c r="LR691" s="8"/>
      <c r="LW691" s="8"/>
      <c r="LY691" s="4"/>
      <c r="LZ691" s="4"/>
      <c r="MB691" s="8"/>
      <c r="MD691" s="4"/>
      <c r="ME691" s="4"/>
      <c r="MG691" s="8"/>
      <c r="MI691" s="4"/>
      <c r="MJ691" s="4"/>
      <c r="MK691" s="15"/>
      <c r="ML691" s="39"/>
      <c r="MQ691" s="39"/>
      <c r="MS691" s="14"/>
      <c r="MT691" s="14"/>
      <c r="MV691" s="39"/>
      <c r="MX691" s="14"/>
      <c r="MY691" s="14"/>
      <c r="MZ691" s="22"/>
      <c r="NA691" s="40"/>
      <c r="NF691" s="40"/>
      <c r="NH691" s="21"/>
      <c r="NI691" s="21"/>
      <c r="NJ691" s="26"/>
      <c r="NK691" s="41"/>
      <c r="NO691" s="7"/>
      <c r="NP691" s="8"/>
      <c r="NU691" s="8"/>
      <c r="NW691" s="4"/>
      <c r="NX691" s="4"/>
      <c r="NZ691" s="8"/>
      <c r="OB691" s="4"/>
      <c r="OC691" s="4"/>
      <c r="OD691" s="15"/>
      <c r="OE691" s="39"/>
      <c r="OJ691" s="39"/>
      <c r="OL691" s="14"/>
      <c r="OM691" s="14"/>
      <c r="ON691" s="22"/>
      <c r="OO691" s="40"/>
      <c r="OS691" s="7"/>
      <c r="OT691" s="8"/>
      <c r="OY691" s="8"/>
      <c r="PA691" s="4"/>
      <c r="PB691" s="4"/>
      <c r="PC691" s="15"/>
      <c r="PD691" s="39"/>
      <c r="PH691" s="7"/>
      <c r="PI691" s="8"/>
      <c r="PM691" s="7"/>
      <c r="PN691" s="8"/>
      <c r="PS691" s="8"/>
      <c r="PU691" s="4"/>
      <c r="PV691" s="4"/>
      <c r="PX691" s="8"/>
      <c r="PZ691" s="4"/>
      <c r="QA691" s="4"/>
      <c r="QB691" s="15"/>
      <c r="QC691" s="39"/>
      <c r="QH691" s="39"/>
      <c r="QJ691" s="14"/>
      <c r="QK691" s="14"/>
      <c r="QL691" s="22"/>
      <c r="QM691" s="40"/>
      <c r="QQ691" s="7"/>
      <c r="QR691" s="8"/>
      <c r="QW691" s="8"/>
      <c r="QY691" s="4"/>
      <c r="QZ691" s="4"/>
      <c r="RA691" s="15"/>
      <c r="RB691" s="39"/>
      <c r="RF691" s="7"/>
      <c r="RG691" s="8"/>
      <c r="RK691" s="7"/>
      <c r="RL691" s="8"/>
      <c r="RQ691" s="8"/>
      <c r="RS691" s="4"/>
      <c r="RT691" s="4"/>
      <c r="RU691" s="15"/>
      <c r="RV691" s="39"/>
      <c r="RZ691" s="7"/>
      <c r="SA691" s="8"/>
      <c r="SE691" s="7"/>
      <c r="SF691" s="8"/>
      <c r="SJ691" s="7"/>
      <c r="SK691" s="8"/>
      <c r="SP691" s="8"/>
      <c r="SR691" s="4"/>
      <c r="SS691" s="4"/>
      <c r="SU691" s="8"/>
      <c r="SW691" s="4"/>
      <c r="SX691" s="4"/>
      <c r="SY691" s="15"/>
      <c r="SZ691" s="39"/>
      <c r="TE691" s="39"/>
      <c r="TG691" s="14"/>
      <c r="TH691" s="14"/>
      <c r="TI691" s="22"/>
      <c r="TJ691" s="40"/>
      <c r="TN691" s="7"/>
      <c r="TO691" s="8"/>
      <c r="TT691" s="8"/>
      <c r="TV691" s="4"/>
      <c r="TW691" s="4"/>
      <c r="TX691" s="15"/>
      <c r="TY691" s="39"/>
      <c r="UC691" s="7"/>
      <c r="UD691" s="8"/>
      <c r="UH691" s="7"/>
      <c r="UI691" s="8"/>
      <c r="UN691" s="8"/>
      <c r="UP691" s="4"/>
      <c r="UQ691" s="4"/>
      <c r="UR691" s="15"/>
      <c r="US691" s="39"/>
      <c r="UW691" s="7"/>
      <c r="UX691" s="8"/>
      <c r="VB691" s="7"/>
      <c r="VC691" s="8"/>
      <c r="VG691" s="7"/>
      <c r="VH691" s="8"/>
      <c r="VM691" s="8"/>
      <c r="VO691" s="4"/>
      <c r="VP691" s="4"/>
      <c r="VQ691" s="15"/>
      <c r="VR691" s="39"/>
      <c r="VV691" s="7"/>
      <c r="VW691" s="8"/>
      <c r="WA691" s="7"/>
      <c r="WB691" s="8"/>
      <c r="WF691" s="7"/>
      <c r="WG691" s="8"/>
      <c r="WK691" s="7"/>
      <c r="WL691" s="8"/>
      <c r="WQ691" s="8"/>
      <c r="WS691" s="4"/>
      <c r="WT691" s="4"/>
      <c r="WU691" s="15"/>
      <c r="WV691" s="39"/>
      <c r="WZ691" s="7"/>
      <c r="XA691" s="8"/>
      <c r="XE691" s="7"/>
      <c r="XF691" s="8"/>
      <c r="XJ691" s="7"/>
      <c r="XK691" s="8"/>
      <c r="XO691" s="7"/>
      <c r="XP691" s="8"/>
      <c r="XT691" s="7"/>
      <c r="XU691" s="8"/>
      <c r="XV691"/>
      <c r="XW691"/>
      <c r="XX691" s="11"/>
      <c r="XY691" s="7"/>
      <c r="XZ691" s="8"/>
      <c r="YA691"/>
      <c r="YB691"/>
      <c r="YC691" s="11"/>
      <c r="YD691" s="7"/>
      <c r="YE691" s="8"/>
      <c r="YF691"/>
      <c r="YG691"/>
      <c r="YH691" s="11"/>
      <c r="YI691" s="7"/>
      <c r="YJ691" s="8"/>
      <c r="YK691"/>
      <c r="YL691"/>
      <c r="YM691" s="127"/>
    </row>
    <row r="692" spans="2:663" x14ac:dyDescent="0.2">
      <c r="B692" s="242"/>
      <c r="C692" s="163"/>
      <c r="D692"/>
      <c r="J692"/>
      <c r="K692"/>
      <c r="L692"/>
      <c r="M692"/>
      <c r="N692"/>
      <c r="O692"/>
      <c r="P692"/>
      <c r="Q692"/>
      <c r="R692" s="11"/>
      <c r="S692"/>
      <c r="T692"/>
      <c r="U692"/>
      <c r="V692"/>
      <c r="W692" s="11"/>
      <c r="X692"/>
      <c r="Y692"/>
      <c r="Z692"/>
      <c r="AA692"/>
      <c r="AB692" s="11"/>
      <c r="AC692"/>
      <c r="AD692"/>
      <c r="AE692"/>
      <c r="AF692"/>
      <c r="AG692" s="11"/>
      <c r="AH692"/>
      <c r="AI692" s="8"/>
      <c r="AK692" s="4"/>
      <c r="AL692" s="9"/>
      <c r="AN692" s="8"/>
      <c r="AP692" s="4"/>
      <c r="AQ692" s="9"/>
      <c r="AS692" s="8"/>
      <c r="AU692" s="4"/>
      <c r="AV692" s="9"/>
      <c r="AX692" s="17"/>
      <c r="AZ692" s="13"/>
      <c r="BA692" s="16"/>
      <c r="BM692" s="39"/>
      <c r="BO692" s="14"/>
      <c r="BP692" s="18"/>
      <c r="BR692" s="39"/>
      <c r="BT692" s="14"/>
      <c r="BU692" s="18"/>
      <c r="BW692" s="39"/>
      <c r="BY692" s="14"/>
      <c r="BZ692" s="18"/>
      <c r="CA692" s="22"/>
      <c r="CB692" s="40"/>
      <c r="CG692" s="40"/>
      <c r="CI692" s="21"/>
      <c r="CJ692" s="21"/>
      <c r="CL692" s="40"/>
      <c r="CN692" s="21"/>
      <c r="CO692" s="21"/>
      <c r="CQ692" s="40"/>
      <c r="CS692" s="21"/>
      <c r="CT692" s="21"/>
      <c r="CV692" s="40"/>
      <c r="CX692" s="21"/>
      <c r="CY692" s="21"/>
      <c r="CZ692" s="26"/>
      <c r="DA692" s="41"/>
      <c r="DF692" s="41"/>
      <c r="DH692" s="25"/>
      <c r="DI692" s="25"/>
      <c r="DK692" s="41"/>
      <c r="DM692" s="25"/>
      <c r="DN692" s="25"/>
      <c r="DP692" s="41"/>
      <c r="DR692" s="25"/>
      <c r="DS692" s="25"/>
      <c r="DT692" s="30"/>
      <c r="DU692" s="42"/>
      <c r="DZ692" s="42"/>
      <c r="EB692" s="29"/>
      <c r="EC692" s="29"/>
      <c r="EE692" s="42"/>
      <c r="EG692" s="29"/>
      <c r="EH692" s="29"/>
      <c r="EI692" s="34"/>
      <c r="EJ692" s="43"/>
      <c r="EO692" s="43"/>
      <c r="EQ692" s="33"/>
      <c r="ER692" s="33"/>
      <c r="ES692" s="38"/>
      <c r="ET692" s="44"/>
      <c r="EX692" s="7"/>
      <c r="EY692" s="8"/>
      <c r="FD692" s="8"/>
      <c r="FF692" s="4"/>
      <c r="FG692" s="4"/>
      <c r="FI692" s="8"/>
      <c r="FK692" s="4"/>
      <c r="FL692" s="4"/>
      <c r="FN692" s="8"/>
      <c r="FP692" s="4"/>
      <c r="FQ692" s="4"/>
      <c r="FS692" s="8"/>
      <c r="FU692" s="4"/>
      <c r="FV692" s="4"/>
      <c r="FW692" s="15"/>
      <c r="FX692" s="39"/>
      <c r="GC692" s="39"/>
      <c r="GE692" s="14"/>
      <c r="GF692" s="14"/>
      <c r="GH692" s="39"/>
      <c r="GJ692" s="14"/>
      <c r="GK692" s="14"/>
      <c r="GM692" s="39"/>
      <c r="GO692" s="14"/>
      <c r="GP692" s="14"/>
      <c r="GQ692" s="22"/>
      <c r="GR692" s="40"/>
      <c r="GW692" s="40"/>
      <c r="GY692" s="21"/>
      <c r="GZ692" s="21"/>
      <c r="HB692" s="40"/>
      <c r="HD692" s="21"/>
      <c r="HE692" s="21"/>
      <c r="HF692" s="26"/>
      <c r="HG692" s="41"/>
      <c r="HL692" s="41"/>
      <c r="HN692" s="25"/>
      <c r="HO692" s="25"/>
      <c r="HP692" s="30"/>
      <c r="HQ692" s="42"/>
      <c r="HU692" s="7"/>
      <c r="HV692" s="8"/>
      <c r="IA692" s="8"/>
      <c r="IC692" s="4"/>
      <c r="ID692" s="4"/>
      <c r="IF692" s="8"/>
      <c r="IH692" s="4"/>
      <c r="II692" s="4"/>
      <c r="IK692" s="8"/>
      <c r="IM692" s="4"/>
      <c r="IN692" s="4"/>
      <c r="IO692" s="15"/>
      <c r="IP692" s="39"/>
      <c r="IU692" s="39"/>
      <c r="IW692" s="14"/>
      <c r="IX692" s="14"/>
      <c r="IZ692" s="39"/>
      <c r="JB692" s="14"/>
      <c r="JC692" s="14"/>
      <c r="JD692" s="22"/>
      <c r="JE692" s="40"/>
      <c r="JJ692" s="40"/>
      <c r="JL692" s="21"/>
      <c r="JM692" s="21"/>
      <c r="JN692" s="26"/>
      <c r="JO692" s="41"/>
      <c r="JS692" s="7"/>
      <c r="JT692" s="8"/>
      <c r="JY692" s="8"/>
      <c r="KA692" s="4"/>
      <c r="KB692" s="4"/>
      <c r="KD692" s="8"/>
      <c r="KF692" s="4"/>
      <c r="KG692" s="4"/>
      <c r="KH692" s="15"/>
      <c r="KI692" s="39"/>
      <c r="KN692" s="39"/>
      <c r="KP692" s="14"/>
      <c r="KQ692" s="14"/>
      <c r="KR692" s="22"/>
      <c r="KS692" s="40"/>
      <c r="KX692" s="6"/>
      <c r="KZ692" s="5"/>
      <c r="LA692" s="5"/>
      <c r="LG692" s="15"/>
      <c r="LH692" s="39"/>
      <c r="LM692" s="6"/>
      <c r="LO692" s="5"/>
      <c r="LP692" s="5"/>
      <c r="LQ692" s="7"/>
      <c r="LR692" s="8"/>
      <c r="LW692" s="8"/>
      <c r="LY692" s="4"/>
      <c r="LZ692" s="4"/>
      <c r="MB692" s="8"/>
      <c r="MD692" s="4"/>
      <c r="ME692" s="4"/>
      <c r="MG692" s="8"/>
      <c r="MI692" s="4"/>
      <c r="MJ692" s="4"/>
      <c r="MK692" s="15"/>
      <c r="ML692" s="39"/>
      <c r="MQ692" s="39"/>
      <c r="MS692" s="14"/>
      <c r="MT692" s="14"/>
      <c r="MV692" s="39"/>
      <c r="MX692" s="14"/>
      <c r="MY692" s="14"/>
      <c r="MZ692" s="22"/>
      <c r="NA692" s="40"/>
      <c r="NF692" s="40"/>
      <c r="NH692" s="21"/>
      <c r="NI692" s="21"/>
      <c r="NJ692" s="26"/>
      <c r="NK692" s="41"/>
      <c r="NO692" s="7"/>
      <c r="NP692" s="8"/>
      <c r="NU692" s="8"/>
      <c r="NW692" s="4"/>
      <c r="NX692" s="4"/>
      <c r="NZ692" s="8"/>
      <c r="OB692" s="4"/>
      <c r="OC692" s="4"/>
      <c r="OD692" s="15"/>
      <c r="OE692" s="39"/>
      <c r="OJ692" s="39"/>
      <c r="OL692" s="14"/>
      <c r="OM692" s="14"/>
      <c r="ON692" s="22"/>
      <c r="OO692" s="40"/>
      <c r="OS692" s="7"/>
      <c r="OT692" s="8"/>
      <c r="OY692" s="8"/>
      <c r="PA692" s="4"/>
      <c r="PB692" s="4"/>
      <c r="PC692" s="15"/>
      <c r="PD692" s="39"/>
      <c r="PH692" s="7"/>
      <c r="PI692" s="8"/>
      <c r="PM692" s="7"/>
      <c r="PN692" s="8"/>
      <c r="PS692" s="8"/>
      <c r="PU692" s="4"/>
      <c r="PV692" s="4"/>
      <c r="PX692" s="8"/>
      <c r="PZ692" s="4"/>
      <c r="QA692" s="4"/>
      <c r="QB692" s="15"/>
      <c r="QC692" s="39"/>
      <c r="QH692" s="39"/>
      <c r="QJ692" s="14"/>
      <c r="QK692" s="14"/>
      <c r="QL692" s="22"/>
      <c r="QM692" s="40"/>
      <c r="QQ692" s="7"/>
      <c r="QR692" s="8"/>
      <c r="QW692" s="8"/>
      <c r="QY692" s="4"/>
      <c r="QZ692" s="4"/>
      <c r="RA692" s="15"/>
      <c r="RB692" s="39"/>
      <c r="RF692" s="7"/>
      <c r="RG692" s="8"/>
      <c r="RK692" s="7"/>
      <c r="RL692" s="8"/>
      <c r="RQ692" s="8"/>
      <c r="RS692" s="4"/>
      <c r="RT692" s="4"/>
      <c r="RU692" s="15"/>
      <c r="RV692" s="39"/>
      <c r="RZ692" s="7"/>
      <c r="SA692" s="8"/>
      <c r="SE692" s="7"/>
      <c r="SF692" s="8"/>
      <c r="SJ692" s="7"/>
      <c r="SK692" s="8"/>
      <c r="SP692" s="8"/>
      <c r="SR692" s="4"/>
      <c r="SS692" s="4"/>
      <c r="SU692" s="8"/>
      <c r="SW692" s="4"/>
      <c r="SX692" s="4"/>
      <c r="SY692" s="15"/>
      <c r="SZ692" s="39"/>
      <c r="TE692" s="39"/>
      <c r="TG692" s="14"/>
      <c r="TH692" s="14"/>
      <c r="TI692" s="22"/>
      <c r="TJ692" s="40"/>
      <c r="TN692" s="7"/>
      <c r="TO692" s="8"/>
      <c r="TT692" s="8"/>
      <c r="TV692" s="4"/>
      <c r="TW692" s="4"/>
      <c r="TX692" s="15"/>
      <c r="TY692" s="39"/>
      <c r="UC692" s="7"/>
      <c r="UD692" s="8"/>
      <c r="UH692" s="7"/>
      <c r="UI692" s="8"/>
      <c r="UN692" s="8"/>
      <c r="UP692" s="4"/>
      <c r="UQ692" s="4"/>
      <c r="UR692" s="15"/>
      <c r="US692" s="39"/>
      <c r="UW692" s="7"/>
      <c r="UX692" s="8"/>
      <c r="VB692" s="7"/>
      <c r="VC692" s="8"/>
      <c r="VG692" s="7"/>
      <c r="VH692" s="8"/>
      <c r="VM692" s="8"/>
      <c r="VO692" s="4"/>
      <c r="VP692" s="4"/>
      <c r="VQ692" s="15"/>
      <c r="VR692" s="39"/>
      <c r="VV692" s="7"/>
      <c r="VW692" s="8"/>
      <c r="WA692" s="7"/>
      <c r="WB692" s="8"/>
      <c r="WF692" s="7"/>
      <c r="WG692" s="8"/>
      <c r="WK692" s="7"/>
      <c r="WL692" s="8"/>
      <c r="WQ692" s="8"/>
      <c r="WS692" s="4"/>
      <c r="WT692" s="4"/>
      <c r="WU692" s="15"/>
      <c r="WV692" s="39"/>
      <c r="WZ692" s="7"/>
      <c r="XA692" s="8"/>
      <c r="XE692" s="7"/>
      <c r="XF692" s="8"/>
      <c r="XJ692" s="7"/>
      <c r="XK692" s="8"/>
      <c r="XO692" s="7"/>
      <c r="XP692" s="8"/>
      <c r="XT692" s="7"/>
      <c r="XU692" s="8"/>
      <c r="XV692"/>
      <c r="XW692"/>
      <c r="XX692" s="11"/>
      <c r="XY692" s="7"/>
      <c r="XZ692" s="8"/>
      <c r="YA692"/>
      <c r="YB692"/>
      <c r="YC692" s="11"/>
      <c r="YD692" s="7"/>
      <c r="YE692" s="8"/>
      <c r="YF692"/>
      <c r="YG692"/>
      <c r="YH692" s="11"/>
      <c r="YI692" s="7"/>
      <c r="YJ692" s="8"/>
      <c r="YK692"/>
      <c r="YL692"/>
      <c r="YM692" s="127"/>
    </row>
    <row r="693" spans="2:663" x14ac:dyDescent="0.2">
      <c r="B693" s="242"/>
      <c r="C693" s="163"/>
      <c r="D693"/>
      <c r="J693"/>
      <c r="K693"/>
      <c r="L693"/>
      <c r="M693"/>
      <c r="N693"/>
      <c r="O693"/>
      <c r="P693"/>
      <c r="Q693"/>
      <c r="R693" s="11"/>
      <c r="S693"/>
      <c r="T693"/>
      <c r="U693"/>
      <c r="V693"/>
      <c r="W693" s="11"/>
      <c r="X693"/>
      <c r="Y693"/>
      <c r="Z693"/>
      <c r="AA693"/>
      <c r="AB693" s="11"/>
      <c r="AC693"/>
      <c r="AD693"/>
      <c r="AE693"/>
      <c r="AF693"/>
      <c r="AG693" s="11"/>
      <c r="AH693"/>
      <c r="AI693" s="8"/>
      <c r="AK693" s="4"/>
      <c r="AL693" s="9"/>
      <c r="AN693" s="8"/>
      <c r="AP693" s="4"/>
      <c r="AQ693" s="9"/>
      <c r="AS693" s="8"/>
      <c r="AU693" s="4"/>
      <c r="AV693" s="9"/>
      <c r="AX693" s="17"/>
      <c r="AZ693" s="13"/>
      <c r="BA693" s="16"/>
      <c r="BM693" s="39"/>
      <c r="BO693" s="14"/>
      <c r="BP693" s="18"/>
      <c r="BR693" s="39"/>
      <c r="BT693" s="14"/>
      <c r="BU693" s="18"/>
      <c r="BW693" s="39"/>
      <c r="BY693" s="14"/>
      <c r="BZ693" s="18"/>
      <c r="CA693" s="22"/>
      <c r="CB693" s="40"/>
      <c r="CG693" s="40"/>
      <c r="CI693" s="21"/>
      <c r="CJ693" s="21"/>
      <c r="CL693" s="40"/>
      <c r="CN693" s="21"/>
      <c r="CO693" s="21"/>
      <c r="CQ693" s="40"/>
      <c r="CS693" s="21"/>
      <c r="CT693" s="21"/>
      <c r="CV693" s="40"/>
      <c r="CX693" s="21"/>
      <c r="CY693" s="21"/>
      <c r="CZ693" s="26"/>
      <c r="DA693" s="41"/>
      <c r="DF693" s="41"/>
      <c r="DH693" s="25"/>
      <c r="DI693" s="25"/>
      <c r="DK693" s="41"/>
      <c r="DM693" s="25"/>
      <c r="DN693" s="25"/>
      <c r="DP693" s="41"/>
      <c r="DR693" s="25"/>
      <c r="DS693" s="25"/>
      <c r="DT693" s="30"/>
      <c r="DU693" s="42"/>
      <c r="DZ693" s="42"/>
      <c r="EB693" s="29"/>
      <c r="EC693" s="29"/>
      <c r="EE693" s="42"/>
      <c r="EG693" s="29"/>
      <c r="EH693" s="29"/>
      <c r="EI693" s="34"/>
      <c r="EJ693" s="43"/>
      <c r="EO693" s="43"/>
      <c r="EQ693" s="33"/>
      <c r="ER693" s="33"/>
      <c r="ES693" s="38"/>
      <c r="ET693" s="44"/>
      <c r="EX693" s="7"/>
      <c r="EY693" s="8"/>
      <c r="FD693" s="8"/>
      <c r="FF693" s="4"/>
      <c r="FG693" s="4"/>
      <c r="FI693" s="8"/>
      <c r="FK693" s="4"/>
      <c r="FL693" s="4"/>
      <c r="FN693" s="8"/>
      <c r="FP693" s="4"/>
      <c r="FQ693" s="4"/>
      <c r="FS693" s="8"/>
      <c r="FU693" s="4"/>
      <c r="FV693" s="4"/>
      <c r="FW693" s="15"/>
      <c r="FX693" s="39"/>
      <c r="GC693" s="39"/>
      <c r="GE693" s="14"/>
      <c r="GF693" s="14"/>
      <c r="GH693" s="39"/>
      <c r="GJ693" s="14"/>
      <c r="GK693" s="14"/>
      <c r="GM693" s="39"/>
      <c r="GO693" s="14"/>
      <c r="GP693" s="14"/>
      <c r="GQ693" s="22"/>
      <c r="GR693" s="40"/>
      <c r="GW693" s="40"/>
      <c r="GY693" s="21"/>
      <c r="GZ693" s="21"/>
      <c r="HB693" s="40"/>
      <c r="HD693" s="21"/>
      <c r="HE693" s="21"/>
      <c r="HF693" s="26"/>
      <c r="HG693" s="41"/>
      <c r="HL693" s="41"/>
      <c r="HN693" s="25"/>
      <c r="HO693" s="25"/>
      <c r="HP693" s="30"/>
      <c r="HQ693" s="42"/>
      <c r="HU693" s="7"/>
      <c r="HV693" s="8"/>
      <c r="IA693" s="8"/>
      <c r="IC693" s="4"/>
      <c r="ID693" s="4"/>
      <c r="IF693" s="8"/>
      <c r="IH693" s="4"/>
      <c r="II693" s="4"/>
      <c r="IK693" s="8"/>
      <c r="IM693" s="4"/>
      <c r="IN693" s="4"/>
      <c r="IO693" s="15"/>
      <c r="IP693" s="39"/>
      <c r="IU693" s="39"/>
      <c r="IW693" s="14"/>
      <c r="IX693" s="14"/>
      <c r="IZ693" s="39"/>
      <c r="JB693" s="14"/>
      <c r="JC693" s="14"/>
      <c r="JD693" s="22"/>
      <c r="JE693" s="40"/>
      <c r="JJ693" s="40"/>
      <c r="JL693" s="21"/>
      <c r="JM693" s="21"/>
      <c r="JN693" s="26"/>
      <c r="JO693" s="41"/>
      <c r="JS693" s="7"/>
      <c r="JT693" s="8"/>
      <c r="JY693" s="8"/>
      <c r="KA693" s="4"/>
      <c r="KB693" s="4"/>
      <c r="KD693" s="8"/>
      <c r="KF693" s="4"/>
      <c r="KG693" s="4"/>
      <c r="KH693" s="15"/>
      <c r="KI693" s="39"/>
      <c r="KN693" s="39"/>
      <c r="KP693" s="14"/>
      <c r="KQ693" s="14"/>
      <c r="KR693" s="22"/>
      <c r="KS693" s="40"/>
      <c r="KX693" s="6"/>
      <c r="KZ693" s="5"/>
      <c r="LA693" s="5"/>
      <c r="LG693" s="15"/>
      <c r="LH693" s="39"/>
      <c r="LM693" s="6"/>
      <c r="LO693" s="5"/>
      <c r="LP693" s="5"/>
      <c r="LQ693" s="7"/>
      <c r="LR693" s="8"/>
      <c r="LW693" s="8"/>
      <c r="LY693" s="4"/>
      <c r="LZ693" s="4"/>
      <c r="MB693" s="8"/>
      <c r="MD693" s="4"/>
      <c r="ME693" s="4"/>
      <c r="MG693" s="8"/>
      <c r="MI693" s="4"/>
      <c r="MJ693" s="4"/>
      <c r="MK693" s="15"/>
      <c r="ML693" s="39"/>
      <c r="MQ693" s="39"/>
      <c r="MS693" s="14"/>
      <c r="MT693" s="14"/>
      <c r="MV693" s="39"/>
      <c r="MX693" s="14"/>
      <c r="MY693" s="14"/>
      <c r="MZ693" s="22"/>
      <c r="NA693" s="40"/>
      <c r="NF693" s="40"/>
      <c r="NH693" s="21"/>
      <c r="NI693" s="21"/>
      <c r="NJ693" s="26"/>
      <c r="NK693" s="41"/>
      <c r="NO693" s="7"/>
      <c r="NP693" s="8"/>
      <c r="NU693" s="8"/>
      <c r="NW693" s="4"/>
      <c r="NX693" s="4"/>
      <c r="NZ693" s="8"/>
      <c r="OB693" s="4"/>
      <c r="OC693" s="4"/>
      <c r="OD693" s="15"/>
      <c r="OE693" s="39"/>
      <c r="OJ693" s="39"/>
      <c r="OL693" s="14"/>
      <c r="OM693" s="14"/>
      <c r="ON693" s="22"/>
      <c r="OO693" s="40"/>
      <c r="OS693" s="7"/>
      <c r="OT693" s="8"/>
      <c r="OY693" s="8"/>
      <c r="PA693" s="4"/>
      <c r="PB693" s="4"/>
      <c r="PC693" s="15"/>
      <c r="PD693" s="39"/>
      <c r="PH693" s="7"/>
      <c r="PI693" s="8"/>
      <c r="PM693" s="7"/>
      <c r="PN693" s="8"/>
      <c r="PS693" s="8"/>
      <c r="PU693" s="4"/>
      <c r="PV693" s="4"/>
      <c r="PX693" s="8"/>
      <c r="PZ693" s="4"/>
      <c r="QA693" s="4"/>
      <c r="QB693" s="15"/>
      <c r="QC693" s="39"/>
      <c r="QH693" s="39"/>
      <c r="QJ693" s="14"/>
      <c r="QK693" s="14"/>
      <c r="QL693" s="22"/>
      <c r="QM693" s="40"/>
      <c r="QQ693" s="7"/>
      <c r="QR693" s="8"/>
      <c r="QW693" s="8"/>
      <c r="QY693" s="4"/>
      <c r="QZ693" s="4"/>
      <c r="RA693" s="15"/>
      <c r="RB693" s="39"/>
      <c r="RF693" s="7"/>
      <c r="RG693" s="8"/>
      <c r="RK693" s="7"/>
      <c r="RL693" s="8"/>
      <c r="RQ693" s="8"/>
      <c r="RS693" s="4"/>
      <c r="RT693" s="4"/>
      <c r="RU693" s="15"/>
      <c r="RV693" s="39"/>
      <c r="RZ693" s="7"/>
      <c r="SA693" s="8"/>
      <c r="SE693" s="7"/>
      <c r="SF693" s="8"/>
      <c r="SJ693" s="7"/>
      <c r="SK693" s="8"/>
      <c r="SP693" s="8"/>
      <c r="SR693" s="4"/>
      <c r="SS693" s="4"/>
      <c r="SU693" s="8"/>
      <c r="SW693" s="4"/>
      <c r="SX693" s="4"/>
      <c r="SY693" s="15"/>
      <c r="SZ693" s="39"/>
      <c r="TE693" s="39"/>
      <c r="TG693" s="14"/>
      <c r="TH693" s="14"/>
      <c r="TI693" s="22"/>
      <c r="TJ693" s="40"/>
      <c r="TN693" s="7"/>
      <c r="TO693" s="8"/>
      <c r="TT693" s="8"/>
      <c r="TV693" s="4"/>
      <c r="TW693" s="4"/>
      <c r="TX693" s="15"/>
      <c r="TY693" s="39"/>
      <c r="UC693" s="7"/>
      <c r="UD693" s="8"/>
      <c r="UH693" s="7"/>
      <c r="UI693" s="8"/>
      <c r="UN693" s="8"/>
      <c r="UP693" s="4"/>
      <c r="UQ693" s="4"/>
      <c r="UR693" s="15"/>
      <c r="US693" s="39"/>
      <c r="UW693" s="7"/>
      <c r="UX693" s="8"/>
      <c r="VB693" s="7"/>
      <c r="VC693" s="8"/>
      <c r="VG693" s="7"/>
      <c r="VH693" s="8"/>
      <c r="VM693" s="8"/>
      <c r="VO693" s="4"/>
      <c r="VP693" s="4"/>
      <c r="VQ693" s="15"/>
      <c r="VR693" s="39"/>
      <c r="VV693" s="7"/>
      <c r="VW693" s="8"/>
      <c r="WA693" s="7"/>
      <c r="WB693" s="8"/>
      <c r="WF693" s="7"/>
      <c r="WG693" s="8"/>
      <c r="WK693" s="7"/>
      <c r="WL693" s="8"/>
      <c r="WQ693" s="8"/>
      <c r="WS693" s="4"/>
      <c r="WT693" s="4"/>
      <c r="WU693" s="15"/>
      <c r="WV693" s="39"/>
      <c r="WZ693" s="7"/>
      <c r="XA693" s="8"/>
      <c r="XE693" s="7"/>
      <c r="XF693" s="8"/>
      <c r="XJ693" s="7"/>
      <c r="XK693" s="8"/>
      <c r="XO693" s="7"/>
      <c r="XP693" s="8"/>
      <c r="XT693" s="7"/>
      <c r="XU693" s="8"/>
      <c r="XV693"/>
      <c r="XW693"/>
      <c r="XX693" s="11"/>
      <c r="XY693" s="7"/>
      <c r="XZ693" s="8"/>
      <c r="YA693"/>
      <c r="YB693"/>
      <c r="YC693" s="11"/>
      <c r="YD693" s="7"/>
      <c r="YE693" s="8"/>
      <c r="YF693"/>
      <c r="YG693"/>
      <c r="YH693" s="11"/>
      <c r="YI693" s="7"/>
      <c r="YJ693" s="8"/>
      <c r="YK693"/>
      <c r="YL693"/>
      <c r="YM693" s="127"/>
    </row>
    <row r="694" spans="2:663" x14ac:dyDescent="0.2">
      <c r="B694" s="242"/>
      <c r="C694" s="163"/>
      <c r="D694"/>
      <c r="J694"/>
      <c r="K694"/>
      <c r="L694"/>
      <c r="M694"/>
      <c r="N694"/>
      <c r="O694"/>
      <c r="P694"/>
      <c r="Q694"/>
      <c r="R694" s="11"/>
      <c r="S694"/>
      <c r="T694"/>
      <c r="U694"/>
      <c r="V694"/>
      <c r="W694" s="11"/>
      <c r="X694"/>
      <c r="Y694"/>
      <c r="Z694"/>
      <c r="AA694"/>
      <c r="AB694" s="11"/>
      <c r="AC694"/>
      <c r="AD694"/>
      <c r="AE694"/>
      <c r="AF694"/>
      <c r="AG694" s="11"/>
      <c r="AH694"/>
      <c r="AI694" s="8"/>
      <c r="AK694" s="4"/>
      <c r="AL694" s="9"/>
      <c r="AN694" s="8"/>
      <c r="AP694" s="4"/>
      <c r="AQ694" s="9"/>
      <c r="AS694" s="8"/>
      <c r="AU694" s="4"/>
      <c r="AV694" s="9"/>
      <c r="AX694" s="17"/>
      <c r="AZ694" s="13"/>
      <c r="BA694" s="16"/>
      <c r="BM694" s="39"/>
      <c r="BO694" s="14"/>
      <c r="BP694" s="18"/>
      <c r="BR694" s="39"/>
      <c r="BT694" s="14"/>
      <c r="BU694" s="18"/>
      <c r="BW694" s="39"/>
      <c r="BY694" s="14"/>
      <c r="BZ694" s="18"/>
      <c r="CA694" s="22"/>
      <c r="CB694" s="40"/>
      <c r="CG694" s="40"/>
      <c r="CI694" s="21"/>
      <c r="CJ694" s="21"/>
      <c r="CL694" s="40"/>
      <c r="CN694" s="21"/>
      <c r="CO694" s="21"/>
      <c r="CQ694" s="40"/>
      <c r="CS694" s="21"/>
      <c r="CT694" s="21"/>
      <c r="CV694" s="40"/>
      <c r="CX694" s="21"/>
      <c r="CY694" s="21"/>
      <c r="CZ694" s="26"/>
      <c r="DA694" s="41"/>
      <c r="DF694" s="41"/>
      <c r="DH694" s="25"/>
      <c r="DI694" s="25"/>
      <c r="DK694" s="41"/>
      <c r="DM694" s="25"/>
      <c r="DN694" s="25"/>
      <c r="DP694" s="41"/>
      <c r="DR694" s="25"/>
      <c r="DS694" s="25"/>
      <c r="DT694" s="30"/>
      <c r="DU694" s="42"/>
      <c r="DZ694" s="42"/>
      <c r="EB694" s="29"/>
      <c r="EC694" s="29"/>
      <c r="EE694" s="42"/>
      <c r="EG694" s="29"/>
      <c r="EH694" s="29"/>
      <c r="EI694" s="34"/>
      <c r="EJ694" s="43"/>
      <c r="EO694" s="43"/>
      <c r="EQ694" s="33"/>
      <c r="ER694" s="33"/>
      <c r="ES694" s="38"/>
      <c r="ET694" s="44"/>
      <c r="EX694" s="7"/>
      <c r="EY694" s="8"/>
      <c r="FD694" s="8"/>
      <c r="FF694" s="4"/>
      <c r="FG694" s="4"/>
      <c r="FI694" s="8"/>
      <c r="FK694" s="4"/>
      <c r="FL694" s="4"/>
      <c r="FN694" s="8"/>
      <c r="FP694" s="4"/>
      <c r="FQ694" s="4"/>
      <c r="FS694" s="8"/>
      <c r="FU694" s="4"/>
      <c r="FV694" s="4"/>
      <c r="FW694" s="15"/>
      <c r="FX694" s="39"/>
      <c r="GC694" s="39"/>
      <c r="GE694" s="14"/>
      <c r="GF694" s="14"/>
      <c r="GH694" s="39"/>
      <c r="GJ694" s="14"/>
      <c r="GK694" s="14"/>
      <c r="GM694" s="39"/>
      <c r="GO694" s="14"/>
      <c r="GP694" s="14"/>
      <c r="GQ694" s="22"/>
      <c r="GR694" s="40"/>
      <c r="GW694" s="40"/>
      <c r="GY694" s="21"/>
      <c r="GZ694" s="21"/>
      <c r="HB694" s="40"/>
      <c r="HD694" s="21"/>
      <c r="HE694" s="21"/>
      <c r="HF694" s="26"/>
      <c r="HG694" s="41"/>
      <c r="HL694" s="41"/>
      <c r="HN694" s="25"/>
      <c r="HO694" s="25"/>
      <c r="HP694" s="30"/>
      <c r="HQ694" s="42"/>
      <c r="HU694" s="7"/>
      <c r="HV694" s="8"/>
      <c r="IA694" s="8"/>
      <c r="IC694" s="4"/>
      <c r="ID694" s="4"/>
      <c r="IF694" s="8"/>
      <c r="IH694" s="4"/>
      <c r="II694" s="4"/>
      <c r="IK694" s="8"/>
      <c r="IM694" s="4"/>
      <c r="IN694" s="4"/>
      <c r="IO694" s="15"/>
      <c r="IP694" s="39"/>
      <c r="IU694" s="39"/>
      <c r="IW694" s="14"/>
      <c r="IX694" s="14"/>
      <c r="IZ694" s="39"/>
      <c r="JB694" s="14"/>
      <c r="JC694" s="14"/>
      <c r="JD694" s="22"/>
      <c r="JE694" s="40"/>
      <c r="JJ694" s="40"/>
      <c r="JL694" s="21"/>
      <c r="JM694" s="21"/>
      <c r="JN694" s="26"/>
      <c r="JO694" s="41"/>
      <c r="JS694" s="7"/>
      <c r="JT694" s="8"/>
      <c r="JY694" s="8"/>
      <c r="KA694" s="4"/>
      <c r="KB694" s="4"/>
      <c r="KD694" s="8"/>
      <c r="KF694" s="4"/>
      <c r="KG694" s="4"/>
      <c r="KH694" s="15"/>
      <c r="KI694" s="39"/>
      <c r="KN694" s="39"/>
      <c r="KP694" s="14"/>
      <c r="KQ694" s="14"/>
      <c r="KR694" s="22"/>
      <c r="KS694" s="40"/>
      <c r="KX694" s="6"/>
      <c r="KZ694" s="5"/>
      <c r="LA694" s="5"/>
      <c r="LG694" s="15"/>
      <c r="LH694" s="39"/>
      <c r="LM694" s="6"/>
      <c r="LO694" s="5"/>
      <c r="LP694" s="5"/>
      <c r="LQ694" s="7"/>
      <c r="LR694" s="8"/>
      <c r="LW694" s="8"/>
      <c r="LY694" s="4"/>
      <c r="LZ694" s="4"/>
      <c r="MB694" s="8"/>
      <c r="MD694" s="4"/>
      <c r="ME694" s="4"/>
      <c r="MG694" s="8"/>
      <c r="MI694" s="4"/>
      <c r="MJ694" s="4"/>
      <c r="MK694" s="15"/>
      <c r="ML694" s="39"/>
      <c r="MQ694" s="39"/>
      <c r="MS694" s="14"/>
      <c r="MT694" s="14"/>
      <c r="MV694" s="39"/>
      <c r="MX694" s="14"/>
      <c r="MY694" s="14"/>
      <c r="MZ694" s="22"/>
      <c r="NA694" s="40"/>
      <c r="NF694" s="40"/>
      <c r="NH694" s="21"/>
      <c r="NI694" s="21"/>
      <c r="NJ694" s="26"/>
      <c r="NK694" s="41"/>
      <c r="NO694" s="7"/>
      <c r="NP694" s="8"/>
      <c r="NU694" s="8"/>
      <c r="NW694" s="4"/>
      <c r="NX694" s="4"/>
      <c r="NZ694" s="8"/>
      <c r="OB694" s="4"/>
      <c r="OC694" s="4"/>
      <c r="OD694" s="15"/>
      <c r="OE694" s="39"/>
      <c r="OJ694" s="39"/>
      <c r="OL694" s="14"/>
      <c r="OM694" s="14"/>
      <c r="ON694" s="22"/>
      <c r="OO694" s="40"/>
      <c r="OS694" s="7"/>
      <c r="OT694" s="8"/>
      <c r="OY694" s="8"/>
      <c r="PA694" s="4"/>
      <c r="PB694" s="4"/>
      <c r="PC694" s="15"/>
      <c r="PD694" s="39"/>
      <c r="PH694" s="7"/>
      <c r="PI694" s="8"/>
      <c r="PM694" s="7"/>
      <c r="PN694" s="8"/>
      <c r="PS694" s="8"/>
      <c r="PU694" s="4"/>
      <c r="PV694" s="4"/>
      <c r="PX694" s="8"/>
      <c r="PZ694" s="4"/>
      <c r="QA694" s="4"/>
      <c r="QB694" s="15"/>
      <c r="QC694" s="39"/>
      <c r="QH694" s="39"/>
      <c r="QJ694" s="14"/>
      <c r="QK694" s="14"/>
      <c r="QL694" s="22"/>
      <c r="QM694" s="40"/>
      <c r="QQ694" s="7"/>
      <c r="QR694" s="8"/>
      <c r="QW694" s="8"/>
      <c r="QY694" s="4"/>
      <c r="QZ694" s="4"/>
      <c r="RA694" s="15"/>
      <c r="RB694" s="39"/>
      <c r="RF694" s="7"/>
      <c r="RG694" s="8"/>
      <c r="RK694" s="7"/>
      <c r="RL694" s="8"/>
      <c r="RQ694" s="8"/>
      <c r="RS694" s="4"/>
      <c r="RT694" s="4"/>
      <c r="RU694" s="15"/>
      <c r="RV694" s="39"/>
      <c r="RZ694" s="7"/>
      <c r="SA694" s="8"/>
      <c r="SE694" s="7"/>
      <c r="SF694" s="8"/>
      <c r="SJ694" s="7"/>
      <c r="SK694" s="8"/>
      <c r="SP694" s="8"/>
      <c r="SR694" s="4"/>
      <c r="SS694" s="4"/>
      <c r="SU694" s="8"/>
      <c r="SW694" s="4"/>
      <c r="SX694" s="4"/>
      <c r="SY694" s="15"/>
      <c r="SZ694" s="39"/>
      <c r="TE694" s="39"/>
      <c r="TG694" s="14"/>
      <c r="TH694" s="14"/>
      <c r="TI694" s="22"/>
      <c r="TJ694" s="40"/>
      <c r="TN694" s="7"/>
      <c r="TO694" s="8"/>
      <c r="TT694" s="8"/>
      <c r="TV694" s="4"/>
      <c r="TW694" s="4"/>
      <c r="TX694" s="15"/>
      <c r="TY694" s="39"/>
      <c r="UC694" s="7"/>
      <c r="UD694" s="8"/>
      <c r="UH694" s="7"/>
      <c r="UI694" s="8"/>
      <c r="UN694" s="8"/>
      <c r="UP694" s="4"/>
      <c r="UQ694" s="4"/>
      <c r="UR694" s="15"/>
      <c r="US694" s="39"/>
      <c r="UW694" s="7"/>
      <c r="UX694" s="8"/>
      <c r="VB694" s="7"/>
      <c r="VC694" s="8"/>
      <c r="VG694" s="7"/>
      <c r="VH694" s="8"/>
      <c r="VM694" s="8"/>
      <c r="VO694" s="4"/>
      <c r="VP694" s="4"/>
      <c r="VQ694" s="15"/>
      <c r="VR694" s="39"/>
      <c r="VV694" s="7"/>
      <c r="VW694" s="8"/>
      <c r="WA694" s="7"/>
      <c r="WB694" s="8"/>
      <c r="WF694" s="7"/>
      <c r="WG694" s="8"/>
      <c r="WK694" s="7"/>
      <c r="WL694" s="8"/>
      <c r="WQ694" s="8"/>
      <c r="WS694" s="4"/>
      <c r="WT694" s="4"/>
      <c r="WU694" s="15"/>
      <c r="WV694" s="39"/>
      <c r="WZ694" s="7"/>
      <c r="XA694" s="8"/>
      <c r="XE694" s="7"/>
      <c r="XF694" s="8"/>
      <c r="XJ694" s="7"/>
      <c r="XK694" s="8"/>
      <c r="XO694" s="7"/>
      <c r="XP694" s="8"/>
      <c r="XT694" s="7"/>
      <c r="XU694" s="8"/>
      <c r="XV694"/>
      <c r="XW694"/>
      <c r="XX694" s="11"/>
      <c r="XY694" s="7"/>
      <c r="XZ694" s="8"/>
      <c r="YA694"/>
      <c r="YB694"/>
      <c r="YC694" s="11"/>
      <c r="YD694" s="7"/>
      <c r="YE694" s="8"/>
      <c r="YF694"/>
      <c r="YG694"/>
      <c r="YH694" s="11"/>
      <c r="YI694" s="7"/>
      <c r="YJ694" s="8"/>
      <c r="YK694"/>
      <c r="YL694"/>
      <c r="YM694" s="127"/>
    </row>
    <row r="695" spans="2:663" x14ac:dyDescent="0.2">
      <c r="B695" s="242"/>
      <c r="C695" s="163"/>
      <c r="D695"/>
      <c r="J695"/>
      <c r="K695"/>
      <c r="L695"/>
      <c r="M695"/>
      <c r="N695"/>
      <c r="O695"/>
      <c r="P695"/>
      <c r="Q695"/>
      <c r="R695" s="11"/>
      <c r="S695"/>
      <c r="T695"/>
      <c r="U695"/>
      <c r="V695"/>
      <c r="W695" s="11"/>
      <c r="X695"/>
      <c r="Y695"/>
      <c r="Z695"/>
      <c r="AA695"/>
      <c r="AB695" s="11"/>
      <c r="AC695"/>
      <c r="AD695"/>
      <c r="AE695"/>
      <c r="AF695"/>
      <c r="AG695" s="11"/>
      <c r="AH695"/>
      <c r="AI695" s="8"/>
      <c r="AK695" s="4"/>
      <c r="AL695" s="9"/>
      <c r="AN695" s="8"/>
      <c r="AP695" s="4"/>
      <c r="AQ695" s="9"/>
      <c r="AS695" s="8"/>
      <c r="AU695" s="4"/>
      <c r="AV695" s="9"/>
      <c r="AX695" s="17"/>
      <c r="AZ695" s="13"/>
      <c r="BA695" s="16"/>
      <c r="BM695" s="39"/>
      <c r="BO695" s="14"/>
      <c r="BP695" s="18"/>
      <c r="BR695" s="39"/>
      <c r="BT695" s="14"/>
      <c r="BU695" s="18"/>
      <c r="BW695" s="39"/>
      <c r="BY695" s="14"/>
      <c r="BZ695" s="18"/>
      <c r="CA695" s="22"/>
      <c r="CB695" s="40"/>
      <c r="CG695" s="40"/>
      <c r="CI695" s="21"/>
      <c r="CJ695" s="21"/>
      <c r="CL695" s="40"/>
      <c r="CN695" s="21"/>
      <c r="CO695" s="21"/>
      <c r="CQ695" s="40"/>
      <c r="CS695" s="21"/>
      <c r="CT695" s="21"/>
      <c r="CV695" s="40"/>
      <c r="CX695" s="21"/>
      <c r="CY695" s="21"/>
      <c r="CZ695" s="26"/>
      <c r="DA695" s="41"/>
      <c r="DF695" s="41"/>
      <c r="DH695" s="25"/>
      <c r="DI695" s="25"/>
      <c r="DK695" s="41"/>
      <c r="DM695" s="25"/>
      <c r="DN695" s="25"/>
      <c r="DP695" s="41"/>
      <c r="DR695" s="25"/>
      <c r="DS695" s="25"/>
      <c r="DT695" s="30"/>
      <c r="DU695" s="42"/>
      <c r="DZ695" s="42"/>
      <c r="EB695" s="29"/>
      <c r="EC695" s="29"/>
      <c r="EE695" s="42"/>
      <c r="EG695" s="29"/>
      <c r="EH695" s="29"/>
      <c r="EI695" s="34"/>
      <c r="EJ695" s="43"/>
      <c r="EO695" s="43"/>
      <c r="EQ695" s="33"/>
      <c r="ER695" s="33"/>
      <c r="ES695" s="38"/>
      <c r="ET695" s="44"/>
      <c r="EX695" s="7"/>
      <c r="EY695" s="8"/>
      <c r="FD695" s="8"/>
      <c r="FF695" s="4"/>
      <c r="FG695" s="4"/>
      <c r="FI695" s="8"/>
      <c r="FK695" s="4"/>
      <c r="FL695" s="4"/>
      <c r="FN695" s="8"/>
      <c r="FP695" s="4"/>
      <c r="FQ695" s="4"/>
      <c r="FS695" s="8"/>
      <c r="FU695" s="4"/>
      <c r="FV695" s="4"/>
      <c r="FW695" s="15"/>
      <c r="FX695" s="39"/>
      <c r="GC695" s="39"/>
      <c r="GE695" s="14"/>
      <c r="GF695" s="14"/>
      <c r="GH695" s="39"/>
      <c r="GJ695" s="14"/>
      <c r="GK695" s="14"/>
      <c r="GM695" s="39"/>
      <c r="GO695" s="14"/>
      <c r="GP695" s="14"/>
      <c r="GQ695" s="22"/>
      <c r="GR695" s="40"/>
      <c r="GW695" s="40"/>
      <c r="GY695" s="21"/>
      <c r="GZ695" s="21"/>
      <c r="HB695" s="40"/>
      <c r="HD695" s="21"/>
      <c r="HE695" s="21"/>
      <c r="HF695" s="26"/>
      <c r="HG695" s="41"/>
      <c r="HL695" s="41"/>
      <c r="HN695" s="25"/>
      <c r="HO695" s="25"/>
      <c r="HP695" s="30"/>
      <c r="HQ695" s="42"/>
      <c r="HU695" s="7"/>
      <c r="HV695" s="8"/>
      <c r="IA695" s="8"/>
      <c r="IC695" s="4"/>
      <c r="ID695" s="4"/>
      <c r="IF695" s="8"/>
      <c r="IH695" s="4"/>
      <c r="II695" s="4"/>
      <c r="IK695" s="8"/>
      <c r="IM695" s="4"/>
      <c r="IN695" s="4"/>
      <c r="IO695" s="15"/>
      <c r="IP695" s="39"/>
      <c r="IU695" s="39"/>
      <c r="IW695" s="14"/>
      <c r="IX695" s="14"/>
      <c r="IZ695" s="39"/>
      <c r="JB695" s="14"/>
      <c r="JC695" s="14"/>
      <c r="JD695" s="22"/>
      <c r="JE695" s="40"/>
      <c r="JJ695" s="40"/>
      <c r="JL695" s="21"/>
      <c r="JM695" s="21"/>
      <c r="JN695" s="26"/>
      <c r="JO695" s="41"/>
      <c r="JS695" s="7"/>
      <c r="JT695" s="8"/>
      <c r="JY695" s="8"/>
      <c r="KA695" s="4"/>
      <c r="KB695" s="4"/>
      <c r="KD695" s="8"/>
      <c r="KF695" s="4"/>
      <c r="KG695" s="4"/>
      <c r="KH695" s="15"/>
      <c r="KI695" s="39"/>
      <c r="KN695" s="39"/>
      <c r="KP695" s="14"/>
      <c r="KQ695" s="14"/>
      <c r="KR695" s="22"/>
      <c r="KS695" s="40"/>
      <c r="KX695" s="6"/>
      <c r="KZ695" s="5"/>
      <c r="LA695" s="5"/>
      <c r="LG695" s="15"/>
      <c r="LH695" s="39"/>
      <c r="LM695" s="6"/>
      <c r="LO695" s="5"/>
      <c r="LP695" s="5"/>
      <c r="LQ695" s="7"/>
      <c r="LR695" s="8"/>
      <c r="LW695" s="8"/>
      <c r="LY695" s="4"/>
      <c r="LZ695" s="4"/>
      <c r="MB695" s="8"/>
      <c r="MD695" s="4"/>
      <c r="ME695" s="4"/>
      <c r="MG695" s="8"/>
      <c r="MI695" s="4"/>
      <c r="MJ695" s="4"/>
      <c r="MK695" s="15"/>
      <c r="ML695" s="39"/>
      <c r="MQ695" s="39"/>
      <c r="MS695" s="14"/>
      <c r="MT695" s="14"/>
      <c r="MV695" s="39"/>
      <c r="MX695" s="14"/>
      <c r="MY695" s="14"/>
      <c r="MZ695" s="22"/>
      <c r="NA695" s="40"/>
      <c r="NF695" s="40"/>
      <c r="NH695" s="21"/>
      <c r="NI695" s="21"/>
      <c r="NJ695" s="26"/>
      <c r="NK695" s="41"/>
      <c r="NO695" s="7"/>
      <c r="NP695" s="8"/>
      <c r="NU695" s="8"/>
      <c r="NW695" s="4"/>
      <c r="NX695" s="4"/>
      <c r="NZ695" s="8"/>
      <c r="OB695" s="4"/>
      <c r="OC695" s="4"/>
      <c r="OD695" s="15"/>
      <c r="OE695" s="39"/>
      <c r="OJ695" s="39"/>
      <c r="OL695" s="14"/>
      <c r="OM695" s="14"/>
      <c r="ON695" s="22"/>
      <c r="OO695" s="40"/>
      <c r="OS695" s="7"/>
      <c r="OT695" s="8"/>
      <c r="OY695" s="8"/>
      <c r="PA695" s="4"/>
      <c r="PB695" s="4"/>
      <c r="PC695" s="15"/>
      <c r="PD695" s="39"/>
      <c r="PH695" s="7"/>
      <c r="PI695" s="8"/>
      <c r="PM695" s="7"/>
      <c r="PN695" s="8"/>
      <c r="PS695" s="8"/>
      <c r="PU695" s="4"/>
      <c r="PV695" s="4"/>
      <c r="PX695" s="8"/>
      <c r="PZ695" s="4"/>
      <c r="QA695" s="4"/>
      <c r="QB695" s="15"/>
      <c r="QC695" s="39"/>
      <c r="QH695" s="39"/>
      <c r="QJ695" s="14"/>
      <c r="QK695" s="14"/>
      <c r="QL695" s="22"/>
      <c r="QM695" s="40"/>
      <c r="QQ695" s="7"/>
      <c r="QR695" s="8"/>
      <c r="QW695" s="8"/>
      <c r="QY695" s="4"/>
      <c r="QZ695" s="4"/>
      <c r="RA695" s="15"/>
      <c r="RB695" s="39"/>
      <c r="RF695" s="7"/>
      <c r="RG695" s="8"/>
      <c r="RK695" s="7"/>
      <c r="RL695" s="8"/>
      <c r="RQ695" s="8"/>
      <c r="RS695" s="4"/>
      <c r="RT695" s="4"/>
      <c r="RU695" s="15"/>
      <c r="RV695" s="39"/>
      <c r="RZ695" s="7"/>
      <c r="SA695" s="8"/>
      <c r="SE695" s="7"/>
      <c r="SF695" s="8"/>
      <c r="SJ695" s="7"/>
      <c r="SK695" s="8"/>
      <c r="SP695" s="8"/>
      <c r="SR695" s="4"/>
      <c r="SS695" s="4"/>
      <c r="SU695" s="8"/>
      <c r="SW695" s="4"/>
      <c r="SX695" s="4"/>
      <c r="SY695" s="15"/>
      <c r="SZ695" s="39"/>
      <c r="TE695" s="39"/>
      <c r="TG695" s="14"/>
      <c r="TH695" s="14"/>
      <c r="TI695" s="22"/>
      <c r="TJ695" s="40"/>
      <c r="TN695" s="7"/>
      <c r="TO695" s="8"/>
      <c r="TT695" s="8"/>
      <c r="TV695" s="4"/>
      <c r="TW695" s="4"/>
      <c r="TX695" s="15"/>
      <c r="TY695" s="39"/>
      <c r="UC695" s="7"/>
      <c r="UD695" s="8"/>
      <c r="UH695" s="7"/>
      <c r="UI695" s="8"/>
      <c r="UN695" s="8"/>
      <c r="UP695" s="4"/>
      <c r="UQ695" s="4"/>
      <c r="UR695" s="15"/>
      <c r="US695" s="39"/>
      <c r="UW695" s="7"/>
      <c r="UX695" s="8"/>
      <c r="VB695" s="7"/>
      <c r="VC695" s="8"/>
      <c r="VG695" s="7"/>
      <c r="VH695" s="8"/>
      <c r="VM695" s="8"/>
      <c r="VO695" s="4"/>
      <c r="VP695" s="4"/>
      <c r="VQ695" s="15"/>
      <c r="VR695" s="39"/>
      <c r="VV695" s="7"/>
      <c r="VW695" s="8"/>
      <c r="WA695" s="7"/>
      <c r="WB695" s="8"/>
      <c r="WF695" s="7"/>
      <c r="WG695" s="8"/>
      <c r="WK695" s="7"/>
      <c r="WL695" s="8"/>
      <c r="WQ695" s="8"/>
      <c r="WS695" s="4"/>
      <c r="WT695" s="4"/>
      <c r="WU695" s="15"/>
      <c r="WV695" s="39"/>
      <c r="WZ695" s="7"/>
      <c r="XA695" s="8"/>
      <c r="XE695" s="7"/>
      <c r="XF695" s="8"/>
      <c r="XJ695" s="7"/>
      <c r="XK695" s="8"/>
      <c r="XO695" s="7"/>
      <c r="XP695" s="8"/>
      <c r="XT695" s="7"/>
      <c r="XU695" s="8"/>
      <c r="XV695"/>
      <c r="XW695"/>
      <c r="XX695" s="11"/>
      <c r="XY695" s="7"/>
      <c r="XZ695" s="8"/>
      <c r="YA695"/>
      <c r="YB695"/>
      <c r="YC695" s="11"/>
      <c r="YD695" s="7"/>
      <c r="YE695" s="8"/>
      <c r="YF695"/>
      <c r="YG695"/>
      <c r="YH695" s="11"/>
      <c r="YI695" s="7"/>
      <c r="YJ695" s="8"/>
      <c r="YK695"/>
      <c r="YL695"/>
      <c r="YM695" s="127"/>
    </row>
    <row r="696" spans="2:663" x14ac:dyDescent="0.2">
      <c r="B696" s="242"/>
      <c r="C696" s="163"/>
      <c r="D696"/>
      <c r="J696"/>
      <c r="K696"/>
      <c r="L696"/>
      <c r="M696"/>
      <c r="N696"/>
      <c r="O696"/>
      <c r="P696"/>
      <c r="Q696"/>
      <c r="R696" s="11"/>
      <c r="S696"/>
      <c r="T696"/>
      <c r="U696"/>
      <c r="V696"/>
      <c r="W696" s="11"/>
      <c r="X696"/>
      <c r="Y696"/>
      <c r="Z696"/>
      <c r="AA696"/>
      <c r="AB696" s="11"/>
      <c r="AC696"/>
      <c r="AD696"/>
      <c r="AE696"/>
      <c r="AF696"/>
      <c r="AG696" s="11"/>
      <c r="AH696"/>
      <c r="AI696" s="8"/>
      <c r="AK696" s="4"/>
      <c r="AL696" s="9"/>
      <c r="AN696" s="8"/>
      <c r="AP696" s="4"/>
      <c r="AQ696" s="9"/>
      <c r="AS696" s="8"/>
      <c r="AU696" s="4"/>
      <c r="AV696" s="9"/>
      <c r="AX696" s="17"/>
      <c r="AZ696" s="13"/>
      <c r="BA696" s="16"/>
      <c r="BM696" s="39"/>
      <c r="BO696" s="14"/>
      <c r="BP696" s="18"/>
      <c r="BR696" s="39"/>
      <c r="BT696" s="14"/>
      <c r="BU696" s="18"/>
      <c r="BW696" s="39"/>
      <c r="BY696" s="14"/>
      <c r="BZ696" s="18"/>
      <c r="CA696" s="22"/>
      <c r="CB696" s="40"/>
      <c r="CG696" s="40"/>
      <c r="CI696" s="21"/>
      <c r="CJ696" s="21"/>
      <c r="CL696" s="40"/>
      <c r="CN696" s="21"/>
      <c r="CO696" s="21"/>
      <c r="CQ696" s="40"/>
      <c r="CS696" s="21"/>
      <c r="CT696" s="21"/>
      <c r="CV696" s="40"/>
      <c r="CX696" s="21"/>
      <c r="CY696" s="21"/>
      <c r="CZ696" s="26"/>
      <c r="DA696" s="41"/>
      <c r="DF696" s="41"/>
      <c r="DH696" s="25"/>
      <c r="DI696" s="25"/>
      <c r="DK696" s="41"/>
      <c r="DM696" s="25"/>
      <c r="DN696" s="25"/>
      <c r="DP696" s="41"/>
      <c r="DR696" s="25"/>
      <c r="DS696" s="25"/>
      <c r="DT696" s="30"/>
      <c r="DU696" s="42"/>
      <c r="DZ696" s="42"/>
      <c r="EB696" s="29"/>
      <c r="EC696" s="29"/>
      <c r="EE696" s="42"/>
      <c r="EG696" s="29"/>
      <c r="EH696" s="29"/>
      <c r="EI696" s="34"/>
      <c r="EJ696" s="43"/>
      <c r="EO696" s="43"/>
      <c r="EQ696" s="33"/>
      <c r="ER696" s="33"/>
      <c r="ES696" s="38"/>
      <c r="ET696" s="44"/>
      <c r="EX696" s="7"/>
      <c r="EY696" s="8"/>
      <c r="FD696" s="8"/>
      <c r="FF696" s="4"/>
      <c r="FG696" s="4"/>
      <c r="FI696" s="8"/>
      <c r="FK696" s="4"/>
      <c r="FL696" s="4"/>
      <c r="FN696" s="8"/>
      <c r="FP696" s="4"/>
      <c r="FQ696" s="4"/>
      <c r="FS696" s="8"/>
      <c r="FU696" s="4"/>
      <c r="FV696" s="4"/>
      <c r="FW696" s="15"/>
      <c r="FX696" s="39"/>
      <c r="GC696" s="39"/>
      <c r="GE696" s="14"/>
      <c r="GF696" s="14"/>
      <c r="GH696" s="39"/>
      <c r="GJ696" s="14"/>
      <c r="GK696" s="14"/>
      <c r="GM696" s="39"/>
      <c r="GO696" s="14"/>
      <c r="GP696" s="14"/>
      <c r="GQ696" s="22"/>
      <c r="GR696" s="40"/>
      <c r="GW696" s="40"/>
      <c r="GY696" s="21"/>
      <c r="GZ696" s="21"/>
      <c r="HB696" s="40"/>
      <c r="HD696" s="21"/>
      <c r="HE696" s="21"/>
      <c r="HF696" s="26"/>
      <c r="HG696" s="41"/>
      <c r="HL696" s="41"/>
      <c r="HN696" s="25"/>
      <c r="HO696" s="25"/>
      <c r="HP696" s="30"/>
      <c r="HQ696" s="42"/>
      <c r="HU696" s="7"/>
      <c r="HV696" s="8"/>
      <c r="IA696" s="8"/>
      <c r="IC696" s="4"/>
      <c r="ID696" s="4"/>
      <c r="IF696" s="8"/>
      <c r="IH696" s="4"/>
      <c r="II696" s="4"/>
      <c r="IK696" s="8"/>
      <c r="IM696" s="4"/>
      <c r="IN696" s="4"/>
      <c r="IO696" s="15"/>
      <c r="IP696" s="39"/>
      <c r="IU696" s="39"/>
      <c r="IW696" s="14"/>
      <c r="IX696" s="14"/>
      <c r="IZ696" s="39"/>
      <c r="JB696" s="14"/>
      <c r="JC696" s="14"/>
      <c r="JD696" s="22"/>
      <c r="JE696" s="40"/>
      <c r="JJ696" s="40"/>
      <c r="JL696" s="21"/>
      <c r="JM696" s="21"/>
      <c r="JN696" s="26"/>
      <c r="JO696" s="41"/>
      <c r="JS696" s="7"/>
      <c r="JT696" s="8"/>
      <c r="JY696" s="8"/>
      <c r="KA696" s="4"/>
      <c r="KB696" s="4"/>
      <c r="KD696" s="8"/>
      <c r="KF696" s="4"/>
      <c r="KG696" s="4"/>
      <c r="KH696" s="15"/>
      <c r="KI696" s="39"/>
      <c r="KN696" s="39"/>
      <c r="KP696" s="14"/>
      <c r="KQ696" s="14"/>
      <c r="KR696" s="22"/>
      <c r="KS696" s="40"/>
      <c r="KX696" s="6"/>
      <c r="KZ696" s="5"/>
      <c r="LA696" s="5"/>
      <c r="LG696" s="15"/>
      <c r="LH696" s="39"/>
      <c r="LM696" s="6"/>
      <c r="LO696" s="5"/>
      <c r="LP696" s="5"/>
      <c r="LQ696" s="7"/>
      <c r="LR696" s="8"/>
      <c r="LW696" s="8"/>
      <c r="LY696" s="4"/>
      <c r="LZ696" s="4"/>
      <c r="MB696" s="8"/>
      <c r="MD696" s="4"/>
      <c r="ME696" s="4"/>
      <c r="MG696" s="8"/>
      <c r="MI696" s="4"/>
      <c r="MJ696" s="4"/>
      <c r="MK696" s="15"/>
      <c r="ML696" s="39"/>
      <c r="MQ696" s="39"/>
      <c r="MS696" s="14"/>
      <c r="MT696" s="14"/>
      <c r="MV696" s="39"/>
      <c r="MX696" s="14"/>
      <c r="MY696" s="14"/>
      <c r="MZ696" s="22"/>
      <c r="NA696" s="40"/>
      <c r="NF696" s="40"/>
      <c r="NH696" s="21"/>
      <c r="NI696" s="21"/>
      <c r="NJ696" s="26"/>
      <c r="NK696" s="41"/>
      <c r="NO696" s="7"/>
      <c r="NP696" s="8"/>
      <c r="NU696" s="8"/>
      <c r="NW696" s="4"/>
      <c r="NX696" s="4"/>
      <c r="NZ696" s="8"/>
      <c r="OB696" s="4"/>
      <c r="OC696" s="4"/>
      <c r="OD696" s="15"/>
      <c r="OE696" s="39"/>
      <c r="OJ696" s="39"/>
      <c r="OL696" s="14"/>
      <c r="OM696" s="14"/>
      <c r="ON696" s="22"/>
      <c r="OO696" s="40"/>
      <c r="OS696" s="7"/>
      <c r="OT696" s="8"/>
      <c r="OY696" s="8"/>
      <c r="PA696" s="4"/>
      <c r="PB696" s="4"/>
      <c r="PC696" s="15"/>
      <c r="PD696" s="39"/>
      <c r="PH696" s="7"/>
      <c r="PI696" s="8"/>
      <c r="PM696" s="7"/>
      <c r="PN696" s="8"/>
      <c r="PS696" s="8"/>
      <c r="PU696" s="4"/>
      <c r="PV696" s="4"/>
      <c r="PX696" s="8"/>
      <c r="PZ696" s="4"/>
      <c r="QA696" s="4"/>
      <c r="QB696" s="15"/>
      <c r="QC696" s="39"/>
      <c r="QH696" s="39"/>
      <c r="QJ696" s="14"/>
      <c r="QK696" s="14"/>
      <c r="QL696" s="22"/>
      <c r="QM696" s="40"/>
      <c r="QQ696" s="7"/>
      <c r="QR696" s="8"/>
      <c r="QW696" s="8"/>
      <c r="QY696" s="4"/>
      <c r="QZ696" s="4"/>
      <c r="RA696" s="15"/>
      <c r="RB696" s="39"/>
      <c r="RF696" s="7"/>
      <c r="RG696" s="8"/>
      <c r="RK696" s="7"/>
      <c r="RL696" s="8"/>
      <c r="RQ696" s="8"/>
      <c r="RS696" s="4"/>
      <c r="RT696" s="4"/>
      <c r="RU696" s="15"/>
      <c r="RV696" s="39"/>
      <c r="RZ696" s="7"/>
      <c r="SA696" s="8"/>
      <c r="SE696" s="7"/>
      <c r="SF696" s="8"/>
      <c r="SJ696" s="7"/>
      <c r="SK696" s="8"/>
      <c r="SP696" s="8"/>
      <c r="SR696" s="4"/>
      <c r="SS696" s="4"/>
      <c r="SU696" s="8"/>
      <c r="SW696" s="4"/>
      <c r="SX696" s="4"/>
      <c r="SY696" s="15"/>
      <c r="SZ696" s="39"/>
      <c r="TE696" s="39"/>
      <c r="TG696" s="14"/>
      <c r="TH696" s="14"/>
      <c r="TI696" s="22"/>
      <c r="TJ696" s="40"/>
      <c r="TN696" s="7"/>
      <c r="TO696" s="8"/>
      <c r="TT696" s="8"/>
      <c r="TV696" s="4"/>
      <c r="TW696" s="4"/>
      <c r="TX696" s="15"/>
      <c r="TY696" s="39"/>
      <c r="UC696" s="7"/>
      <c r="UD696" s="8"/>
      <c r="UH696" s="7"/>
      <c r="UI696" s="8"/>
      <c r="UN696" s="8"/>
      <c r="UP696" s="4"/>
      <c r="UQ696" s="4"/>
      <c r="UR696" s="15"/>
      <c r="US696" s="39"/>
      <c r="UW696" s="7"/>
      <c r="UX696" s="8"/>
      <c r="VB696" s="7"/>
      <c r="VC696" s="8"/>
      <c r="VG696" s="7"/>
      <c r="VH696" s="8"/>
      <c r="VM696" s="8"/>
      <c r="VO696" s="4"/>
      <c r="VP696" s="4"/>
      <c r="VQ696" s="15"/>
      <c r="VR696" s="39"/>
      <c r="VV696" s="7"/>
      <c r="VW696" s="8"/>
      <c r="WA696" s="7"/>
      <c r="WB696" s="8"/>
      <c r="WF696" s="7"/>
      <c r="WG696" s="8"/>
      <c r="WK696" s="7"/>
      <c r="WL696" s="8"/>
      <c r="WQ696" s="8"/>
      <c r="WS696" s="4"/>
      <c r="WT696" s="4"/>
      <c r="WU696" s="15"/>
      <c r="WV696" s="39"/>
      <c r="WZ696" s="7"/>
      <c r="XA696" s="8"/>
      <c r="XE696" s="7"/>
      <c r="XF696" s="8"/>
      <c r="XJ696" s="7"/>
      <c r="XK696" s="8"/>
      <c r="XO696" s="7"/>
      <c r="XP696" s="8"/>
      <c r="XT696" s="7"/>
      <c r="XU696" s="8"/>
      <c r="XV696"/>
      <c r="XW696"/>
      <c r="XX696" s="11"/>
      <c r="XY696" s="7"/>
      <c r="XZ696" s="8"/>
      <c r="YA696"/>
      <c r="YB696"/>
      <c r="YC696" s="11"/>
      <c r="YD696" s="7"/>
      <c r="YE696" s="8"/>
      <c r="YF696"/>
      <c r="YG696"/>
      <c r="YH696" s="11"/>
      <c r="YI696" s="7"/>
      <c r="YJ696" s="8"/>
      <c r="YK696"/>
      <c r="YL696"/>
      <c r="YM696" s="127"/>
    </row>
    <row r="697" spans="2:663" x14ac:dyDescent="0.2">
      <c r="B697" s="242"/>
      <c r="C697" s="163"/>
      <c r="D697"/>
      <c r="J697"/>
      <c r="K697"/>
      <c r="L697"/>
      <c r="M697"/>
      <c r="N697"/>
      <c r="O697"/>
      <c r="P697"/>
      <c r="Q697"/>
      <c r="R697" s="11"/>
      <c r="S697"/>
      <c r="T697"/>
      <c r="U697"/>
      <c r="V697"/>
      <c r="W697" s="11"/>
      <c r="X697"/>
      <c r="Y697"/>
      <c r="Z697"/>
      <c r="AA697"/>
      <c r="AB697" s="11"/>
      <c r="AC697"/>
      <c r="AD697"/>
      <c r="AE697"/>
      <c r="AF697"/>
      <c r="AG697" s="11"/>
      <c r="AH697"/>
      <c r="AI697" s="8"/>
      <c r="AK697" s="4"/>
      <c r="AL697" s="9"/>
      <c r="AN697" s="8"/>
      <c r="AP697" s="4"/>
      <c r="AQ697" s="9"/>
      <c r="AS697" s="8"/>
      <c r="AU697" s="4"/>
      <c r="AV697" s="9"/>
      <c r="AX697" s="17"/>
      <c r="AZ697" s="13"/>
      <c r="BA697" s="16"/>
      <c r="BM697" s="39"/>
      <c r="BO697" s="14"/>
      <c r="BP697" s="18"/>
      <c r="BR697" s="39"/>
      <c r="BT697" s="14"/>
      <c r="BU697" s="18"/>
      <c r="BW697" s="39"/>
      <c r="BY697" s="14"/>
      <c r="BZ697" s="18"/>
      <c r="CA697" s="22"/>
      <c r="CB697" s="40"/>
      <c r="CG697" s="40"/>
      <c r="CI697" s="21"/>
      <c r="CJ697" s="21"/>
      <c r="CL697" s="40"/>
      <c r="CN697" s="21"/>
      <c r="CO697" s="21"/>
      <c r="CQ697" s="40"/>
      <c r="CS697" s="21"/>
      <c r="CT697" s="21"/>
      <c r="CV697" s="40"/>
      <c r="CX697" s="21"/>
      <c r="CY697" s="21"/>
      <c r="CZ697" s="26"/>
      <c r="DA697" s="41"/>
      <c r="DF697" s="41"/>
      <c r="DH697" s="25"/>
      <c r="DI697" s="25"/>
      <c r="DK697" s="41"/>
      <c r="DM697" s="25"/>
      <c r="DN697" s="25"/>
      <c r="DP697" s="41"/>
      <c r="DR697" s="25"/>
      <c r="DS697" s="25"/>
      <c r="DT697" s="30"/>
      <c r="DU697" s="42"/>
      <c r="DZ697" s="42"/>
      <c r="EB697" s="29"/>
      <c r="EC697" s="29"/>
      <c r="EE697" s="42"/>
      <c r="EG697" s="29"/>
      <c r="EH697" s="29"/>
      <c r="EI697" s="34"/>
      <c r="EJ697" s="43"/>
      <c r="EO697" s="43"/>
      <c r="EQ697" s="33"/>
      <c r="ER697" s="33"/>
      <c r="ES697" s="38"/>
      <c r="ET697" s="44"/>
      <c r="EX697" s="7"/>
      <c r="EY697" s="8"/>
      <c r="FD697" s="8"/>
      <c r="FF697" s="4"/>
      <c r="FG697" s="4"/>
      <c r="FI697" s="8"/>
      <c r="FK697" s="4"/>
      <c r="FL697" s="4"/>
      <c r="FN697" s="8"/>
      <c r="FP697" s="4"/>
      <c r="FQ697" s="4"/>
      <c r="FS697" s="8"/>
      <c r="FU697" s="4"/>
      <c r="FV697" s="4"/>
      <c r="FW697" s="15"/>
      <c r="FX697" s="39"/>
      <c r="GC697" s="39"/>
      <c r="GE697" s="14"/>
      <c r="GF697" s="14"/>
      <c r="GH697" s="39"/>
      <c r="GJ697" s="14"/>
      <c r="GK697" s="14"/>
      <c r="GM697" s="39"/>
      <c r="GO697" s="14"/>
      <c r="GP697" s="14"/>
      <c r="GQ697" s="22"/>
      <c r="GR697" s="40"/>
      <c r="GW697" s="40"/>
      <c r="GY697" s="21"/>
      <c r="GZ697" s="21"/>
      <c r="HB697" s="40"/>
      <c r="HD697" s="21"/>
      <c r="HE697" s="21"/>
      <c r="HF697" s="26"/>
      <c r="HG697" s="41"/>
      <c r="HL697" s="41"/>
      <c r="HN697" s="25"/>
      <c r="HO697" s="25"/>
      <c r="HP697" s="30"/>
      <c r="HQ697" s="42"/>
      <c r="HU697" s="7"/>
      <c r="HV697" s="8"/>
      <c r="IA697" s="8"/>
      <c r="IC697" s="4"/>
      <c r="ID697" s="4"/>
      <c r="IF697" s="8"/>
      <c r="IH697" s="4"/>
      <c r="II697" s="4"/>
      <c r="IK697" s="8"/>
      <c r="IM697" s="4"/>
      <c r="IN697" s="4"/>
      <c r="IO697" s="15"/>
      <c r="IP697" s="39"/>
      <c r="IU697" s="39"/>
      <c r="IW697" s="14"/>
      <c r="IX697" s="14"/>
      <c r="IZ697" s="39"/>
      <c r="JB697" s="14"/>
      <c r="JC697" s="14"/>
      <c r="JD697" s="22"/>
      <c r="JE697" s="40"/>
      <c r="JJ697" s="40"/>
      <c r="JL697" s="21"/>
      <c r="JM697" s="21"/>
      <c r="JN697" s="26"/>
      <c r="JO697" s="41"/>
      <c r="JS697" s="7"/>
      <c r="JT697" s="8"/>
      <c r="JY697" s="8"/>
      <c r="KA697" s="4"/>
      <c r="KB697" s="4"/>
      <c r="KD697" s="8"/>
      <c r="KF697" s="4"/>
      <c r="KG697" s="4"/>
      <c r="KH697" s="15"/>
      <c r="KI697" s="39"/>
      <c r="KN697" s="39"/>
      <c r="KP697" s="14"/>
      <c r="KQ697" s="14"/>
      <c r="KR697" s="22"/>
      <c r="KS697" s="40"/>
      <c r="KX697" s="6"/>
      <c r="KZ697" s="5"/>
      <c r="LA697" s="5"/>
      <c r="LG697" s="15"/>
      <c r="LH697" s="39"/>
      <c r="LM697" s="6"/>
      <c r="LO697" s="5"/>
      <c r="LP697" s="5"/>
      <c r="LQ697" s="7"/>
      <c r="LR697" s="8"/>
      <c r="LW697" s="8"/>
      <c r="LY697" s="4"/>
      <c r="LZ697" s="4"/>
      <c r="MB697" s="8"/>
      <c r="MD697" s="4"/>
      <c r="ME697" s="4"/>
      <c r="MG697" s="8"/>
      <c r="MI697" s="4"/>
      <c r="MJ697" s="4"/>
      <c r="MK697" s="15"/>
      <c r="ML697" s="39"/>
      <c r="MQ697" s="39"/>
      <c r="MS697" s="14"/>
      <c r="MT697" s="14"/>
      <c r="MV697" s="39"/>
      <c r="MX697" s="14"/>
      <c r="MY697" s="14"/>
      <c r="MZ697" s="22"/>
      <c r="NA697" s="40"/>
      <c r="NF697" s="40"/>
      <c r="NH697" s="21"/>
      <c r="NI697" s="21"/>
      <c r="NJ697" s="26"/>
      <c r="NK697" s="41"/>
      <c r="NO697" s="7"/>
      <c r="NP697" s="8"/>
      <c r="NU697" s="8"/>
      <c r="NW697" s="4"/>
      <c r="NX697" s="4"/>
      <c r="NZ697" s="8"/>
      <c r="OB697" s="4"/>
      <c r="OC697" s="4"/>
      <c r="OD697" s="15"/>
      <c r="OE697" s="39"/>
      <c r="OJ697" s="39"/>
      <c r="OL697" s="14"/>
      <c r="OM697" s="14"/>
      <c r="ON697" s="22"/>
      <c r="OO697" s="40"/>
      <c r="OS697" s="7"/>
      <c r="OT697" s="8"/>
      <c r="OY697" s="8"/>
      <c r="PA697" s="4"/>
      <c r="PB697" s="4"/>
      <c r="PC697" s="15"/>
      <c r="PD697" s="39"/>
      <c r="PH697" s="7"/>
      <c r="PI697" s="8"/>
      <c r="PM697" s="7"/>
      <c r="PN697" s="8"/>
      <c r="PS697" s="8"/>
      <c r="PU697" s="4"/>
      <c r="PV697" s="4"/>
      <c r="PX697" s="8"/>
      <c r="PZ697" s="4"/>
      <c r="QA697" s="4"/>
      <c r="QB697" s="15"/>
      <c r="QC697" s="39"/>
      <c r="QH697" s="39"/>
      <c r="QJ697" s="14"/>
      <c r="QK697" s="14"/>
      <c r="QL697" s="22"/>
      <c r="QM697" s="40"/>
      <c r="QQ697" s="7"/>
      <c r="QR697" s="8"/>
      <c r="QW697" s="8"/>
      <c r="QY697" s="4"/>
      <c r="QZ697" s="4"/>
      <c r="RA697" s="15"/>
      <c r="RB697" s="39"/>
      <c r="RF697" s="7"/>
      <c r="RG697" s="8"/>
      <c r="RK697" s="7"/>
      <c r="RL697" s="8"/>
      <c r="RQ697" s="8"/>
      <c r="RS697" s="4"/>
      <c r="RT697" s="4"/>
      <c r="RU697" s="15"/>
      <c r="RV697" s="39"/>
      <c r="RZ697" s="7"/>
      <c r="SA697" s="8"/>
      <c r="SE697" s="7"/>
      <c r="SF697" s="8"/>
      <c r="SJ697" s="7"/>
      <c r="SK697" s="8"/>
      <c r="SP697" s="8"/>
      <c r="SR697" s="4"/>
      <c r="SS697" s="4"/>
      <c r="SU697" s="8"/>
      <c r="SW697" s="4"/>
      <c r="SX697" s="4"/>
      <c r="SY697" s="15"/>
      <c r="SZ697" s="39"/>
      <c r="TE697" s="39"/>
      <c r="TG697" s="14"/>
      <c r="TH697" s="14"/>
      <c r="TI697" s="22"/>
      <c r="TJ697" s="40"/>
      <c r="TN697" s="7"/>
      <c r="TO697" s="8"/>
      <c r="TT697" s="8"/>
      <c r="TV697" s="4"/>
      <c r="TW697" s="4"/>
      <c r="TX697" s="15"/>
      <c r="TY697" s="39"/>
      <c r="UC697" s="7"/>
      <c r="UD697" s="8"/>
      <c r="UH697" s="7"/>
      <c r="UI697" s="8"/>
      <c r="UN697" s="8"/>
      <c r="UP697" s="4"/>
      <c r="UQ697" s="4"/>
      <c r="UR697" s="15"/>
      <c r="US697" s="39"/>
      <c r="UW697" s="7"/>
      <c r="UX697" s="8"/>
      <c r="VB697" s="7"/>
      <c r="VC697" s="8"/>
      <c r="VG697" s="7"/>
      <c r="VH697" s="8"/>
      <c r="VM697" s="8"/>
      <c r="VO697" s="4"/>
      <c r="VP697" s="4"/>
      <c r="VQ697" s="15"/>
      <c r="VR697" s="39"/>
      <c r="VV697" s="7"/>
      <c r="VW697" s="8"/>
      <c r="WA697" s="7"/>
      <c r="WB697" s="8"/>
      <c r="WF697" s="7"/>
      <c r="WG697" s="8"/>
      <c r="WK697" s="7"/>
      <c r="WL697" s="8"/>
      <c r="WQ697" s="8"/>
      <c r="WS697" s="4"/>
      <c r="WT697" s="4"/>
      <c r="WU697" s="15"/>
      <c r="WV697" s="39"/>
      <c r="WZ697" s="7"/>
      <c r="XA697" s="8"/>
      <c r="XE697" s="7"/>
      <c r="XF697" s="8"/>
      <c r="XJ697" s="7"/>
      <c r="XK697" s="8"/>
      <c r="XO697" s="7"/>
      <c r="XP697" s="8"/>
      <c r="XT697" s="7"/>
      <c r="XU697" s="8"/>
      <c r="XV697"/>
      <c r="XW697"/>
      <c r="XX697" s="11"/>
      <c r="XY697" s="7"/>
      <c r="XZ697" s="8"/>
      <c r="YA697"/>
      <c r="YB697"/>
      <c r="YC697" s="11"/>
      <c r="YD697" s="7"/>
      <c r="YE697" s="8"/>
      <c r="YF697"/>
      <c r="YG697"/>
      <c r="YH697" s="11"/>
      <c r="YI697" s="7"/>
      <c r="YJ697" s="8"/>
      <c r="YK697"/>
      <c r="YL697"/>
      <c r="YM697" s="127"/>
    </row>
    <row r="698" spans="2:663" x14ac:dyDescent="0.2">
      <c r="B698" s="242"/>
      <c r="C698" s="163"/>
      <c r="D698"/>
      <c r="J698"/>
      <c r="K698"/>
      <c r="L698"/>
      <c r="M698"/>
      <c r="N698"/>
      <c r="O698"/>
      <c r="P698"/>
      <c r="Q698"/>
      <c r="R698" s="11"/>
      <c r="S698"/>
      <c r="T698"/>
      <c r="U698"/>
      <c r="V698"/>
      <c r="W698" s="11"/>
      <c r="X698"/>
      <c r="Y698"/>
      <c r="Z698"/>
      <c r="AA698"/>
      <c r="AB698" s="11"/>
      <c r="AC698"/>
      <c r="AD698"/>
      <c r="AE698"/>
      <c r="AF698"/>
      <c r="AG698" s="11"/>
      <c r="AH698"/>
      <c r="AI698" s="8"/>
      <c r="AK698" s="4"/>
      <c r="AL698" s="9"/>
      <c r="AN698" s="8"/>
      <c r="AP698" s="4"/>
      <c r="AQ698" s="9"/>
      <c r="AS698" s="8"/>
      <c r="AU698" s="4"/>
      <c r="AV698" s="9"/>
      <c r="AX698" s="17"/>
      <c r="AZ698" s="13"/>
      <c r="BA698" s="16"/>
      <c r="BM698" s="39"/>
      <c r="BO698" s="14"/>
      <c r="BP698" s="18"/>
      <c r="BR698" s="39"/>
      <c r="BT698" s="14"/>
      <c r="BU698" s="18"/>
      <c r="BW698" s="39"/>
      <c r="BY698" s="14"/>
      <c r="BZ698" s="18"/>
      <c r="CA698" s="22"/>
      <c r="CB698" s="40"/>
      <c r="CG698" s="40"/>
      <c r="CI698" s="21"/>
      <c r="CJ698" s="21"/>
      <c r="CL698" s="40"/>
      <c r="CN698" s="21"/>
      <c r="CO698" s="21"/>
      <c r="CQ698" s="40"/>
      <c r="CS698" s="21"/>
      <c r="CT698" s="21"/>
      <c r="CV698" s="40"/>
      <c r="CX698" s="21"/>
      <c r="CY698" s="21"/>
      <c r="CZ698" s="26"/>
      <c r="DA698" s="41"/>
      <c r="DF698" s="41"/>
      <c r="DH698" s="25"/>
      <c r="DI698" s="25"/>
      <c r="DK698" s="41"/>
      <c r="DM698" s="25"/>
      <c r="DN698" s="25"/>
      <c r="DP698" s="41"/>
      <c r="DR698" s="25"/>
      <c r="DS698" s="25"/>
      <c r="DT698" s="30"/>
      <c r="DU698" s="42"/>
      <c r="DZ698" s="42"/>
      <c r="EB698" s="29"/>
      <c r="EC698" s="29"/>
      <c r="EE698" s="42"/>
      <c r="EG698" s="29"/>
      <c r="EH698" s="29"/>
      <c r="EI698" s="34"/>
      <c r="EJ698" s="43"/>
      <c r="EO698" s="43"/>
      <c r="EQ698" s="33"/>
      <c r="ER698" s="33"/>
      <c r="ES698" s="38"/>
      <c r="ET698" s="44"/>
      <c r="EX698" s="7"/>
      <c r="EY698" s="8"/>
      <c r="FD698" s="8"/>
      <c r="FF698" s="4"/>
      <c r="FG698" s="4"/>
      <c r="FI698" s="8"/>
      <c r="FK698" s="4"/>
      <c r="FL698" s="4"/>
      <c r="FN698" s="8"/>
      <c r="FP698" s="4"/>
      <c r="FQ698" s="4"/>
      <c r="FS698" s="8"/>
      <c r="FU698" s="4"/>
      <c r="FV698" s="4"/>
      <c r="FW698" s="15"/>
      <c r="FX698" s="39"/>
      <c r="GC698" s="39"/>
      <c r="GE698" s="14"/>
      <c r="GF698" s="14"/>
      <c r="GH698" s="39"/>
      <c r="GJ698" s="14"/>
      <c r="GK698" s="14"/>
      <c r="GM698" s="39"/>
      <c r="GO698" s="14"/>
      <c r="GP698" s="14"/>
      <c r="GQ698" s="22"/>
      <c r="GR698" s="40"/>
      <c r="GW698" s="40"/>
      <c r="GY698" s="21"/>
      <c r="GZ698" s="21"/>
      <c r="HB698" s="40"/>
      <c r="HD698" s="21"/>
      <c r="HE698" s="21"/>
      <c r="HF698" s="26"/>
      <c r="HG698" s="41"/>
      <c r="HL698" s="41"/>
      <c r="HN698" s="25"/>
      <c r="HO698" s="25"/>
      <c r="HP698" s="30"/>
      <c r="HQ698" s="42"/>
      <c r="HU698" s="7"/>
      <c r="HV698" s="8"/>
      <c r="IA698" s="8"/>
      <c r="IC698" s="4"/>
      <c r="ID698" s="4"/>
      <c r="IF698" s="8"/>
      <c r="IH698" s="4"/>
      <c r="II698" s="4"/>
      <c r="IK698" s="8"/>
      <c r="IM698" s="4"/>
      <c r="IN698" s="4"/>
      <c r="IO698" s="15"/>
      <c r="IP698" s="39"/>
      <c r="IU698" s="39"/>
      <c r="IW698" s="14"/>
      <c r="IX698" s="14"/>
      <c r="IZ698" s="39"/>
      <c r="JB698" s="14"/>
      <c r="JC698" s="14"/>
      <c r="JD698" s="22"/>
      <c r="JE698" s="40"/>
      <c r="JJ698" s="40"/>
      <c r="JL698" s="21"/>
      <c r="JM698" s="21"/>
      <c r="JN698" s="26"/>
      <c r="JO698" s="41"/>
      <c r="JS698" s="7"/>
      <c r="JT698" s="8"/>
      <c r="JY698" s="8"/>
      <c r="KA698" s="4"/>
      <c r="KB698" s="4"/>
      <c r="KD698" s="8"/>
      <c r="KF698" s="4"/>
      <c r="KG698" s="4"/>
      <c r="KH698" s="15"/>
      <c r="KI698" s="39"/>
      <c r="KN698" s="39"/>
      <c r="KP698" s="14"/>
      <c r="KQ698" s="14"/>
      <c r="KR698" s="22"/>
      <c r="KS698" s="40"/>
      <c r="KX698" s="6"/>
      <c r="KZ698" s="5"/>
      <c r="LA698" s="5"/>
      <c r="LG698" s="15"/>
      <c r="LH698" s="39"/>
      <c r="LM698" s="6"/>
      <c r="LO698" s="5"/>
      <c r="LP698" s="5"/>
      <c r="LQ698" s="7"/>
      <c r="LR698" s="8"/>
      <c r="LW698" s="8"/>
      <c r="LY698" s="4"/>
      <c r="LZ698" s="4"/>
      <c r="MB698" s="8"/>
      <c r="MD698" s="4"/>
      <c r="ME698" s="4"/>
      <c r="MG698" s="8"/>
      <c r="MI698" s="4"/>
      <c r="MJ698" s="4"/>
      <c r="MK698" s="15"/>
      <c r="ML698" s="39"/>
      <c r="MQ698" s="39"/>
      <c r="MS698" s="14"/>
      <c r="MT698" s="14"/>
      <c r="MV698" s="39"/>
      <c r="MX698" s="14"/>
      <c r="MY698" s="14"/>
      <c r="MZ698" s="22"/>
      <c r="NA698" s="40"/>
      <c r="NF698" s="40"/>
      <c r="NH698" s="21"/>
      <c r="NI698" s="21"/>
      <c r="NJ698" s="26"/>
      <c r="NK698" s="41"/>
      <c r="NO698" s="7"/>
      <c r="NP698" s="8"/>
      <c r="NU698" s="8"/>
      <c r="NW698" s="4"/>
      <c r="NX698" s="4"/>
      <c r="NZ698" s="8"/>
      <c r="OB698" s="4"/>
      <c r="OC698" s="4"/>
      <c r="OD698" s="15"/>
      <c r="OE698" s="39"/>
      <c r="OJ698" s="39"/>
      <c r="OL698" s="14"/>
      <c r="OM698" s="14"/>
      <c r="ON698" s="22"/>
      <c r="OO698" s="40"/>
      <c r="OS698" s="7"/>
      <c r="OT698" s="8"/>
      <c r="OY698" s="8"/>
      <c r="PA698" s="4"/>
      <c r="PB698" s="4"/>
      <c r="PC698" s="15"/>
      <c r="PD698" s="39"/>
      <c r="PH698" s="7"/>
      <c r="PI698" s="8"/>
      <c r="PM698" s="7"/>
      <c r="PN698" s="8"/>
      <c r="PS698" s="8"/>
      <c r="PU698" s="4"/>
      <c r="PV698" s="4"/>
      <c r="PX698" s="8"/>
      <c r="PZ698" s="4"/>
      <c r="QA698" s="4"/>
      <c r="QB698" s="15"/>
      <c r="QC698" s="39"/>
      <c r="QH698" s="39"/>
      <c r="QJ698" s="14"/>
      <c r="QK698" s="14"/>
      <c r="QL698" s="22"/>
      <c r="QM698" s="40"/>
      <c r="QQ698" s="7"/>
      <c r="QR698" s="8"/>
      <c r="QW698" s="8"/>
      <c r="QY698" s="4"/>
      <c r="QZ698" s="4"/>
      <c r="RA698" s="15"/>
      <c r="RB698" s="39"/>
      <c r="RF698" s="7"/>
      <c r="RG698" s="8"/>
      <c r="RK698" s="7"/>
      <c r="RL698" s="8"/>
      <c r="RQ698" s="8"/>
      <c r="RS698" s="4"/>
      <c r="RT698" s="4"/>
      <c r="RU698" s="15"/>
      <c r="RV698" s="39"/>
      <c r="RZ698" s="7"/>
      <c r="SA698" s="8"/>
      <c r="SE698" s="7"/>
      <c r="SF698" s="8"/>
      <c r="SJ698" s="7"/>
      <c r="SK698" s="8"/>
      <c r="SP698" s="8"/>
      <c r="SR698" s="4"/>
      <c r="SS698" s="4"/>
      <c r="SU698" s="8"/>
      <c r="SW698" s="4"/>
      <c r="SX698" s="4"/>
      <c r="SY698" s="15"/>
      <c r="SZ698" s="39"/>
      <c r="TE698" s="39"/>
      <c r="TG698" s="14"/>
      <c r="TH698" s="14"/>
      <c r="TI698" s="22"/>
      <c r="TJ698" s="40"/>
      <c r="TN698" s="7"/>
      <c r="TO698" s="8"/>
      <c r="TT698" s="8"/>
      <c r="TV698" s="4"/>
      <c r="TW698" s="4"/>
      <c r="TX698" s="15"/>
      <c r="TY698" s="39"/>
      <c r="UC698" s="7"/>
      <c r="UD698" s="8"/>
      <c r="UH698" s="7"/>
      <c r="UI698" s="8"/>
      <c r="UN698" s="8"/>
      <c r="UP698" s="4"/>
      <c r="UQ698" s="4"/>
      <c r="UR698" s="15"/>
      <c r="US698" s="39"/>
      <c r="UW698" s="7"/>
      <c r="UX698" s="8"/>
      <c r="VB698" s="7"/>
      <c r="VC698" s="8"/>
      <c r="VG698" s="7"/>
      <c r="VH698" s="8"/>
      <c r="VM698" s="8"/>
      <c r="VO698" s="4"/>
      <c r="VP698" s="4"/>
      <c r="VQ698" s="15"/>
      <c r="VR698" s="39"/>
      <c r="VV698" s="7"/>
      <c r="VW698" s="8"/>
      <c r="WA698" s="7"/>
      <c r="WB698" s="8"/>
      <c r="WF698" s="7"/>
      <c r="WG698" s="8"/>
      <c r="WK698" s="7"/>
      <c r="WL698" s="8"/>
      <c r="WQ698" s="8"/>
      <c r="WS698" s="4"/>
      <c r="WT698" s="4"/>
      <c r="WU698" s="15"/>
      <c r="WV698" s="39"/>
      <c r="WZ698" s="7"/>
      <c r="XA698" s="8"/>
      <c r="XE698" s="7"/>
      <c r="XF698" s="8"/>
      <c r="XJ698" s="7"/>
      <c r="XK698" s="8"/>
      <c r="XO698" s="7"/>
      <c r="XP698" s="8"/>
      <c r="XT698" s="7"/>
      <c r="XU698" s="8"/>
      <c r="XV698"/>
      <c r="XW698"/>
      <c r="XX698" s="11"/>
      <c r="XY698" s="7"/>
      <c r="XZ698" s="8"/>
      <c r="YA698"/>
      <c r="YB698"/>
      <c r="YC698" s="11"/>
      <c r="YD698" s="7"/>
      <c r="YE698" s="8"/>
      <c r="YF698"/>
      <c r="YG698"/>
      <c r="YH698" s="11"/>
      <c r="YI698" s="7"/>
      <c r="YJ698" s="8"/>
      <c r="YK698"/>
      <c r="YL698"/>
      <c r="YM698" s="127"/>
    </row>
    <row r="699" spans="2:663" x14ac:dyDescent="0.2">
      <c r="B699" s="242"/>
      <c r="C699" s="163"/>
      <c r="D699"/>
      <c r="J699"/>
      <c r="K699"/>
      <c r="L699"/>
      <c r="M699"/>
      <c r="N699"/>
      <c r="O699"/>
      <c r="P699"/>
      <c r="Q699"/>
      <c r="R699" s="11"/>
      <c r="S699"/>
      <c r="T699"/>
      <c r="U699"/>
      <c r="V699"/>
      <c r="W699" s="11"/>
      <c r="X699"/>
      <c r="Y699"/>
      <c r="Z699"/>
      <c r="AA699"/>
      <c r="AB699" s="11"/>
      <c r="AC699"/>
      <c r="AD699"/>
      <c r="AE699"/>
      <c r="AF699"/>
      <c r="AG699" s="11"/>
      <c r="AH699"/>
      <c r="AI699" s="8"/>
      <c r="AK699" s="4"/>
      <c r="AL699" s="9"/>
      <c r="AN699" s="8"/>
      <c r="AP699" s="4"/>
      <c r="AQ699" s="9"/>
      <c r="AS699" s="8"/>
      <c r="AU699" s="4"/>
      <c r="AV699" s="9"/>
      <c r="AX699" s="17"/>
      <c r="AZ699" s="13"/>
      <c r="BA699" s="16"/>
      <c r="BM699" s="39"/>
      <c r="BO699" s="14"/>
      <c r="BP699" s="18"/>
      <c r="BR699" s="39"/>
      <c r="BT699" s="14"/>
      <c r="BU699" s="18"/>
      <c r="BW699" s="39"/>
      <c r="BY699" s="14"/>
      <c r="BZ699" s="18"/>
      <c r="CA699" s="22"/>
      <c r="CB699" s="40"/>
      <c r="CG699" s="40"/>
      <c r="CI699" s="21"/>
      <c r="CJ699" s="21"/>
      <c r="CL699" s="40"/>
      <c r="CN699" s="21"/>
      <c r="CO699" s="21"/>
      <c r="CQ699" s="40"/>
      <c r="CS699" s="21"/>
      <c r="CT699" s="21"/>
      <c r="CV699" s="40"/>
      <c r="CX699" s="21"/>
      <c r="CY699" s="21"/>
      <c r="CZ699" s="26"/>
      <c r="DA699" s="41"/>
      <c r="DF699" s="41"/>
      <c r="DH699" s="25"/>
      <c r="DI699" s="25"/>
      <c r="DK699" s="41"/>
      <c r="DM699" s="25"/>
      <c r="DN699" s="25"/>
      <c r="DP699" s="41"/>
      <c r="DR699" s="25"/>
      <c r="DS699" s="25"/>
      <c r="DT699" s="30"/>
      <c r="DU699" s="42"/>
      <c r="DZ699" s="42"/>
      <c r="EB699" s="29"/>
      <c r="EC699" s="29"/>
      <c r="EE699" s="42"/>
      <c r="EG699" s="29"/>
      <c r="EH699" s="29"/>
      <c r="EI699" s="34"/>
      <c r="EJ699" s="43"/>
      <c r="EO699" s="43"/>
      <c r="EQ699" s="33"/>
      <c r="ER699" s="33"/>
      <c r="ES699" s="38"/>
      <c r="ET699" s="44"/>
      <c r="EX699" s="7"/>
      <c r="EY699" s="8"/>
      <c r="FD699" s="8"/>
      <c r="FF699" s="4"/>
      <c r="FG699" s="4"/>
      <c r="FI699" s="8"/>
      <c r="FK699" s="4"/>
      <c r="FL699" s="4"/>
      <c r="FN699" s="8"/>
      <c r="FP699" s="4"/>
      <c r="FQ699" s="4"/>
      <c r="FS699" s="8"/>
      <c r="FU699" s="4"/>
      <c r="FV699" s="4"/>
      <c r="FW699" s="15"/>
      <c r="FX699" s="39"/>
      <c r="GC699" s="39"/>
      <c r="GE699" s="14"/>
      <c r="GF699" s="14"/>
      <c r="GH699" s="39"/>
      <c r="GJ699" s="14"/>
      <c r="GK699" s="14"/>
      <c r="GM699" s="39"/>
      <c r="GO699" s="14"/>
      <c r="GP699" s="14"/>
      <c r="GQ699" s="22"/>
      <c r="GR699" s="40"/>
      <c r="GW699" s="40"/>
      <c r="GY699" s="21"/>
      <c r="GZ699" s="21"/>
      <c r="HB699" s="40"/>
      <c r="HD699" s="21"/>
      <c r="HE699" s="21"/>
      <c r="HF699" s="26"/>
      <c r="HG699" s="41"/>
      <c r="HL699" s="41"/>
      <c r="HN699" s="25"/>
      <c r="HO699" s="25"/>
      <c r="HP699" s="30"/>
      <c r="HQ699" s="42"/>
      <c r="HU699" s="7"/>
      <c r="HV699" s="8"/>
      <c r="IA699" s="8"/>
      <c r="IC699" s="4"/>
      <c r="ID699" s="4"/>
      <c r="IF699" s="8"/>
      <c r="IH699" s="4"/>
      <c r="II699" s="4"/>
      <c r="IK699" s="8"/>
      <c r="IM699" s="4"/>
      <c r="IN699" s="4"/>
      <c r="IO699" s="15"/>
      <c r="IP699" s="39"/>
      <c r="IU699" s="39"/>
      <c r="IW699" s="14"/>
      <c r="IX699" s="14"/>
      <c r="IZ699" s="39"/>
      <c r="JB699" s="14"/>
      <c r="JC699" s="14"/>
      <c r="JD699" s="22"/>
      <c r="JE699" s="40"/>
      <c r="JJ699" s="40"/>
      <c r="JL699" s="21"/>
      <c r="JM699" s="21"/>
      <c r="JN699" s="26"/>
      <c r="JO699" s="41"/>
      <c r="JS699" s="7"/>
      <c r="JT699" s="8"/>
      <c r="JY699" s="8"/>
      <c r="KA699" s="4"/>
      <c r="KB699" s="4"/>
      <c r="KD699" s="8"/>
      <c r="KF699" s="4"/>
      <c r="KG699" s="4"/>
      <c r="KH699" s="15"/>
      <c r="KI699" s="39"/>
      <c r="KN699" s="39"/>
      <c r="KP699" s="14"/>
      <c r="KQ699" s="14"/>
      <c r="KR699" s="22"/>
      <c r="KS699" s="40"/>
      <c r="KX699" s="6"/>
      <c r="KZ699" s="5"/>
      <c r="LA699" s="5"/>
      <c r="LG699" s="15"/>
      <c r="LH699" s="39"/>
      <c r="LM699" s="6"/>
      <c r="LO699" s="5"/>
      <c r="LP699" s="5"/>
      <c r="LQ699" s="7"/>
      <c r="LR699" s="8"/>
      <c r="LW699" s="8"/>
      <c r="LY699" s="4"/>
      <c r="LZ699" s="4"/>
      <c r="MB699" s="8"/>
      <c r="MD699" s="4"/>
      <c r="ME699" s="4"/>
      <c r="MG699" s="8"/>
      <c r="MI699" s="4"/>
      <c r="MJ699" s="4"/>
      <c r="MK699" s="15"/>
      <c r="ML699" s="39"/>
      <c r="MQ699" s="39"/>
      <c r="MS699" s="14"/>
      <c r="MT699" s="14"/>
      <c r="MV699" s="39"/>
      <c r="MX699" s="14"/>
      <c r="MY699" s="14"/>
      <c r="MZ699" s="22"/>
      <c r="NA699" s="40"/>
      <c r="NF699" s="40"/>
      <c r="NH699" s="21"/>
      <c r="NI699" s="21"/>
      <c r="NJ699" s="26"/>
      <c r="NK699" s="41"/>
      <c r="NO699" s="7"/>
      <c r="NP699" s="8"/>
      <c r="NU699" s="8"/>
      <c r="NW699" s="4"/>
      <c r="NX699" s="4"/>
      <c r="NZ699" s="8"/>
      <c r="OB699" s="4"/>
      <c r="OC699" s="4"/>
      <c r="OD699" s="15"/>
      <c r="OE699" s="39"/>
      <c r="OJ699" s="39"/>
      <c r="OL699" s="14"/>
      <c r="OM699" s="14"/>
      <c r="ON699" s="22"/>
      <c r="OO699" s="40"/>
      <c r="OS699" s="7"/>
      <c r="OT699" s="8"/>
      <c r="OY699" s="8"/>
      <c r="PA699" s="4"/>
      <c r="PB699" s="4"/>
      <c r="PC699" s="15"/>
      <c r="PD699" s="39"/>
      <c r="PH699" s="7"/>
      <c r="PI699" s="8"/>
      <c r="PM699" s="7"/>
      <c r="PN699" s="8"/>
      <c r="PS699" s="8"/>
      <c r="PU699" s="4"/>
      <c r="PV699" s="4"/>
      <c r="PX699" s="8"/>
      <c r="PZ699" s="4"/>
      <c r="QA699" s="4"/>
      <c r="QB699" s="15"/>
      <c r="QC699" s="39"/>
      <c r="QH699" s="39"/>
      <c r="QJ699" s="14"/>
      <c r="QK699" s="14"/>
      <c r="QL699" s="22"/>
      <c r="QM699" s="40"/>
      <c r="QQ699" s="7"/>
      <c r="QR699" s="8"/>
      <c r="QW699" s="8"/>
      <c r="QY699" s="4"/>
      <c r="QZ699" s="4"/>
      <c r="RA699" s="15"/>
      <c r="RB699" s="39"/>
      <c r="RF699" s="7"/>
      <c r="RG699" s="8"/>
      <c r="RK699" s="7"/>
      <c r="RL699" s="8"/>
      <c r="RQ699" s="8"/>
      <c r="RS699" s="4"/>
      <c r="RT699" s="4"/>
      <c r="RU699" s="15"/>
      <c r="RV699" s="39"/>
      <c r="RZ699" s="7"/>
      <c r="SA699" s="8"/>
      <c r="SE699" s="7"/>
      <c r="SF699" s="8"/>
      <c r="SJ699" s="7"/>
      <c r="SK699" s="8"/>
      <c r="SP699" s="8"/>
      <c r="SR699" s="4"/>
      <c r="SS699" s="4"/>
      <c r="SU699" s="8"/>
      <c r="SW699" s="4"/>
      <c r="SX699" s="4"/>
      <c r="SY699" s="15"/>
      <c r="SZ699" s="39"/>
      <c r="TE699" s="39"/>
      <c r="TG699" s="14"/>
      <c r="TH699" s="14"/>
      <c r="TI699" s="22"/>
      <c r="TJ699" s="40"/>
      <c r="TN699" s="7"/>
      <c r="TO699" s="8"/>
      <c r="TT699" s="8"/>
      <c r="TV699" s="4"/>
      <c r="TW699" s="4"/>
      <c r="TX699" s="15"/>
      <c r="TY699" s="39"/>
      <c r="UC699" s="7"/>
      <c r="UD699" s="8"/>
      <c r="UH699" s="7"/>
      <c r="UI699" s="8"/>
      <c r="UN699" s="8"/>
      <c r="UP699" s="4"/>
      <c r="UQ699" s="4"/>
      <c r="UR699" s="15"/>
      <c r="US699" s="39"/>
      <c r="UW699" s="7"/>
      <c r="UX699" s="8"/>
      <c r="VB699" s="7"/>
      <c r="VC699" s="8"/>
      <c r="VG699" s="7"/>
      <c r="VH699" s="8"/>
      <c r="VM699" s="8"/>
      <c r="VO699" s="4"/>
      <c r="VP699" s="4"/>
      <c r="VQ699" s="15"/>
      <c r="VR699" s="39"/>
      <c r="VV699" s="7"/>
      <c r="VW699" s="8"/>
      <c r="WA699" s="7"/>
      <c r="WB699" s="8"/>
      <c r="WF699" s="7"/>
      <c r="WG699" s="8"/>
      <c r="WK699" s="7"/>
      <c r="WL699" s="8"/>
      <c r="WQ699" s="8"/>
      <c r="WS699" s="4"/>
      <c r="WT699" s="4"/>
      <c r="WU699" s="15"/>
      <c r="WV699" s="39"/>
      <c r="WZ699" s="7"/>
      <c r="XA699" s="8"/>
      <c r="XE699" s="7"/>
      <c r="XF699" s="8"/>
      <c r="XJ699" s="7"/>
      <c r="XK699" s="8"/>
      <c r="XO699" s="7"/>
      <c r="XP699" s="8"/>
      <c r="XT699" s="7"/>
      <c r="XU699" s="8"/>
      <c r="XV699"/>
      <c r="XW699"/>
      <c r="XX699" s="11"/>
      <c r="XY699" s="7"/>
      <c r="XZ699" s="8"/>
      <c r="YA699"/>
      <c r="YB699"/>
      <c r="YC699" s="11"/>
      <c r="YD699" s="7"/>
      <c r="YE699" s="8"/>
      <c r="YF699"/>
      <c r="YG699"/>
      <c r="YH699" s="11"/>
      <c r="YI699" s="7"/>
      <c r="YJ699" s="8"/>
      <c r="YK699"/>
      <c r="YL699"/>
      <c r="YM699" s="127"/>
    </row>
    <row r="700" spans="2:663" x14ac:dyDescent="0.2">
      <c r="B700" s="242"/>
      <c r="C700" s="163"/>
      <c r="D700"/>
      <c r="J700"/>
      <c r="K700"/>
      <c r="L700"/>
      <c r="M700"/>
      <c r="N700"/>
      <c r="O700"/>
      <c r="P700"/>
      <c r="Q700"/>
      <c r="R700" s="11"/>
      <c r="S700"/>
      <c r="T700"/>
      <c r="U700"/>
      <c r="V700"/>
      <c r="W700" s="11"/>
      <c r="X700"/>
      <c r="Y700"/>
      <c r="Z700"/>
      <c r="AA700"/>
      <c r="AB700" s="11"/>
      <c r="AC700"/>
      <c r="AD700"/>
      <c r="AE700"/>
      <c r="AF700"/>
      <c r="AG700" s="11"/>
      <c r="AH700"/>
      <c r="AI700" s="8"/>
      <c r="AK700" s="4"/>
      <c r="AL700" s="9"/>
      <c r="AN700" s="8"/>
      <c r="AP700" s="4"/>
      <c r="AQ700" s="9"/>
      <c r="AS700" s="8"/>
      <c r="AU700" s="4"/>
      <c r="AV700" s="9"/>
      <c r="AX700" s="17"/>
      <c r="AZ700" s="13"/>
      <c r="BA700" s="16"/>
      <c r="BM700" s="39"/>
      <c r="BO700" s="14"/>
      <c r="BP700" s="18"/>
      <c r="BR700" s="39"/>
      <c r="BT700" s="14"/>
      <c r="BU700" s="18"/>
      <c r="BW700" s="39"/>
      <c r="BY700" s="14"/>
      <c r="BZ700" s="18"/>
      <c r="CA700" s="22"/>
      <c r="CB700" s="40"/>
      <c r="CG700" s="40"/>
      <c r="CI700" s="21"/>
      <c r="CJ700" s="21"/>
      <c r="CL700" s="40"/>
      <c r="CN700" s="21"/>
      <c r="CO700" s="21"/>
      <c r="CQ700" s="40"/>
      <c r="CS700" s="21"/>
      <c r="CT700" s="21"/>
      <c r="CV700" s="40"/>
      <c r="CX700" s="21"/>
      <c r="CY700" s="21"/>
      <c r="CZ700" s="26"/>
      <c r="DA700" s="41"/>
      <c r="DF700" s="41"/>
      <c r="DH700" s="25"/>
      <c r="DI700" s="25"/>
      <c r="DK700" s="41"/>
      <c r="DM700" s="25"/>
      <c r="DN700" s="25"/>
      <c r="DP700" s="41"/>
      <c r="DR700" s="25"/>
      <c r="DS700" s="25"/>
      <c r="DT700" s="30"/>
      <c r="DU700" s="42"/>
      <c r="DZ700" s="42"/>
      <c r="EB700" s="29"/>
      <c r="EC700" s="29"/>
      <c r="EE700" s="42"/>
      <c r="EG700" s="29"/>
      <c r="EH700" s="29"/>
      <c r="EI700" s="34"/>
      <c r="EJ700" s="43"/>
      <c r="EO700" s="43"/>
      <c r="EQ700" s="33"/>
      <c r="ER700" s="33"/>
      <c r="ES700" s="38"/>
      <c r="ET700" s="44"/>
      <c r="EX700" s="7"/>
      <c r="EY700" s="8"/>
      <c r="FD700" s="8"/>
      <c r="FF700" s="4"/>
      <c r="FG700" s="4"/>
      <c r="FI700" s="8"/>
      <c r="FK700" s="4"/>
      <c r="FL700" s="4"/>
      <c r="FN700" s="8"/>
      <c r="FP700" s="4"/>
      <c r="FQ700" s="4"/>
      <c r="FS700" s="8"/>
      <c r="FU700" s="4"/>
      <c r="FV700" s="4"/>
      <c r="FW700" s="15"/>
      <c r="FX700" s="39"/>
      <c r="GC700" s="39"/>
      <c r="GE700" s="14"/>
      <c r="GF700" s="14"/>
      <c r="GH700" s="39"/>
      <c r="GJ700" s="14"/>
      <c r="GK700" s="14"/>
      <c r="GM700" s="39"/>
      <c r="GO700" s="14"/>
      <c r="GP700" s="14"/>
      <c r="GQ700" s="22"/>
      <c r="GR700" s="40"/>
      <c r="GW700" s="40"/>
      <c r="GY700" s="21"/>
      <c r="GZ700" s="21"/>
      <c r="HB700" s="40"/>
      <c r="HD700" s="21"/>
      <c r="HE700" s="21"/>
      <c r="HF700" s="26"/>
      <c r="HG700" s="41"/>
      <c r="HL700" s="41"/>
      <c r="HN700" s="25"/>
      <c r="HO700" s="25"/>
      <c r="HP700" s="30"/>
      <c r="HQ700" s="42"/>
      <c r="HU700" s="7"/>
      <c r="HV700" s="8"/>
      <c r="IA700" s="8"/>
      <c r="IC700" s="4"/>
      <c r="ID700" s="4"/>
      <c r="IF700" s="8"/>
      <c r="IH700" s="4"/>
      <c r="II700" s="4"/>
      <c r="IK700" s="8"/>
      <c r="IM700" s="4"/>
      <c r="IN700" s="4"/>
      <c r="IO700" s="15"/>
      <c r="IP700" s="39"/>
      <c r="IU700" s="39"/>
      <c r="IW700" s="14"/>
      <c r="IX700" s="14"/>
      <c r="IZ700" s="39"/>
      <c r="JB700" s="14"/>
      <c r="JC700" s="14"/>
      <c r="JD700" s="22"/>
      <c r="JE700" s="40"/>
      <c r="JJ700" s="40"/>
      <c r="JL700" s="21"/>
      <c r="JM700" s="21"/>
      <c r="JN700" s="26"/>
      <c r="JO700" s="41"/>
      <c r="JS700" s="7"/>
      <c r="JT700" s="8"/>
      <c r="JY700" s="8"/>
      <c r="KA700" s="4"/>
      <c r="KB700" s="4"/>
      <c r="KD700" s="8"/>
      <c r="KF700" s="4"/>
      <c r="KG700" s="4"/>
      <c r="KH700" s="15"/>
      <c r="KI700" s="39"/>
      <c r="KN700" s="39"/>
      <c r="KP700" s="14"/>
      <c r="KQ700" s="14"/>
      <c r="KR700" s="22"/>
      <c r="KS700" s="40"/>
      <c r="KX700" s="6"/>
      <c r="KZ700" s="5"/>
      <c r="LA700" s="5"/>
      <c r="LG700" s="15"/>
      <c r="LH700" s="39"/>
      <c r="LM700" s="6"/>
      <c r="LO700" s="5"/>
      <c r="LP700" s="5"/>
      <c r="LQ700" s="7"/>
      <c r="LR700" s="8"/>
      <c r="LW700" s="8"/>
      <c r="LY700" s="4"/>
      <c r="LZ700" s="4"/>
      <c r="MB700" s="8"/>
      <c r="MD700" s="4"/>
      <c r="ME700" s="4"/>
      <c r="MG700" s="8"/>
      <c r="MI700" s="4"/>
      <c r="MJ700" s="4"/>
      <c r="MK700" s="15"/>
      <c r="ML700" s="39"/>
      <c r="MQ700" s="39"/>
      <c r="MS700" s="14"/>
      <c r="MT700" s="14"/>
      <c r="MV700" s="39"/>
      <c r="MX700" s="14"/>
      <c r="MY700" s="14"/>
      <c r="MZ700" s="22"/>
      <c r="NA700" s="40"/>
      <c r="NF700" s="40"/>
      <c r="NH700" s="21"/>
      <c r="NI700" s="21"/>
      <c r="NJ700" s="26"/>
      <c r="NK700" s="41"/>
      <c r="NO700" s="7"/>
      <c r="NP700" s="8"/>
      <c r="NU700" s="8"/>
      <c r="NW700" s="4"/>
      <c r="NX700" s="4"/>
      <c r="NZ700" s="8"/>
      <c r="OB700" s="4"/>
      <c r="OC700" s="4"/>
      <c r="OD700" s="15"/>
      <c r="OE700" s="39"/>
      <c r="OJ700" s="39"/>
      <c r="OL700" s="14"/>
      <c r="OM700" s="14"/>
      <c r="ON700" s="22"/>
      <c r="OO700" s="40"/>
      <c r="OS700" s="7"/>
      <c r="OT700" s="8"/>
      <c r="OY700" s="8"/>
      <c r="PA700" s="4"/>
      <c r="PB700" s="4"/>
      <c r="PC700" s="15"/>
      <c r="PD700" s="39"/>
      <c r="PH700" s="7"/>
      <c r="PI700" s="8"/>
      <c r="PM700" s="7"/>
      <c r="PN700" s="8"/>
      <c r="PS700" s="8"/>
      <c r="PU700" s="4"/>
      <c r="PV700" s="4"/>
      <c r="PX700" s="8"/>
      <c r="PZ700" s="4"/>
      <c r="QA700" s="4"/>
      <c r="QB700" s="15"/>
      <c r="QC700" s="39"/>
      <c r="QH700" s="39"/>
      <c r="QJ700" s="14"/>
      <c r="QK700" s="14"/>
      <c r="QL700" s="22"/>
      <c r="QM700" s="40"/>
      <c r="QQ700" s="7"/>
      <c r="QR700" s="8"/>
      <c r="QW700" s="8"/>
      <c r="QY700" s="4"/>
      <c r="QZ700" s="4"/>
      <c r="RA700" s="15"/>
      <c r="RB700" s="39"/>
      <c r="RF700" s="7"/>
      <c r="RG700" s="8"/>
      <c r="RK700" s="7"/>
      <c r="RL700" s="8"/>
      <c r="RQ700" s="8"/>
      <c r="RS700" s="4"/>
      <c r="RT700" s="4"/>
      <c r="RU700" s="15"/>
      <c r="RV700" s="39"/>
      <c r="RZ700" s="7"/>
      <c r="SA700" s="8"/>
      <c r="SE700" s="7"/>
      <c r="SF700" s="8"/>
      <c r="SJ700" s="7"/>
      <c r="SK700" s="8"/>
      <c r="SP700" s="8"/>
      <c r="SR700" s="4"/>
      <c r="SS700" s="4"/>
      <c r="SU700" s="8"/>
      <c r="SW700" s="4"/>
      <c r="SX700" s="4"/>
      <c r="SY700" s="15"/>
      <c r="SZ700" s="39"/>
      <c r="TE700" s="39"/>
      <c r="TG700" s="14"/>
      <c r="TH700" s="14"/>
      <c r="TI700" s="22"/>
      <c r="TJ700" s="40"/>
      <c r="TN700" s="7"/>
      <c r="TO700" s="8"/>
      <c r="TT700" s="8"/>
      <c r="TV700" s="4"/>
      <c r="TW700" s="4"/>
      <c r="TX700" s="15"/>
      <c r="TY700" s="39"/>
      <c r="UC700" s="7"/>
      <c r="UD700" s="8"/>
      <c r="UH700" s="7"/>
      <c r="UI700" s="8"/>
      <c r="UN700" s="8"/>
      <c r="UP700" s="4"/>
      <c r="UQ700" s="4"/>
      <c r="UR700" s="15"/>
      <c r="US700" s="39"/>
      <c r="UW700" s="7"/>
      <c r="UX700" s="8"/>
      <c r="VB700" s="7"/>
      <c r="VC700" s="8"/>
      <c r="VG700" s="7"/>
      <c r="VH700" s="8"/>
      <c r="VM700" s="8"/>
      <c r="VO700" s="4"/>
      <c r="VP700" s="4"/>
      <c r="VQ700" s="15"/>
      <c r="VR700" s="39"/>
      <c r="VV700" s="7"/>
      <c r="VW700" s="8"/>
      <c r="WA700" s="7"/>
      <c r="WB700" s="8"/>
      <c r="WF700" s="7"/>
      <c r="WG700" s="8"/>
      <c r="WK700" s="7"/>
      <c r="WL700" s="8"/>
      <c r="WQ700" s="8"/>
      <c r="WS700" s="4"/>
      <c r="WT700" s="4"/>
      <c r="WU700" s="15"/>
      <c r="WV700" s="39"/>
      <c r="WZ700" s="7"/>
      <c r="XA700" s="8"/>
      <c r="XE700" s="7"/>
      <c r="XF700" s="8"/>
      <c r="XJ700" s="7"/>
      <c r="XK700" s="8"/>
      <c r="XO700" s="7"/>
      <c r="XP700" s="8"/>
      <c r="XT700" s="7"/>
      <c r="XU700" s="8"/>
      <c r="XV700"/>
      <c r="XW700"/>
      <c r="XX700" s="11"/>
      <c r="XY700" s="7"/>
      <c r="XZ700" s="8"/>
      <c r="YA700"/>
      <c r="YB700"/>
      <c r="YC700" s="11"/>
      <c r="YD700" s="7"/>
      <c r="YE700" s="8"/>
      <c r="YF700"/>
      <c r="YG700"/>
      <c r="YH700" s="11"/>
      <c r="YI700" s="7"/>
      <c r="YJ700" s="8"/>
      <c r="YK700"/>
      <c r="YL700"/>
      <c r="YM700" s="127"/>
    </row>
    <row r="701" spans="2:663" x14ac:dyDescent="0.2">
      <c r="B701" s="242"/>
      <c r="C701" s="163"/>
      <c r="D701"/>
      <c r="J701"/>
      <c r="K701"/>
      <c r="L701"/>
      <c r="M701"/>
      <c r="N701"/>
      <c r="O701"/>
      <c r="P701"/>
      <c r="Q701"/>
      <c r="R701" s="11"/>
      <c r="S701"/>
      <c r="T701"/>
      <c r="U701"/>
      <c r="V701"/>
      <c r="W701" s="11"/>
      <c r="X701"/>
      <c r="Y701"/>
      <c r="Z701"/>
      <c r="AA701"/>
      <c r="AB701" s="11"/>
      <c r="AC701"/>
      <c r="AD701"/>
      <c r="AE701"/>
      <c r="AF701"/>
      <c r="AG701" s="11"/>
      <c r="AH701"/>
      <c r="AI701" s="8"/>
      <c r="AK701" s="4"/>
      <c r="AL701" s="9"/>
      <c r="AN701" s="8"/>
      <c r="AP701" s="4"/>
      <c r="AQ701" s="9"/>
      <c r="AS701" s="8"/>
      <c r="AU701" s="4"/>
      <c r="AV701" s="9"/>
      <c r="AX701" s="17"/>
      <c r="AZ701" s="13"/>
      <c r="BA701" s="16"/>
      <c r="BM701" s="39"/>
      <c r="BO701" s="14"/>
      <c r="BP701" s="18"/>
      <c r="BR701" s="39"/>
      <c r="BT701" s="14"/>
      <c r="BU701" s="18"/>
      <c r="BW701" s="39"/>
      <c r="BY701" s="14"/>
      <c r="BZ701" s="18"/>
      <c r="CA701" s="22"/>
      <c r="CB701" s="40"/>
      <c r="CG701" s="40"/>
      <c r="CI701" s="21"/>
      <c r="CJ701" s="21"/>
      <c r="CL701" s="40"/>
      <c r="CN701" s="21"/>
      <c r="CO701" s="21"/>
      <c r="CQ701" s="40"/>
      <c r="CS701" s="21"/>
      <c r="CT701" s="21"/>
      <c r="CV701" s="40"/>
      <c r="CX701" s="21"/>
      <c r="CY701" s="21"/>
      <c r="CZ701" s="26"/>
      <c r="DA701" s="41"/>
      <c r="DF701" s="41"/>
      <c r="DH701" s="25"/>
      <c r="DI701" s="25"/>
      <c r="DK701" s="41"/>
      <c r="DM701" s="25"/>
      <c r="DN701" s="25"/>
      <c r="DP701" s="41"/>
      <c r="DR701" s="25"/>
      <c r="DS701" s="25"/>
      <c r="DT701" s="30"/>
      <c r="DU701" s="42"/>
      <c r="DZ701" s="42"/>
      <c r="EB701" s="29"/>
      <c r="EC701" s="29"/>
      <c r="EE701" s="42"/>
      <c r="EG701" s="29"/>
      <c r="EH701" s="29"/>
      <c r="EI701" s="34"/>
      <c r="EJ701" s="43"/>
      <c r="EO701" s="43"/>
      <c r="EQ701" s="33"/>
      <c r="ER701" s="33"/>
      <c r="ES701" s="38"/>
      <c r="ET701" s="44"/>
      <c r="EX701" s="7"/>
      <c r="EY701" s="8"/>
      <c r="FD701" s="8"/>
      <c r="FF701" s="4"/>
      <c r="FG701" s="4"/>
      <c r="FI701" s="8"/>
      <c r="FK701" s="4"/>
      <c r="FL701" s="4"/>
      <c r="FN701" s="8"/>
      <c r="FP701" s="4"/>
      <c r="FQ701" s="4"/>
      <c r="FS701" s="8"/>
      <c r="FU701" s="4"/>
      <c r="FV701" s="4"/>
      <c r="FW701" s="15"/>
      <c r="FX701" s="39"/>
      <c r="GC701" s="39"/>
      <c r="GE701" s="14"/>
      <c r="GF701" s="14"/>
      <c r="GH701" s="39"/>
      <c r="GJ701" s="14"/>
      <c r="GK701" s="14"/>
      <c r="GM701" s="39"/>
      <c r="GO701" s="14"/>
      <c r="GP701" s="14"/>
      <c r="GQ701" s="22"/>
      <c r="GR701" s="40"/>
      <c r="GW701" s="40"/>
      <c r="GY701" s="21"/>
      <c r="GZ701" s="21"/>
      <c r="HB701" s="40"/>
      <c r="HD701" s="21"/>
      <c r="HE701" s="21"/>
      <c r="HF701" s="26"/>
      <c r="HG701" s="41"/>
      <c r="HL701" s="41"/>
      <c r="HN701" s="25"/>
      <c r="HO701" s="25"/>
      <c r="HP701" s="30"/>
      <c r="HQ701" s="42"/>
      <c r="HU701" s="7"/>
      <c r="HV701" s="8"/>
      <c r="IA701" s="8"/>
      <c r="IC701" s="4"/>
      <c r="ID701" s="4"/>
      <c r="IF701" s="8"/>
      <c r="IH701" s="4"/>
      <c r="II701" s="4"/>
      <c r="IK701" s="8"/>
      <c r="IM701" s="4"/>
      <c r="IN701" s="4"/>
      <c r="IO701" s="15"/>
      <c r="IP701" s="39"/>
      <c r="IU701" s="39"/>
      <c r="IW701" s="14"/>
      <c r="IX701" s="14"/>
      <c r="IZ701" s="39"/>
      <c r="JB701" s="14"/>
      <c r="JC701" s="14"/>
      <c r="JD701" s="22"/>
      <c r="JE701" s="40"/>
      <c r="JJ701" s="40"/>
      <c r="JL701" s="21"/>
      <c r="JM701" s="21"/>
      <c r="JN701" s="26"/>
      <c r="JO701" s="41"/>
      <c r="JS701" s="7"/>
      <c r="JT701" s="8"/>
      <c r="JY701" s="8"/>
      <c r="KA701" s="4"/>
      <c r="KB701" s="4"/>
      <c r="KD701" s="8"/>
      <c r="KF701" s="4"/>
      <c r="KG701" s="4"/>
      <c r="KH701" s="15"/>
      <c r="KI701" s="39"/>
      <c r="KN701" s="39"/>
      <c r="KP701" s="14"/>
      <c r="KQ701" s="14"/>
      <c r="KR701" s="22"/>
      <c r="KS701" s="40"/>
      <c r="KX701" s="6"/>
      <c r="KZ701" s="5"/>
      <c r="LA701" s="5"/>
      <c r="LG701" s="15"/>
      <c r="LH701" s="39"/>
      <c r="LM701" s="6"/>
      <c r="LO701" s="5"/>
      <c r="LP701" s="5"/>
      <c r="LQ701" s="7"/>
      <c r="LR701" s="8"/>
      <c r="LW701" s="8"/>
      <c r="LY701" s="4"/>
      <c r="LZ701" s="4"/>
      <c r="MB701" s="8"/>
      <c r="MD701" s="4"/>
      <c r="ME701" s="4"/>
      <c r="MG701" s="8"/>
      <c r="MI701" s="4"/>
      <c r="MJ701" s="4"/>
      <c r="MK701" s="15"/>
      <c r="ML701" s="39"/>
      <c r="MQ701" s="39"/>
      <c r="MS701" s="14"/>
      <c r="MT701" s="14"/>
      <c r="MV701" s="39"/>
      <c r="MX701" s="14"/>
      <c r="MY701" s="14"/>
      <c r="MZ701" s="22"/>
      <c r="NA701" s="40"/>
      <c r="NF701" s="40"/>
      <c r="NH701" s="21"/>
      <c r="NI701" s="21"/>
      <c r="NJ701" s="26"/>
      <c r="NK701" s="41"/>
      <c r="NO701" s="7"/>
      <c r="NP701" s="8"/>
      <c r="NU701" s="8"/>
      <c r="NW701" s="4"/>
      <c r="NX701" s="4"/>
      <c r="NZ701" s="8"/>
      <c r="OB701" s="4"/>
      <c r="OC701" s="4"/>
      <c r="OD701" s="15"/>
      <c r="OE701" s="39"/>
      <c r="OJ701" s="39"/>
      <c r="OL701" s="14"/>
      <c r="OM701" s="14"/>
      <c r="ON701" s="22"/>
      <c r="OO701" s="40"/>
      <c r="OS701" s="7"/>
      <c r="OT701" s="8"/>
      <c r="OY701" s="8"/>
      <c r="PA701" s="4"/>
      <c r="PB701" s="4"/>
      <c r="PC701" s="15"/>
      <c r="PD701" s="39"/>
      <c r="PH701" s="7"/>
      <c r="PI701" s="8"/>
      <c r="PM701" s="7"/>
      <c r="PN701" s="8"/>
      <c r="PS701" s="8"/>
      <c r="PU701" s="4"/>
      <c r="PV701" s="4"/>
      <c r="PX701" s="8"/>
      <c r="PZ701" s="4"/>
      <c r="QA701" s="4"/>
      <c r="QB701" s="15"/>
      <c r="QC701" s="39"/>
      <c r="QH701" s="39"/>
      <c r="QJ701" s="14"/>
      <c r="QK701" s="14"/>
      <c r="QL701" s="22"/>
      <c r="QM701" s="40"/>
      <c r="QQ701" s="7"/>
      <c r="QR701" s="8"/>
      <c r="QW701" s="8"/>
      <c r="QY701" s="4"/>
      <c r="QZ701" s="4"/>
      <c r="RA701" s="15"/>
      <c r="RB701" s="39"/>
      <c r="RF701" s="7"/>
      <c r="RG701" s="8"/>
      <c r="RK701" s="7"/>
      <c r="RL701" s="8"/>
      <c r="RQ701" s="8"/>
      <c r="RS701" s="4"/>
      <c r="RT701" s="4"/>
      <c r="RU701" s="15"/>
      <c r="RV701" s="39"/>
      <c r="RZ701" s="7"/>
      <c r="SA701" s="8"/>
      <c r="SE701" s="7"/>
      <c r="SF701" s="8"/>
      <c r="SJ701" s="7"/>
      <c r="SK701" s="8"/>
      <c r="SP701" s="8"/>
      <c r="SR701" s="4"/>
      <c r="SS701" s="4"/>
      <c r="SU701" s="8"/>
      <c r="SW701" s="4"/>
      <c r="SX701" s="4"/>
      <c r="SY701" s="15"/>
      <c r="SZ701" s="39"/>
      <c r="TE701" s="39"/>
      <c r="TG701" s="14"/>
      <c r="TH701" s="14"/>
      <c r="TI701" s="22"/>
      <c r="TJ701" s="40"/>
      <c r="TN701" s="7"/>
      <c r="TO701" s="8"/>
      <c r="TT701" s="8"/>
      <c r="TV701" s="4"/>
      <c r="TW701" s="4"/>
      <c r="TX701" s="15"/>
      <c r="TY701" s="39"/>
      <c r="UC701" s="7"/>
      <c r="UD701" s="8"/>
      <c r="UH701" s="7"/>
      <c r="UI701" s="8"/>
      <c r="UN701" s="8"/>
      <c r="UP701" s="4"/>
      <c r="UQ701" s="4"/>
      <c r="UR701" s="15"/>
      <c r="US701" s="39"/>
      <c r="UW701" s="7"/>
      <c r="UX701" s="8"/>
      <c r="VB701" s="7"/>
      <c r="VC701" s="8"/>
      <c r="VG701" s="7"/>
      <c r="VH701" s="8"/>
      <c r="VM701" s="8"/>
      <c r="VO701" s="4"/>
      <c r="VP701" s="4"/>
      <c r="VQ701" s="15"/>
      <c r="VR701" s="39"/>
      <c r="VV701" s="7"/>
      <c r="VW701" s="8"/>
      <c r="WA701" s="7"/>
      <c r="WB701" s="8"/>
      <c r="WF701" s="7"/>
      <c r="WG701" s="8"/>
      <c r="WK701" s="7"/>
      <c r="WL701" s="8"/>
      <c r="WQ701" s="8"/>
      <c r="WS701" s="4"/>
      <c r="WT701" s="4"/>
      <c r="WU701" s="15"/>
      <c r="WV701" s="39"/>
      <c r="WZ701" s="7"/>
      <c r="XA701" s="8"/>
      <c r="XE701" s="7"/>
      <c r="XF701" s="8"/>
      <c r="XJ701" s="7"/>
      <c r="XK701" s="8"/>
      <c r="XO701" s="7"/>
      <c r="XP701" s="8"/>
      <c r="XT701" s="7"/>
      <c r="XU701" s="8"/>
      <c r="XV701"/>
      <c r="XW701"/>
      <c r="XX701" s="11"/>
      <c r="XY701" s="7"/>
      <c r="XZ701" s="8"/>
      <c r="YA701"/>
      <c r="YB701"/>
      <c r="YC701" s="11"/>
      <c r="YD701" s="7"/>
      <c r="YE701" s="8"/>
      <c r="YF701"/>
      <c r="YG701"/>
      <c r="YH701" s="11"/>
      <c r="YI701" s="7"/>
      <c r="YJ701" s="8"/>
      <c r="YK701"/>
      <c r="YL701"/>
      <c r="YM701" s="127"/>
    </row>
    <row r="702" spans="2:663" x14ac:dyDescent="0.2">
      <c r="B702" s="242"/>
      <c r="C702" s="163"/>
      <c r="D702"/>
      <c r="J702"/>
      <c r="K702"/>
      <c r="L702"/>
      <c r="M702"/>
      <c r="N702"/>
      <c r="O702"/>
      <c r="P702"/>
      <c r="Q702"/>
      <c r="R702" s="11"/>
      <c r="S702"/>
      <c r="T702"/>
      <c r="U702"/>
      <c r="V702"/>
      <c r="W702" s="11"/>
      <c r="X702"/>
      <c r="Y702"/>
      <c r="Z702"/>
      <c r="AA702"/>
      <c r="AB702" s="11"/>
      <c r="AC702"/>
      <c r="AD702"/>
      <c r="AE702"/>
      <c r="AF702"/>
      <c r="AG702" s="11"/>
      <c r="AH702"/>
      <c r="AI702" s="8"/>
      <c r="AK702" s="4"/>
      <c r="AL702" s="9"/>
      <c r="AN702" s="8"/>
      <c r="AP702" s="4"/>
      <c r="AQ702" s="9"/>
      <c r="AS702" s="8"/>
      <c r="AU702" s="4"/>
      <c r="AV702" s="9"/>
      <c r="AX702" s="17"/>
      <c r="AZ702" s="13"/>
      <c r="BA702" s="16"/>
      <c r="BM702" s="39"/>
      <c r="BO702" s="14"/>
      <c r="BP702" s="18"/>
      <c r="BR702" s="39"/>
      <c r="BT702" s="14"/>
      <c r="BU702" s="18"/>
      <c r="BW702" s="39"/>
      <c r="BY702" s="14"/>
      <c r="BZ702" s="18"/>
      <c r="CA702" s="22"/>
      <c r="CB702" s="40"/>
      <c r="CG702" s="40"/>
      <c r="CI702" s="21"/>
      <c r="CJ702" s="21"/>
      <c r="CL702" s="40"/>
      <c r="CN702" s="21"/>
      <c r="CO702" s="21"/>
      <c r="CQ702" s="40"/>
      <c r="CS702" s="21"/>
      <c r="CT702" s="21"/>
      <c r="CV702" s="40"/>
      <c r="CX702" s="21"/>
      <c r="CY702" s="21"/>
      <c r="CZ702" s="26"/>
      <c r="DA702" s="41"/>
      <c r="DF702" s="41"/>
      <c r="DH702" s="25"/>
      <c r="DI702" s="25"/>
      <c r="DK702" s="41"/>
      <c r="DM702" s="25"/>
      <c r="DN702" s="25"/>
      <c r="DP702" s="41"/>
      <c r="DR702" s="25"/>
      <c r="DS702" s="25"/>
      <c r="DT702" s="30"/>
      <c r="DU702" s="42"/>
      <c r="DZ702" s="42"/>
      <c r="EB702" s="29"/>
      <c r="EC702" s="29"/>
      <c r="EE702" s="42"/>
      <c r="EG702" s="29"/>
      <c r="EH702" s="29"/>
      <c r="EI702" s="34"/>
      <c r="EJ702" s="43"/>
      <c r="EO702" s="43"/>
      <c r="EQ702" s="33"/>
      <c r="ER702" s="33"/>
      <c r="ES702" s="38"/>
      <c r="ET702" s="44"/>
      <c r="EX702" s="7"/>
      <c r="EY702" s="8"/>
      <c r="FD702" s="8"/>
      <c r="FF702" s="4"/>
      <c r="FG702" s="4"/>
      <c r="FI702" s="8"/>
      <c r="FK702" s="4"/>
      <c r="FL702" s="4"/>
      <c r="FN702" s="8"/>
      <c r="FP702" s="4"/>
      <c r="FQ702" s="4"/>
      <c r="FS702" s="8"/>
      <c r="FU702" s="4"/>
      <c r="FV702" s="4"/>
      <c r="FW702" s="15"/>
      <c r="FX702" s="39"/>
      <c r="GC702" s="39"/>
      <c r="GE702" s="14"/>
      <c r="GF702" s="14"/>
      <c r="GH702" s="39"/>
      <c r="GJ702" s="14"/>
      <c r="GK702" s="14"/>
      <c r="GM702" s="39"/>
      <c r="GO702" s="14"/>
      <c r="GP702" s="14"/>
      <c r="GQ702" s="22"/>
      <c r="GR702" s="40"/>
      <c r="GW702" s="40"/>
      <c r="GY702" s="21"/>
      <c r="GZ702" s="21"/>
      <c r="HB702" s="40"/>
      <c r="HD702" s="21"/>
      <c r="HE702" s="21"/>
      <c r="HF702" s="26"/>
      <c r="HG702" s="41"/>
      <c r="HL702" s="41"/>
      <c r="HN702" s="25"/>
      <c r="HO702" s="25"/>
      <c r="HP702" s="30"/>
      <c r="HQ702" s="42"/>
      <c r="HU702" s="7"/>
      <c r="HV702" s="8"/>
      <c r="IA702" s="8"/>
      <c r="IC702" s="4"/>
      <c r="ID702" s="4"/>
      <c r="IF702" s="8"/>
      <c r="IH702" s="4"/>
      <c r="II702" s="4"/>
      <c r="IK702" s="8"/>
      <c r="IM702" s="4"/>
      <c r="IN702" s="4"/>
      <c r="IO702" s="15"/>
      <c r="IP702" s="39"/>
      <c r="IU702" s="39"/>
      <c r="IW702" s="14"/>
      <c r="IX702" s="14"/>
      <c r="IZ702" s="39"/>
      <c r="JB702" s="14"/>
      <c r="JC702" s="14"/>
      <c r="JD702" s="22"/>
      <c r="JE702" s="40"/>
      <c r="JJ702" s="40"/>
      <c r="JL702" s="21"/>
      <c r="JM702" s="21"/>
      <c r="JN702" s="26"/>
      <c r="JO702" s="41"/>
      <c r="JS702" s="7"/>
      <c r="JT702" s="8"/>
      <c r="JY702" s="8"/>
      <c r="KA702" s="4"/>
      <c r="KB702" s="4"/>
      <c r="KD702" s="8"/>
      <c r="KF702" s="4"/>
      <c r="KG702" s="4"/>
      <c r="KH702" s="15"/>
      <c r="KI702" s="39"/>
      <c r="KN702" s="39"/>
      <c r="KP702" s="14"/>
      <c r="KQ702" s="14"/>
      <c r="KR702" s="22"/>
      <c r="KS702" s="40"/>
      <c r="KX702" s="6"/>
      <c r="KZ702" s="5"/>
      <c r="LA702" s="5"/>
      <c r="LG702" s="15"/>
      <c r="LH702" s="39"/>
      <c r="LM702" s="6"/>
      <c r="LO702" s="5"/>
      <c r="LP702" s="5"/>
      <c r="LQ702" s="7"/>
      <c r="LR702" s="8"/>
      <c r="LW702" s="8"/>
      <c r="LY702" s="4"/>
      <c r="LZ702" s="4"/>
      <c r="MB702" s="8"/>
      <c r="MD702" s="4"/>
      <c r="ME702" s="4"/>
      <c r="MG702" s="8"/>
      <c r="MI702" s="4"/>
      <c r="MJ702" s="4"/>
      <c r="MK702" s="15"/>
      <c r="ML702" s="39"/>
      <c r="MQ702" s="39"/>
      <c r="MS702" s="14"/>
      <c r="MT702" s="14"/>
      <c r="MV702" s="39"/>
      <c r="MX702" s="14"/>
      <c r="MY702" s="14"/>
      <c r="MZ702" s="22"/>
      <c r="NA702" s="40"/>
      <c r="NF702" s="40"/>
      <c r="NH702" s="21"/>
      <c r="NI702" s="21"/>
      <c r="NJ702" s="26"/>
      <c r="NK702" s="41"/>
      <c r="NO702" s="7"/>
      <c r="NP702" s="8"/>
      <c r="NU702" s="8"/>
      <c r="NW702" s="4"/>
      <c r="NX702" s="4"/>
      <c r="NZ702" s="8"/>
      <c r="OB702" s="4"/>
      <c r="OC702" s="4"/>
      <c r="OD702" s="15"/>
      <c r="OE702" s="39"/>
      <c r="OJ702" s="39"/>
      <c r="OL702" s="14"/>
      <c r="OM702" s="14"/>
      <c r="ON702" s="22"/>
      <c r="OO702" s="40"/>
      <c r="OS702" s="7"/>
      <c r="OT702" s="8"/>
      <c r="OY702" s="8"/>
      <c r="PA702" s="4"/>
      <c r="PB702" s="4"/>
      <c r="PC702" s="15"/>
      <c r="PD702" s="39"/>
      <c r="PH702" s="7"/>
      <c r="PI702" s="8"/>
      <c r="PM702" s="7"/>
      <c r="PN702" s="8"/>
      <c r="PS702" s="8"/>
      <c r="PU702" s="4"/>
      <c r="PV702" s="4"/>
      <c r="PX702" s="8"/>
      <c r="PZ702" s="4"/>
      <c r="QA702" s="4"/>
      <c r="QB702" s="15"/>
      <c r="QC702" s="39"/>
      <c r="QH702" s="39"/>
      <c r="QJ702" s="14"/>
      <c r="QK702" s="14"/>
      <c r="QL702" s="22"/>
      <c r="QM702" s="40"/>
      <c r="QQ702" s="7"/>
      <c r="QR702" s="8"/>
      <c r="QW702" s="8"/>
      <c r="QY702" s="4"/>
      <c r="QZ702" s="4"/>
      <c r="RA702" s="15"/>
      <c r="RB702" s="39"/>
      <c r="RF702" s="7"/>
      <c r="RG702" s="8"/>
      <c r="RK702" s="7"/>
      <c r="RL702" s="8"/>
      <c r="RQ702" s="8"/>
      <c r="RS702" s="4"/>
      <c r="RT702" s="4"/>
      <c r="RU702" s="15"/>
      <c r="RV702" s="39"/>
      <c r="RZ702" s="7"/>
      <c r="SA702" s="8"/>
      <c r="SE702" s="7"/>
      <c r="SF702" s="8"/>
      <c r="SJ702" s="7"/>
      <c r="SK702" s="8"/>
      <c r="SP702" s="8"/>
      <c r="SR702" s="4"/>
      <c r="SS702" s="4"/>
      <c r="SU702" s="8"/>
      <c r="SW702" s="4"/>
      <c r="SX702" s="4"/>
      <c r="SY702" s="15"/>
      <c r="SZ702" s="39"/>
      <c r="TE702" s="39"/>
      <c r="TG702" s="14"/>
      <c r="TH702" s="14"/>
      <c r="TI702" s="22"/>
      <c r="TJ702" s="40"/>
      <c r="TN702" s="7"/>
      <c r="TO702" s="8"/>
      <c r="TT702" s="8"/>
      <c r="TV702" s="4"/>
      <c r="TW702" s="4"/>
      <c r="TX702" s="15"/>
      <c r="TY702" s="39"/>
      <c r="UC702" s="7"/>
      <c r="UD702" s="8"/>
      <c r="UH702" s="7"/>
      <c r="UI702" s="8"/>
      <c r="UN702" s="8"/>
      <c r="UP702" s="4"/>
      <c r="UQ702" s="4"/>
      <c r="UR702" s="15"/>
      <c r="US702" s="39"/>
      <c r="UW702" s="7"/>
      <c r="UX702" s="8"/>
      <c r="VB702" s="7"/>
      <c r="VC702" s="8"/>
      <c r="VG702" s="7"/>
      <c r="VH702" s="8"/>
      <c r="VM702" s="8"/>
      <c r="VO702" s="4"/>
      <c r="VP702" s="4"/>
      <c r="VQ702" s="15"/>
      <c r="VR702" s="39"/>
      <c r="VV702" s="7"/>
      <c r="VW702" s="8"/>
      <c r="WA702" s="7"/>
      <c r="WB702" s="8"/>
      <c r="WF702" s="7"/>
      <c r="WG702" s="8"/>
      <c r="WK702" s="7"/>
      <c r="WL702" s="8"/>
      <c r="WQ702" s="8"/>
      <c r="WS702" s="4"/>
      <c r="WT702" s="4"/>
      <c r="WU702" s="15"/>
      <c r="WV702" s="39"/>
      <c r="WZ702" s="7"/>
      <c r="XA702" s="8"/>
      <c r="XE702" s="7"/>
      <c r="XF702" s="8"/>
      <c r="XJ702" s="7"/>
      <c r="XK702" s="8"/>
      <c r="XO702" s="7"/>
      <c r="XP702" s="8"/>
      <c r="XT702" s="7"/>
      <c r="XU702" s="8"/>
      <c r="XV702"/>
      <c r="XW702"/>
      <c r="XX702" s="11"/>
      <c r="XY702" s="7"/>
      <c r="XZ702" s="8"/>
      <c r="YA702"/>
      <c r="YB702"/>
      <c r="YC702" s="11"/>
      <c r="YD702" s="7"/>
      <c r="YE702" s="8"/>
      <c r="YF702"/>
      <c r="YG702"/>
      <c r="YH702" s="11"/>
      <c r="YI702" s="7"/>
      <c r="YJ702" s="8"/>
      <c r="YK702"/>
      <c r="YL702"/>
      <c r="YM702" s="127"/>
    </row>
    <row r="703" spans="2:663" x14ac:dyDescent="0.2">
      <c r="B703" s="242"/>
      <c r="C703" s="163"/>
      <c r="D703"/>
      <c r="J703"/>
      <c r="K703"/>
      <c r="L703"/>
      <c r="M703"/>
      <c r="N703"/>
      <c r="O703"/>
      <c r="P703"/>
      <c r="Q703"/>
      <c r="R703" s="11"/>
      <c r="S703"/>
      <c r="T703"/>
      <c r="U703"/>
      <c r="V703"/>
      <c r="W703" s="11"/>
      <c r="X703"/>
      <c r="Y703"/>
      <c r="Z703"/>
      <c r="AA703"/>
      <c r="AB703" s="11"/>
      <c r="AC703"/>
      <c r="AD703"/>
      <c r="AE703"/>
      <c r="AF703"/>
      <c r="AG703" s="11"/>
      <c r="AH703"/>
      <c r="AI703" s="8"/>
      <c r="AK703" s="4"/>
      <c r="AL703" s="9"/>
      <c r="AN703" s="8"/>
      <c r="AP703" s="4"/>
      <c r="AQ703" s="9"/>
      <c r="AS703" s="8"/>
      <c r="AU703" s="4"/>
      <c r="AV703" s="9"/>
      <c r="AX703" s="17"/>
      <c r="AZ703" s="13"/>
      <c r="BA703" s="16"/>
      <c r="BM703" s="39"/>
      <c r="BO703" s="14"/>
      <c r="BP703" s="18"/>
      <c r="BR703" s="39"/>
      <c r="BT703" s="14"/>
      <c r="BU703" s="18"/>
      <c r="BW703" s="39"/>
      <c r="BY703" s="14"/>
      <c r="BZ703" s="18"/>
      <c r="CA703" s="22"/>
      <c r="CB703" s="40"/>
      <c r="CG703" s="40"/>
      <c r="CI703" s="21"/>
      <c r="CJ703" s="21"/>
      <c r="CL703" s="40"/>
      <c r="CN703" s="21"/>
      <c r="CO703" s="21"/>
      <c r="CQ703" s="40"/>
      <c r="CS703" s="21"/>
      <c r="CT703" s="21"/>
      <c r="CV703" s="40"/>
      <c r="CX703" s="21"/>
      <c r="CY703" s="21"/>
      <c r="CZ703" s="26"/>
      <c r="DA703" s="41"/>
      <c r="DF703" s="41"/>
      <c r="DH703" s="25"/>
      <c r="DI703" s="25"/>
      <c r="DK703" s="41"/>
      <c r="DM703" s="25"/>
      <c r="DN703" s="25"/>
      <c r="DP703" s="41"/>
      <c r="DR703" s="25"/>
      <c r="DS703" s="25"/>
      <c r="DT703" s="30"/>
      <c r="DU703" s="42"/>
      <c r="DZ703" s="42"/>
      <c r="EB703" s="29"/>
      <c r="EC703" s="29"/>
      <c r="EE703" s="42"/>
      <c r="EG703" s="29"/>
      <c r="EH703" s="29"/>
      <c r="EI703" s="34"/>
      <c r="EJ703" s="43"/>
      <c r="EO703" s="43"/>
      <c r="EQ703" s="33"/>
      <c r="ER703" s="33"/>
      <c r="ES703" s="38"/>
      <c r="ET703" s="44"/>
      <c r="EX703" s="7"/>
      <c r="EY703" s="8"/>
      <c r="FD703" s="8"/>
      <c r="FF703" s="4"/>
      <c r="FG703" s="4"/>
      <c r="FI703" s="8"/>
      <c r="FK703" s="4"/>
      <c r="FL703" s="4"/>
      <c r="FN703" s="8"/>
      <c r="FP703" s="4"/>
      <c r="FQ703" s="4"/>
      <c r="FS703" s="8"/>
      <c r="FU703" s="4"/>
      <c r="FV703" s="4"/>
      <c r="FW703" s="15"/>
      <c r="FX703" s="39"/>
      <c r="GC703" s="39"/>
      <c r="GE703" s="14"/>
      <c r="GF703" s="14"/>
      <c r="GH703" s="39"/>
      <c r="GJ703" s="14"/>
      <c r="GK703" s="14"/>
      <c r="GM703" s="39"/>
      <c r="GO703" s="14"/>
      <c r="GP703" s="14"/>
      <c r="GQ703" s="22"/>
      <c r="GR703" s="40"/>
      <c r="GW703" s="40"/>
      <c r="GY703" s="21"/>
      <c r="GZ703" s="21"/>
      <c r="HB703" s="40"/>
      <c r="HD703" s="21"/>
      <c r="HE703" s="21"/>
      <c r="HF703" s="26"/>
      <c r="HG703" s="41"/>
      <c r="HL703" s="41"/>
      <c r="HN703" s="25"/>
      <c r="HO703" s="25"/>
      <c r="HP703" s="30"/>
      <c r="HQ703" s="42"/>
      <c r="HU703" s="7"/>
      <c r="HV703" s="8"/>
      <c r="IA703" s="8"/>
      <c r="IC703" s="4"/>
      <c r="ID703" s="4"/>
      <c r="IF703" s="8"/>
      <c r="IH703" s="4"/>
      <c r="II703" s="4"/>
      <c r="IK703" s="8"/>
      <c r="IM703" s="4"/>
      <c r="IN703" s="4"/>
      <c r="IO703" s="15"/>
      <c r="IP703" s="39"/>
      <c r="IU703" s="39"/>
      <c r="IW703" s="14"/>
      <c r="IX703" s="14"/>
      <c r="IZ703" s="39"/>
      <c r="JB703" s="14"/>
      <c r="JC703" s="14"/>
      <c r="JD703" s="22"/>
      <c r="JE703" s="40"/>
      <c r="JJ703" s="40"/>
      <c r="JL703" s="21"/>
      <c r="JM703" s="21"/>
      <c r="JN703" s="26"/>
      <c r="JO703" s="41"/>
      <c r="JS703" s="7"/>
      <c r="JT703" s="8"/>
      <c r="JY703" s="8"/>
      <c r="KA703" s="4"/>
      <c r="KB703" s="4"/>
      <c r="KD703" s="8"/>
      <c r="KF703" s="4"/>
      <c r="KG703" s="4"/>
      <c r="KH703" s="15"/>
      <c r="KI703" s="39"/>
      <c r="KN703" s="39"/>
      <c r="KP703" s="14"/>
      <c r="KQ703" s="14"/>
      <c r="KR703" s="22"/>
      <c r="KS703" s="40"/>
      <c r="KX703" s="6"/>
      <c r="KZ703" s="5"/>
      <c r="LA703" s="5"/>
      <c r="LG703" s="15"/>
      <c r="LH703" s="39"/>
      <c r="LM703" s="6"/>
      <c r="LO703" s="5"/>
      <c r="LP703" s="5"/>
      <c r="LQ703" s="7"/>
      <c r="LR703" s="8"/>
      <c r="LW703" s="8"/>
      <c r="LY703" s="4"/>
      <c r="LZ703" s="4"/>
      <c r="MB703" s="8"/>
      <c r="MD703" s="4"/>
      <c r="ME703" s="4"/>
      <c r="MG703" s="8"/>
      <c r="MI703" s="4"/>
      <c r="MJ703" s="4"/>
      <c r="MK703" s="15"/>
      <c r="ML703" s="39"/>
      <c r="MQ703" s="39"/>
      <c r="MS703" s="14"/>
      <c r="MT703" s="14"/>
      <c r="MV703" s="39"/>
      <c r="MX703" s="14"/>
      <c r="MY703" s="14"/>
      <c r="MZ703" s="22"/>
      <c r="NA703" s="40"/>
      <c r="NF703" s="40"/>
      <c r="NH703" s="21"/>
      <c r="NI703" s="21"/>
      <c r="NJ703" s="26"/>
      <c r="NK703" s="41"/>
      <c r="NO703" s="7"/>
      <c r="NP703" s="8"/>
      <c r="NU703" s="8"/>
      <c r="NW703" s="4"/>
      <c r="NX703" s="4"/>
      <c r="NZ703" s="8"/>
      <c r="OB703" s="4"/>
      <c r="OC703" s="4"/>
      <c r="OD703" s="15"/>
      <c r="OE703" s="39"/>
      <c r="OJ703" s="39"/>
      <c r="OL703" s="14"/>
      <c r="OM703" s="14"/>
      <c r="ON703" s="22"/>
      <c r="OO703" s="40"/>
      <c r="OS703" s="7"/>
      <c r="OT703" s="8"/>
      <c r="OY703" s="8"/>
      <c r="PA703" s="4"/>
      <c r="PB703" s="4"/>
      <c r="PC703" s="15"/>
      <c r="PD703" s="39"/>
      <c r="PH703" s="7"/>
      <c r="PI703" s="8"/>
      <c r="PM703" s="7"/>
      <c r="PN703" s="8"/>
      <c r="PS703" s="8"/>
      <c r="PU703" s="4"/>
      <c r="PV703" s="4"/>
      <c r="PX703" s="8"/>
      <c r="PZ703" s="4"/>
      <c r="QA703" s="4"/>
      <c r="QB703" s="15"/>
      <c r="QC703" s="39"/>
      <c r="QH703" s="39"/>
      <c r="QJ703" s="14"/>
      <c r="QK703" s="14"/>
      <c r="QL703" s="22"/>
      <c r="QM703" s="40"/>
      <c r="QQ703" s="7"/>
      <c r="QR703" s="8"/>
      <c r="QW703" s="8"/>
      <c r="QY703" s="4"/>
      <c r="QZ703" s="4"/>
      <c r="RA703" s="15"/>
      <c r="RB703" s="39"/>
      <c r="RF703" s="7"/>
      <c r="RG703" s="8"/>
      <c r="RK703" s="7"/>
      <c r="RL703" s="8"/>
      <c r="RQ703" s="8"/>
      <c r="RS703" s="4"/>
      <c r="RT703" s="4"/>
      <c r="RU703" s="15"/>
      <c r="RV703" s="39"/>
      <c r="RZ703" s="7"/>
      <c r="SA703" s="8"/>
      <c r="SE703" s="7"/>
      <c r="SF703" s="8"/>
      <c r="SJ703" s="7"/>
      <c r="SK703" s="8"/>
      <c r="SP703" s="8"/>
      <c r="SR703" s="4"/>
      <c r="SS703" s="4"/>
      <c r="SU703" s="8"/>
      <c r="SW703" s="4"/>
      <c r="SX703" s="4"/>
      <c r="SY703" s="15"/>
      <c r="SZ703" s="39"/>
      <c r="TE703" s="39"/>
      <c r="TG703" s="14"/>
      <c r="TH703" s="14"/>
      <c r="TI703" s="22"/>
      <c r="TJ703" s="40"/>
      <c r="TN703" s="7"/>
      <c r="TO703" s="8"/>
      <c r="TT703" s="8"/>
      <c r="TV703" s="4"/>
      <c r="TW703" s="4"/>
      <c r="TX703" s="15"/>
      <c r="TY703" s="39"/>
      <c r="UC703" s="7"/>
      <c r="UD703" s="8"/>
      <c r="UH703" s="7"/>
      <c r="UI703" s="8"/>
      <c r="UN703" s="8"/>
      <c r="UP703" s="4"/>
      <c r="UQ703" s="4"/>
      <c r="UR703" s="15"/>
      <c r="US703" s="39"/>
      <c r="UW703" s="7"/>
      <c r="UX703" s="8"/>
      <c r="VB703" s="7"/>
      <c r="VC703" s="8"/>
      <c r="VG703" s="7"/>
      <c r="VH703" s="8"/>
      <c r="VM703" s="8"/>
      <c r="VO703" s="4"/>
      <c r="VP703" s="4"/>
      <c r="VQ703" s="15"/>
      <c r="VR703" s="39"/>
      <c r="VV703" s="7"/>
      <c r="VW703" s="8"/>
      <c r="WA703" s="7"/>
      <c r="WB703" s="8"/>
      <c r="WF703" s="7"/>
      <c r="WG703" s="8"/>
      <c r="WK703" s="7"/>
      <c r="WL703" s="8"/>
      <c r="WQ703" s="8"/>
      <c r="WS703" s="4"/>
      <c r="WT703" s="4"/>
      <c r="WU703" s="15"/>
      <c r="WV703" s="39"/>
      <c r="WZ703" s="7"/>
      <c r="XA703" s="8"/>
      <c r="XE703" s="7"/>
      <c r="XF703" s="8"/>
      <c r="XJ703" s="7"/>
      <c r="XK703" s="8"/>
      <c r="XO703" s="7"/>
      <c r="XP703" s="8"/>
      <c r="XT703" s="7"/>
      <c r="XU703" s="8"/>
      <c r="XV703"/>
      <c r="XW703"/>
      <c r="XX703" s="11"/>
      <c r="XY703" s="7"/>
      <c r="XZ703" s="8"/>
      <c r="YA703"/>
      <c r="YB703"/>
      <c r="YC703" s="11"/>
      <c r="YD703" s="7"/>
      <c r="YE703" s="8"/>
      <c r="YF703"/>
      <c r="YG703"/>
      <c r="YH703" s="11"/>
      <c r="YI703" s="7"/>
      <c r="YJ703" s="8"/>
      <c r="YK703"/>
      <c r="YL703"/>
      <c r="YM703" s="127"/>
    </row>
    <row r="704" spans="2:663" x14ac:dyDescent="0.2">
      <c r="B704" s="242"/>
      <c r="C704" s="163"/>
      <c r="D704"/>
      <c r="J704"/>
      <c r="K704"/>
      <c r="L704"/>
      <c r="M704"/>
      <c r="N704"/>
      <c r="O704"/>
      <c r="P704"/>
      <c r="Q704"/>
      <c r="R704" s="11"/>
      <c r="S704"/>
      <c r="T704"/>
      <c r="U704"/>
      <c r="V704"/>
      <c r="W704" s="11"/>
      <c r="X704"/>
      <c r="Y704"/>
      <c r="Z704"/>
      <c r="AA704"/>
      <c r="AB704" s="11"/>
      <c r="AC704"/>
      <c r="AD704"/>
      <c r="AE704"/>
      <c r="AF704"/>
      <c r="AG704" s="11"/>
      <c r="AH704"/>
      <c r="AI704" s="8"/>
      <c r="AK704" s="4"/>
      <c r="AL704" s="9"/>
      <c r="AN704" s="8"/>
      <c r="AP704" s="4"/>
      <c r="AQ704" s="9"/>
      <c r="AS704" s="8"/>
      <c r="AU704" s="4"/>
      <c r="AV704" s="9"/>
      <c r="AX704" s="17"/>
      <c r="AZ704" s="13"/>
      <c r="BA704" s="16"/>
      <c r="BM704" s="39"/>
      <c r="BO704" s="14"/>
      <c r="BP704" s="18"/>
      <c r="BR704" s="39"/>
      <c r="BT704" s="14"/>
      <c r="BU704" s="18"/>
      <c r="BW704" s="39"/>
      <c r="BY704" s="14"/>
      <c r="BZ704" s="18"/>
      <c r="CA704" s="22"/>
      <c r="CB704" s="40"/>
      <c r="CG704" s="40"/>
      <c r="CI704" s="21"/>
      <c r="CJ704" s="21"/>
      <c r="CL704" s="40"/>
      <c r="CN704" s="21"/>
      <c r="CO704" s="21"/>
      <c r="CQ704" s="40"/>
      <c r="CS704" s="21"/>
      <c r="CT704" s="21"/>
      <c r="CV704" s="40"/>
      <c r="CX704" s="21"/>
      <c r="CY704" s="21"/>
      <c r="CZ704" s="26"/>
      <c r="DA704" s="41"/>
      <c r="DF704" s="41"/>
      <c r="DH704" s="25"/>
      <c r="DI704" s="25"/>
      <c r="DK704" s="41"/>
      <c r="DM704" s="25"/>
      <c r="DN704" s="25"/>
      <c r="DP704" s="41"/>
      <c r="DR704" s="25"/>
      <c r="DS704" s="25"/>
      <c r="DT704" s="30"/>
      <c r="DU704" s="42"/>
      <c r="DZ704" s="42"/>
      <c r="EB704" s="29"/>
      <c r="EC704" s="29"/>
      <c r="EE704" s="42"/>
      <c r="EG704" s="29"/>
      <c r="EH704" s="29"/>
      <c r="EI704" s="34"/>
      <c r="EJ704" s="43"/>
      <c r="EO704" s="43"/>
      <c r="EQ704" s="33"/>
      <c r="ER704" s="33"/>
      <c r="ES704" s="38"/>
      <c r="ET704" s="44"/>
      <c r="EX704" s="7"/>
      <c r="EY704" s="8"/>
      <c r="FD704" s="8"/>
      <c r="FF704" s="4"/>
      <c r="FG704" s="4"/>
      <c r="FI704" s="8"/>
      <c r="FK704" s="4"/>
      <c r="FL704" s="4"/>
      <c r="FN704" s="8"/>
      <c r="FP704" s="4"/>
      <c r="FQ704" s="4"/>
      <c r="FS704" s="8"/>
      <c r="FU704" s="4"/>
      <c r="FV704" s="4"/>
      <c r="FW704" s="15"/>
      <c r="FX704" s="39"/>
      <c r="GC704" s="39"/>
      <c r="GE704" s="14"/>
      <c r="GF704" s="14"/>
      <c r="GH704" s="39"/>
      <c r="GJ704" s="14"/>
      <c r="GK704" s="14"/>
      <c r="GM704" s="39"/>
      <c r="GO704" s="14"/>
      <c r="GP704" s="14"/>
      <c r="GQ704" s="22"/>
      <c r="GR704" s="40"/>
      <c r="GW704" s="40"/>
      <c r="GY704" s="21"/>
      <c r="GZ704" s="21"/>
      <c r="HB704" s="40"/>
      <c r="HD704" s="21"/>
      <c r="HE704" s="21"/>
      <c r="HF704" s="26"/>
      <c r="HG704" s="41"/>
      <c r="HL704" s="41"/>
      <c r="HN704" s="25"/>
      <c r="HO704" s="25"/>
      <c r="HP704" s="30"/>
      <c r="HQ704" s="42"/>
      <c r="HU704" s="7"/>
      <c r="HV704" s="8"/>
      <c r="IA704" s="8"/>
      <c r="IC704" s="4"/>
      <c r="ID704" s="4"/>
      <c r="IF704" s="8"/>
      <c r="IH704" s="4"/>
      <c r="II704" s="4"/>
      <c r="IK704" s="8"/>
      <c r="IM704" s="4"/>
      <c r="IN704" s="4"/>
      <c r="IO704" s="15"/>
      <c r="IP704" s="39"/>
      <c r="IU704" s="39"/>
      <c r="IW704" s="14"/>
      <c r="IX704" s="14"/>
      <c r="IZ704" s="39"/>
      <c r="JB704" s="14"/>
      <c r="JC704" s="14"/>
      <c r="JD704" s="22"/>
      <c r="JE704" s="40"/>
      <c r="JJ704" s="40"/>
      <c r="JL704" s="21"/>
      <c r="JM704" s="21"/>
      <c r="JN704" s="26"/>
      <c r="JO704" s="41"/>
      <c r="JS704" s="7"/>
      <c r="JT704" s="8"/>
      <c r="JY704" s="8"/>
      <c r="KA704" s="4"/>
      <c r="KB704" s="4"/>
      <c r="KD704" s="8"/>
      <c r="KF704" s="4"/>
      <c r="KG704" s="4"/>
      <c r="KH704" s="15"/>
      <c r="KI704" s="39"/>
      <c r="KN704" s="39"/>
      <c r="KP704" s="14"/>
      <c r="KQ704" s="14"/>
      <c r="KR704" s="22"/>
      <c r="KS704" s="40"/>
      <c r="KX704" s="6"/>
      <c r="KZ704" s="5"/>
      <c r="LA704" s="5"/>
      <c r="LG704" s="15"/>
      <c r="LH704" s="39"/>
      <c r="LM704" s="6"/>
      <c r="LO704" s="5"/>
      <c r="LP704" s="5"/>
      <c r="LQ704" s="7"/>
      <c r="LR704" s="8"/>
      <c r="LW704" s="8"/>
      <c r="LY704" s="4"/>
      <c r="LZ704" s="4"/>
      <c r="MB704" s="8"/>
      <c r="MD704" s="4"/>
      <c r="ME704" s="4"/>
      <c r="MG704" s="8"/>
      <c r="MI704" s="4"/>
      <c r="MJ704" s="4"/>
      <c r="MK704" s="15"/>
      <c r="ML704" s="39"/>
      <c r="MQ704" s="39"/>
      <c r="MS704" s="14"/>
      <c r="MT704" s="14"/>
      <c r="MV704" s="39"/>
      <c r="MX704" s="14"/>
      <c r="MY704" s="14"/>
      <c r="MZ704" s="22"/>
      <c r="NA704" s="40"/>
      <c r="NF704" s="40"/>
      <c r="NH704" s="21"/>
      <c r="NI704" s="21"/>
      <c r="NJ704" s="26"/>
      <c r="NK704" s="41"/>
      <c r="NO704" s="7"/>
      <c r="NP704" s="8"/>
      <c r="NU704" s="8"/>
      <c r="NW704" s="4"/>
      <c r="NX704" s="4"/>
      <c r="NZ704" s="8"/>
      <c r="OB704" s="4"/>
      <c r="OC704" s="4"/>
      <c r="OD704" s="15"/>
      <c r="OE704" s="39"/>
      <c r="OJ704" s="39"/>
      <c r="OL704" s="14"/>
      <c r="OM704" s="14"/>
      <c r="ON704" s="22"/>
      <c r="OO704" s="40"/>
      <c r="OS704" s="7"/>
      <c r="OT704" s="8"/>
      <c r="OY704" s="8"/>
      <c r="PA704" s="4"/>
      <c r="PB704" s="4"/>
      <c r="PC704" s="15"/>
      <c r="PD704" s="39"/>
      <c r="PH704" s="7"/>
      <c r="PI704" s="8"/>
      <c r="PM704" s="7"/>
      <c r="PN704" s="8"/>
      <c r="PS704" s="8"/>
      <c r="PU704" s="4"/>
      <c r="PV704" s="4"/>
      <c r="PX704" s="8"/>
      <c r="PZ704" s="4"/>
      <c r="QA704" s="4"/>
      <c r="QB704" s="15"/>
      <c r="QC704" s="39"/>
      <c r="QH704" s="39"/>
      <c r="QJ704" s="14"/>
      <c r="QK704" s="14"/>
      <c r="QL704" s="22"/>
      <c r="QM704" s="40"/>
      <c r="QQ704" s="7"/>
      <c r="QR704" s="8"/>
      <c r="QW704" s="8"/>
      <c r="QY704" s="4"/>
      <c r="QZ704" s="4"/>
      <c r="RA704" s="15"/>
      <c r="RB704" s="39"/>
      <c r="RF704" s="7"/>
      <c r="RG704" s="8"/>
      <c r="RK704" s="7"/>
      <c r="RL704" s="8"/>
      <c r="RQ704" s="8"/>
      <c r="RS704" s="4"/>
      <c r="RT704" s="4"/>
      <c r="RU704" s="15"/>
      <c r="RV704" s="39"/>
      <c r="RZ704" s="7"/>
      <c r="SA704" s="8"/>
      <c r="SE704" s="7"/>
      <c r="SF704" s="8"/>
      <c r="SJ704" s="7"/>
      <c r="SK704" s="8"/>
      <c r="SP704" s="8"/>
      <c r="SR704" s="4"/>
      <c r="SS704" s="4"/>
      <c r="SU704" s="8"/>
      <c r="SW704" s="4"/>
      <c r="SX704" s="4"/>
      <c r="SY704" s="15"/>
      <c r="SZ704" s="39"/>
      <c r="TE704" s="39"/>
      <c r="TG704" s="14"/>
      <c r="TH704" s="14"/>
      <c r="TI704" s="22"/>
      <c r="TJ704" s="40"/>
      <c r="TN704" s="7"/>
      <c r="TO704" s="8"/>
      <c r="TT704" s="8"/>
      <c r="TV704" s="4"/>
      <c r="TW704" s="4"/>
      <c r="TX704" s="15"/>
      <c r="TY704" s="39"/>
      <c r="UC704" s="7"/>
      <c r="UD704" s="8"/>
      <c r="UH704" s="7"/>
      <c r="UI704" s="8"/>
      <c r="UN704" s="8"/>
      <c r="UP704" s="4"/>
      <c r="UQ704" s="4"/>
      <c r="UR704" s="15"/>
      <c r="US704" s="39"/>
      <c r="UW704" s="7"/>
      <c r="UX704" s="8"/>
      <c r="VB704" s="7"/>
      <c r="VC704" s="8"/>
      <c r="VG704" s="7"/>
      <c r="VH704" s="8"/>
      <c r="VM704" s="8"/>
      <c r="VO704" s="4"/>
      <c r="VP704" s="4"/>
      <c r="VQ704" s="15"/>
      <c r="VR704" s="39"/>
      <c r="VV704" s="7"/>
      <c r="VW704" s="8"/>
      <c r="WA704" s="7"/>
      <c r="WB704" s="8"/>
      <c r="WF704" s="7"/>
      <c r="WG704" s="8"/>
      <c r="WK704" s="7"/>
      <c r="WL704" s="8"/>
      <c r="WQ704" s="8"/>
      <c r="WS704" s="4"/>
      <c r="WT704" s="4"/>
      <c r="WU704" s="15"/>
      <c r="WV704" s="39"/>
      <c r="WZ704" s="7"/>
      <c r="XA704" s="8"/>
      <c r="XE704" s="7"/>
      <c r="XF704" s="8"/>
      <c r="XJ704" s="7"/>
      <c r="XK704" s="8"/>
      <c r="XO704" s="7"/>
      <c r="XP704" s="8"/>
      <c r="XT704" s="7"/>
      <c r="XU704" s="8"/>
      <c r="XV704"/>
      <c r="XW704"/>
      <c r="XX704" s="11"/>
      <c r="XY704" s="7"/>
      <c r="XZ704" s="8"/>
      <c r="YA704"/>
      <c r="YB704"/>
      <c r="YC704" s="11"/>
      <c r="YD704" s="7"/>
      <c r="YE704" s="8"/>
      <c r="YF704"/>
      <c r="YG704"/>
      <c r="YH704" s="11"/>
      <c r="YI704" s="7"/>
      <c r="YJ704" s="8"/>
      <c r="YK704"/>
      <c r="YL704"/>
      <c r="YM704" s="127"/>
    </row>
    <row r="705" spans="2:663" x14ac:dyDescent="0.2">
      <c r="B705" s="242"/>
      <c r="C705" s="163"/>
      <c r="D705"/>
      <c r="J705"/>
      <c r="K705"/>
      <c r="L705"/>
      <c r="M705"/>
      <c r="N705"/>
      <c r="O705"/>
      <c r="P705"/>
      <c r="Q705"/>
      <c r="R705" s="11"/>
      <c r="S705"/>
      <c r="T705"/>
      <c r="U705"/>
      <c r="V705"/>
      <c r="W705" s="11"/>
      <c r="X705"/>
      <c r="Y705"/>
      <c r="Z705"/>
      <c r="AA705"/>
      <c r="AB705" s="11"/>
      <c r="AC705"/>
      <c r="AD705"/>
      <c r="AE705"/>
      <c r="AF705"/>
      <c r="AG705" s="11"/>
      <c r="AH705"/>
      <c r="AI705" s="8"/>
      <c r="AK705" s="4"/>
      <c r="AL705" s="9"/>
      <c r="AN705" s="8"/>
      <c r="AP705" s="4"/>
      <c r="AQ705" s="9"/>
      <c r="AS705" s="8"/>
      <c r="AU705" s="4"/>
      <c r="AV705" s="9"/>
      <c r="AX705" s="17"/>
      <c r="AZ705" s="13"/>
      <c r="BA705" s="16"/>
      <c r="BM705" s="39"/>
      <c r="BO705" s="14"/>
      <c r="BP705" s="18"/>
      <c r="BR705" s="39"/>
      <c r="BT705" s="14"/>
      <c r="BU705" s="18"/>
      <c r="BW705" s="39"/>
      <c r="BY705" s="14"/>
      <c r="BZ705" s="18"/>
      <c r="CA705" s="22"/>
      <c r="CB705" s="40"/>
      <c r="CG705" s="40"/>
      <c r="CI705" s="21"/>
      <c r="CJ705" s="21"/>
      <c r="CL705" s="40"/>
      <c r="CN705" s="21"/>
      <c r="CO705" s="21"/>
      <c r="CQ705" s="40"/>
      <c r="CS705" s="21"/>
      <c r="CT705" s="21"/>
      <c r="CV705" s="40"/>
      <c r="CX705" s="21"/>
      <c r="CY705" s="21"/>
      <c r="CZ705" s="26"/>
      <c r="DA705" s="41"/>
      <c r="DF705" s="41"/>
      <c r="DH705" s="25"/>
      <c r="DI705" s="25"/>
      <c r="DK705" s="41"/>
      <c r="DM705" s="25"/>
      <c r="DN705" s="25"/>
      <c r="DP705" s="41"/>
      <c r="DR705" s="25"/>
      <c r="DS705" s="25"/>
      <c r="DT705" s="30"/>
      <c r="DU705" s="42"/>
      <c r="DZ705" s="42"/>
      <c r="EB705" s="29"/>
      <c r="EC705" s="29"/>
      <c r="EE705" s="42"/>
      <c r="EG705" s="29"/>
      <c r="EH705" s="29"/>
      <c r="EI705" s="34"/>
      <c r="EJ705" s="43"/>
      <c r="EO705" s="43"/>
      <c r="EQ705" s="33"/>
      <c r="ER705" s="33"/>
      <c r="ES705" s="38"/>
      <c r="ET705" s="44"/>
      <c r="EX705" s="7"/>
      <c r="EY705" s="8"/>
      <c r="FD705" s="8"/>
      <c r="FF705" s="4"/>
      <c r="FG705" s="4"/>
      <c r="FI705" s="8"/>
      <c r="FK705" s="4"/>
      <c r="FL705" s="4"/>
      <c r="FN705" s="8"/>
      <c r="FP705" s="4"/>
      <c r="FQ705" s="4"/>
      <c r="FS705" s="8"/>
      <c r="FU705" s="4"/>
      <c r="FV705" s="4"/>
      <c r="FW705" s="15"/>
      <c r="FX705" s="39"/>
      <c r="GC705" s="39"/>
      <c r="GE705" s="14"/>
      <c r="GF705" s="14"/>
      <c r="GH705" s="39"/>
      <c r="GJ705" s="14"/>
      <c r="GK705" s="14"/>
      <c r="GM705" s="39"/>
      <c r="GO705" s="14"/>
      <c r="GP705" s="14"/>
      <c r="GQ705" s="22"/>
      <c r="GR705" s="40"/>
      <c r="GW705" s="40"/>
      <c r="GY705" s="21"/>
      <c r="GZ705" s="21"/>
      <c r="HB705" s="40"/>
      <c r="HD705" s="21"/>
      <c r="HE705" s="21"/>
      <c r="HF705" s="26"/>
      <c r="HG705" s="41"/>
      <c r="HL705" s="41"/>
      <c r="HN705" s="25"/>
      <c r="HO705" s="25"/>
      <c r="HP705" s="30"/>
      <c r="HQ705" s="42"/>
      <c r="HU705" s="7"/>
      <c r="HV705" s="8"/>
      <c r="IA705" s="8"/>
      <c r="IC705" s="4"/>
      <c r="ID705" s="4"/>
      <c r="IF705" s="8"/>
      <c r="IH705" s="4"/>
      <c r="II705" s="4"/>
      <c r="IK705" s="8"/>
      <c r="IM705" s="4"/>
      <c r="IN705" s="4"/>
      <c r="IO705" s="15"/>
      <c r="IP705" s="39"/>
      <c r="IU705" s="39"/>
      <c r="IW705" s="14"/>
      <c r="IX705" s="14"/>
      <c r="IZ705" s="39"/>
      <c r="JB705" s="14"/>
      <c r="JC705" s="14"/>
      <c r="JD705" s="22"/>
      <c r="JE705" s="40"/>
      <c r="JJ705" s="40"/>
      <c r="JL705" s="21"/>
      <c r="JM705" s="21"/>
      <c r="JN705" s="26"/>
      <c r="JO705" s="41"/>
      <c r="JS705" s="7"/>
      <c r="JT705" s="8"/>
      <c r="JY705" s="8"/>
      <c r="KA705" s="4"/>
      <c r="KB705" s="4"/>
      <c r="KD705" s="8"/>
      <c r="KF705" s="4"/>
      <c r="KG705" s="4"/>
      <c r="KH705" s="15"/>
      <c r="KI705" s="39"/>
      <c r="KN705" s="39"/>
      <c r="KP705" s="14"/>
      <c r="KQ705" s="14"/>
      <c r="KR705" s="22"/>
      <c r="KS705" s="40"/>
      <c r="KX705" s="6"/>
      <c r="KZ705" s="5"/>
      <c r="LA705" s="5"/>
      <c r="LG705" s="15"/>
      <c r="LH705" s="39"/>
      <c r="LM705" s="6"/>
      <c r="LO705" s="5"/>
      <c r="LP705" s="5"/>
      <c r="LQ705" s="7"/>
      <c r="LR705" s="8"/>
      <c r="LW705" s="8"/>
      <c r="LY705" s="4"/>
      <c r="LZ705" s="4"/>
      <c r="MB705" s="8"/>
      <c r="MD705" s="4"/>
      <c r="ME705" s="4"/>
      <c r="MG705" s="8"/>
      <c r="MI705" s="4"/>
      <c r="MJ705" s="4"/>
      <c r="MK705" s="15"/>
      <c r="ML705" s="39"/>
      <c r="MQ705" s="39"/>
      <c r="MS705" s="14"/>
      <c r="MT705" s="14"/>
      <c r="MV705" s="39"/>
      <c r="MX705" s="14"/>
      <c r="MY705" s="14"/>
      <c r="MZ705" s="22"/>
      <c r="NA705" s="40"/>
      <c r="NF705" s="40"/>
      <c r="NH705" s="21"/>
      <c r="NI705" s="21"/>
      <c r="NJ705" s="26"/>
      <c r="NK705" s="41"/>
      <c r="NO705" s="7"/>
      <c r="NP705" s="8"/>
      <c r="NU705" s="8"/>
      <c r="NW705" s="4"/>
      <c r="NX705" s="4"/>
      <c r="NZ705" s="8"/>
      <c r="OB705" s="4"/>
      <c r="OC705" s="4"/>
      <c r="OD705" s="15"/>
      <c r="OE705" s="39"/>
      <c r="OJ705" s="39"/>
      <c r="OL705" s="14"/>
      <c r="OM705" s="14"/>
      <c r="ON705" s="22"/>
      <c r="OO705" s="40"/>
      <c r="OS705" s="7"/>
      <c r="OT705" s="8"/>
      <c r="OY705" s="8"/>
      <c r="PA705" s="4"/>
      <c r="PB705" s="4"/>
      <c r="PC705" s="15"/>
      <c r="PD705" s="39"/>
      <c r="PH705" s="7"/>
      <c r="PI705" s="8"/>
      <c r="PM705" s="7"/>
      <c r="PN705" s="8"/>
      <c r="PS705" s="8"/>
      <c r="PU705" s="4"/>
      <c r="PV705" s="4"/>
      <c r="PX705" s="8"/>
      <c r="PZ705" s="4"/>
      <c r="QA705" s="4"/>
      <c r="QB705" s="15"/>
      <c r="QC705" s="39"/>
      <c r="QH705" s="39"/>
      <c r="QJ705" s="14"/>
      <c r="QK705" s="14"/>
      <c r="QL705" s="22"/>
      <c r="QM705" s="40"/>
      <c r="QQ705" s="7"/>
      <c r="QR705" s="8"/>
      <c r="QW705" s="8"/>
      <c r="QY705" s="4"/>
      <c r="QZ705" s="4"/>
      <c r="RA705" s="15"/>
      <c r="RB705" s="39"/>
      <c r="RF705" s="7"/>
      <c r="RG705" s="8"/>
      <c r="RK705" s="7"/>
      <c r="RL705" s="8"/>
      <c r="RQ705" s="8"/>
      <c r="RS705" s="4"/>
      <c r="RT705" s="4"/>
      <c r="RU705" s="15"/>
      <c r="RV705" s="39"/>
      <c r="RZ705" s="7"/>
      <c r="SA705" s="8"/>
      <c r="SE705" s="7"/>
      <c r="SF705" s="8"/>
      <c r="SJ705" s="7"/>
      <c r="SK705" s="8"/>
      <c r="SP705" s="8"/>
      <c r="SR705" s="4"/>
      <c r="SS705" s="4"/>
      <c r="SU705" s="8"/>
      <c r="SW705" s="4"/>
      <c r="SX705" s="4"/>
      <c r="SY705" s="15"/>
      <c r="SZ705" s="39"/>
      <c r="TE705" s="39"/>
      <c r="TG705" s="14"/>
      <c r="TH705" s="14"/>
      <c r="TI705" s="22"/>
      <c r="TJ705" s="40"/>
      <c r="TN705" s="7"/>
      <c r="TO705" s="8"/>
      <c r="TT705" s="8"/>
      <c r="TV705" s="4"/>
      <c r="TW705" s="4"/>
      <c r="TX705" s="15"/>
      <c r="TY705" s="39"/>
      <c r="UC705" s="7"/>
      <c r="UD705" s="8"/>
      <c r="UH705" s="7"/>
      <c r="UI705" s="8"/>
      <c r="UN705" s="8"/>
      <c r="UP705" s="4"/>
      <c r="UQ705" s="4"/>
      <c r="UR705" s="15"/>
      <c r="US705" s="39"/>
      <c r="UW705" s="7"/>
      <c r="UX705" s="8"/>
      <c r="VB705" s="7"/>
      <c r="VC705" s="8"/>
      <c r="VG705" s="7"/>
      <c r="VH705" s="8"/>
      <c r="VM705" s="8"/>
      <c r="VO705" s="4"/>
      <c r="VP705" s="4"/>
      <c r="VQ705" s="15"/>
      <c r="VR705" s="39"/>
      <c r="VV705" s="7"/>
      <c r="VW705" s="8"/>
      <c r="WA705" s="7"/>
      <c r="WB705" s="8"/>
      <c r="WF705" s="7"/>
      <c r="WG705" s="8"/>
      <c r="WK705" s="7"/>
      <c r="WL705" s="8"/>
      <c r="WQ705" s="8"/>
      <c r="WS705" s="4"/>
      <c r="WT705" s="4"/>
      <c r="WU705" s="15"/>
      <c r="WV705" s="39"/>
      <c r="WZ705" s="7"/>
      <c r="XA705" s="8"/>
      <c r="XE705" s="7"/>
      <c r="XF705" s="8"/>
      <c r="XJ705" s="7"/>
      <c r="XK705" s="8"/>
      <c r="XO705" s="7"/>
      <c r="XP705" s="8"/>
      <c r="XT705" s="7"/>
      <c r="XU705" s="8"/>
      <c r="XV705"/>
      <c r="XW705"/>
      <c r="XX705" s="11"/>
      <c r="XY705" s="7"/>
      <c r="XZ705" s="8"/>
      <c r="YA705"/>
      <c r="YB705"/>
      <c r="YC705" s="11"/>
      <c r="YD705" s="7"/>
      <c r="YE705" s="8"/>
      <c r="YF705"/>
      <c r="YG705"/>
      <c r="YH705" s="11"/>
      <c r="YI705" s="7"/>
      <c r="YJ705" s="8"/>
      <c r="YK705"/>
      <c r="YL705"/>
      <c r="YM705" s="127"/>
    </row>
    <row r="706" spans="2:663" x14ac:dyDescent="0.2">
      <c r="B706" s="242"/>
      <c r="C706" s="163"/>
      <c r="D706"/>
      <c r="J706"/>
      <c r="K706"/>
      <c r="L706"/>
      <c r="M706"/>
      <c r="N706"/>
      <c r="O706"/>
      <c r="P706"/>
      <c r="Q706"/>
      <c r="R706" s="11"/>
      <c r="S706"/>
      <c r="T706"/>
      <c r="U706"/>
      <c r="V706"/>
      <c r="W706" s="11"/>
      <c r="X706"/>
      <c r="Y706"/>
      <c r="Z706"/>
      <c r="AA706"/>
      <c r="AB706" s="11"/>
      <c r="AC706"/>
      <c r="AD706"/>
      <c r="AE706"/>
      <c r="AF706"/>
      <c r="AG706" s="11"/>
      <c r="AH706"/>
      <c r="AI706" s="8"/>
      <c r="AK706" s="4"/>
      <c r="AL706" s="9"/>
      <c r="AN706" s="8"/>
      <c r="AP706" s="4"/>
      <c r="AQ706" s="9"/>
      <c r="AS706" s="8"/>
      <c r="AU706" s="4"/>
      <c r="AV706" s="9"/>
      <c r="AX706" s="17"/>
      <c r="AZ706" s="13"/>
      <c r="BA706" s="16"/>
      <c r="BM706" s="39"/>
      <c r="BO706" s="14"/>
      <c r="BP706" s="18"/>
      <c r="BR706" s="39"/>
      <c r="BT706" s="14"/>
      <c r="BU706" s="18"/>
      <c r="BW706" s="39"/>
      <c r="BY706" s="14"/>
      <c r="BZ706" s="18"/>
      <c r="CA706" s="22"/>
      <c r="CB706" s="40"/>
      <c r="CG706" s="40"/>
      <c r="CI706" s="21"/>
      <c r="CJ706" s="21"/>
      <c r="CL706" s="40"/>
      <c r="CN706" s="21"/>
      <c r="CO706" s="21"/>
      <c r="CQ706" s="40"/>
      <c r="CS706" s="21"/>
      <c r="CT706" s="21"/>
      <c r="CV706" s="40"/>
      <c r="CX706" s="21"/>
      <c r="CY706" s="21"/>
      <c r="CZ706" s="26"/>
      <c r="DA706" s="41"/>
      <c r="DF706" s="41"/>
      <c r="DH706" s="25"/>
      <c r="DI706" s="25"/>
      <c r="DK706" s="41"/>
      <c r="DM706" s="25"/>
      <c r="DN706" s="25"/>
      <c r="DP706" s="41"/>
      <c r="DR706" s="25"/>
      <c r="DS706" s="25"/>
      <c r="DT706" s="30"/>
      <c r="DU706" s="42"/>
      <c r="DZ706" s="42"/>
      <c r="EB706" s="29"/>
      <c r="EC706" s="29"/>
      <c r="EE706" s="42"/>
      <c r="EG706" s="29"/>
      <c r="EH706" s="29"/>
      <c r="EI706" s="34"/>
      <c r="EJ706" s="43"/>
      <c r="EO706" s="43"/>
      <c r="EQ706" s="33"/>
      <c r="ER706" s="33"/>
      <c r="ES706" s="38"/>
      <c r="ET706" s="44"/>
      <c r="EX706" s="7"/>
      <c r="EY706" s="8"/>
      <c r="FD706" s="8"/>
      <c r="FF706" s="4"/>
      <c r="FG706" s="4"/>
      <c r="FI706" s="8"/>
      <c r="FK706" s="4"/>
      <c r="FL706" s="4"/>
      <c r="FN706" s="8"/>
      <c r="FP706" s="4"/>
      <c r="FQ706" s="4"/>
      <c r="FS706" s="8"/>
      <c r="FU706" s="4"/>
      <c r="FV706" s="4"/>
      <c r="FW706" s="15"/>
      <c r="FX706" s="39"/>
      <c r="GC706" s="39"/>
      <c r="GE706" s="14"/>
      <c r="GF706" s="14"/>
      <c r="GH706" s="39"/>
      <c r="GJ706" s="14"/>
      <c r="GK706" s="14"/>
      <c r="GM706" s="39"/>
      <c r="GO706" s="14"/>
      <c r="GP706" s="14"/>
      <c r="GQ706" s="22"/>
      <c r="GR706" s="40"/>
      <c r="GW706" s="40"/>
      <c r="GY706" s="21"/>
      <c r="GZ706" s="21"/>
      <c r="HB706" s="40"/>
      <c r="HD706" s="21"/>
      <c r="HE706" s="21"/>
      <c r="HF706" s="26"/>
      <c r="HG706" s="41"/>
      <c r="HL706" s="41"/>
      <c r="HN706" s="25"/>
      <c r="HO706" s="25"/>
      <c r="HP706" s="30"/>
      <c r="HQ706" s="42"/>
      <c r="HU706" s="7"/>
      <c r="HV706" s="8"/>
      <c r="IA706" s="8"/>
      <c r="IC706" s="4"/>
      <c r="ID706" s="4"/>
      <c r="IF706" s="8"/>
      <c r="IH706" s="4"/>
      <c r="II706" s="4"/>
      <c r="IK706" s="8"/>
      <c r="IM706" s="4"/>
      <c r="IN706" s="4"/>
      <c r="IO706" s="15"/>
      <c r="IP706" s="39"/>
      <c r="IU706" s="39"/>
      <c r="IW706" s="14"/>
      <c r="IX706" s="14"/>
      <c r="IZ706" s="39"/>
      <c r="JB706" s="14"/>
      <c r="JC706" s="14"/>
      <c r="JD706" s="22"/>
      <c r="JE706" s="40"/>
      <c r="JJ706" s="40"/>
      <c r="JL706" s="21"/>
      <c r="JM706" s="21"/>
      <c r="JN706" s="26"/>
      <c r="JO706" s="41"/>
      <c r="JS706" s="7"/>
      <c r="JT706" s="8"/>
      <c r="JY706" s="8"/>
      <c r="KA706" s="4"/>
      <c r="KB706" s="4"/>
      <c r="KD706" s="8"/>
      <c r="KF706" s="4"/>
      <c r="KG706" s="4"/>
      <c r="KH706" s="15"/>
      <c r="KI706" s="39"/>
      <c r="KN706" s="39"/>
      <c r="KP706" s="14"/>
      <c r="KQ706" s="14"/>
      <c r="KR706" s="22"/>
      <c r="KS706" s="40"/>
      <c r="KX706" s="6"/>
      <c r="KZ706" s="5"/>
      <c r="LA706" s="5"/>
      <c r="LG706" s="15"/>
      <c r="LH706" s="39"/>
      <c r="LM706" s="6"/>
      <c r="LO706" s="5"/>
      <c r="LP706" s="5"/>
      <c r="LQ706" s="7"/>
      <c r="LR706" s="8"/>
      <c r="LW706" s="8"/>
      <c r="LY706" s="4"/>
      <c r="LZ706" s="4"/>
      <c r="MB706" s="8"/>
      <c r="MD706" s="4"/>
      <c r="ME706" s="4"/>
      <c r="MG706" s="8"/>
      <c r="MI706" s="4"/>
      <c r="MJ706" s="4"/>
      <c r="MK706" s="15"/>
      <c r="ML706" s="39"/>
      <c r="MQ706" s="39"/>
      <c r="MS706" s="14"/>
      <c r="MT706" s="14"/>
      <c r="MV706" s="39"/>
      <c r="MX706" s="14"/>
      <c r="MY706" s="14"/>
      <c r="MZ706" s="22"/>
      <c r="NA706" s="40"/>
      <c r="NF706" s="40"/>
      <c r="NH706" s="21"/>
      <c r="NI706" s="21"/>
      <c r="NJ706" s="26"/>
      <c r="NK706" s="41"/>
      <c r="NO706" s="7"/>
      <c r="NP706" s="8"/>
      <c r="NU706" s="8"/>
      <c r="NW706" s="4"/>
      <c r="NX706" s="4"/>
      <c r="NZ706" s="8"/>
      <c r="OB706" s="4"/>
      <c r="OC706" s="4"/>
      <c r="OD706" s="15"/>
      <c r="OE706" s="39"/>
      <c r="OJ706" s="39"/>
      <c r="OL706" s="14"/>
      <c r="OM706" s="14"/>
      <c r="ON706" s="22"/>
      <c r="OO706" s="40"/>
      <c r="OS706" s="7"/>
      <c r="OT706" s="8"/>
      <c r="OY706" s="8"/>
      <c r="PA706" s="4"/>
      <c r="PB706" s="4"/>
      <c r="PC706" s="15"/>
      <c r="PD706" s="39"/>
      <c r="PH706" s="7"/>
      <c r="PI706" s="8"/>
      <c r="PM706" s="7"/>
      <c r="PN706" s="8"/>
      <c r="PS706" s="8"/>
      <c r="PU706" s="4"/>
      <c r="PV706" s="4"/>
      <c r="PX706" s="8"/>
      <c r="PZ706" s="4"/>
      <c r="QA706" s="4"/>
      <c r="QB706" s="15"/>
      <c r="QC706" s="39"/>
      <c r="QH706" s="39"/>
      <c r="QJ706" s="14"/>
      <c r="QK706" s="14"/>
      <c r="QL706" s="22"/>
      <c r="QM706" s="40"/>
      <c r="QQ706" s="7"/>
      <c r="QR706" s="8"/>
      <c r="QW706" s="8"/>
      <c r="QY706" s="4"/>
      <c r="QZ706" s="4"/>
      <c r="RA706" s="15"/>
      <c r="RB706" s="39"/>
      <c r="RF706" s="7"/>
      <c r="RG706" s="8"/>
      <c r="RK706" s="7"/>
      <c r="RL706" s="8"/>
      <c r="RQ706" s="8"/>
      <c r="RS706" s="4"/>
      <c r="RT706" s="4"/>
      <c r="RU706" s="15"/>
      <c r="RV706" s="39"/>
      <c r="RZ706" s="7"/>
      <c r="SA706" s="8"/>
      <c r="SE706" s="7"/>
      <c r="SF706" s="8"/>
      <c r="SJ706" s="7"/>
      <c r="SK706" s="8"/>
      <c r="SP706" s="8"/>
      <c r="SR706" s="4"/>
      <c r="SS706" s="4"/>
      <c r="SU706" s="8"/>
      <c r="SW706" s="4"/>
      <c r="SX706" s="4"/>
      <c r="SY706" s="15"/>
      <c r="SZ706" s="39"/>
      <c r="TE706" s="39"/>
      <c r="TG706" s="14"/>
      <c r="TH706" s="14"/>
      <c r="TI706" s="22"/>
      <c r="TJ706" s="40"/>
      <c r="TN706" s="7"/>
      <c r="TO706" s="8"/>
      <c r="TT706" s="8"/>
      <c r="TV706" s="4"/>
      <c r="TW706" s="4"/>
      <c r="TX706" s="15"/>
      <c r="TY706" s="39"/>
      <c r="UC706" s="7"/>
      <c r="UD706" s="8"/>
      <c r="UH706" s="7"/>
      <c r="UI706" s="8"/>
      <c r="UN706" s="8"/>
      <c r="UP706" s="4"/>
      <c r="UQ706" s="4"/>
      <c r="UR706" s="15"/>
      <c r="US706" s="39"/>
      <c r="UW706" s="7"/>
      <c r="UX706" s="8"/>
      <c r="VB706" s="7"/>
      <c r="VC706" s="8"/>
      <c r="VG706" s="7"/>
      <c r="VH706" s="8"/>
      <c r="VM706" s="8"/>
      <c r="VO706" s="4"/>
      <c r="VP706" s="4"/>
      <c r="VQ706" s="15"/>
      <c r="VR706" s="39"/>
      <c r="VV706" s="7"/>
      <c r="VW706" s="8"/>
      <c r="WA706" s="7"/>
      <c r="WB706" s="8"/>
      <c r="WF706" s="7"/>
      <c r="WG706" s="8"/>
      <c r="WK706" s="7"/>
      <c r="WL706" s="8"/>
      <c r="WQ706" s="8"/>
      <c r="WS706" s="4"/>
      <c r="WT706" s="4"/>
      <c r="WU706" s="15"/>
      <c r="WV706" s="39"/>
      <c r="WZ706" s="7"/>
      <c r="XA706" s="8"/>
      <c r="XE706" s="7"/>
      <c r="XF706" s="8"/>
      <c r="XJ706" s="7"/>
      <c r="XK706" s="8"/>
      <c r="XO706" s="7"/>
      <c r="XP706" s="8"/>
      <c r="XT706" s="7"/>
      <c r="XU706" s="8"/>
      <c r="XV706"/>
      <c r="XW706"/>
      <c r="XX706" s="11"/>
      <c r="XY706" s="7"/>
      <c r="XZ706" s="8"/>
      <c r="YA706"/>
      <c r="YB706"/>
      <c r="YC706" s="11"/>
      <c r="YD706" s="7"/>
      <c r="YE706" s="8"/>
      <c r="YF706"/>
      <c r="YG706"/>
      <c r="YH706" s="11"/>
      <c r="YI706" s="7"/>
      <c r="YJ706" s="8"/>
      <c r="YK706"/>
      <c r="YL706"/>
      <c r="YM706" s="127"/>
    </row>
    <row r="707" spans="2:663" x14ac:dyDescent="0.2">
      <c r="B707" s="242"/>
      <c r="C707" s="163"/>
      <c r="D707"/>
      <c r="J707"/>
      <c r="K707"/>
      <c r="L707"/>
      <c r="M707"/>
      <c r="N707"/>
      <c r="O707"/>
      <c r="P707"/>
      <c r="Q707"/>
      <c r="R707" s="11"/>
      <c r="S707"/>
      <c r="T707"/>
      <c r="U707"/>
      <c r="V707"/>
      <c r="W707" s="11"/>
      <c r="X707"/>
      <c r="Y707"/>
      <c r="Z707"/>
      <c r="AA707"/>
      <c r="AB707" s="11"/>
      <c r="AC707"/>
      <c r="AD707"/>
      <c r="AE707"/>
      <c r="AF707"/>
      <c r="AG707" s="11"/>
      <c r="AH707"/>
      <c r="AI707" s="8"/>
      <c r="AK707" s="4"/>
      <c r="AL707" s="9"/>
      <c r="AN707" s="8"/>
      <c r="AP707" s="4"/>
      <c r="AQ707" s="9"/>
      <c r="AS707" s="8"/>
      <c r="AU707" s="4"/>
      <c r="AV707" s="9"/>
      <c r="AX707" s="17"/>
      <c r="AZ707" s="13"/>
      <c r="BA707" s="16"/>
      <c r="BM707" s="39"/>
      <c r="BO707" s="14"/>
      <c r="BP707" s="18"/>
      <c r="BR707" s="39"/>
      <c r="BT707" s="14"/>
      <c r="BU707" s="18"/>
      <c r="BW707" s="39"/>
      <c r="BY707" s="14"/>
      <c r="BZ707" s="18"/>
      <c r="CA707" s="22"/>
      <c r="CB707" s="40"/>
      <c r="CG707" s="40"/>
      <c r="CI707" s="21"/>
      <c r="CJ707" s="21"/>
      <c r="CL707" s="40"/>
      <c r="CN707" s="21"/>
      <c r="CO707" s="21"/>
      <c r="CQ707" s="40"/>
      <c r="CS707" s="21"/>
      <c r="CT707" s="21"/>
      <c r="CV707" s="40"/>
      <c r="CX707" s="21"/>
      <c r="CY707" s="21"/>
      <c r="CZ707" s="26"/>
      <c r="DA707" s="41"/>
      <c r="DF707" s="41"/>
      <c r="DH707" s="25"/>
      <c r="DI707" s="25"/>
      <c r="DK707" s="41"/>
      <c r="DM707" s="25"/>
      <c r="DN707" s="25"/>
      <c r="DP707" s="41"/>
      <c r="DR707" s="25"/>
      <c r="DS707" s="25"/>
      <c r="DT707" s="30"/>
      <c r="DU707" s="42"/>
      <c r="DZ707" s="42"/>
      <c r="EB707" s="29"/>
      <c r="EC707" s="29"/>
      <c r="EE707" s="42"/>
      <c r="EG707" s="29"/>
      <c r="EH707" s="29"/>
      <c r="EI707" s="34"/>
      <c r="EJ707" s="43"/>
      <c r="EO707" s="43"/>
      <c r="EQ707" s="33"/>
      <c r="ER707" s="33"/>
      <c r="ES707" s="38"/>
      <c r="ET707" s="44"/>
      <c r="EX707" s="7"/>
      <c r="EY707" s="8"/>
      <c r="FD707" s="8"/>
      <c r="FF707" s="4"/>
      <c r="FG707" s="4"/>
      <c r="FI707" s="8"/>
      <c r="FK707" s="4"/>
      <c r="FL707" s="4"/>
      <c r="FN707" s="8"/>
      <c r="FP707" s="4"/>
      <c r="FQ707" s="4"/>
      <c r="FS707" s="8"/>
      <c r="FU707" s="4"/>
      <c r="FV707" s="4"/>
      <c r="FW707" s="15"/>
      <c r="FX707" s="39"/>
      <c r="GC707" s="39"/>
      <c r="GE707" s="14"/>
      <c r="GF707" s="14"/>
      <c r="GH707" s="39"/>
      <c r="GJ707" s="14"/>
      <c r="GK707" s="14"/>
      <c r="GM707" s="39"/>
      <c r="GO707" s="14"/>
      <c r="GP707" s="14"/>
      <c r="GQ707" s="22"/>
      <c r="GR707" s="40"/>
      <c r="GW707" s="40"/>
      <c r="GY707" s="21"/>
      <c r="GZ707" s="21"/>
      <c r="HB707" s="40"/>
      <c r="HD707" s="21"/>
      <c r="HE707" s="21"/>
      <c r="HF707" s="26"/>
      <c r="HG707" s="41"/>
      <c r="HL707" s="41"/>
      <c r="HN707" s="25"/>
      <c r="HO707" s="25"/>
      <c r="HP707" s="30"/>
      <c r="HQ707" s="42"/>
      <c r="HU707" s="7"/>
      <c r="HV707" s="8"/>
      <c r="IA707" s="8"/>
      <c r="IC707" s="4"/>
      <c r="ID707" s="4"/>
      <c r="IF707" s="8"/>
      <c r="IH707" s="4"/>
      <c r="II707" s="4"/>
      <c r="IK707" s="8"/>
      <c r="IM707" s="4"/>
      <c r="IN707" s="4"/>
      <c r="IO707" s="15"/>
      <c r="IP707" s="39"/>
      <c r="IU707" s="39"/>
      <c r="IW707" s="14"/>
      <c r="IX707" s="14"/>
      <c r="IZ707" s="39"/>
      <c r="JB707" s="14"/>
      <c r="JC707" s="14"/>
      <c r="JD707" s="22"/>
      <c r="JE707" s="40"/>
      <c r="JJ707" s="40"/>
      <c r="JL707" s="21"/>
      <c r="JM707" s="21"/>
      <c r="JN707" s="26"/>
      <c r="JO707" s="41"/>
      <c r="JS707" s="7"/>
      <c r="JT707" s="8"/>
      <c r="JY707" s="8"/>
      <c r="KA707" s="4"/>
      <c r="KB707" s="4"/>
      <c r="KD707" s="8"/>
      <c r="KF707" s="4"/>
      <c r="KG707" s="4"/>
      <c r="KH707" s="15"/>
      <c r="KI707" s="39"/>
      <c r="KN707" s="39"/>
      <c r="KP707" s="14"/>
      <c r="KQ707" s="14"/>
      <c r="KR707" s="22"/>
      <c r="KS707" s="40"/>
      <c r="KX707" s="6"/>
      <c r="KZ707" s="5"/>
      <c r="LA707" s="5"/>
      <c r="LG707" s="15"/>
      <c r="LH707" s="39"/>
      <c r="LM707" s="6"/>
      <c r="LO707" s="5"/>
      <c r="LP707" s="5"/>
      <c r="LQ707" s="7"/>
      <c r="LR707" s="8"/>
      <c r="LW707" s="8"/>
      <c r="LY707" s="4"/>
      <c r="LZ707" s="4"/>
      <c r="MB707" s="8"/>
      <c r="MD707" s="4"/>
      <c r="ME707" s="4"/>
      <c r="MG707" s="8"/>
      <c r="MI707" s="4"/>
      <c r="MJ707" s="4"/>
      <c r="MK707" s="15"/>
      <c r="ML707" s="39"/>
      <c r="MQ707" s="39"/>
      <c r="MS707" s="14"/>
      <c r="MT707" s="14"/>
      <c r="MV707" s="39"/>
      <c r="MX707" s="14"/>
      <c r="MY707" s="14"/>
      <c r="MZ707" s="22"/>
      <c r="NA707" s="40"/>
      <c r="NF707" s="40"/>
      <c r="NH707" s="21"/>
      <c r="NI707" s="21"/>
      <c r="NJ707" s="26"/>
      <c r="NK707" s="41"/>
      <c r="NO707" s="7"/>
      <c r="NP707" s="8"/>
      <c r="NU707" s="8"/>
      <c r="NW707" s="4"/>
      <c r="NX707" s="4"/>
      <c r="NZ707" s="8"/>
      <c r="OB707" s="4"/>
      <c r="OC707" s="4"/>
      <c r="OD707" s="15"/>
      <c r="OE707" s="39"/>
      <c r="OJ707" s="39"/>
      <c r="OL707" s="14"/>
      <c r="OM707" s="14"/>
      <c r="ON707" s="22"/>
      <c r="OO707" s="40"/>
      <c r="OS707" s="7"/>
      <c r="OT707" s="8"/>
      <c r="OY707" s="8"/>
      <c r="PA707" s="4"/>
      <c r="PB707" s="4"/>
      <c r="PC707" s="15"/>
      <c r="PD707" s="39"/>
      <c r="PH707" s="7"/>
      <c r="PI707" s="8"/>
      <c r="PM707" s="7"/>
      <c r="PN707" s="8"/>
      <c r="PS707" s="8"/>
      <c r="PU707" s="4"/>
      <c r="PV707" s="4"/>
      <c r="PX707" s="8"/>
      <c r="PZ707" s="4"/>
      <c r="QA707" s="4"/>
      <c r="QB707" s="15"/>
      <c r="QC707" s="39"/>
      <c r="QH707" s="39"/>
      <c r="QJ707" s="14"/>
      <c r="QK707" s="14"/>
      <c r="QL707" s="22"/>
      <c r="QM707" s="40"/>
      <c r="QQ707" s="7"/>
      <c r="QR707" s="8"/>
      <c r="QW707" s="8"/>
      <c r="QY707" s="4"/>
      <c r="QZ707" s="4"/>
      <c r="RA707" s="15"/>
      <c r="RB707" s="39"/>
      <c r="RF707" s="7"/>
      <c r="RG707" s="8"/>
      <c r="RK707" s="7"/>
      <c r="RL707" s="8"/>
      <c r="RQ707" s="8"/>
      <c r="RS707" s="4"/>
      <c r="RT707" s="4"/>
      <c r="RU707" s="15"/>
      <c r="RV707" s="39"/>
      <c r="RZ707" s="7"/>
      <c r="SA707" s="8"/>
      <c r="SE707" s="7"/>
      <c r="SF707" s="8"/>
      <c r="SJ707" s="7"/>
      <c r="SK707" s="8"/>
      <c r="SP707" s="8"/>
      <c r="SR707" s="4"/>
      <c r="SS707" s="4"/>
      <c r="SU707" s="8"/>
      <c r="SW707" s="4"/>
      <c r="SX707" s="4"/>
      <c r="SY707" s="15"/>
      <c r="SZ707" s="39"/>
      <c r="TE707" s="39"/>
      <c r="TG707" s="14"/>
      <c r="TH707" s="14"/>
      <c r="TI707" s="22"/>
      <c r="TJ707" s="40"/>
      <c r="TN707" s="7"/>
      <c r="TO707" s="8"/>
      <c r="TT707" s="8"/>
      <c r="TV707" s="4"/>
      <c r="TW707" s="4"/>
      <c r="TX707" s="15"/>
      <c r="TY707" s="39"/>
      <c r="UC707" s="7"/>
      <c r="UD707" s="8"/>
      <c r="UH707" s="7"/>
      <c r="UI707" s="8"/>
      <c r="UN707" s="8"/>
      <c r="UP707" s="4"/>
      <c r="UQ707" s="4"/>
      <c r="UR707" s="15"/>
      <c r="US707" s="39"/>
      <c r="UW707" s="7"/>
      <c r="UX707" s="8"/>
      <c r="VB707" s="7"/>
      <c r="VC707" s="8"/>
      <c r="VG707" s="7"/>
      <c r="VH707" s="8"/>
      <c r="VM707" s="8"/>
      <c r="VO707" s="4"/>
      <c r="VP707" s="4"/>
      <c r="VQ707" s="15"/>
      <c r="VR707" s="39"/>
      <c r="VV707" s="7"/>
      <c r="VW707" s="8"/>
      <c r="WA707" s="7"/>
      <c r="WB707" s="8"/>
      <c r="WF707" s="7"/>
      <c r="WG707" s="8"/>
      <c r="WK707" s="7"/>
      <c r="WL707" s="8"/>
      <c r="WQ707" s="8"/>
      <c r="WS707" s="4"/>
      <c r="WT707" s="4"/>
      <c r="WU707" s="15"/>
      <c r="WV707" s="39"/>
      <c r="WZ707" s="7"/>
      <c r="XA707" s="8"/>
      <c r="XE707" s="7"/>
      <c r="XF707" s="8"/>
      <c r="XJ707" s="7"/>
      <c r="XK707" s="8"/>
      <c r="XO707" s="7"/>
      <c r="XP707" s="8"/>
      <c r="XT707" s="7"/>
      <c r="XU707" s="8"/>
      <c r="XV707"/>
      <c r="XW707"/>
      <c r="XX707" s="11"/>
      <c r="XY707" s="7"/>
      <c r="XZ707" s="8"/>
      <c r="YA707"/>
      <c r="YB707"/>
      <c r="YC707" s="11"/>
      <c r="YD707" s="7"/>
      <c r="YE707" s="8"/>
      <c r="YF707"/>
      <c r="YG707"/>
      <c r="YH707" s="11"/>
      <c r="YI707" s="7"/>
      <c r="YJ707" s="8"/>
      <c r="YK707"/>
      <c r="YL707"/>
      <c r="YM707" s="127"/>
    </row>
    <row r="708" spans="2:663" x14ac:dyDescent="0.2">
      <c r="B708" s="242"/>
      <c r="C708" s="163"/>
      <c r="D708"/>
      <c r="J708"/>
      <c r="K708"/>
      <c r="L708"/>
      <c r="M708"/>
      <c r="N708"/>
      <c r="O708"/>
      <c r="P708"/>
      <c r="Q708"/>
      <c r="R708" s="11"/>
      <c r="S708"/>
      <c r="T708"/>
      <c r="U708"/>
      <c r="V708"/>
      <c r="W708" s="11"/>
      <c r="X708"/>
      <c r="Y708"/>
      <c r="Z708"/>
      <c r="AA708"/>
      <c r="AB708" s="11"/>
      <c r="AC708"/>
      <c r="AD708"/>
      <c r="AE708"/>
      <c r="AF708"/>
      <c r="AG708" s="11"/>
      <c r="AH708"/>
      <c r="AI708" s="8"/>
      <c r="AK708" s="4"/>
      <c r="AL708" s="9"/>
      <c r="AN708" s="8"/>
      <c r="AP708" s="4"/>
      <c r="AQ708" s="9"/>
      <c r="AS708" s="8"/>
      <c r="AU708" s="4"/>
      <c r="AV708" s="9"/>
      <c r="AX708" s="17"/>
      <c r="AZ708" s="13"/>
      <c r="BA708" s="16"/>
      <c r="BM708" s="39"/>
      <c r="BO708" s="14"/>
      <c r="BP708" s="18"/>
      <c r="BR708" s="39"/>
      <c r="BT708" s="14"/>
      <c r="BU708" s="18"/>
      <c r="BW708" s="39"/>
      <c r="BY708" s="14"/>
      <c r="BZ708" s="18"/>
      <c r="CA708" s="22"/>
      <c r="CB708" s="40"/>
      <c r="CG708" s="40"/>
      <c r="CI708" s="21"/>
      <c r="CJ708" s="21"/>
      <c r="CL708" s="40"/>
      <c r="CN708" s="21"/>
      <c r="CO708" s="21"/>
      <c r="CQ708" s="40"/>
      <c r="CS708" s="21"/>
      <c r="CT708" s="21"/>
      <c r="CV708" s="40"/>
      <c r="CX708" s="21"/>
      <c r="CY708" s="21"/>
      <c r="CZ708" s="26"/>
      <c r="DA708" s="41"/>
      <c r="DF708" s="41"/>
      <c r="DH708" s="25"/>
      <c r="DI708" s="25"/>
      <c r="DK708" s="41"/>
      <c r="DM708" s="25"/>
      <c r="DN708" s="25"/>
      <c r="DP708" s="41"/>
      <c r="DR708" s="25"/>
      <c r="DS708" s="25"/>
      <c r="DT708" s="30"/>
      <c r="DU708" s="42"/>
      <c r="DZ708" s="42"/>
      <c r="EB708" s="29"/>
      <c r="EC708" s="29"/>
      <c r="EE708" s="42"/>
      <c r="EG708" s="29"/>
      <c r="EH708" s="29"/>
      <c r="EI708" s="34"/>
      <c r="EJ708" s="43"/>
      <c r="EO708" s="43"/>
      <c r="EQ708" s="33"/>
      <c r="ER708" s="33"/>
      <c r="ES708" s="38"/>
      <c r="ET708" s="44"/>
      <c r="EX708" s="7"/>
      <c r="EY708" s="8"/>
      <c r="FD708" s="8"/>
      <c r="FF708" s="4"/>
      <c r="FG708" s="4"/>
      <c r="FI708" s="8"/>
      <c r="FK708" s="4"/>
      <c r="FL708" s="4"/>
      <c r="FN708" s="8"/>
      <c r="FP708" s="4"/>
      <c r="FQ708" s="4"/>
      <c r="FS708" s="8"/>
      <c r="FU708" s="4"/>
      <c r="FV708" s="4"/>
      <c r="FW708" s="15"/>
      <c r="FX708" s="39"/>
      <c r="GC708" s="39"/>
      <c r="GE708" s="14"/>
      <c r="GF708" s="14"/>
      <c r="GH708" s="39"/>
      <c r="GJ708" s="14"/>
      <c r="GK708" s="14"/>
      <c r="GM708" s="39"/>
      <c r="GO708" s="14"/>
      <c r="GP708" s="14"/>
      <c r="GQ708" s="22"/>
      <c r="GR708" s="40"/>
      <c r="GW708" s="40"/>
      <c r="GY708" s="21"/>
      <c r="GZ708" s="21"/>
      <c r="HB708" s="40"/>
      <c r="HD708" s="21"/>
      <c r="HE708" s="21"/>
      <c r="HF708" s="26"/>
      <c r="HG708" s="41"/>
      <c r="HL708" s="41"/>
      <c r="HN708" s="25"/>
      <c r="HO708" s="25"/>
      <c r="HP708" s="30"/>
      <c r="HQ708" s="42"/>
      <c r="HU708" s="7"/>
      <c r="HV708" s="8"/>
      <c r="IA708" s="8"/>
      <c r="IC708" s="4"/>
      <c r="ID708" s="4"/>
      <c r="IF708" s="8"/>
      <c r="IH708" s="4"/>
      <c r="II708" s="4"/>
      <c r="IK708" s="8"/>
      <c r="IM708" s="4"/>
      <c r="IN708" s="4"/>
      <c r="IO708" s="15"/>
      <c r="IP708" s="39"/>
      <c r="IU708" s="39"/>
      <c r="IW708" s="14"/>
      <c r="IX708" s="14"/>
      <c r="IZ708" s="39"/>
      <c r="JB708" s="14"/>
      <c r="JC708" s="14"/>
      <c r="JD708" s="22"/>
      <c r="JE708" s="40"/>
      <c r="JJ708" s="40"/>
      <c r="JL708" s="21"/>
      <c r="JM708" s="21"/>
      <c r="JN708" s="26"/>
      <c r="JO708" s="41"/>
      <c r="JS708" s="7"/>
      <c r="JT708" s="8"/>
      <c r="JY708" s="8"/>
      <c r="KA708" s="4"/>
      <c r="KB708" s="4"/>
      <c r="KD708" s="8"/>
      <c r="KF708" s="4"/>
      <c r="KG708" s="4"/>
      <c r="KH708" s="15"/>
      <c r="KI708" s="39"/>
      <c r="KN708" s="39"/>
      <c r="KP708" s="14"/>
      <c r="KQ708" s="14"/>
      <c r="KR708" s="22"/>
      <c r="KS708" s="40"/>
      <c r="KX708" s="6"/>
      <c r="KZ708" s="5"/>
      <c r="LA708" s="5"/>
      <c r="LG708" s="15"/>
      <c r="LH708" s="39"/>
      <c r="LM708" s="6"/>
      <c r="LO708" s="5"/>
      <c r="LP708" s="5"/>
      <c r="LQ708" s="7"/>
      <c r="LR708" s="8"/>
      <c r="LW708" s="8"/>
      <c r="LY708" s="4"/>
      <c r="LZ708" s="4"/>
      <c r="MB708" s="8"/>
      <c r="MD708" s="4"/>
      <c r="ME708" s="4"/>
      <c r="MG708" s="8"/>
      <c r="MI708" s="4"/>
      <c r="MJ708" s="4"/>
      <c r="MK708" s="15"/>
      <c r="ML708" s="39"/>
      <c r="MQ708" s="39"/>
      <c r="MS708" s="14"/>
      <c r="MT708" s="14"/>
      <c r="MV708" s="39"/>
      <c r="MX708" s="14"/>
      <c r="MY708" s="14"/>
      <c r="MZ708" s="22"/>
      <c r="NA708" s="40"/>
      <c r="NF708" s="40"/>
      <c r="NH708" s="21"/>
      <c r="NI708" s="21"/>
      <c r="NJ708" s="26"/>
      <c r="NK708" s="41"/>
      <c r="NO708" s="7"/>
      <c r="NP708" s="8"/>
      <c r="NU708" s="8"/>
      <c r="NW708" s="4"/>
      <c r="NX708" s="4"/>
      <c r="NZ708" s="8"/>
      <c r="OB708" s="4"/>
      <c r="OC708" s="4"/>
      <c r="OD708" s="15"/>
      <c r="OE708" s="39"/>
      <c r="OJ708" s="39"/>
      <c r="OL708" s="14"/>
      <c r="OM708" s="14"/>
      <c r="ON708" s="22"/>
      <c r="OO708" s="40"/>
      <c r="OS708" s="7"/>
      <c r="OT708" s="8"/>
      <c r="OY708" s="8"/>
      <c r="PA708" s="4"/>
      <c r="PB708" s="4"/>
      <c r="PC708" s="15"/>
      <c r="PD708" s="39"/>
      <c r="PH708" s="7"/>
      <c r="PI708" s="8"/>
      <c r="PM708" s="7"/>
      <c r="PN708" s="8"/>
      <c r="PS708" s="8"/>
      <c r="PU708" s="4"/>
      <c r="PV708" s="4"/>
      <c r="PX708" s="8"/>
      <c r="PZ708" s="4"/>
      <c r="QA708" s="4"/>
      <c r="QB708" s="15"/>
      <c r="QC708" s="39"/>
      <c r="QH708" s="39"/>
      <c r="QJ708" s="14"/>
      <c r="QK708" s="14"/>
      <c r="QL708" s="22"/>
      <c r="QM708" s="40"/>
      <c r="QQ708" s="7"/>
      <c r="QR708" s="8"/>
      <c r="QW708" s="8"/>
      <c r="QY708" s="4"/>
      <c r="QZ708" s="4"/>
      <c r="RA708" s="15"/>
      <c r="RB708" s="39"/>
      <c r="RF708" s="7"/>
      <c r="RG708" s="8"/>
      <c r="RK708" s="7"/>
      <c r="RL708" s="8"/>
      <c r="RQ708" s="8"/>
      <c r="RS708" s="4"/>
      <c r="RT708" s="4"/>
      <c r="RU708" s="15"/>
      <c r="RV708" s="39"/>
      <c r="RZ708" s="7"/>
      <c r="SA708" s="8"/>
      <c r="SE708" s="7"/>
      <c r="SF708" s="8"/>
      <c r="SJ708" s="7"/>
      <c r="SK708" s="8"/>
      <c r="SP708" s="8"/>
      <c r="SR708" s="4"/>
      <c r="SS708" s="4"/>
      <c r="SU708" s="8"/>
      <c r="SW708" s="4"/>
      <c r="SX708" s="4"/>
      <c r="SY708" s="15"/>
      <c r="SZ708" s="39"/>
      <c r="TE708" s="39"/>
      <c r="TG708" s="14"/>
      <c r="TH708" s="14"/>
      <c r="TI708" s="22"/>
      <c r="TJ708" s="40"/>
      <c r="TN708" s="7"/>
      <c r="TO708" s="8"/>
      <c r="TT708" s="8"/>
      <c r="TV708" s="4"/>
      <c r="TW708" s="4"/>
      <c r="TX708" s="15"/>
      <c r="TY708" s="39"/>
      <c r="UC708" s="7"/>
      <c r="UD708" s="8"/>
      <c r="UH708" s="7"/>
      <c r="UI708" s="8"/>
      <c r="UN708" s="8"/>
      <c r="UP708" s="4"/>
      <c r="UQ708" s="4"/>
      <c r="UR708" s="15"/>
      <c r="US708" s="39"/>
      <c r="UW708" s="7"/>
      <c r="UX708" s="8"/>
      <c r="VB708" s="7"/>
      <c r="VC708" s="8"/>
      <c r="VG708" s="7"/>
      <c r="VH708" s="8"/>
      <c r="VM708" s="8"/>
      <c r="VO708" s="4"/>
      <c r="VP708" s="4"/>
      <c r="VQ708" s="15"/>
      <c r="VR708" s="39"/>
      <c r="VV708" s="7"/>
      <c r="VW708" s="8"/>
      <c r="WA708" s="7"/>
      <c r="WB708" s="8"/>
      <c r="WF708" s="7"/>
      <c r="WG708" s="8"/>
      <c r="WK708" s="7"/>
      <c r="WL708" s="8"/>
      <c r="WQ708" s="8"/>
      <c r="WS708" s="4"/>
      <c r="WT708" s="4"/>
      <c r="WU708" s="15"/>
      <c r="WV708" s="39"/>
      <c r="WZ708" s="7"/>
      <c r="XA708" s="8"/>
      <c r="XE708" s="7"/>
      <c r="XF708" s="8"/>
      <c r="XJ708" s="7"/>
      <c r="XK708" s="8"/>
      <c r="XO708" s="7"/>
      <c r="XP708" s="8"/>
      <c r="XT708" s="7"/>
      <c r="XU708" s="8"/>
      <c r="XV708"/>
      <c r="XW708"/>
      <c r="XX708" s="11"/>
      <c r="XY708" s="7"/>
      <c r="XZ708" s="8"/>
      <c r="YA708"/>
      <c r="YB708"/>
      <c r="YC708" s="11"/>
      <c r="YD708" s="7"/>
      <c r="YE708" s="8"/>
      <c r="YF708"/>
      <c r="YG708"/>
      <c r="YH708" s="11"/>
      <c r="YI708" s="7"/>
      <c r="YJ708" s="8"/>
      <c r="YK708"/>
      <c r="YL708"/>
      <c r="YM708" s="127"/>
    </row>
    <row r="709" spans="2:663" x14ac:dyDescent="0.2">
      <c r="B709" s="242"/>
      <c r="C709" s="163"/>
      <c r="D709"/>
      <c r="J709"/>
      <c r="K709"/>
      <c r="L709"/>
      <c r="M709"/>
      <c r="N709"/>
      <c r="O709"/>
      <c r="P709"/>
      <c r="Q709"/>
      <c r="R709" s="11"/>
      <c r="S709"/>
      <c r="T709"/>
      <c r="U709"/>
      <c r="V709"/>
      <c r="W709" s="11"/>
      <c r="X709"/>
      <c r="Y709"/>
      <c r="Z709"/>
      <c r="AA709"/>
      <c r="AB709" s="11"/>
      <c r="AC709"/>
      <c r="AD709"/>
      <c r="AE709"/>
      <c r="AF709"/>
      <c r="AG709" s="11"/>
      <c r="AH709"/>
      <c r="AI709" s="8"/>
      <c r="AK709" s="4"/>
      <c r="AL709" s="9"/>
      <c r="AN709" s="8"/>
      <c r="AP709" s="4"/>
      <c r="AQ709" s="9"/>
      <c r="AS709" s="8"/>
      <c r="AU709" s="4"/>
      <c r="AV709" s="9"/>
      <c r="AX709" s="17"/>
      <c r="AZ709" s="13"/>
      <c r="BA709" s="16"/>
      <c r="BM709" s="39"/>
      <c r="BO709" s="14"/>
      <c r="BP709" s="18"/>
      <c r="BR709" s="39"/>
      <c r="BT709" s="14"/>
      <c r="BU709" s="18"/>
      <c r="BW709" s="39"/>
      <c r="BY709" s="14"/>
      <c r="BZ709" s="18"/>
      <c r="CA709" s="22"/>
      <c r="CB709" s="40"/>
      <c r="CG709" s="40"/>
      <c r="CI709" s="21"/>
      <c r="CJ709" s="21"/>
      <c r="CL709" s="40"/>
      <c r="CN709" s="21"/>
      <c r="CO709" s="21"/>
      <c r="CQ709" s="40"/>
      <c r="CS709" s="21"/>
      <c r="CT709" s="21"/>
      <c r="CV709" s="40"/>
      <c r="CX709" s="21"/>
      <c r="CY709" s="21"/>
      <c r="CZ709" s="26"/>
      <c r="DA709" s="41"/>
      <c r="DF709" s="41"/>
      <c r="DH709" s="25"/>
      <c r="DI709" s="25"/>
      <c r="DK709" s="41"/>
      <c r="DM709" s="25"/>
      <c r="DN709" s="25"/>
      <c r="DP709" s="41"/>
      <c r="DR709" s="25"/>
      <c r="DS709" s="25"/>
      <c r="DT709" s="30"/>
      <c r="DU709" s="42"/>
      <c r="DZ709" s="42"/>
      <c r="EB709" s="29"/>
      <c r="EC709" s="29"/>
      <c r="EE709" s="42"/>
      <c r="EG709" s="29"/>
      <c r="EH709" s="29"/>
      <c r="EI709" s="34"/>
      <c r="EJ709" s="43"/>
      <c r="EO709" s="43"/>
      <c r="EQ709" s="33"/>
      <c r="ER709" s="33"/>
      <c r="ES709" s="38"/>
      <c r="ET709" s="44"/>
      <c r="EX709" s="7"/>
      <c r="EY709" s="8"/>
      <c r="FD709" s="8"/>
      <c r="FF709" s="4"/>
      <c r="FG709" s="4"/>
      <c r="FI709" s="8"/>
      <c r="FK709" s="4"/>
      <c r="FL709" s="4"/>
      <c r="FN709" s="8"/>
      <c r="FP709" s="4"/>
      <c r="FQ709" s="4"/>
      <c r="FS709" s="8"/>
      <c r="FU709" s="4"/>
      <c r="FV709" s="4"/>
      <c r="FW709" s="15"/>
      <c r="FX709" s="39"/>
      <c r="GC709" s="39"/>
      <c r="GE709" s="14"/>
      <c r="GF709" s="14"/>
      <c r="GH709" s="39"/>
      <c r="GJ709" s="14"/>
      <c r="GK709" s="14"/>
      <c r="GM709" s="39"/>
      <c r="GO709" s="14"/>
      <c r="GP709" s="14"/>
      <c r="GQ709" s="22"/>
      <c r="GR709" s="40"/>
      <c r="GW709" s="40"/>
      <c r="GY709" s="21"/>
      <c r="GZ709" s="21"/>
      <c r="HB709" s="40"/>
      <c r="HD709" s="21"/>
      <c r="HE709" s="21"/>
      <c r="HF709" s="26"/>
      <c r="HG709" s="41"/>
      <c r="HL709" s="41"/>
      <c r="HN709" s="25"/>
      <c r="HO709" s="25"/>
      <c r="HP709" s="30"/>
      <c r="HQ709" s="42"/>
      <c r="HU709" s="7"/>
      <c r="HV709" s="8"/>
      <c r="IA709" s="8"/>
      <c r="IC709" s="4"/>
      <c r="ID709" s="4"/>
      <c r="IF709" s="8"/>
      <c r="IH709" s="4"/>
      <c r="II709" s="4"/>
      <c r="IK709" s="8"/>
      <c r="IM709" s="4"/>
      <c r="IN709" s="4"/>
      <c r="IO709" s="15"/>
      <c r="IP709" s="39"/>
      <c r="IU709" s="39"/>
      <c r="IW709" s="14"/>
      <c r="IX709" s="14"/>
      <c r="IZ709" s="39"/>
      <c r="JB709" s="14"/>
      <c r="JC709" s="14"/>
      <c r="JD709" s="22"/>
      <c r="JE709" s="40"/>
      <c r="JJ709" s="40"/>
      <c r="JL709" s="21"/>
      <c r="JM709" s="21"/>
      <c r="JN709" s="26"/>
      <c r="JO709" s="41"/>
      <c r="JS709" s="7"/>
      <c r="JT709" s="8"/>
      <c r="JY709" s="8"/>
      <c r="KA709" s="4"/>
      <c r="KB709" s="4"/>
      <c r="KD709" s="8"/>
      <c r="KF709" s="4"/>
      <c r="KG709" s="4"/>
      <c r="KH709" s="15"/>
      <c r="KI709" s="39"/>
      <c r="KN709" s="39"/>
      <c r="KP709" s="14"/>
      <c r="KQ709" s="14"/>
      <c r="KR709" s="22"/>
      <c r="KS709" s="40"/>
      <c r="KX709" s="6"/>
      <c r="KZ709" s="5"/>
      <c r="LA709" s="5"/>
      <c r="LG709" s="15"/>
      <c r="LH709" s="39"/>
      <c r="LM709" s="6"/>
      <c r="LO709" s="5"/>
      <c r="LP709" s="5"/>
      <c r="LQ709" s="7"/>
      <c r="LR709" s="8"/>
      <c r="LW709" s="8"/>
      <c r="LY709" s="4"/>
      <c r="LZ709" s="4"/>
      <c r="MB709" s="8"/>
      <c r="MD709" s="4"/>
      <c r="ME709" s="4"/>
      <c r="MG709" s="8"/>
      <c r="MI709" s="4"/>
      <c r="MJ709" s="4"/>
      <c r="MK709" s="15"/>
      <c r="ML709" s="39"/>
      <c r="MQ709" s="39"/>
      <c r="MS709" s="14"/>
      <c r="MT709" s="14"/>
      <c r="MV709" s="39"/>
      <c r="MX709" s="14"/>
      <c r="MY709" s="14"/>
      <c r="MZ709" s="22"/>
      <c r="NA709" s="40"/>
      <c r="NF709" s="40"/>
      <c r="NH709" s="21"/>
      <c r="NI709" s="21"/>
      <c r="NJ709" s="26"/>
      <c r="NK709" s="41"/>
      <c r="NO709" s="7"/>
      <c r="NP709" s="8"/>
      <c r="NU709" s="8"/>
      <c r="NW709" s="4"/>
      <c r="NX709" s="4"/>
      <c r="NZ709" s="8"/>
      <c r="OB709" s="4"/>
      <c r="OC709" s="4"/>
      <c r="OD709" s="15"/>
      <c r="OE709" s="39"/>
      <c r="OJ709" s="39"/>
      <c r="OL709" s="14"/>
      <c r="OM709" s="14"/>
      <c r="ON709" s="22"/>
      <c r="OO709" s="40"/>
      <c r="OS709" s="7"/>
      <c r="OT709" s="8"/>
      <c r="OY709" s="8"/>
      <c r="PA709" s="4"/>
      <c r="PB709" s="4"/>
      <c r="PC709" s="15"/>
      <c r="PD709" s="39"/>
      <c r="PH709" s="7"/>
      <c r="PI709" s="8"/>
      <c r="PM709" s="7"/>
      <c r="PN709" s="8"/>
      <c r="PS709" s="8"/>
      <c r="PU709" s="4"/>
      <c r="PV709" s="4"/>
      <c r="PX709" s="8"/>
      <c r="PZ709" s="4"/>
      <c r="QA709" s="4"/>
      <c r="QB709" s="15"/>
      <c r="QC709" s="39"/>
      <c r="QH709" s="39"/>
      <c r="QJ709" s="14"/>
      <c r="QK709" s="14"/>
      <c r="QL709" s="22"/>
      <c r="QM709" s="40"/>
      <c r="QQ709" s="7"/>
      <c r="QR709" s="8"/>
      <c r="QW709" s="8"/>
      <c r="QY709" s="4"/>
      <c r="QZ709" s="4"/>
      <c r="RA709" s="15"/>
      <c r="RB709" s="39"/>
      <c r="RF709" s="7"/>
      <c r="RG709" s="8"/>
      <c r="RK709" s="7"/>
      <c r="RL709" s="8"/>
      <c r="RQ709" s="8"/>
      <c r="RS709" s="4"/>
      <c r="RT709" s="4"/>
      <c r="RU709" s="15"/>
      <c r="RV709" s="39"/>
      <c r="RZ709" s="7"/>
      <c r="SA709" s="8"/>
      <c r="SE709" s="7"/>
      <c r="SF709" s="8"/>
      <c r="SJ709" s="7"/>
      <c r="SK709" s="8"/>
      <c r="SP709" s="8"/>
      <c r="SR709" s="4"/>
      <c r="SS709" s="4"/>
      <c r="SU709" s="8"/>
      <c r="SW709" s="4"/>
      <c r="SX709" s="4"/>
      <c r="SY709" s="15"/>
      <c r="SZ709" s="39"/>
      <c r="TE709" s="39"/>
      <c r="TG709" s="14"/>
      <c r="TH709" s="14"/>
      <c r="TI709" s="22"/>
      <c r="TJ709" s="40"/>
      <c r="TN709" s="7"/>
      <c r="TO709" s="8"/>
      <c r="TT709" s="8"/>
      <c r="TV709" s="4"/>
      <c r="TW709" s="4"/>
      <c r="TX709" s="15"/>
      <c r="TY709" s="39"/>
      <c r="UC709" s="7"/>
      <c r="UD709" s="8"/>
      <c r="UH709" s="7"/>
      <c r="UI709" s="8"/>
      <c r="UN709" s="8"/>
      <c r="UP709" s="4"/>
      <c r="UQ709" s="4"/>
      <c r="UR709" s="15"/>
      <c r="US709" s="39"/>
      <c r="UW709" s="7"/>
      <c r="UX709" s="8"/>
      <c r="VB709" s="7"/>
      <c r="VC709" s="8"/>
      <c r="VG709" s="7"/>
      <c r="VH709" s="8"/>
      <c r="VM709" s="8"/>
      <c r="VO709" s="4"/>
      <c r="VP709" s="4"/>
      <c r="VQ709" s="15"/>
      <c r="VR709" s="39"/>
      <c r="VV709" s="7"/>
      <c r="VW709" s="8"/>
      <c r="WA709" s="7"/>
      <c r="WB709" s="8"/>
      <c r="WF709" s="7"/>
      <c r="WG709" s="8"/>
      <c r="WK709" s="7"/>
      <c r="WL709" s="8"/>
      <c r="WQ709" s="8"/>
      <c r="WS709" s="4"/>
      <c r="WT709" s="4"/>
      <c r="WU709" s="15"/>
      <c r="WV709" s="39"/>
      <c r="WZ709" s="7"/>
      <c r="XA709" s="8"/>
      <c r="XE709" s="7"/>
      <c r="XF709" s="8"/>
      <c r="XJ709" s="7"/>
      <c r="XK709" s="8"/>
      <c r="XO709" s="7"/>
      <c r="XP709" s="8"/>
      <c r="XT709" s="7"/>
      <c r="XU709" s="8"/>
      <c r="XV709"/>
      <c r="XW709"/>
      <c r="XX709" s="11"/>
      <c r="XY709" s="7"/>
      <c r="XZ709" s="8"/>
      <c r="YA709"/>
      <c r="YB709"/>
      <c r="YC709" s="11"/>
      <c r="YD709" s="7"/>
      <c r="YE709" s="8"/>
      <c r="YF709"/>
      <c r="YG709"/>
      <c r="YH709" s="11"/>
      <c r="YI709" s="7"/>
      <c r="YJ709" s="8"/>
      <c r="YK709"/>
      <c r="YL709"/>
      <c r="YM709" s="127"/>
    </row>
    <row r="710" spans="2:663" x14ac:dyDescent="0.2">
      <c r="B710" s="242"/>
      <c r="C710" s="163"/>
      <c r="D710"/>
      <c r="J710"/>
      <c r="K710"/>
      <c r="L710"/>
      <c r="M710"/>
      <c r="N710"/>
      <c r="O710"/>
      <c r="P710"/>
      <c r="Q710"/>
      <c r="R710" s="11"/>
      <c r="S710"/>
      <c r="T710"/>
      <c r="U710"/>
      <c r="V710"/>
      <c r="W710" s="11"/>
      <c r="X710"/>
      <c r="Y710"/>
      <c r="Z710"/>
      <c r="AA710"/>
      <c r="AB710" s="11"/>
      <c r="AC710"/>
      <c r="AD710"/>
      <c r="AE710"/>
      <c r="AF710"/>
      <c r="AG710" s="11"/>
      <c r="AH710"/>
      <c r="AI710" s="8"/>
      <c r="AK710" s="4"/>
      <c r="AL710" s="9"/>
      <c r="AN710" s="8"/>
      <c r="AP710" s="4"/>
      <c r="AQ710" s="9"/>
      <c r="AS710" s="8"/>
      <c r="AU710" s="4"/>
      <c r="AV710" s="9"/>
      <c r="AX710" s="17"/>
      <c r="AZ710" s="13"/>
      <c r="BA710" s="16"/>
      <c r="BM710" s="39"/>
      <c r="BO710" s="14"/>
      <c r="BP710" s="18"/>
      <c r="BR710" s="39"/>
      <c r="BT710" s="14"/>
      <c r="BU710" s="18"/>
      <c r="BW710" s="39"/>
      <c r="BY710" s="14"/>
      <c r="BZ710" s="18"/>
      <c r="CA710" s="22"/>
      <c r="CB710" s="40"/>
      <c r="CG710" s="40"/>
      <c r="CI710" s="21"/>
      <c r="CJ710" s="21"/>
      <c r="CL710" s="40"/>
      <c r="CN710" s="21"/>
      <c r="CO710" s="21"/>
      <c r="CQ710" s="40"/>
      <c r="CS710" s="21"/>
      <c r="CT710" s="21"/>
      <c r="CV710" s="40"/>
      <c r="CX710" s="21"/>
      <c r="CY710" s="21"/>
      <c r="CZ710" s="26"/>
      <c r="DA710" s="41"/>
      <c r="DF710" s="41"/>
      <c r="DH710" s="25"/>
      <c r="DI710" s="25"/>
      <c r="DK710" s="41"/>
      <c r="DM710" s="25"/>
      <c r="DN710" s="25"/>
      <c r="DP710" s="41"/>
      <c r="DR710" s="25"/>
      <c r="DS710" s="25"/>
      <c r="DT710" s="30"/>
      <c r="DU710" s="42"/>
      <c r="DZ710" s="42"/>
      <c r="EB710" s="29"/>
      <c r="EC710" s="29"/>
      <c r="EE710" s="42"/>
      <c r="EG710" s="29"/>
      <c r="EH710" s="29"/>
      <c r="EI710" s="34"/>
      <c r="EJ710" s="43"/>
      <c r="EO710" s="43"/>
      <c r="EQ710" s="33"/>
      <c r="ER710" s="33"/>
      <c r="ES710" s="38"/>
      <c r="ET710" s="44"/>
      <c r="EX710" s="7"/>
      <c r="EY710" s="8"/>
      <c r="FD710" s="8"/>
      <c r="FF710" s="4"/>
      <c r="FG710" s="4"/>
      <c r="FI710" s="8"/>
      <c r="FK710" s="4"/>
      <c r="FL710" s="4"/>
      <c r="FN710" s="8"/>
      <c r="FP710" s="4"/>
      <c r="FQ710" s="4"/>
      <c r="FS710" s="8"/>
      <c r="FU710" s="4"/>
      <c r="FV710" s="4"/>
      <c r="FW710" s="15"/>
      <c r="FX710" s="39"/>
      <c r="GC710" s="39"/>
      <c r="GE710" s="14"/>
      <c r="GF710" s="14"/>
      <c r="GH710" s="39"/>
      <c r="GJ710" s="14"/>
      <c r="GK710" s="14"/>
      <c r="GM710" s="39"/>
      <c r="GO710" s="14"/>
      <c r="GP710" s="14"/>
      <c r="GQ710" s="22"/>
      <c r="GR710" s="40"/>
      <c r="GW710" s="40"/>
      <c r="GY710" s="21"/>
      <c r="GZ710" s="21"/>
      <c r="HB710" s="40"/>
      <c r="HD710" s="21"/>
      <c r="HE710" s="21"/>
      <c r="HF710" s="26"/>
      <c r="HG710" s="41"/>
      <c r="HL710" s="41"/>
      <c r="HN710" s="25"/>
      <c r="HO710" s="25"/>
      <c r="HP710" s="30"/>
      <c r="HQ710" s="42"/>
      <c r="HU710" s="7"/>
      <c r="HV710" s="8"/>
      <c r="IA710" s="8"/>
      <c r="IC710" s="4"/>
      <c r="ID710" s="4"/>
      <c r="IF710" s="8"/>
      <c r="IH710" s="4"/>
      <c r="II710" s="4"/>
      <c r="IK710" s="8"/>
      <c r="IM710" s="4"/>
      <c r="IN710" s="4"/>
      <c r="IO710" s="15"/>
      <c r="IP710" s="39"/>
      <c r="IU710" s="39"/>
      <c r="IW710" s="14"/>
      <c r="IX710" s="14"/>
      <c r="IZ710" s="39"/>
      <c r="JB710" s="14"/>
      <c r="JC710" s="14"/>
      <c r="JD710" s="22"/>
      <c r="JE710" s="40"/>
      <c r="JJ710" s="40"/>
      <c r="JL710" s="21"/>
      <c r="JM710" s="21"/>
      <c r="JN710" s="26"/>
      <c r="JO710" s="41"/>
      <c r="JS710" s="7"/>
      <c r="JT710" s="8"/>
      <c r="JY710" s="8"/>
      <c r="KA710" s="4"/>
      <c r="KB710" s="4"/>
      <c r="KD710" s="8"/>
      <c r="KF710" s="4"/>
      <c r="KG710" s="4"/>
      <c r="KH710" s="15"/>
      <c r="KI710" s="39"/>
      <c r="KN710" s="39"/>
      <c r="KP710" s="14"/>
      <c r="KQ710" s="14"/>
      <c r="KR710" s="22"/>
      <c r="KS710" s="40"/>
      <c r="KX710" s="6"/>
      <c r="KZ710" s="5"/>
      <c r="LA710" s="5"/>
      <c r="LG710" s="15"/>
      <c r="LH710" s="39"/>
      <c r="LM710" s="6"/>
      <c r="LO710" s="5"/>
      <c r="LP710" s="5"/>
      <c r="LQ710" s="7"/>
      <c r="LR710" s="8"/>
      <c r="LW710" s="8"/>
      <c r="LY710" s="4"/>
      <c r="LZ710" s="4"/>
      <c r="MB710" s="8"/>
      <c r="MD710" s="4"/>
      <c r="ME710" s="4"/>
      <c r="MG710" s="8"/>
      <c r="MI710" s="4"/>
      <c r="MJ710" s="4"/>
      <c r="MK710" s="15"/>
      <c r="ML710" s="39"/>
      <c r="MQ710" s="39"/>
      <c r="MS710" s="14"/>
      <c r="MT710" s="14"/>
      <c r="MV710" s="39"/>
      <c r="MX710" s="14"/>
      <c r="MY710" s="14"/>
      <c r="MZ710" s="22"/>
      <c r="NA710" s="40"/>
      <c r="NF710" s="40"/>
      <c r="NH710" s="21"/>
      <c r="NI710" s="21"/>
      <c r="NJ710" s="26"/>
      <c r="NK710" s="41"/>
      <c r="NO710" s="7"/>
      <c r="NP710" s="8"/>
      <c r="NU710" s="8"/>
      <c r="NW710" s="4"/>
      <c r="NX710" s="4"/>
      <c r="NZ710" s="8"/>
      <c r="OB710" s="4"/>
      <c r="OC710" s="4"/>
      <c r="OD710" s="15"/>
      <c r="OE710" s="39"/>
      <c r="OJ710" s="39"/>
      <c r="OL710" s="14"/>
      <c r="OM710" s="14"/>
      <c r="ON710" s="22"/>
      <c r="OO710" s="40"/>
      <c r="OS710" s="7"/>
      <c r="OT710" s="8"/>
      <c r="OY710" s="8"/>
      <c r="PA710" s="4"/>
      <c r="PB710" s="4"/>
      <c r="PC710" s="15"/>
      <c r="PD710" s="39"/>
      <c r="PH710" s="7"/>
      <c r="PI710" s="8"/>
      <c r="PM710" s="7"/>
      <c r="PN710" s="8"/>
      <c r="PS710" s="8"/>
      <c r="PU710" s="4"/>
      <c r="PV710" s="4"/>
      <c r="PX710" s="8"/>
      <c r="PZ710" s="4"/>
      <c r="QA710" s="4"/>
      <c r="QB710" s="15"/>
      <c r="QC710" s="39"/>
      <c r="QH710" s="39"/>
      <c r="QJ710" s="14"/>
      <c r="QK710" s="14"/>
      <c r="QL710" s="22"/>
      <c r="QM710" s="40"/>
      <c r="QQ710" s="7"/>
      <c r="QR710" s="8"/>
      <c r="QW710" s="8"/>
      <c r="QY710" s="4"/>
      <c r="QZ710" s="4"/>
      <c r="RA710" s="15"/>
      <c r="RB710" s="39"/>
      <c r="RF710" s="7"/>
      <c r="RG710" s="8"/>
      <c r="RK710" s="7"/>
      <c r="RL710" s="8"/>
      <c r="RQ710" s="8"/>
      <c r="RS710" s="4"/>
      <c r="RT710" s="4"/>
      <c r="RU710" s="15"/>
      <c r="RV710" s="39"/>
      <c r="RZ710" s="7"/>
      <c r="SA710" s="8"/>
      <c r="SE710" s="7"/>
      <c r="SF710" s="8"/>
      <c r="SJ710" s="7"/>
      <c r="SK710" s="8"/>
      <c r="SP710" s="8"/>
      <c r="SR710" s="4"/>
      <c r="SS710" s="4"/>
      <c r="SU710" s="8"/>
      <c r="SW710" s="4"/>
      <c r="SX710" s="4"/>
      <c r="SY710" s="15"/>
      <c r="SZ710" s="39"/>
      <c r="TE710" s="39"/>
      <c r="TG710" s="14"/>
      <c r="TH710" s="14"/>
      <c r="TI710" s="22"/>
      <c r="TJ710" s="40"/>
      <c r="TN710" s="7"/>
      <c r="TO710" s="8"/>
      <c r="TT710" s="8"/>
      <c r="TV710" s="4"/>
      <c r="TW710" s="4"/>
      <c r="TX710" s="15"/>
      <c r="TY710" s="39"/>
      <c r="UC710" s="7"/>
      <c r="UD710" s="8"/>
      <c r="UH710" s="7"/>
      <c r="UI710" s="8"/>
      <c r="UN710" s="8"/>
      <c r="UP710" s="4"/>
      <c r="UQ710" s="4"/>
      <c r="UR710" s="15"/>
      <c r="US710" s="39"/>
      <c r="UW710" s="7"/>
      <c r="UX710" s="8"/>
      <c r="VB710" s="7"/>
      <c r="VC710" s="8"/>
      <c r="VG710" s="7"/>
      <c r="VH710" s="8"/>
      <c r="VM710" s="8"/>
      <c r="VO710" s="4"/>
      <c r="VP710" s="4"/>
      <c r="VQ710" s="15"/>
      <c r="VR710" s="39"/>
      <c r="VV710" s="7"/>
      <c r="VW710" s="8"/>
      <c r="WA710" s="7"/>
      <c r="WB710" s="8"/>
      <c r="WF710" s="7"/>
      <c r="WG710" s="8"/>
      <c r="WK710" s="7"/>
      <c r="WL710" s="8"/>
      <c r="WQ710" s="8"/>
      <c r="WS710" s="4"/>
      <c r="WT710" s="4"/>
      <c r="WU710" s="15"/>
      <c r="WV710" s="39"/>
      <c r="WZ710" s="7"/>
      <c r="XA710" s="8"/>
      <c r="XE710" s="7"/>
      <c r="XF710" s="8"/>
      <c r="XJ710" s="7"/>
      <c r="XK710" s="8"/>
      <c r="XO710" s="7"/>
      <c r="XP710" s="8"/>
      <c r="XT710" s="7"/>
      <c r="XU710" s="8"/>
      <c r="XV710"/>
      <c r="XW710"/>
      <c r="XX710" s="11"/>
      <c r="XY710" s="7"/>
      <c r="XZ710" s="8"/>
      <c r="YA710"/>
      <c r="YB710"/>
      <c r="YC710" s="11"/>
      <c r="YD710" s="7"/>
      <c r="YE710" s="8"/>
      <c r="YF710"/>
      <c r="YG710"/>
      <c r="YH710" s="11"/>
      <c r="YI710" s="7"/>
      <c r="YJ710" s="8"/>
      <c r="YK710"/>
      <c r="YL710"/>
      <c r="YM710" s="127"/>
    </row>
    <row r="711" spans="2:663" x14ac:dyDescent="0.2">
      <c r="B711" s="242"/>
      <c r="C711" s="163"/>
      <c r="D711"/>
      <c r="J711"/>
      <c r="K711"/>
      <c r="L711"/>
      <c r="M711"/>
      <c r="N711"/>
      <c r="O711"/>
      <c r="P711"/>
      <c r="Q711"/>
      <c r="R711" s="11"/>
      <c r="S711"/>
      <c r="T711"/>
      <c r="U711"/>
      <c r="V711"/>
      <c r="W711" s="11"/>
      <c r="X711"/>
      <c r="Y711"/>
      <c r="Z711"/>
      <c r="AA711"/>
      <c r="AB711" s="11"/>
      <c r="AC711"/>
      <c r="AD711"/>
      <c r="AE711"/>
      <c r="AF711"/>
      <c r="AG711" s="11"/>
      <c r="AH711"/>
      <c r="AI711" s="8"/>
      <c r="AK711" s="4"/>
      <c r="AL711" s="9"/>
      <c r="AN711" s="8"/>
      <c r="AP711" s="4"/>
      <c r="AQ711" s="9"/>
      <c r="AS711" s="8"/>
      <c r="AU711" s="4"/>
      <c r="AV711" s="9"/>
      <c r="AX711" s="17"/>
      <c r="AZ711" s="13"/>
      <c r="BA711" s="16"/>
      <c r="BM711" s="39"/>
      <c r="BO711" s="14"/>
      <c r="BP711" s="18"/>
      <c r="BR711" s="39"/>
      <c r="BT711" s="14"/>
      <c r="BU711" s="18"/>
      <c r="BW711" s="39"/>
      <c r="BY711" s="14"/>
      <c r="BZ711" s="18"/>
      <c r="CA711" s="22"/>
      <c r="CB711" s="40"/>
      <c r="CG711" s="40"/>
      <c r="CI711" s="21"/>
      <c r="CJ711" s="21"/>
      <c r="CL711" s="40"/>
      <c r="CN711" s="21"/>
      <c r="CO711" s="21"/>
      <c r="CQ711" s="40"/>
      <c r="CS711" s="21"/>
      <c r="CT711" s="21"/>
      <c r="CV711" s="40"/>
      <c r="CX711" s="21"/>
      <c r="CY711" s="21"/>
      <c r="CZ711" s="26"/>
      <c r="DA711" s="41"/>
      <c r="DF711" s="41"/>
      <c r="DH711" s="25"/>
      <c r="DI711" s="25"/>
      <c r="DK711" s="41"/>
      <c r="DM711" s="25"/>
      <c r="DN711" s="25"/>
      <c r="DP711" s="41"/>
      <c r="DR711" s="25"/>
      <c r="DS711" s="25"/>
      <c r="DT711" s="30"/>
      <c r="DU711" s="42"/>
      <c r="DZ711" s="42"/>
      <c r="EB711" s="29"/>
      <c r="EC711" s="29"/>
      <c r="EE711" s="42"/>
      <c r="EG711" s="29"/>
      <c r="EH711" s="29"/>
      <c r="EI711" s="34"/>
      <c r="EJ711" s="43"/>
      <c r="EO711" s="43"/>
      <c r="EQ711" s="33"/>
      <c r="ER711" s="33"/>
      <c r="ES711" s="38"/>
      <c r="ET711" s="44"/>
      <c r="EX711" s="7"/>
      <c r="EY711" s="8"/>
      <c r="FD711" s="8"/>
      <c r="FF711" s="4"/>
      <c r="FG711" s="4"/>
      <c r="FI711" s="8"/>
      <c r="FK711" s="4"/>
      <c r="FL711" s="4"/>
      <c r="FN711" s="8"/>
      <c r="FP711" s="4"/>
      <c r="FQ711" s="4"/>
      <c r="FS711" s="8"/>
      <c r="FU711" s="4"/>
      <c r="FV711" s="4"/>
      <c r="FW711" s="15"/>
      <c r="FX711" s="39"/>
      <c r="GC711" s="39"/>
      <c r="GE711" s="14"/>
      <c r="GF711" s="14"/>
      <c r="GH711" s="39"/>
      <c r="GJ711" s="14"/>
      <c r="GK711" s="14"/>
      <c r="GM711" s="39"/>
      <c r="GO711" s="14"/>
      <c r="GP711" s="14"/>
      <c r="GQ711" s="22"/>
      <c r="GR711" s="40"/>
      <c r="GW711" s="40"/>
      <c r="GY711" s="21"/>
      <c r="GZ711" s="21"/>
      <c r="HB711" s="40"/>
      <c r="HD711" s="21"/>
      <c r="HE711" s="21"/>
      <c r="HF711" s="26"/>
      <c r="HG711" s="41"/>
      <c r="HL711" s="41"/>
      <c r="HN711" s="25"/>
      <c r="HO711" s="25"/>
      <c r="HP711" s="30"/>
      <c r="HQ711" s="42"/>
      <c r="HU711" s="7"/>
      <c r="HV711" s="8"/>
      <c r="IA711" s="8"/>
      <c r="IC711" s="4"/>
      <c r="ID711" s="4"/>
      <c r="IF711" s="8"/>
      <c r="IH711" s="4"/>
      <c r="II711" s="4"/>
      <c r="IK711" s="8"/>
      <c r="IM711" s="4"/>
      <c r="IN711" s="4"/>
      <c r="IO711" s="15"/>
      <c r="IP711" s="39"/>
      <c r="IU711" s="39"/>
      <c r="IW711" s="14"/>
      <c r="IX711" s="14"/>
      <c r="IZ711" s="39"/>
      <c r="JB711" s="14"/>
      <c r="JC711" s="14"/>
      <c r="JD711" s="22"/>
      <c r="JE711" s="40"/>
      <c r="JJ711" s="40"/>
      <c r="JL711" s="21"/>
      <c r="JM711" s="21"/>
      <c r="JN711" s="26"/>
      <c r="JO711" s="41"/>
      <c r="JS711" s="7"/>
      <c r="JT711" s="8"/>
      <c r="JY711" s="8"/>
      <c r="KA711" s="4"/>
      <c r="KB711" s="4"/>
      <c r="KD711" s="8"/>
      <c r="KF711" s="4"/>
      <c r="KG711" s="4"/>
      <c r="KH711" s="15"/>
      <c r="KI711" s="39"/>
      <c r="KN711" s="39"/>
      <c r="KP711" s="14"/>
      <c r="KQ711" s="14"/>
      <c r="KR711" s="22"/>
      <c r="KS711" s="40"/>
      <c r="KX711" s="6"/>
      <c r="KZ711" s="5"/>
      <c r="LA711" s="5"/>
      <c r="LG711" s="15"/>
      <c r="LH711" s="39"/>
      <c r="LM711" s="6"/>
      <c r="LO711" s="5"/>
      <c r="LP711" s="5"/>
      <c r="LQ711" s="7"/>
      <c r="LR711" s="8"/>
      <c r="LW711" s="8"/>
      <c r="LY711" s="4"/>
      <c r="LZ711" s="4"/>
      <c r="MB711" s="8"/>
      <c r="MD711" s="4"/>
      <c r="ME711" s="4"/>
      <c r="MG711" s="8"/>
      <c r="MI711" s="4"/>
      <c r="MJ711" s="4"/>
      <c r="MK711" s="15"/>
      <c r="ML711" s="39"/>
      <c r="MQ711" s="39"/>
      <c r="MS711" s="14"/>
      <c r="MT711" s="14"/>
      <c r="MV711" s="39"/>
      <c r="MX711" s="14"/>
      <c r="MY711" s="14"/>
      <c r="MZ711" s="22"/>
      <c r="NA711" s="40"/>
      <c r="NF711" s="40"/>
      <c r="NH711" s="21"/>
      <c r="NI711" s="21"/>
      <c r="NJ711" s="26"/>
      <c r="NK711" s="41"/>
      <c r="NO711" s="7"/>
      <c r="NP711" s="8"/>
      <c r="NU711" s="8"/>
      <c r="NW711" s="4"/>
      <c r="NX711" s="4"/>
      <c r="NZ711" s="8"/>
      <c r="OB711" s="4"/>
      <c r="OC711" s="4"/>
      <c r="OD711" s="15"/>
      <c r="OE711" s="39"/>
      <c r="OJ711" s="39"/>
      <c r="OL711" s="14"/>
      <c r="OM711" s="14"/>
      <c r="ON711" s="22"/>
      <c r="OO711" s="40"/>
      <c r="OS711" s="7"/>
      <c r="OT711" s="8"/>
      <c r="OY711" s="8"/>
      <c r="PA711" s="4"/>
      <c r="PB711" s="4"/>
      <c r="PC711" s="15"/>
      <c r="PD711" s="39"/>
      <c r="PH711" s="7"/>
      <c r="PI711" s="8"/>
      <c r="PM711" s="7"/>
      <c r="PN711" s="8"/>
      <c r="PS711" s="8"/>
      <c r="PU711" s="4"/>
      <c r="PV711" s="4"/>
      <c r="PX711" s="8"/>
      <c r="PZ711" s="4"/>
      <c r="QA711" s="4"/>
      <c r="QB711" s="15"/>
      <c r="QC711" s="39"/>
      <c r="QH711" s="39"/>
      <c r="QJ711" s="14"/>
      <c r="QK711" s="14"/>
      <c r="QL711" s="22"/>
      <c r="QM711" s="40"/>
      <c r="QQ711" s="7"/>
      <c r="QR711" s="8"/>
      <c r="QW711" s="8"/>
      <c r="QY711" s="4"/>
      <c r="QZ711" s="4"/>
      <c r="RA711" s="15"/>
      <c r="RB711" s="39"/>
      <c r="RF711" s="7"/>
      <c r="RG711" s="8"/>
      <c r="RK711" s="7"/>
      <c r="RL711" s="8"/>
      <c r="RQ711" s="8"/>
      <c r="RS711" s="4"/>
      <c r="RT711" s="4"/>
      <c r="RU711" s="15"/>
      <c r="RV711" s="39"/>
      <c r="RZ711" s="7"/>
      <c r="SA711" s="8"/>
      <c r="SE711" s="7"/>
      <c r="SF711" s="8"/>
      <c r="SJ711" s="7"/>
      <c r="SK711" s="8"/>
      <c r="SP711" s="8"/>
      <c r="SR711" s="4"/>
      <c r="SS711" s="4"/>
      <c r="SU711" s="8"/>
      <c r="SW711" s="4"/>
      <c r="SX711" s="4"/>
      <c r="SY711" s="15"/>
      <c r="SZ711" s="39"/>
      <c r="TE711" s="39"/>
      <c r="TG711" s="14"/>
      <c r="TH711" s="14"/>
      <c r="TI711" s="22"/>
      <c r="TJ711" s="40"/>
      <c r="TN711" s="7"/>
      <c r="TO711" s="8"/>
      <c r="TT711" s="8"/>
      <c r="TV711" s="4"/>
      <c r="TW711" s="4"/>
      <c r="TX711" s="15"/>
      <c r="TY711" s="39"/>
      <c r="UC711" s="7"/>
      <c r="UD711" s="8"/>
      <c r="UH711" s="7"/>
      <c r="UI711" s="8"/>
      <c r="UN711" s="8"/>
      <c r="UP711" s="4"/>
      <c r="UQ711" s="4"/>
      <c r="UR711" s="15"/>
      <c r="US711" s="39"/>
      <c r="UW711" s="7"/>
      <c r="UX711" s="8"/>
      <c r="VB711" s="7"/>
      <c r="VC711" s="8"/>
      <c r="VG711" s="7"/>
      <c r="VH711" s="8"/>
      <c r="VM711" s="8"/>
      <c r="VO711" s="4"/>
      <c r="VP711" s="4"/>
      <c r="VQ711" s="15"/>
      <c r="VR711" s="39"/>
      <c r="VV711" s="7"/>
      <c r="VW711" s="8"/>
      <c r="WA711" s="7"/>
      <c r="WB711" s="8"/>
      <c r="WF711" s="7"/>
      <c r="WG711" s="8"/>
      <c r="WK711" s="7"/>
      <c r="WL711" s="8"/>
      <c r="WQ711" s="8"/>
      <c r="WS711" s="4"/>
      <c r="WT711" s="4"/>
      <c r="WU711" s="15"/>
      <c r="WV711" s="39"/>
      <c r="WZ711" s="7"/>
      <c r="XA711" s="8"/>
      <c r="XE711" s="7"/>
      <c r="XF711" s="8"/>
      <c r="XJ711" s="7"/>
      <c r="XK711" s="8"/>
      <c r="XO711" s="7"/>
      <c r="XP711" s="8"/>
      <c r="XT711" s="7"/>
      <c r="XU711" s="8"/>
      <c r="XV711"/>
      <c r="XW711"/>
      <c r="XX711" s="11"/>
      <c r="XY711" s="7"/>
      <c r="XZ711" s="8"/>
      <c r="YA711"/>
      <c r="YB711"/>
      <c r="YC711" s="11"/>
      <c r="YD711" s="7"/>
      <c r="YE711" s="8"/>
      <c r="YF711"/>
      <c r="YG711"/>
      <c r="YH711" s="11"/>
      <c r="YI711" s="7"/>
      <c r="YJ711" s="8"/>
      <c r="YK711"/>
      <c r="YL711"/>
      <c r="YM711" s="127"/>
    </row>
    <row r="712" spans="2:663" x14ac:dyDescent="0.2">
      <c r="B712" s="242"/>
      <c r="C712" s="163"/>
      <c r="D712"/>
      <c r="J712"/>
      <c r="K712"/>
      <c r="L712"/>
      <c r="M712"/>
      <c r="N712"/>
      <c r="O712"/>
      <c r="P712"/>
      <c r="Q712"/>
      <c r="R712" s="11"/>
      <c r="S712"/>
      <c r="T712"/>
      <c r="U712"/>
      <c r="V712"/>
      <c r="W712" s="11"/>
      <c r="X712"/>
      <c r="Y712"/>
      <c r="Z712"/>
      <c r="AA712"/>
      <c r="AB712" s="11"/>
      <c r="AC712"/>
      <c r="AD712"/>
      <c r="AE712"/>
      <c r="AF712"/>
      <c r="AG712" s="11"/>
      <c r="AH712"/>
      <c r="AI712" s="8"/>
      <c r="AK712" s="4"/>
      <c r="AL712" s="9"/>
      <c r="AN712" s="8"/>
      <c r="AP712" s="4"/>
      <c r="AQ712" s="9"/>
      <c r="AS712" s="8"/>
      <c r="AU712" s="4"/>
      <c r="AV712" s="9"/>
      <c r="AX712" s="17"/>
      <c r="AZ712" s="13"/>
      <c r="BA712" s="16"/>
      <c r="BM712" s="39"/>
      <c r="BO712" s="14"/>
      <c r="BP712" s="18"/>
      <c r="BR712" s="39"/>
      <c r="BT712" s="14"/>
      <c r="BU712" s="18"/>
      <c r="BW712" s="39"/>
      <c r="BY712" s="14"/>
      <c r="BZ712" s="18"/>
      <c r="CA712" s="22"/>
      <c r="CB712" s="40"/>
      <c r="CG712" s="40"/>
      <c r="CI712" s="21"/>
      <c r="CJ712" s="21"/>
      <c r="CL712" s="40"/>
      <c r="CN712" s="21"/>
      <c r="CO712" s="21"/>
      <c r="CQ712" s="40"/>
      <c r="CS712" s="21"/>
      <c r="CT712" s="21"/>
      <c r="CV712" s="40"/>
      <c r="CX712" s="21"/>
      <c r="CY712" s="21"/>
      <c r="CZ712" s="26"/>
      <c r="DA712" s="41"/>
      <c r="DF712" s="41"/>
      <c r="DH712" s="25"/>
      <c r="DI712" s="25"/>
      <c r="DK712" s="41"/>
      <c r="DM712" s="25"/>
      <c r="DN712" s="25"/>
      <c r="DP712" s="41"/>
      <c r="DR712" s="25"/>
      <c r="DS712" s="25"/>
      <c r="DT712" s="30"/>
      <c r="DU712" s="42"/>
      <c r="DZ712" s="42"/>
      <c r="EB712" s="29"/>
      <c r="EC712" s="29"/>
      <c r="EE712" s="42"/>
      <c r="EG712" s="29"/>
      <c r="EH712" s="29"/>
      <c r="EI712" s="34"/>
      <c r="EJ712" s="43"/>
      <c r="EO712" s="43"/>
      <c r="EQ712" s="33"/>
      <c r="ER712" s="33"/>
      <c r="ES712" s="38"/>
      <c r="ET712" s="44"/>
      <c r="EX712" s="7"/>
      <c r="EY712" s="8"/>
      <c r="FD712" s="8"/>
      <c r="FF712" s="4"/>
      <c r="FG712" s="4"/>
      <c r="FI712" s="8"/>
      <c r="FK712" s="4"/>
      <c r="FL712" s="4"/>
      <c r="FN712" s="8"/>
      <c r="FP712" s="4"/>
      <c r="FQ712" s="4"/>
      <c r="FS712" s="8"/>
      <c r="FU712" s="4"/>
      <c r="FV712" s="4"/>
      <c r="FW712" s="15"/>
      <c r="FX712" s="39"/>
      <c r="GC712" s="39"/>
      <c r="GE712" s="14"/>
      <c r="GF712" s="14"/>
      <c r="GH712" s="39"/>
      <c r="GJ712" s="14"/>
      <c r="GK712" s="14"/>
      <c r="GM712" s="39"/>
      <c r="GO712" s="14"/>
      <c r="GP712" s="14"/>
      <c r="GQ712" s="22"/>
      <c r="GR712" s="40"/>
      <c r="GW712" s="40"/>
      <c r="GY712" s="21"/>
      <c r="GZ712" s="21"/>
      <c r="HB712" s="40"/>
      <c r="HD712" s="21"/>
      <c r="HE712" s="21"/>
      <c r="HF712" s="26"/>
      <c r="HG712" s="41"/>
      <c r="HL712" s="41"/>
      <c r="HN712" s="25"/>
      <c r="HO712" s="25"/>
      <c r="HP712" s="30"/>
      <c r="HQ712" s="42"/>
      <c r="HU712" s="7"/>
      <c r="HV712" s="8"/>
      <c r="IA712" s="8"/>
      <c r="IC712" s="4"/>
      <c r="ID712" s="4"/>
      <c r="IF712" s="8"/>
      <c r="IH712" s="4"/>
      <c r="II712" s="4"/>
      <c r="IK712" s="8"/>
      <c r="IM712" s="4"/>
      <c r="IN712" s="4"/>
      <c r="IO712" s="15"/>
      <c r="IP712" s="39"/>
      <c r="IU712" s="39"/>
      <c r="IW712" s="14"/>
      <c r="IX712" s="14"/>
      <c r="IZ712" s="39"/>
      <c r="JB712" s="14"/>
      <c r="JC712" s="14"/>
      <c r="JD712" s="22"/>
      <c r="JE712" s="40"/>
      <c r="JJ712" s="40"/>
      <c r="JL712" s="21"/>
      <c r="JM712" s="21"/>
      <c r="JN712" s="26"/>
      <c r="JO712" s="41"/>
      <c r="JS712" s="7"/>
      <c r="JT712" s="8"/>
      <c r="JY712" s="8"/>
      <c r="KA712" s="4"/>
      <c r="KB712" s="4"/>
      <c r="KD712" s="8"/>
      <c r="KF712" s="4"/>
      <c r="KG712" s="4"/>
      <c r="KH712" s="15"/>
      <c r="KI712" s="39"/>
      <c r="KN712" s="39"/>
      <c r="KP712" s="14"/>
      <c r="KQ712" s="14"/>
      <c r="KR712" s="22"/>
      <c r="KS712" s="40"/>
      <c r="KX712" s="6"/>
      <c r="KZ712" s="5"/>
      <c r="LA712" s="5"/>
      <c r="LG712" s="15"/>
      <c r="LH712" s="39"/>
      <c r="LM712" s="6"/>
      <c r="LO712" s="5"/>
      <c r="LP712" s="5"/>
      <c r="LQ712" s="7"/>
      <c r="LR712" s="8"/>
      <c r="LW712" s="8"/>
      <c r="LY712" s="4"/>
      <c r="LZ712" s="4"/>
      <c r="MB712" s="8"/>
      <c r="MD712" s="4"/>
      <c r="ME712" s="4"/>
      <c r="MG712" s="8"/>
      <c r="MI712" s="4"/>
      <c r="MJ712" s="4"/>
      <c r="MK712" s="15"/>
      <c r="ML712" s="39"/>
      <c r="MQ712" s="39"/>
      <c r="MS712" s="14"/>
      <c r="MT712" s="14"/>
      <c r="MV712" s="39"/>
      <c r="MX712" s="14"/>
      <c r="MY712" s="14"/>
      <c r="MZ712" s="22"/>
      <c r="NA712" s="40"/>
      <c r="NF712" s="40"/>
      <c r="NH712" s="21"/>
      <c r="NI712" s="21"/>
      <c r="NJ712" s="26"/>
      <c r="NK712" s="41"/>
      <c r="NO712" s="7"/>
      <c r="NP712" s="8"/>
      <c r="NU712" s="8"/>
      <c r="NW712" s="4"/>
      <c r="NX712" s="4"/>
      <c r="NZ712" s="8"/>
      <c r="OB712" s="4"/>
      <c r="OC712" s="4"/>
      <c r="OD712" s="15"/>
      <c r="OE712" s="39"/>
      <c r="OJ712" s="39"/>
      <c r="OL712" s="14"/>
      <c r="OM712" s="14"/>
      <c r="ON712" s="22"/>
      <c r="OO712" s="40"/>
      <c r="OS712" s="7"/>
      <c r="OT712" s="8"/>
      <c r="OY712" s="8"/>
      <c r="PA712" s="4"/>
      <c r="PB712" s="4"/>
      <c r="PC712" s="15"/>
      <c r="PD712" s="39"/>
      <c r="PH712" s="7"/>
      <c r="PI712" s="8"/>
      <c r="PM712" s="7"/>
      <c r="PN712" s="8"/>
      <c r="PS712" s="8"/>
      <c r="PU712" s="4"/>
      <c r="PV712" s="4"/>
      <c r="PX712" s="8"/>
      <c r="PZ712" s="4"/>
      <c r="QA712" s="4"/>
      <c r="QB712" s="15"/>
      <c r="QC712" s="39"/>
      <c r="QH712" s="39"/>
      <c r="QJ712" s="14"/>
      <c r="QK712" s="14"/>
      <c r="QL712" s="22"/>
      <c r="QM712" s="40"/>
      <c r="QQ712" s="7"/>
      <c r="QR712" s="8"/>
      <c r="QW712" s="8"/>
      <c r="QY712" s="4"/>
      <c r="QZ712" s="4"/>
      <c r="RA712" s="15"/>
      <c r="RB712" s="39"/>
      <c r="RF712" s="7"/>
      <c r="RG712" s="8"/>
      <c r="RK712" s="7"/>
      <c r="RL712" s="8"/>
      <c r="RQ712" s="8"/>
      <c r="RS712" s="4"/>
      <c r="RT712" s="4"/>
      <c r="RU712" s="15"/>
      <c r="RV712" s="39"/>
      <c r="RZ712" s="7"/>
      <c r="SA712" s="8"/>
      <c r="SE712" s="7"/>
      <c r="SF712" s="8"/>
      <c r="SJ712" s="7"/>
      <c r="SK712" s="8"/>
      <c r="SP712" s="8"/>
      <c r="SR712" s="4"/>
      <c r="SS712" s="4"/>
      <c r="SU712" s="8"/>
      <c r="SW712" s="4"/>
      <c r="SX712" s="4"/>
      <c r="SY712" s="15"/>
      <c r="SZ712" s="39"/>
      <c r="TE712" s="39"/>
      <c r="TG712" s="14"/>
      <c r="TH712" s="14"/>
      <c r="TI712" s="22"/>
      <c r="TJ712" s="40"/>
      <c r="TN712" s="7"/>
      <c r="TO712" s="8"/>
      <c r="TT712" s="8"/>
      <c r="TV712" s="4"/>
      <c r="TW712" s="4"/>
      <c r="TX712" s="15"/>
      <c r="TY712" s="39"/>
      <c r="UC712" s="7"/>
      <c r="UD712" s="8"/>
      <c r="UH712" s="7"/>
      <c r="UI712" s="8"/>
      <c r="UN712" s="8"/>
      <c r="UP712" s="4"/>
      <c r="UQ712" s="4"/>
      <c r="UR712" s="15"/>
      <c r="US712" s="39"/>
      <c r="UW712" s="7"/>
      <c r="UX712" s="8"/>
      <c r="VB712" s="7"/>
      <c r="VC712" s="8"/>
      <c r="VG712" s="7"/>
      <c r="VH712" s="8"/>
      <c r="VM712" s="8"/>
      <c r="VO712" s="4"/>
      <c r="VP712" s="4"/>
      <c r="VQ712" s="15"/>
      <c r="VR712" s="39"/>
      <c r="VV712" s="7"/>
      <c r="VW712" s="8"/>
      <c r="WA712" s="7"/>
      <c r="WB712" s="8"/>
      <c r="WF712" s="7"/>
      <c r="WG712" s="8"/>
      <c r="WK712" s="7"/>
      <c r="WL712" s="8"/>
      <c r="WQ712" s="8"/>
      <c r="WS712" s="4"/>
      <c r="WT712" s="4"/>
      <c r="WU712" s="15"/>
      <c r="WV712" s="39"/>
      <c r="WZ712" s="7"/>
      <c r="XA712" s="8"/>
      <c r="XE712" s="7"/>
      <c r="XF712" s="8"/>
      <c r="XJ712" s="7"/>
      <c r="XK712" s="8"/>
      <c r="XO712" s="7"/>
      <c r="XP712" s="8"/>
      <c r="XT712" s="7"/>
      <c r="XU712" s="8"/>
      <c r="XV712"/>
      <c r="XW712"/>
      <c r="XX712" s="11"/>
      <c r="XY712" s="7"/>
      <c r="XZ712" s="8"/>
      <c r="YA712"/>
      <c r="YB712"/>
      <c r="YC712" s="11"/>
      <c r="YD712" s="7"/>
      <c r="YE712" s="8"/>
      <c r="YF712"/>
      <c r="YG712"/>
      <c r="YH712" s="11"/>
      <c r="YI712" s="7"/>
      <c r="YJ712" s="8"/>
      <c r="YK712"/>
      <c r="YL712"/>
      <c r="YM712" s="127"/>
    </row>
    <row r="713" spans="2:663" x14ac:dyDescent="0.2">
      <c r="B713" s="242"/>
      <c r="C713" s="163"/>
      <c r="D713"/>
      <c r="J713"/>
      <c r="K713"/>
      <c r="L713"/>
      <c r="M713"/>
      <c r="N713"/>
      <c r="O713"/>
      <c r="P713"/>
      <c r="Q713"/>
      <c r="R713" s="11"/>
      <c r="S713"/>
      <c r="T713"/>
      <c r="U713"/>
      <c r="V713"/>
      <c r="W713" s="11"/>
      <c r="X713"/>
      <c r="Y713"/>
      <c r="Z713"/>
      <c r="AA713"/>
      <c r="AB713" s="11"/>
      <c r="AC713"/>
      <c r="AD713"/>
      <c r="AE713"/>
      <c r="AF713"/>
      <c r="AG713" s="11"/>
      <c r="AH713"/>
      <c r="AI713" s="8"/>
      <c r="AK713" s="4"/>
      <c r="AL713" s="9"/>
      <c r="AN713" s="8"/>
      <c r="AP713" s="4"/>
      <c r="AQ713" s="9"/>
      <c r="AS713" s="8"/>
      <c r="AU713" s="4"/>
      <c r="AV713" s="9"/>
      <c r="AX713" s="17"/>
      <c r="AZ713" s="13"/>
      <c r="BA713" s="16"/>
      <c r="BM713" s="39"/>
      <c r="BO713" s="14"/>
      <c r="BP713" s="18"/>
      <c r="BR713" s="39"/>
      <c r="BT713" s="14"/>
      <c r="BU713" s="18"/>
      <c r="BW713" s="39"/>
      <c r="BY713" s="14"/>
      <c r="BZ713" s="18"/>
      <c r="CA713" s="22"/>
      <c r="CB713" s="40"/>
      <c r="CG713" s="40"/>
      <c r="CI713" s="21"/>
      <c r="CJ713" s="21"/>
      <c r="CL713" s="40"/>
      <c r="CN713" s="21"/>
      <c r="CO713" s="21"/>
      <c r="CQ713" s="40"/>
      <c r="CS713" s="21"/>
      <c r="CT713" s="21"/>
      <c r="CV713" s="40"/>
      <c r="CX713" s="21"/>
      <c r="CY713" s="21"/>
      <c r="CZ713" s="26"/>
      <c r="DA713" s="41"/>
      <c r="DF713" s="41"/>
      <c r="DH713" s="25"/>
      <c r="DI713" s="25"/>
      <c r="DK713" s="41"/>
      <c r="DM713" s="25"/>
      <c r="DN713" s="25"/>
      <c r="DP713" s="41"/>
      <c r="DR713" s="25"/>
      <c r="DS713" s="25"/>
      <c r="DT713" s="30"/>
      <c r="DU713" s="42"/>
      <c r="DZ713" s="42"/>
      <c r="EB713" s="29"/>
      <c r="EC713" s="29"/>
      <c r="EE713" s="42"/>
      <c r="EG713" s="29"/>
      <c r="EH713" s="29"/>
      <c r="EI713" s="34"/>
      <c r="EJ713" s="43"/>
      <c r="EO713" s="43"/>
      <c r="EQ713" s="33"/>
      <c r="ER713" s="33"/>
      <c r="ES713" s="38"/>
      <c r="ET713" s="44"/>
      <c r="EX713" s="7"/>
      <c r="EY713" s="8"/>
      <c r="FD713" s="8"/>
      <c r="FF713" s="4"/>
      <c r="FG713" s="4"/>
      <c r="FI713" s="8"/>
      <c r="FK713" s="4"/>
      <c r="FL713" s="4"/>
      <c r="FN713" s="8"/>
      <c r="FP713" s="4"/>
      <c r="FQ713" s="4"/>
      <c r="FS713" s="8"/>
      <c r="FU713" s="4"/>
      <c r="FV713" s="4"/>
      <c r="FW713" s="15"/>
      <c r="FX713" s="39"/>
      <c r="GC713" s="39"/>
      <c r="GE713" s="14"/>
      <c r="GF713" s="14"/>
      <c r="GH713" s="39"/>
      <c r="GJ713" s="14"/>
      <c r="GK713" s="14"/>
      <c r="GM713" s="39"/>
      <c r="GO713" s="14"/>
      <c r="GP713" s="14"/>
      <c r="GQ713" s="22"/>
      <c r="GR713" s="40"/>
      <c r="GW713" s="40"/>
      <c r="GY713" s="21"/>
      <c r="GZ713" s="21"/>
      <c r="HB713" s="40"/>
      <c r="HD713" s="21"/>
      <c r="HE713" s="21"/>
      <c r="HF713" s="26"/>
      <c r="HG713" s="41"/>
      <c r="HL713" s="41"/>
      <c r="HN713" s="25"/>
      <c r="HO713" s="25"/>
      <c r="HP713" s="30"/>
      <c r="HQ713" s="42"/>
      <c r="HU713" s="7"/>
      <c r="HV713" s="8"/>
      <c r="IA713" s="8"/>
      <c r="IC713" s="4"/>
      <c r="ID713" s="4"/>
      <c r="IF713" s="8"/>
      <c r="IH713" s="4"/>
      <c r="II713" s="4"/>
      <c r="IK713" s="8"/>
      <c r="IM713" s="4"/>
      <c r="IN713" s="4"/>
      <c r="IO713" s="15"/>
      <c r="IP713" s="39"/>
      <c r="IU713" s="39"/>
      <c r="IW713" s="14"/>
      <c r="IX713" s="14"/>
      <c r="IZ713" s="39"/>
      <c r="JB713" s="14"/>
      <c r="JC713" s="14"/>
      <c r="JD713" s="22"/>
      <c r="JE713" s="40"/>
      <c r="JJ713" s="40"/>
      <c r="JL713" s="21"/>
      <c r="JM713" s="21"/>
      <c r="JN713" s="26"/>
      <c r="JO713" s="41"/>
      <c r="JS713" s="7"/>
      <c r="JT713" s="8"/>
      <c r="JY713" s="8"/>
      <c r="KA713" s="4"/>
      <c r="KB713" s="4"/>
      <c r="KD713" s="8"/>
      <c r="KF713" s="4"/>
      <c r="KG713" s="4"/>
      <c r="KH713" s="15"/>
      <c r="KI713" s="39"/>
      <c r="KN713" s="39"/>
      <c r="KP713" s="14"/>
      <c r="KQ713" s="14"/>
      <c r="KR713" s="22"/>
      <c r="KS713" s="40"/>
      <c r="KX713" s="6"/>
      <c r="KZ713" s="5"/>
      <c r="LA713" s="5"/>
      <c r="LG713" s="15"/>
      <c r="LH713" s="39"/>
      <c r="LM713" s="6"/>
      <c r="LO713" s="5"/>
      <c r="LP713" s="5"/>
      <c r="LQ713" s="7"/>
      <c r="LR713" s="8"/>
      <c r="LW713" s="8"/>
      <c r="LY713" s="4"/>
      <c r="LZ713" s="4"/>
      <c r="MB713" s="8"/>
      <c r="MD713" s="4"/>
      <c r="ME713" s="4"/>
      <c r="MG713" s="8"/>
      <c r="MI713" s="4"/>
      <c r="MJ713" s="4"/>
      <c r="MK713" s="15"/>
      <c r="ML713" s="39"/>
      <c r="MQ713" s="39"/>
      <c r="MS713" s="14"/>
      <c r="MT713" s="14"/>
      <c r="MV713" s="39"/>
      <c r="MX713" s="14"/>
      <c r="MY713" s="14"/>
      <c r="MZ713" s="22"/>
      <c r="NA713" s="40"/>
      <c r="NF713" s="40"/>
      <c r="NH713" s="21"/>
      <c r="NI713" s="21"/>
      <c r="NJ713" s="26"/>
      <c r="NK713" s="41"/>
      <c r="NO713" s="7"/>
      <c r="NP713" s="8"/>
      <c r="NU713" s="8"/>
      <c r="NW713" s="4"/>
      <c r="NX713" s="4"/>
      <c r="NZ713" s="8"/>
      <c r="OB713" s="4"/>
      <c r="OC713" s="4"/>
      <c r="OD713" s="15"/>
      <c r="OE713" s="39"/>
      <c r="OJ713" s="39"/>
      <c r="OL713" s="14"/>
      <c r="OM713" s="14"/>
      <c r="ON713" s="22"/>
      <c r="OO713" s="40"/>
      <c r="OS713" s="7"/>
      <c r="OT713" s="8"/>
      <c r="OY713" s="8"/>
      <c r="PA713" s="4"/>
      <c r="PB713" s="4"/>
      <c r="PC713" s="15"/>
      <c r="PD713" s="39"/>
      <c r="PH713" s="7"/>
      <c r="PI713" s="8"/>
      <c r="PM713" s="7"/>
      <c r="PN713" s="8"/>
      <c r="PS713" s="8"/>
      <c r="PU713" s="4"/>
      <c r="PV713" s="4"/>
      <c r="PX713" s="8"/>
      <c r="PZ713" s="4"/>
      <c r="QA713" s="4"/>
      <c r="QB713" s="15"/>
      <c r="QC713" s="39"/>
      <c r="QH713" s="39"/>
      <c r="QJ713" s="14"/>
      <c r="QK713" s="14"/>
      <c r="QL713" s="22"/>
      <c r="QM713" s="40"/>
      <c r="QQ713" s="7"/>
      <c r="QR713" s="8"/>
      <c r="QW713" s="8"/>
      <c r="QY713" s="4"/>
      <c r="QZ713" s="4"/>
      <c r="RA713" s="15"/>
      <c r="RB713" s="39"/>
      <c r="RF713" s="7"/>
      <c r="RG713" s="8"/>
      <c r="RK713" s="7"/>
      <c r="RL713" s="8"/>
      <c r="RQ713" s="8"/>
      <c r="RS713" s="4"/>
      <c r="RT713" s="4"/>
      <c r="RU713" s="15"/>
      <c r="RV713" s="39"/>
      <c r="RZ713" s="7"/>
      <c r="SA713" s="8"/>
      <c r="SE713" s="7"/>
      <c r="SF713" s="8"/>
      <c r="SJ713" s="7"/>
      <c r="SK713" s="8"/>
      <c r="SP713" s="8"/>
      <c r="SR713" s="4"/>
      <c r="SS713" s="4"/>
      <c r="SU713" s="8"/>
      <c r="SW713" s="4"/>
      <c r="SX713" s="4"/>
      <c r="SY713" s="15"/>
      <c r="SZ713" s="39"/>
      <c r="TE713" s="39"/>
      <c r="TG713" s="14"/>
      <c r="TH713" s="14"/>
      <c r="TI713" s="22"/>
      <c r="TJ713" s="40"/>
      <c r="TN713" s="7"/>
      <c r="TO713" s="8"/>
      <c r="TT713" s="8"/>
      <c r="TV713" s="4"/>
      <c r="TW713" s="4"/>
      <c r="TX713" s="15"/>
      <c r="TY713" s="39"/>
      <c r="UC713" s="7"/>
      <c r="UD713" s="8"/>
      <c r="UH713" s="7"/>
      <c r="UI713" s="8"/>
      <c r="UN713" s="8"/>
      <c r="UP713" s="4"/>
      <c r="UQ713" s="4"/>
      <c r="UR713" s="15"/>
      <c r="US713" s="39"/>
      <c r="UW713" s="7"/>
      <c r="UX713" s="8"/>
      <c r="VB713" s="7"/>
      <c r="VC713" s="8"/>
      <c r="VG713" s="7"/>
      <c r="VH713" s="8"/>
      <c r="VM713" s="8"/>
      <c r="VO713" s="4"/>
      <c r="VP713" s="4"/>
      <c r="VQ713" s="15"/>
      <c r="VR713" s="39"/>
      <c r="VV713" s="7"/>
      <c r="VW713" s="8"/>
      <c r="WA713" s="7"/>
      <c r="WB713" s="8"/>
      <c r="WF713" s="7"/>
      <c r="WG713" s="8"/>
      <c r="WK713" s="7"/>
      <c r="WL713" s="8"/>
      <c r="WQ713" s="8"/>
      <c r="WS713" s="4"/>
      <c r="WT713" s="4"/>
      <c r="WU713" s="15"/>
      <c r="WV713" s="39"/>
      <c r="WZ713" s="7"/>
      <c r="XA713" s="8"/>
      <c r="XE713" s="7"/>
      <c r="XF713" s="8"/>
      <c r="XJ713" s="7"/>
      <c r="XK713" s="8"/>
      <c r="XO713" s="7"/>
      <c r="XP713" s="8"/>
      <c r="XT713" s="7"/>
      <c r="XU713" s="8"/>
      <c r="XV713"/>
      <c r="XW713"/>
      <c r="XX713" s="11"/>
      <c r="XY713" s="7"/>
      <c r="XZ713" s="8"/>
      <c r="YA713"/>
      <c r="YB713"/>
      <c r="YC713" s="11"/>
      <c r="YD713" s="7"/>
      <c r="YE713" s="8"/>
      <c r="YF713"/>
      <c r="YG713"/>
      <c r="YH713" s="11"/>
      <c r="YI713" s="7"/>
      <c r="YJ713" s="8"/>
      <c r="YK713"/>
      <c r="YL713"/>
      <c r="YM713" s="127"/>
    </row>
    <row r="714" spans="2:663" x14ac:dyDescent="0.2">
      <c r="B714" s="242"/>
      <c r="C714" s="163"/>
      <c r="D714"/>
      <c r="J714"/>
      <c r="K714"/>
      <c r="L714"/>
      <c r="M714"/>
      <c r="N714"/>
      <c r="O714"/>
      <c r="P714"/>
      <c r="Q714"/>
      <c r="R714" s="11"/>
      <c r="S714"/>
      <c r="T714"/>
      <c r="U714"/>
      <c r="V714"/>
      <c r="W714" s="11"/>
      <c r="X714"/>
      <c r="Y714"/>
      <c r="Z714"/>
      <c r="AA714"/>
      <c r="AB714" s="11"/>
      <c r="AC714"/>
      <c r="AD714"/>
      <c r="AE714"/>
      <c r="AF714"/>
      <c r="AG714" s="11"/>
      <c r="AH714"/>
      <c r="AI714" s="8"/>
      <c r="AK714" s="4"/>
      <c r="AL714" s="9"/>
      <c r="AN714" s="8"/>
      <c r="AP714" s="4"/>
      <c r="AQ714" s="9"/>
      <c r="AS714" s="8"/>
      <c r="AU714" s="4"/>
      <c r="AV714" s="9"/>
      <c r="AX714" s="17"/>
      <c r="AZ714" s="13"/>
      <c r="BA714" s="16"/>
      <c r="BM714" s="39"/>
      <c r="BO714" s="14"/>
      <c r="BP714" s="18"/>
      <c r="BR714" s="39"/>
      <c r="BT714" s="14"/>
      <c r="BU714" s="18"/>
      <c r="BW714" s="39"/>
      <c r="BY714" s="14"/>
      <c r="BZ714" s="18"/>
      <c r="CA714" s="22"/>
      <c r="CB714" s="40"/>
      <c r="CG714" s="40"/>
      <c r="CI714" s="21"/>
      <c r="CJ714" s="21"/>
      <c r="CL714" s="40"/>
      <c r="CN714" s="21"/>
      <c r="CO714" s="21"/>
      <c r="CQ714" s="40"/>
      <c r="CS714" s="21"/>
      <c r="CT714" s="21"/>
      <c r="CV714" s="40"/>
      <c r="CX714" s="21"/>
      <c r="CY714" s="21"/>
      <c r="CZ714" s="26"/>
      <c r="DA714" s="41"/>
      <c r="DF714" s="41"/>
      <c r="DH714" s="25"/>
      <c r="DI714" s="25"/>
      <c r="DK714" s="41"/>
      <c r="DM714" s="25"/>
      <c r="DN714" s="25"/>
      <c r="DP714" s="41"/>
      <c r="DR714" s="25"/>
      <c r="DS714" s="25"/>
      <c r="DT714" s="30"/>
      <c r="DU714" s="42"/>
      <c r="DZ714" s="42"/>
      <c r="EB714" s="29"/>
      <c r="EC714" s="29"/>
      <c r="EE714" s="42"/>
      <c r="EG714" s="29"/>
      <c r="EH714" s="29"/>
      <c r="EI714" s="34"/>
      <c r="EJ714" s="43"/>
      <c r="EO714" s="43"/>
      <c r="EQ714" s="33"/>
      <c r="ER714" s="33"/>
      <c r="ES714" s="38"/>
      <c r="ET714" s="44"/>
      <c r="EX714" s="7"/>
      <c r="EY714" s="8"/>
      <c r="FD714" s="8"/>
      <c r="FF714" s="4"/>
      <c r="FG714" s="4"/>
      <c r="FI714" s="8"/>
      <c r="FK714" s="4"/>
      <c r="FL714" s="4"/>
      <c r="FN714" s="8"/>
      <c r="FP714" s="4"/>
      <c r="FQ714" s="4"/>
      <c r="FS714" s="8"/>
      <c r="FU714" s="4"/>
      <c r="FV714" s="4"/>
      <c r="FW714" s="15"/>
      <c r="FX714" s="39"/>
      <c r="GC714" s="39"/>
      <c r="GE714" s="14"/>
      <c r="GF714" s="14"/>
      <c r="GH714" s="39"/>
      <c r="GJ714" s="14"/>
      <c r="GK714" s="14"/>
      <c r="GM714" s="39"/>
      <c r="GO714" s="14"/>
      <c r="GP714" s="14"/>
      <c r="GQ714" s="22"/>
      <c r="GR714" s="40"/>
      <c r="GW714" s="40"/>
      <c r="GY714" s="21"/>
      <c r="GZ714" s="21"/>
      <c r="HB714" s="40"/>
      <c r="HD714" s="21"/>
      <c r="HE714" s="21"/>
      <c r="HF714" s="26"/>
      <c r="HG714" s="41"/>
      <c r="HL714" s="41"/>
      <c r="HN714" s="25"/>
      <c r="HO714" s="25"/>
      <c r="HP714" s="30"/>
      <c r="HQ714" s="42"/>
      <c r="HU714" s="7"/>
      <c r="HV714" s="8"/>
      <c r="IA714" s="8"/>
      <c r="IC714" s="4"/>
      <c r="ID714" s="4"/>
      <c r="IF714" s="8"/>
      <c r="IH714" s="4"/>
      <c r="II714" s="4"/>
      <c r="IK714" s="8"/>
      <c r="IM714" s="4"/>
      <c r="IN714" s="4"/>
      <c r="IO714" s="15"/>
      <c r="IP714" s="39"/>
      <c r="IU714" s="39"/>
      <c r="IW714" s="14"/>
      <c r="IX714" s="14"/>
      <c r="IZ714" s="39"/>
      <c r="JB714" s="14"/>
      <c r="JC714" s="14"/>
      <c r="JD714" s="22"/>
      <c r="JE714" s="40"/>
      <c r="JJ714" s="40"/>
      <c r="JL714" s="21"/>
      <c r="JM714" s="21"/>
      <c r="JN714" s="26"/>
      <c r="JO714" s="41"/>
      <c r="JS714" s="7"/>
      <c r="JT714" s="8"/>
      <c r="JY714" s="8"/>
      <c r="KA714" s="4"/>
      <c r="KB714" s="4"/>
      <c r="KD714" s="8"/>
      <c r="KF714" s="4"/>
      <c r="KG714" s="4"/>
      <c r="KH714" s="15"/>
      <c r="KI714" s="39"/>
      <c r="KN714" s="39"/>
      <c r="KP714" s="14"/>
      <c r="KQ714" s="14"/>
      <c r="KR714" s="22"/>
      <c r="KS714" s="40"/>
      <c r="KX714" s="6"/>
      <c r="KZ714" s="5"/>
      <c r="LA714" s="5"/>
      <c r="LG714" s="15"/>
      <c r="LH714" s="39"/>
      <c r="LM714" s="6"/>
      <c r="LO714" s="5"/>
      <c r="LP714" s="5"/>
      <c r="LQ714" s="7"/>
      <c r="LR714" s="8"/>
      <c r="LW714" s="8"/>
      <c r="LY714" s="4"/>
      <c r="LZ714" s="4"/>
      <c r="MB714" s="8"/>
      <c r="MD714" s="4"/>
      <c r="ME714" s="4"/>
      <c r="MG714" s="8"/>
      <c r="MI714" s="4"/>
      <c r="MJ714" s="4"/>
      <c r="MK714" s="15"/>
      <c r="ML714" s="39"/>
      <c r="MQ714" s="39"/>
      <c r="MS714" s="14"/>
      <c r="MT714" s="14"/>
      <c r="MV714" s="39"/>
      <c r="MX714" s="14"/>
      <c r="MY714" s="14"/>
      <c r="MZ714" s="22"/>
      <c r="NA714" s="40"/>
      <c r="NF714" s="40"/>
      <c r="NH714" s="21"/>
      <c r="NI714" s="21"/>
      <c r="NJ714" s="26"/>
      <c r="NK714" s="41"/>
      <c r="NO714" s="7"/>
      <c r="NP714" s="8"/>
      <c r="NU714" s="8"/>
      <c r="NW714" s="4"/>
      <c r="NX714" s="4"/>
      <c r="NZ714" s="8"/>
      <c r="OB714" s="4"/>
      <c r="OC714" s="4"/>
      <c r="OD714" s="15"/>
      <c r="OE714" s="39"/>
      <c r="OJ714" s="39"/>
      <c r="OL714" s="14"/>
      <c r="OM714" s="14"/>
      <c r="ON714" s="22"/>
      <c r="OO714" s="40"/>
      <c r="OS714" s="7"/>
      <c r="OT714" s="8"/>
      <c r="OY714" s="8"/>
      <c r="PA714" s="4"/>
      <c r="PB714" s="4"/>
      <c r="PC714" s="15"/>
      <c r="PD714" s="39"/>
      <c r="PH714" s="7"/>
      <c r="PI714" s="8"/>
      <c r="PM714" s="7"/>
      <c r="PN714" s="8"/>
      <c r="PS714" s="8"/>
      <c r="PU714" s="4"/>
      <c r="PV714" s="4"/>
      <c r="PX714" s="8"/>
      <c r="PZ714" s="4"/>
      <c r="QA714" s="4"/>
      <c r="QB714" s="15"/>
      <c r="QC714" s="39"/>
      <c r="QH714" s="39"/>
      <c r="QJ714" s="14"/>
      <c r="QK714" s="14"/>
      <c r="QL714" s="22"/>
      <c r="QM714" s="40"/>
      <c r="QQ714" s="7"/>
      <c r="QR714" s="8"/>
      <c r="QW714" s="8"/>
      <c r="QY714" s="4"/>
      <c r="QZ714" s="4"/>
      <c r="RA714" s="15"/>
      <c r="RB714" s="39"/>
      <c r="RF714" s="7"/>
      <c r="RG714" s="8"/>
      <c r="RK714" s="7"/>
      <c r="RL714" s="8"/>
      <c r="RQ714" s="8"/>
      <c r="RS714" s="4"/>
      <c r="RT714" s="4"/>
      <c r="RU714" s="15"/>
      <c r="RV714" s="39"/>
      <c r="RZ714" s="7"/>
      <c r="SA714" s="8"/>
      <c r="SE714" s="7"/>
      <c r="SF714" s="8"/>
      <c r="SJ714" s="7"/>
      <c r="SK714" s="8"/>
      <c r="SP714" s="8"/>
      <c r="SR714" s="4"/>
      <c r="SS714" s="4"/>
      <c r="SU714" s="8"/>
      <c r="SW714" s="4"/>
      <c r="SX714" s="4"/>
      <c r="SY714" s="15"/>
      <c r="SZ714" s="39"/>
      <c r="TE714" s="39"/>
      <c r="TG714" s="14"/>
      <c r="TH714" s="14"/>
      <c r="TI714" s="22"/>
      <c r="TJ714" s="40"/>
      <c r="TN714" s="7"/>
      <c r="TO714" s="8"/>
      <c r="TT714" s="8"/>
      <c r="TV714" s="4"/>
      <c r="TW714" s="4"/>
      <c r="TX714" s="15"/>
      <c r="TY714" s="39"/>
      <c r="UC714" s="7"/>
      <c r="UD714" s="8"/>
      <c r="UH714" s="7"/>
      <c r="UI714" s="8"/>
      <c r="UN714" s="8"/>
      <c r="UP714" s="4"/>
      <c r="UQ714" s="4"/>
      <c r="UR714" s="15"/>
      <c r="US714" s="39"/>
      <c r="UW714" s="7"/>
      <c r="UX714" s="8"/>
      <c r="VB714" s="7"/>
      <c r="VC714" s="8"/>
      <c r="VG714" s="7"/>
      <c r="VH714" s="8"/>
      <c r="VM714" s="8"/>
      <c r="VO714" s="4"/>
      <c r="VP714" s="4"/>
      <c r="VQ714" s="15"/>
      <c r="VR714" s="39"/>
      <c r="VV714" s="7"/>
      <c r="VW714" s="8"/>
      <c r="WA714" s="7"/>
      <c r="WB714" s="8"/>
      <c r="WF714" s="7"/>
      <c r="WG714" s="8"/>
      <c r="WK714" s="7"/>
      <c r="WL714" s="8"/>
      <c r="WQ714" s="8"/>
      <c r="WS714" s="4"/>
      <c r="WT714" s="4"/>
      <c r="WU714" s="15"/>
      <c r="WV714" s="39"/>
      <c r="WZ714" s="7"/>
      <c r="XA714" s="8"/>
      <c r="XE714" s="7"/>
      <c r="XF714" s="8"/>
      <c r="XJ714" s="7"/>
      <c r="XK714" s="8"/>
      <c r="XO714" s="7"/>
      <c r="XP714" s="8"/>
      <c r="XT714" s="7"/>
      <c r="XU714" s="8"/>
      <c r="XV714"/>
      <c r="XW714"/>
      <c r="XX714" s="11"/>
      <c r="XY714" s="7"/>
      <c r="XZ714" s="8"/>
      <c r="YA714"/>
      <c r="YB714"/>
      <c r="YC714" s="11"/>
      <c r="YD714" s="7"/>
      <c r="YE714" s="8"/>
      <c r="YF714"/>
      <c r="YG714"/>
      <c r="YH714" s="11"/>
      <c r="YI714" s="7"/>
      <c r="YJ714" s="8"/>
      <c r="YK714"/>
      <c r="YL714"/>
      <c r="YM714" s="127"/>
    </row>
    <row r="715" spans="2:663" x14ac:dyDescent="0.2">
      <c r="B715" s="242"/>
      <c r="C715" s="163"/>
      <c r="D715"/>
      <c r="J715"/>
      <c r="K715"/>
      <c r="L715"/>
      <c r="M715"/>
      <c r="N715"/>
      <c r="O715"/>
      <c r="P715"/>
      <c r="Q715"/>
      <c r="R715" s="11"/>
      <c r="S715"/>
      <c r="T715"/>
      <c r="U715"/>
      <c r="V715"/>
      <c r="W715" s="11"/>
      <c r="X715"/>
      <c r="Y715"/>
      <c r="Z715"/>
      <c r="AA715"/>
      <c r="AB715" s="11"/>
      <c r="AC715"/>
      <c r="AD715"/>
      <c r="AE715"/>
      <c r="AF715"/>
      <c r="AG715" s="11"/>
      <c r="AH715"/>
      <c r="AI715" s="8"/>
      <c r="AK715" s="4"/>
      <c r="AL715" s="9"/>
      <c r="AN715" s="8"/>
      <c r="AP715" s="4"/>
      <c r="AQ715" s="9"/>
      <c r="AS715" s="8"/>
      <c r="AU715" s="4"/>
      <c r="AV715" s="9"/>
      <c r="AX715" s="17"/>
      <c r="AZ715" s="13"/>
      <c r="BA715" s="16"/>
      <c r="BM715" s="39"/>
      <c r="BO715" s="14"/>
      <c r="BP715" s="18"/>
      <c r="BR715" s="39"/>
      <c r="BT715" s="14"/>
      <c r="BU715" s="18"/>
      <c r="BW715" s="39"/>
      <c r="BY715" s="14"/>
      <c r="BZ715" s="18"/>
      <c r="CA715" s="22"/>
      <c r="CB715" s="40"/>
      <c r="CG715" s="40"/>
      <c r="CI715" s="21"/>
      <c r="CJ715" s="21"/>
      <c r="CL715" s="40"/>
      <c r="CN715" s="21"/>
      <c r="CO715" s="21"/>
      <c r="CQ715" s="40"/>
      <c r="CS715" s="21"/>
      <c r="CT715" s="21"/>
      <c r="CV715" s="40"/>
      <c r="CX715" s="21"/>
      <c r="CY715" s="21"/>
      <c r="CZ715" s="26"/>
      <c r="DA715" s="41"/>
      <c r="DF715" s="41"/>
      <c r="DH715" s="25"/>
      <c r="DI715" s="25"/>
      <c r="DK715" s="41"/>
      <c r="DM715" s="25"/>
      <c r="DN715" s="25"/>
      <c r="DP715" s="41"/>
      <c r="DR715" s="25"/>
      <c r="DS715" s="25"/>
      <c r="DT715" s="30"/>
      <c r="DU715" s="42"/>
      <c r="DZ715" s="42"/>
      <c r="EB715" s="29"/>
      <c r="EC715" s="29"/>
      <c r="EE715" s="42"/>
      <c r="EG715" s="29"/>
      <c r="EH715" s="29"/>
      <c r="EI715" s="34"/>
      <c r="EJ715" s="43"/>
      <c r="EO715" s="43"/>
      <c r="EQ715" s="33"/>
      <c r="ER715" s="33"/>
      <c r="ES715" s="38"/>
      <c r="ET715" s="44"/>
      <c r="EX715" s="7"/>
      <c r="EY715" s="8"/>
      <c r="FD715" s="8"/>
      <c r="FF715" s="4"/>
      <c r="FG715" s="4"/>
      <c r="FI715" s="8"/>
      <c r="FK715" s="4"/>
      <c r="FL715" s="4"/>
      <c r="FN715" s="8"/>
      <c r="FP715" s="4"/>
      <c r="FQ715" s="4"/>
      <c r="FS715" s="8"/>
      <c r="FU715" s="4"/>
      <c r="FV715" s="4"/>
      <c r="FW715" s="15"/>
      <c r="FX715" s="39"/>
      <c r="GC715" s="39"/>
      <c r="GE715" s="14"/>
      <c r="GF715" s="14"/>
      <c r="GH715" s="39"/>
      <c r="GJ715" s="14"/>
      <c r="GK715" s="14"/>
      <c r="GM715" s="39"/>
      <c r="GO715" s="14"/>
      <c r="GP715" s="14"/>
      <c r="GQ715" s="22"/>
      <c r="GR715" s="40"/>
      <c r="GW715" s="40"/>
      <c r="GY715" s="21"/>
      <c r="GZ715" s="21"/>
      <c r="HB715" s="40"/>
      <c r="HD715" s="21"/>
      <c r="HE715" s="21"/>
      <c r="HF715" s="26"/>
      <c r="HG715" s="41"/>
      <c r="HL715" s="41"/>
      <c r="HN715" s="25"/>
      <c r="HO715" s="25"/>
      <c r="HP715" s="30"/>
      <c r="HQ715" s="42"/>
      <c r="HU715" s="7"/>
      <c r="HV715" s="8"/>
      <c r="IA715" s="8"/>
      <c r="IC715" s="4"/>
      <c r="ID715" s="4"/>
      <c r="IF715" s="8"/>
      <c r="IH715" s="4"/>
      <c r="II715" s="4"/>
      <c r="IK715" s="8"/>
      <c r="IM715" s="4"/>
      <c r="IN715" s="4"/>
      <c r="IO715" s="15"/>
      <c r="IP715" s="39"/>
      <c r="IU715" s="39"/>
      <c r="IW715" s="14"/>
      <c r="IX715" s="14"/>
      <c r="IZ715" s="39"/>
      <c r="JB715" s="14"/>
      <c r="JC715" s="14"/>
      <c r="JD715" s="22"/>
      <c r="JE715" s="40"/>
      <c r="JJ715" s="40"/>
      <c r="JL715" s="21"/>
      <c r="JM715" s="21"/>
      <c r="JN715" s="26"/>
      <c r="JO715" s="41"/>
      <c r="JS715" s="7"/>
      <c r="JT715" s="8"/>
      <c r="JY715" s="8"/>
      <c r="KA715" s="4"/>
      <c r="KB715" s="4"/>
      <c r="KD715" s="8"/>
      <c r="KF715" s="4"/>
      <c r="KG715" s="4"/>
      <c r="KH715" s="15"/>
      <c r="KI715" s="39"/>
      <c r="KN715" s="39"/>
      <c r="KP715" s="14"/>
      <c r="KQ715" s="14"/>
      <c r="KR715" s="22"/>
      <c r="KS715" s="40"/>
      <c r="KX715" s="6"/>
      <c r="KZ715" s="5"/>
      <c r="LA715" s="5"/>
      <c r="LG715" s="15"/>
      <c r="LH715" s="39"/>
      <c r="LM715" s="6"/>
      <c r="LO715" s="5"/>
      <c r="LP715" s="5"/>
      <c r="LQ715" s="7"/>
      <c r="LR715" s="8"/>
      <c r="LW715" s="8"/>
      <c r="LY715" s="4"/>
      <c r="LZ715" s="4"/>
      <c r="MB715" s="8"/>
      <c r="MD715" s="4"/>
      <c r="ME715" s="4"/>
      <c r="MG715" s="8"/>
      <c r="MI715" s="4"/>
      <c r="MJ715" s="4"/>
      <c r="MK715" s="15"/>
      <c r="ML715" s="39"/>
      <c r="MQ715" s="39"/>
      <c r="MS715" s="14"/>
      <c r="MT715" s="14"/>
      <c r="MV715" s="39"/>
      <c r="MX715" s="14"/>
      <c r="MY715" s="14"/>
      <c r="MZ715" s="22"/>
      <c r="NA715" s="40"/>
      <c r="NF715" s="40"/>
      <c r="NH715" s="21"/>
      <c r="NI715" s="21"/>
      <c r="NJ715" s="26"/>
      <c r="NK715" s="41"/>
      <c r="NO715" s="7"/>
      <c r="NP715" s="8"/>
      <c r="NU715" s="8"/>
      <c r="NW715" s="4"/>
      <c r="NX715" s="4"/>
      <c r="NZ715" s="8"/>
      <c r="OB715" s="4"/>
      <c r="OC715" s="4"/>
      <c r="OD715" s="15"/>
      <c r="OE715" s="39"/>
      <c r="OJ715" s="39"/>
      <c r="OL715" s="14"/>
      <c r="OM715" s="14"/>
      <c r="ON715" s="22"/>
      <c r="OO715" s="40"/>
      <c r="OS715" s="7"/>
      <c r="OT715" s="8"/>
      <c r="OY715" s="8"/>
      <c r="PA715" s="4"/>
      <c r="PB715" s="4"/>
      <c r="PC715" s="15"/>
      <c r="PD715" s="39"/>
      <c r="PH715" s="7"/>
      <c r="PI715" s="8"/>
      <c r="PM715" s="7"/>
      <c r="PN715" s="8"/>
      <c r="PS715" s="8"/>
      <c r="PU715" s="4"/>
      <c r="PV715" s="4"/>
      <c r="PX715" s="8"/>
      <c r="PZ715" s="4"/>
      <c r="QA715" s="4"/>
      <c r="QB715" s="15"/>
      <c r="QC715" s="39"/>
      <c r="QH715" s="39"/>
      <c r="QJ715" s="14"/>
      <c r="QK715" s="14"/>
      <c r="QL715" s="22"/>
      <c r="QM715" s="40"/>
      <c r="QQ715" s="7"/>
      <c r="QR715" s="8"/>
      <c r="QW715" s="8"/>
      <c r="QY715" s="4"/>
      <c r="QZ715" s="4"/>
      <c r="RA715" s="15"/>
      <c r="RB715" s="39"/>
      <c r="RF715" s="7"/>
      <c r="RG715" s="8"/>
      <c r="RK715" s="7"/>
      <c r="RL715" s="8"/>
      <c r="RQ715" s="8"/>
      <c r="RS715" s="4"/>
      <c r="RT715" s="4"/>
      <c r="RU715" s="15"/>
      <c r="RV715" s="39"/>
      <c r="RZ715" s="7"/>
      <c r="SA715" s="8"/>
      <c r="SE715" s="7"/>
      <c r="SF715" s="8"/>
      <c r="SJ715" s="7"/>
      <c r="SK715" s="8"/>
      <c r="SP715" s="8"/>
      <c r="SR715" s="4"/>
      <c r="SS715" s="4"/>
      <c r="SU715" s="8"/>
      <c r="SW715" s="4"/>
      <c r="SX715" s="4"/>
      <c r="SY715" s="15"/>
      <c r="SZ715" s="39"/>
      <c r="TE715" s="39"/>
      <c r="TG715" s="14"/>
      <c r="TH715" s="14"/>
      <c r="TI715" s="22"/>
      <c r="TJ715" s="40"/>
      <c r="TN715" s="7"/>
      <c r="TO715" s="8"/>
      <c r="TT715" s="8"/>
      <c r="TV715" s="4"/>
      <c r="TW715" s="4"/>
      <c r="TX715" s="15"/>
      <c r="TY715" s="39"/>
      <c r="UC715" s="7"/>
      <c r="UD715" s="8"/>
      <c r="UH715" s="7"/>
      <c r="UI715" s="8"/>
      <c r="UN715" s="8"/>
      <c r="UP715" s="4"/>
      <c r="UQ715" s="4"/>
      <c r="UR715" s="15"/>
      <c r="US715" s="39"/>
      <c r="UW715" s="7"/>
      <c r="UX715" s="8"/>
      <c r="VB715" s="7"/>
      <c r="VC715" s="8"/>
      <c r="VG715" s="7"/>
      <c r="VH715" s="8"/>
      <c r="VM715" s="8"/>
      <c r="VO715" s="4"/>
      <c r="VP715" s="4"/>
      <c r="VQ715" s="15"/>
      <c r="VR715" s="39"/>
      <c r="VV715" s="7"/>
      <c r="VW715" s="8"/>
      <c r="WA715" s="7"/>
      <c r="WB715" s="8"/>
      <c r="WF715" s="7"/>
      <c r="WG715" s="8"/>
      <c r="WK715" s="7"/>
      <c r="WL715" s="8"/>
      <c r="WQ715" s="8"/>
      <c r="WS715" s="4"/>
      <c r="WT715" s="4"/>
      <c r="WU715" s="15"/>
      <c r="WV715" s="39"/>
      <c r="WZ715" s="7"/>
      <c r="XA715" s="8"/>
      <c r="XE715" s="7"/>
      <c r="XF715" s="8"/>
      <c r="XJ715" s="7"/>
      <c r="XK715" s="8"/>
      <c r="XO715" s="7"/>
      <c r="XP715" s="8"/>
      <c r="XT715" s="7"/>
      <c r="XU715" s="8"/>
      <c r="XV715"/>
      <c r="XW715"/>
      <c r="XX715" s="11"/>
      <c r="XY715" s="7"/>
      <c r="XZ715" s="8"/>
      <c r="YA715"/>
      <c r="YB715"/>
      <c r="YC715" s="11"/>
      <c r="YD715" s="7"/>
      <c r="YE715" s="8"/>
      <c r="YF715"/>
      <c r="YG715"/>
      <c r="YH715" s="11"/>
      <c r="YI715" s="7"/>
      <c r="YJ715" s="8"/>
      <c r="YK715"/>
      <c r="YL715"/>
      <c r="YM715" s="127"/>
    </row>
    <row r="716" spans="2:663" x14ac:dyDescent="0.2">
      <c r="B716" s="242"/>
      <c r="C716" s="163"/>
      <c r="D716"/>
      <c r="J716"/>
      <c r="K716"/>
      <c r="L716"/>
      <c r="M716"/>
      <c r="N716"/>
      <c r="O716"/>
      <c r="P716"/>
      <c r="Q716"/>
      <c r="R716" s="11"/>
      <c r="S716"/>
      <c r="T716"/>
      <c r="U716"/>
      <c r="V716"/>
      <c r="W716" s="11"/>
      <c r="X716"/>
      <c r="Y716"/>
      <c r="Z716"/>
      <c r="AA716"/>
      <c r="AB716" s="11"/>
      <c r="AC716"/>
      <c r="AD716"/>
      <c r="AE716"/>
      <c r="AF716"/>
      <c r="AG716" s="11"/>
      <c r="AH716"/>
      <c r="AI716" s="8"/>
      <c r="AK716" s="4"/>
      <c r="AL716" s="9"/>
      <c r="AN716" s="8"/>
      <c r="AP716" s="4"/>
      <c r="AQ716" s="9"/>
      <c r="AS716" s="8"/>
      <c r="AU716" s="4"/>
      <c r="AV716" s="9"/>
      <c r="AX716" s="17"/>
      <c r="AZ716" s="13"/>
      <c r="BA716" s="16"/>
      <c r="BM716" s="39"/>
      <c r="BO716" s="14"/>
      <c r="BP716" s="18"/>
      <c r="BR716" s="39"/>
      <c r="BT716" s="14"/>
      <c r="BU716" s="18"/>
      <c r="BW716" s="39"/>
      <c r="BY716" s="14"/>
      <c r="BZ716" s="18"/>
      <c r="CA716" s="22"/>
      <c r="CB716" s="40"/>
      <c r="CG716" s="40"/>
      <c r="CI716" s="21"/>
      <c r="CJ716" s="21"/>
      <c r="CL716" s="40"/>
      <c r="CN716" s="21"/>
      <c r="CO716" s="21"/>
      <c r="CQ716" s="40"/>
      <c r="CS716" s="21"/>
      <c r="CT716" s="21"/>
      <c r="CV716" s="40"/>
      <c r="CX716" s="21"/>
      <c r="CY716" s="21"/>
      <c r="CZ716" s="26"/>
      <c r="DA716" s="41"/>
      <c r="DF716" s="41"/>
      <c r="DH716" s="25"/>
      <c r="DI716" s="25"/>
      <c r="DK716" s="41"/>
      <c r="DM716" s="25"/>
      <c r="DN716" s="25"/>
      <c r="DP716" s="41"/>
      <c r="DR716" s="25"/>
      <c r="DS716" s="25"/>
      <c r="DT716" s="30"/>
      <c r="DU716" s="42"/>
      <c r="DZ716" s="42"/>
      <c r="EB716" s="29"/>
      <c r="EC716" s="29"/>
      <c r="EE716" s="42"/>
      <c r="EG716" s="29"/>
      <c r="EH716" s="29"/>
      <c r="EI716" s="34"/>
      <c r="EJ716" s="43"/>
      <c r="EO716" s="43"/>
      <c r="EQ716" s="33"/>
      <c r="ER716" s="33"/>
      <c r="ES716" s="38"/>
      <c r="ET716" s="44"/>
      <c r="EX716" s="7"/>
      <c r="EY716" s="8"/>
      <c r="FD716" s="8"/>
      <c r="FF716" s="4"/>
      <c r="FG716" s="4"/>
      <c r="FI716" s="8"/>
      <c r="FK716" s="4"/>
      <c r="FL716" s="4"/>
      <c r="FN716" s="8"/>
      <c r="FP716" s="4"/>
      <c r="FQ716" s="4"/>
      <c r="FS716" s="8"/>
      <c r="FU716" s="4"/>
      <c r="FV716" s="4"/>
      <c r="FW716" s="15"/>
      <c r="FX716" s="39"/>
      <c r="GC716" s="39"/>
      <c r="GE716" s="14"/>
      <c r="GF716" s="14"/>
      <c r="GH716" s="39"/>
      <c r="GJ716" s="14"/>
      <c r="GK716" s="14"/>
      <c r="GM716" s="39"/>
      <c r="GO716" s="14"/>
      <c r="GP716" s="14"/>
      <c r="GQ716" s="22"/>
      <c r="GR716" s="40"/>
      <c r="GW716" s="40"/>
      <c r="GY716" s="21"/>
      <c r="GZ716" s="21"/>
      <c r="HB716" s="40"/>
      <c r="HD716" s="21"/>
      <c r="HE716" s="21"/>
      <c r="HF716" s="26"/>
      <c r="HG716" s="41"/>
      <c r="HL716" s="41"/>
      <c r="HN716" s="25"/>
      <c r="HO716" s="25"/>
      <c r="HP716" s="30"/>
      <c r="HQ716" s="42"/>
      <c r="HU716" s="7"/>
      <c r="HV716" s="8"/>
      <c r="IA716" s="8"/>
      <c r="IC716" s="4"/>
      <c r="ID716" s="4"/>
      <c r="IF716" s="8"/>
      <c r="IH716" s="4"/>
      <c r="II716" s="4"/>
      <c r="IK716" s="8"/>
      <c r="IM716" s="4"/>
      <c r="IN716" s="4"/>
      <c r="IO716" s="15"/>
      <c r="IP716" s="39"/>
      <c r="IU716" s="39"/>
      <c r="IW716" s="14"/>
      <c r="IX716" s="14"/>
      <c r="IZ716" s="39"/>
      <c r="JB716" s="14"/>
      <c r="JC716" s="14"/>
      <c r="JD716" s="22"/>
      <c r="JE716" s="40"/>
      <c r="JJ716" s="40"/>
      <c r="JL716" s="21"/>
      <c r="JM716" s="21"/>
      <c r="JN716" s="26"/>
      <c r="JO716" s="41"/>
      <c r="JS716" s="7"/>
      <c r="JT716" s="8"/>
      <c r="JY716" s="8"/>
      <c r="KA716" s="4"/>
      <c r="KB716" s="4"/>
      <c r="KD716" s="8"/>
      <c r="KF716" s="4"/>
      <c r="KG716" s="4"/>
      <c r="KH716" s="15"/>
      <c r="KI716" s="39"/>
      <c r="KN716" s="39"/>
      <c r="KP716" s="14"/>
      <c r="KQ716" s="14"/>
      <c r="KR716" s="22"/>
      <c r="KS716" s="40"/>
      <c r="KX716" s="6"/>
      <c r="KZ716" s="5"/>
      <c r="LA716" s="5"/>
      <c r="LG716" s="15"/>
      <c r="LH716" s="39"/>
      <c r="LM716" s="6"/>
      <c r="LO716" s="5"/>
      <c r="LP716" s="5"/>
      <c r="LQ716" s="7"/>
      <c r="LR716" s="8"/>
      <c r="LW716" s="8"/>
      <c r="LY716" s="4"/>
      <c r="LZ716" s="4"/>
      <c r="MB716" s="8"/>
      <c r="MD716" s="4"/>
      <c r="ME716" s="4"/>
      <c r="MG716" s="8"/>
      <c r="MI716" s="4"/>
      <c r="MJ716" s="4"/>
      <c r="MK716" s="15"/>
      <c r="ML716" s="39"/>
      <c r="MQ716" s="39"/>
      <c r="MS716" s="14"/>
      <c r="MT716" s="14"/>
      <c r="MV716" s="39"/>
      <c r="MX716" s="14"/>
      <c r="MY716" s="14"/>
      <c r="MZ716" s="22"/>
      <c r="NA716" s="40"/>
      <c r="NF716" s="40"/>
      <c r="NH716" s="21"/>
      <c r="NI716" s="21"/>
      <c r="NJ716" s="26"/>
      <c r="NK716" s="41"/>
      <c r="NO716" s="7"/>
      <c r="NP716" s="8"/>
      <c r="NU716" s="8"/>
      <c r="NW716" s="4"/>
      <c r="NX716" s="4"/>
      <c r="NZ716" s="8"/>
      <c r="OB716" s="4"/>
      <c r="OC716" s="4"/>
      <c r="OD716" s="15"/>
      <c r="OE716" s="39"/>
      <c r="OJ716" s="39"/>
      <c r="OL716" s="14"/>
      <c r="OM716" s="14"/>
      <c r="ON716" s="22"/>
      <c r="OO716" s="40"/>
      <c r="OS716" s="7"/>
      <c r="OT716" s="8"/>
      <c r="OY716" s="8"/>
      <c r="PA716" s="4"/>
      <c r="PB716" s="4"/>
      <c r="PC716" s="15"/>
      <c r="PD716" s="39"/>
      <c r="PH716" s="7"/>
      <c r="PI716" s="8"/>
      <c r="PM716" s="7"/>
      <c r="PN716" s="8"/>
      <c r="PS716" s="8"/>
      <c r="PU716" s="4"/>
      <c r="PV716" s="4"/>
      <c r="PX716" s="8"/>
      <c r="PZ716" s="4"/>
      <c r="QA716" s="4"/>
      <c r="QB716" s="15"/>
      <c r="QC716" s="39"/>
      <c r="QH716" s="39"/>
      <c r="QJ716" s="14"/>
      <c r="QK716" s="14"/>
      <c r="QL716" s="22"/>
      <c r="QM716" s="40"/>
      <c r="QQ716" s="7"/>
      <c r="QR716" s="8"/>
      <c r="QW716" s="8"/>
      <c r="QY716" s="4"/>
      <c r="QZ716" s="4"/>
      <c r="RA716" s="15"/>
      <c r="RB716" s="39"/>
      <c r="RF716" s="7"/>
      <c r="RG716" s="8"/>
      <c r="RK716" s="7"/>
      <c r="RL716" s="8"/>
      <c r="RQ716" s="8"/>
      <c r="RS716" s="4"/>
      <c r="RT716" s="4"/>
      <c r="RU716" s="15"/>
      <c r="RV716" s="39"/>
      <c r="RZ716" s="7"/>
      <c r="SA716" s="8"/>
      <c r="SE716" s="7"/>
      <c r="SF716" s="8"/>
      <c r="SJ716" s="7"/>
      <c r="SK716" s="8"/>
      <c r="SP716" s="8"/>
      <c r="SR716" s="4"/>
      <c r="SS716" s="4"/>
      <c r="SU716" s="8"/>
      <c r="SW716" s="4"/>
      <c r="SX716" s="4"/>
      <c r="SY716" s="15"/>
      <c r="SZ716" s="39"/>
      <c r="TE716" s="39"/>
      <c r="TG716" s="14"/>
      <c r="TH716" s="14"/>
      <c r="TI716" s="22"/>
      <c r="TJ716" s="40"/>
      <c r="TN716" s="7"/>
      <c r="TO716" s="8"/>
      <c r="TT716" s="8"/>
      <c r="TV716" s="4"/>
      <c r="TW716" s="4"/>
      <c r="TX716" s="15"/>
      <c r="TY716" s="39"/>
      <c r="UC716" s="7"/>
      <c r="UD716" s="8"/>
      <c r="UH716" s="7"/>
      <c r="UI716" s="8"/>
      <c r="UN716" s="8"/>
      <c r="UP716" s="4"/>
      <c r="UQ716" s="4"/>
      <c r="UR716" s="15"/>
      <c r="US716" s="39"/>
      <c r="UW716" s="7"/>
      <c r="UX716" s="8"/>
      <c r="VB716" s="7"/>
      <c r="VC716" s="8"/>
      <c r="VG716" s="7"/>
      <c r="VH716" s="8"/>
      <c r="VM716" s="8"/>
      <c r="VO716" s="4"/>
      <c r="VP716" s="4"/>
      <c r="VQ716" s="15"/>
      <c r="VR716" s="39"/>
      <c r="VV716" s="7"/>
      <c r="VW716" s="8"/>
      <c r="WA716" s="7"/>
      <c r="WB716" s="8"/>
      <c r="WF716" s="7"/>
      <c r="WG716" s="8"/>
      <c r="WK716" s="7"/>
      <c r="WL716" s="8"/>
      <c r="WQ716" s="8"/>
      <c r="WS716" s="4"/>
      <c r="WT716" s="4"/>
      <c r="WU716" s="15"/>
      <c r="WV716" s="39"/>
      <c r="WZ716" s="7"/>
      <c r="XA716" s="8"/>
      <c r="XE716" s="7"/>
      <c r="XF716" s="8"/>
      <c r="XJ716" s="7"/>
      <c r="XK716" s="8"/>
      <c r="XO716" s="7"/>
      <c r="XP716" s="8"/>
      <c r="XT716" s="7"/>
      <c r="XU716" s="8"/>
      <c r="XV716"/>
      <c r="XW716"/>
      <c r="XX716" s="11"/>
      <c r="XY716" s="7"/>
      <c r="XZ716" s="8"/>
      <c r="YA716"/>
      <c r="YB716"/>
      <c r="YC716" s="11"/>
      <c r="YD716" s="7"/>
      <c r="YE716" s="8"/>
      <c r="YF716"/>
      <c r="YG716"/>
      <c r="YH716" s="11"/>
      <c r="YI716" s="7"/>
      <c r="YJ716" s="8"/>
      <c r="YK716"/>
      <c r="YL716"/>
      <c r="YM716" s="127"/>
    </row>
    <row r="717" spans="2:663" x14ac:dyDescent="0.2">
      <c r="B717" s="242"/>
      <c r="C717" s="163"/>
      <c r="D717"/>
      <c r="J717"/>
      <c r="K717"/>
      <c r="L717"/>
      <c r="M717"/>
      <c r="N717"/>
      <c r="O717"/>
      <c r="P717"/>
      <c r="Q717"/>
      <c r="R717" s="11"/>
      <c r="S717"/>
      <c r="T717"/>
      <c r="U717"/>
      <c r="V717"/>
      <c r="W717" s="11"/>
      <c r="X717"/>
      <c r="Y717"/>
      <c r="Z717"/>
      <c r="AA717"/>
      <c r="AB717" s="11"/>
      <c r="AC717"/>
      <c r="AD717"/>
      <c r="AE717"/>
      <c r="AF717"/>
      <c r="AG717" s="11"/>
      <c r="AH717"/>
      <c r="AI717" s="8"/>
      <c r="AK717" s="4"/>
      <c r="AL717" s="9"/>
      <c r="AN717" s="8"/>
      <c r="AP717" s="4"/>
      <c r="AQ717" s="9"/>
      <c r="AS717" s="8"/>
      <c r="AU717" s="4"/>
      <c r="AV717" s="9"/>
      <c r="AX717" s="17"/>
      <c r="AZ717" s="13"/>
      <c r="BA717" s="16"/>
      <c r="BM717" s="39"/>
      <c r="BO717" s="14"/>
      <c r="BP717" s="18"/>
      <c r="BR717" s="39"/>
      <c r="BT717" s="14"/>
      <c r="BU717" s="18"/>
      <c r="BW717" s="39"/>
      <c r="BY717" s="14"/>
      <c r="BZ717" s="18"/>
      <c r="CA717" s="22"/>
      <c r="CB717" s="40"/>
      <c r="CG717" s="40"/>
      <c r="CI717" s="21"/>
      <c r="CJ717" s="21"/>
      <c r="CL717" s="40"/>
      <c r="CN717" s="21"/>
      <c r="CO717" s="21"/>
      <c r="CQ717" s="40"/>
      <c r="CS717" s="21"/>
      <c r="CT717" s="21"/>
      <c r="CV717" s="40"/>
      <c r="CX717" s="21"/>
      <c r="CY717" s="21"/>
      <c r="CZ717" s="26"/>
      <c r="DA717" s="41"/>
      <c r="DF717" s="41"/>
      <c r="DH717" s="25"/>
      <c r="DI717" s="25"/>
      <c r="DK717" s="41"/>
      <c r="DM717" s="25"/>
      <c r="DN717" s="25"/>
      <c r="DP717" s="41"/>
      <c r="DR717" s="25"/>
      <c r="DS717" s="25"/>
      <c r="DT717" s="30"/>
      <c r="DU717" s="42"/>
      <c r="DZ717" s="42"/>
      <c r="EB717" s="29"/>
      <c r="EC717" s="29"/>
      <c r="EE717" s="42"/>
      <c r="EG717" s="29"/>
      <c r="EH717" s="29"/>
      <c r="EI717" s="34"/>
      <c r="EJ717" s="43"/>
      <c r="EO717" s="43"/>
      <c r="EQ717" s="33"/>
      <c r="ER717" s="33"/>
      <c r="ES717" s="38"/>
      <c r="ET717" s="44"/>
      <c r="EX717" s="7"/>
      <c r="EY717" s="8"/>
      <c r="FD717" s="8"/>
      <c r="FF717" s="4"/>
      <c r="FG717" s="4"/>
      <c r="FI717" s="8"/>
      <c r="FK717" s="4"/>
      <c r="FL717" s="4"/>
      <c r="FN717" s="8"/>
      <c r="FP717" s="4"/>
      <c r="FQ717" s="4"/>
      <c r="FS717" s="8"/>
      <c r="FU717" s="4"/>
      <c r="FV717" s="4"/>
      <c r="FW717" s="15"/>
      <c r="FX717" s="39"/>
      <c r="GC717" s="39"/>
      <c r="GE717" s="14"/>
      <c r="GF717" s="14"/>
      <c r="GH717" s="39"/>
      <c r="GJ717" s="14"/>
      <c r="GK717" s="14"/>
      <c r="GM717" s="39"/>
      <c r="GO717" s="14"/>
      <c r="GP717" s="14"/>
      <c r="GQ717" s="22"/>
      <c r="GR717" s="40"/>
      <c r="GW717" s="40"/>
      <c r="GY717" s="21"/>
      <c r="GZ717" s="21"/>
      <c r="HB717" s="40"/>
      <c r="HD717" s="21"/>
      <c r="HE717" s="21"/>
      <c r="HF717" s="26"/>
      <c r="HG717" s="41"/>
      <c r="HL717" s="41"/>
      <c r="HN717" s="25"/>
      <c r="HO717" s="25"/>
      <c r="HP717" s="30"/>
      <c r="HQ717" s="42"/>
      <c r="HU717" s="7"/>
      <c r="HV717" s="8"/>
      <c r="IA717" s="8"/>
      <c r="IC717" s="4"/>
      <c r="ID717" s="4"/>
      <c r="IF717" s="8"/>
      <c r="IH717" s="4"/>
      <c r="II717" s="4"/>
      <c r="IK717" s="8"/>
      <c r="IM717" s="4"/>
      <c r="IN717" s="4"/>
      <c r="IO717" s="15"/>
      <c r="IP717" s="39"/>
      <c r="IU717" s="39"/>
      <c r="IW717" s="14"/>
      <c r="IX717" s="14"/>
      <c r="IZ717" s="39"/>
      <c r="JB717" s="14"/>
      <c r="JC717" s="14"/>
      <c r="JD717" s="22"/>
      <c r="JE717" s="40"/>
      <c r="JJ717" s="40"/>
      <c r="JL717" s="21"/>
      <c r="JM717" s="21"/>
      <c r="JN717" s="26"/>
      <c r="JO717" s="41"/>
      <c r="JS717" s="7"/>
      <c r="JT717" s="8"/>
      <c r="JY717" s="8"/>
      <c r="KA717" s="4"/>
      <c r="KB717" s="4"/>
      <c r="KD717" s="8"/>
      <c r="KF717" s="4"/>
      <c r="KG717" s="4"/>
      <c r="KH717" s="15"/>
      <c r="KI717" s="39"/>
      <c r="KN717" s="39"/>
      <c r="KP717" s="14"/>
      <c r="KQ717" s="14"/>
      <c r="KR717" s="22"/>
      <c r="KS717" s="40"/>
      <c r="KX717" s="6"/>
      <c r="KZ717" s="5"/>
      <c r="LA717" s="5"/>
      <c r="LG717" s="15"/>
      <c r="LH717" s="39"/>
      <c r="LM717" s="6"/>
      <c r="LO717" s="5"/>
      <c r="LP717" s="5"/>
      <c r="LQ717" s="7"/>
      <c r="LR717" s="8"/>
      <c r="LW717" s="8"/>
      <c r="LY717" s="4"/>
      <c r="LZ717" s="4"/>
      <c r="MB717" s="8"/>
      <c r="MD717" s="4"/>
      <c r="ME717" s="4"/>
      <c r="MG717" s="8"/>
      <c r="MI717" s="4"/>
      <c r="MJ717" s="4"/>
      <c r="MK717" s="15"/>
      <c r="ML717" s="39"/>
      <c r="MQ717" s="39"/>
      <c r="MS717" s="14"/>
      <c r="MT717" s="14"/>
      <c r="MV717" s="39"/>
      <c r="MX717" s="14"/>
      <c r="MY717" s="14"/>
      <c r="MZ717" s="22"/>
      <c r="NA717" s="40"/>
      <c r="NF717" s="40"/>
      <c r="NH717" s="21"/>
      <c r="NI717" s="21"/>
      <c r="NJ717" s="26"/>
      <c r="NK717" s="41"/>
      <c r="NO717" s="7"/>
      <c r="NP717" s="8"/>
      <c r="NU717" s="8"/>
      <c r="NW717" s="4"/>
      <c r="NX717" s="4"/>
      <c r="NZ717" s="8"/>
      <c r="OB717" s="4"/>
      <c r="OC717" s="4"/>
      <c r="OD717" s="15"/>
      <c r="OE717" s="39"/>
      <c r="OJ717" s="39"/>
      <c r="OL717" s="14"/>
      <c r="OM717" s="14"/>
      <c r="ON717" s="22"/>
      <c r="OO717" s="40"/>
      <c r="OS717" s="7"/>
      <c r="OT717" s="8"/>
      <c r="OY717" s="8"/>
      <c r="PA717" s="4"/>
      <c r="PB717" s="4"/>
      <c r="PC717" s="15"/>
      <c r="PD717" s="39"/>
      <c r="PH717" s="7"/>
      <c r="PI717" s="8"/>
      <c r="PM717" s="7"/>
      <c r="PN717" s="8"/>
      <c r="PS717" s="8"/>
      <c r="PU717" s="4"/>
      <c r="PV717" s="4"/>
      <c r="PX717" s="8"/>
      <c r="PZ717" s="4"/>
      <c r="QA717" s="4"/>
      <c r="QB717" s="15"/>
      <c r="QC717" s="39"/>
      <c r="QH717" s="39"/>
      <c r="QJ717" s="14"/>
      <c r="QK717" s="14"/>
      <c r="QL717" s="22"/>
      <c r="QM717" s="40"/>
      <c r="QQ717" s="7"/>
      <c r="QR717" s="8"/>
      <c r="QW717" s="8"/>
      <c r="QY717" s="4"/>
      <c r="QZ717" s="4"/>
      <c r="RA717" s="15"/>
      <c r="RB717" s="39"/>
      <c r="RF717" s="7"/>
      <c r="RG717" s="8"/>
      <c r="RK717" s="7"/>
      <c r="RL717" s="8"/>
      <c r="RQ717" s="8"/>
      <c r="RS717" s="4"/>
      <c r="RT717" s="4"/>
      <c r="RU717" s="15"/>
      <c r="RV717" s="39"/>
      <c r="RZ717" s="7"/>
      <c r="SA717" s="8"/>
      <c r="SE717" s="7"/>
      <c r="SF717" s="8"/>
      <c r="SJ717" s="7"/>
      <c r="SK717" s="8"/>
      <c r="SP717" s="8"/>
      <c r="SR717" s="4"/>
      <c r="SS717" s="4"/>
      <c r="SU717" s="8"/>
      <c r="SW717" s="4"/>
      <c r="SX717" s="4"/>
      <c r="SY717" s="15"/>
      <c r="SZ717" s="39"/>
      <c r="TE717" s="39"/>
      <c r="TG717" s="14"/>
      <c r="TH717" s="14"/>
      <c r="TI717" s="22"/>
      <c r="TJ717" s="40"/>
      <c r="TN717" s="7"/>
      <c r="TO717" s="8"/>
      <c r="TT717" s="8"/>
      <c r="TV717" s="4"/>
      <c r="TW717" s="4"/>
      <c r="TX717" s="15"/>
      <c r="TY717" s="39"/>
      <c r="UC717" s="7"/>
      <c r="UD717" s="8"/>
      <c r="UH717" s="7"/>
      <c r="UI717" s="8"/>
      <c r="UN717" s="8"/>
      <c r="UP717" s="4"/>
      <c r="UQ717" s="4"/>
      <c r="UR717" s="15"/>
      <c r="US717" s="39"/>
      <c r="UW717" s="7"/>
      <c r="UX717" s="8"/>
      <c r="VB717" s="7"/>
      <c r="VC717" s="8"/>
      <c r="VG717" s="7"/>
      <c r="VH717" s="8"/>
      <c r="VM717" s="8"/>
      <c r="VO717" s="4"/>
      <c r="VP717" s="4"/>
      <c r="VQ717" s="15"/>
      <c r="VR717" s="39"/>
      <c r="VV717" s="7"/>
      <c r="VW717" s="8"/>
      <c r="WA717" s="7"/>
      <c r="WB717" s="8"/>
      <c r="WF717" s="7"/>
      <c r="WG717" s="8"/>
      <c r="WK717" s="7"/>
      <c r="WL717" s="8"/>
      <c r="WQ717" s="8"/>
      <c r="WS717" s="4"/>
      <c r="WT717" s="4"/>
      <c r="WU717" s="15"/>
      <c r="WV717" s="39"/>
      <c r="WZ717" s="7"/>
      <c r="XA717" s="8"/>
      <c r="XE717" s="7"/>
      <c r="XF717" s="8"/>
      <c r="XJ717" s="7"/>
      <c r="XK717" s="8"/>
      <c r="XO717" s="7"/>
      <c r="XP717" s="8"/>
      <c r="XT717" s="7"/>
      <c r="XU717" s="8"/>
      <c r="XV717"/>
      <c r="XW717"/>
      <c r="XX717" s="11"/>
      <c r="XY717" s="7"/>
      <c r="XZ717" s="8"/>
      <c r="YA717"/>
      <c r="YB717"/>
      <c r="YC717" s="11"/>
      <c r="YD717" s="7"/>
      <c r="YE717" s="8"/>
      <c r="YF717"/>
      <c r="YG717"/>
      <c r="YH717" s="11"/>
      <c r="YI717" s="7"/>
      <c r="YJ717" s="8"/>
      <c r="YK717"/>
      <c r="YL717"/>
      <c r="YM717" s="127"/>
    </row>
    <row r="718" spans="2:663" x14ac:dyDescent="0.2">
      <c r="B718" s="242"/>
      <c r="C718" s="163"/>
      <c r="D718"/>
      <c r="J718"/>
      <c r="K718"/>
      <c r="L718"/>
      <c r="M718"/>
      <c r="N718"/>
      <c r="O718"/>
      <c r="P718"/>
      <c r="Q718"/>
      <c r="R718" s="11"/>
      <c r="S718"/>
      <c r="T718"/>
      <c r="U718"/>
      <c r="V718"/>
      <c r="W718" s="11"/>
      <c r="X718"/>
      <c r="Y718"/>
      <c r="Z718"/>
      <c r="AA718"/>
      <c r="AB718" s="11"/>
      <c r="AC718"/>
      <c r="AD718"/>
      <c r="AE718"/>
      <c r="AF718"/>
      <c r="AG718" s="11"/>
      <c r="AH718"/>
      <c r="AI718" s="8"/>
      <c r="AK718" s="4"/>
      <c r="AL718" s="9"/>
      <c r="AN718" s="8"/>
      <c r="AP718" s="4"/>
      <c r="AQ718" s="9"/>
      <c r="AS718" s="8"/>
      <c r="AU718" s="4"/>
      <c r="AV718" s="9"/>
      <c r="AX718" s="17"/>
      <c r="AZ718" s="13"/>
      <c r="BA718" s="16"/>
      <c r="BM718" s="39"/>
      <c r="BO718" s="14"/>
      <c r="BP718" s="18"/>
      <c r="BR718" s="39"/>
      <c r="BT718" s="14"/>
      <c r="BU718" s="18"/>
      <c r="BW718" s="39"/>
      <c r="BY718" s="14"/>
      <c r="BZ718" s="18"/>
      <c r="CA718" s="22"/>
      <c r="CB718" s="40"/>
      <c r="CG718" s="40"/>
      <c r="CI718" s="21"/>
      <c r="CJ718" s="21"/>
      <c r="CL718" s="40"/>
      <c r="CN718" s="21"/>
      <c r="CO718" s="21"/>
      <c r="CQ718" s="40"/>
      <c r="CS718" s="21"/>
      <c r="CT718" s="21"/>
      <c r="CV718" s="40"/>
      <c r="CX718" s="21"/>
      <c r="CY718" s="21"/>
      <c r="CZ718" s="26"/>
      <c r="DA718" s="41"/>
      <c r="DF718" s="41"/>
      <c r="DH718" s="25"/>
      <c r="DI718" s="25"/>
      <c r="DK718" s="41"/>
      <c r="DM718" s="25"/>
      <c r="DN718" s="25"/>
      <c r="DP718" s="41"/>
      <c r="DR718" s="25"/>
      <c r="DS718" s="25"/>
      <c r="DT718" s="30"/>
      <c r="DU718" s="42"/>
      <c r="DZ718" s="42"/>
      <c r="EB718" s="29"/>
      <c r="EC718" s="29"/>
      <c r="EE718" s="42"/>
      <c r="EG718" s="29"/>
      <c r="EH718" s="29"/>
      <c r="EI718" s="34"/>
      <c r="EJ718" s="43"/>
      <c r="EO718" s="43"/>
      <c r="EQ718" s="33"/>
      <c r="ER718" s="33"/>
      <c r="ES718" s="38"/>
      <c r="ET718" s="44"/>
      <c r="EX718" s="7"/>
      <c r="EY718" s="8"/>
      <c r="FD718" s="8"/>
      <c r="FF718" s="4"/>
      <c r="FG718" s="4"/>
      <c r="FI718" s="8"/>
      <c r="FK718" s="4"/>
      <c r="FL718" s="4"/>
      <c r="FN718" s="8"/>
      <c r="FP718" s="4"/>
      <c r="FQ718" s="4"/>
      <c r="FS718" s="8"/>
      <c r="FU718" s="4"/>
      <c r="FV718" s="4"/>
      <c r="FW718" s="15"/>
      <c r="FX718" s="39"/>
      <c r="GC718" s="39"/>
      <c r="GE718" s="14"/>
      <c r="GF718" s="14"/>
      <c r="GH718" s="39"/>
      <c r="GJ718" s="14"/>
      <c r="GK718" s="14"/>
      <c r="GM718" s="39"/>
      <c r="GO718" s="14"/>
      <c r="GP718" s="14"/>
      <c r="GQ718" s="22"/>
      <c r="GR718" s="40"/>
      <c r="GW718" s="40"/>
      <c r="GY718" s="21"/>
      <c r="GZ718" s="21"/>
      <c r="HB718" s="40"/>
      <c r="HD718" s="21"/>
      <c r="HE718" s="21"/>
      <c r="HF718" s="26"/>
      <c r="HG718" s="41"/>
      <c r="HL718" s="41"/>
      <c r="HN718" s="25"/>
      <c r="HO718" s="25"/>
      <c r="HP718" s="30"/>
      <c r="HQ718" s="42"/>
      <c r="HU718" s="7"/>
      <c r="HV718" s="8"/>
      <c r="IA718" s="8"/>
      <c r="IC718" s="4"/>
      <c r="ID718" s="4"/>
      <c r="IF718" s="8"/>
      <c r="IH718" s="4"/>
      <c r="II718" s="4"/>
      <c r="IK718" s="8"/>
      <c r="IM718" s="4"/>
      <c r="IN718" s="4"/>
      <c r="IO718" s="15"/>
      <c r="IP718" s="39"/>
      <c r="IU718" s="39"/>
      <c r="IW718" s="14"/>
      <c r="IX718" s="14"/>
      <c r="IZ718" s="39"/>
      <c r="JB718" s="14"/>
      <c r="JC718" s="14"/>
      <c r="JD718" s="22"/>
      <c r="JE718" s="40"/>
      <c r="JJ718" s="40"/>
      <c r="JL718" s="21"/>
      <c r="JM718" s="21"/>
      <c r="JN718" s="26"/>
      <c r="JO718" s="41"/>
      <c r="JS718" s="7"/>
      <c r="JT718" s="8"/>
      <c r="JY718" s="8"/>
      <c r="KA718" s="4"/>
      <c r="KB718" s="4"/>
      <c r="KD718" s="8"/>
      <c r="KF718" s="4"/>
      <c r="KG718" s="4"/>
      <c r="KH718" s="15"/>
      <c r="KI718" s="39"/>
      <c r="KN718" s="39"/>
      <c r="KP718" s="14"/>
      <c r="KQ718" s="14"/>
      <c r="KR718" s="22"/>
      <c r="KS718" s="40"/>
      <c r="KX718" s="6"/>
      <c r="KZ718" s="5"/>
      <c r="LA718" s="5"/>
      <c r="LG718" s="15"/>
      <c r="LH718" s="39"/>
      <c r="LM718" s="6"/>
      <c r="LO718" s="5"/>
      <c r="LP718" s="5"/>
      <c r="LQ718" s="7"/>
      <c r="LR718" s="8"/>
      <c r="LW718" s="8"/>
      <c r="LY718" s="4"/>
      <c r="LZ718" s="4"/>
      <c r="MB718" s="8"/>
      <c r="MD718" s="4"/>
      <c r="ME718" s="4"/>
      <c r="MG718" s="8"/>
      <c r="MI718" s="4"/>
      <c r="MJ718" s="4"/>
      <c r="MK718" s="15"/>
      <c r="ML718" s="39"/>
      <c r="MQ718" s="39"/>
      <c r="MS718" s="14"/>
      <c r="MT718" s="14"/>
      <c r="MV718" s="39"/>
      <c r="MX718" s="14"/>
      <c r="MY718" s="14"/>
      <c r="MZ718" s="22"/>
      <c r="NA718" s="40"/>
      <c r="NF718" s="40"/>
      <c r="NH718" s="21"/>
      <c r="NI718" s="21"/>
      <c r="NJ718" s="26"/>
      <c r="NK718" s="41"/>
      <c r="NO718" s="7"/>
      <c r="NP718" s="8"/>
      <c r="NU718" s="8"/>
      <c r="NW718" s="4"/>
      <c r="NX718" s="4"/>
      <c r="NZ718" s="8"/>
      <c r="OB718" s="4"/>
      <c r="OC718" s="4"/>
      <c r="OD718" s="15"/>
      <c r="OE718" s="39"/>
      <c r="OJ718" s="39"/>
      <c r="OL718" s="14"/>
      <c r="OM718" s="14"/>
      <c r="ON718" s="22"/>
      <c r="OO718" s="40"/>
      <c r="OS718" s="7"/>
      <c r="OT718" s="8"/>
      <c r="OY718" s="8"/>
      <c r="PA718" s="4"/>
      <c r="PB718" s="4"/>
      <c r="PC718" s="15"/>
      <c r="PD718" s="39"/>
      <c r="PH718" s="7"/>
      <c r="PI718" s="8"/>
      <c r="PM718" s="7"/>
      <c r="PN718" s="8"/>
      <c r="PS718" s="8"/>
      <c r="PU718" s="4"/>
      <c r="PV718" s="4"/>
      <c r="PX718" s="8"/>
      <c r="PZ718" s="4"/>
      <c r="QA718" s="4"/>
      <c r="QB718" s="15"/>
      <c r="QC718" s="39"/>
      <c r="QH718" s="39"/>
      <c r="QJ718" s="14"/>
      <c r="QK718" s="14"/>
      <c r="QL718" s="22"/>
      <c r="QM718" s="40"/>
      <c r="QQ718" s="7"/>
      <c r="QR718" s="8"/>
      <c r="QW718" s="8"/>
      <c r="QY718" s="4"/>
      <c r="QZ718" s="4"/>
      <c r="RA718" s="15"/>
      <c r="RB718" s="39"/>
      <c r="RF718" s="7"/>
      <c r="RG718" s="8"/>
      <c r="RK718" s="7"/>
      <c r="RL718" s="8"/>
      <c r="RQ718" s="8"/>
      <c r="RS718" s="4"/>
      <c r="RT718" s="4"/>
      <c r="RU718" s="15"/>
      <c r="RV718" s="39"/>
      <c r="RZ718" s="7"/>
      <c r="SA718" s="8"/>
      <c r="SE718" s="7"/>
      <c r="SF718" s="8"/>
      <c r="SJ718" s="7"/>
      <c r="SK718" s="8"/>
      <c r="SP718" s="8"/>
      <c r="SR718" s="4"/>
      <c r="SS718" s="4"/>
      <c r="SU718" s="8"/>
      <c r="SW718" s="4"/>
      <c r="SX718" s="4"/>
      <c r="SY718" s="15"/>
      <c r="SZ718" s="39"/>
      <c r="TE718" s="39"/>
      <c r="TG718" s="14"/>
      <c r="TH718" s="14"/>
      <c r="TI718" s="22"/>
      <c r="TJ718" s="40"/>
      <c r="TN718" s="7"/>
      <c r="TO718" s="8"/>
      <c r="TT718" s="8"/>
      <c r="TV718" s="4"/>
      <c r="TW718" s="4"/>
      <c r="TX718" s="15"/>
      <c r="TY718" s="39"/>
      <c r="UC718" s="7"/>
      <c r="UD718" s="8"/>
      <c r="UH718" s="7"/>
      <c r="UI718" s="8"/>
      <c r="UN718" s="8"/>
      <c r="UP718" s="4"/>
      <c r="UQ718" s="4"/>
      <c r="UR718" s="15"/>
      <c r="US718" s="39"/>
      <c r="UW718" s="7"/>
      <c r="UX718" s="8"/>
      <c r="VB718" s="7"/>
      <c r="VC718" s="8"/>
      <c r="VG718" s="7"/>
      <c r="VH718" s="8"/>
      <c r="VM718" s="8"/>
      <c r="VO718" s="4"/>
      <c r="VP718" s="4"/>
      <c r="VQ718" s="15"/>
      <c r="VR718" s="39"/>
      <c r="VV718" s="7"/>
      <c r="VW718" s="8"/>
      <c r="WA718" s="7"/>
      <c r="WB718" s="8"/>
      <c r="WF718" s="7"/>
      <c r="WG718" s="8"/>
      <c r="WK718" s="7"/>
      <c r="WL718" s="8"/>
      <c r="WQ718" s="8"/>
      <c r="WS718" s="4"/>
      <c r="WT718" s="4"/>
      <c r="WU718" s="15"/>
      <c r="WV718" s="39"/>
      <c r="WZ718" s="7"/>
      <c r="XA718" s="8"/>
      <c r="XE718" s="7"/>
      <c r="XF718" s="8"/>
      <c r="XJ718" s="7"/>
      <c r="XK718" s="8"/>
      <c r="XO718" s="7"/>
      <c r="XP718" s="8"/>
      <c r="XT718" s="7"/>
      <c r="XU718" s="8"/>
      <c r="XV718"/>
      <c r="XW718"/>
      <c r="XX718" s="11"/>
      <c r="XY718" s="7"/>
      <c r="XZ718" s="8"/>
      <c r="YA718"/>
      <c r="YB718"/>
      <c r="YC718" s="11"/>
      <c r="YD718" s="7"/>
      <c r="YE718" s="8"/>
      <c r="YF718"/>
      <c r="YG718"/>
      <c r="YH718" s="11"/>
      <c r="YI718" s="7"/>
      <c r="YJ718" s="8"/>
      <c r="YK718"/>
      <c r="YL718"/>
      <c r="YM718" s="127"/>
    </row>
    <row r="719" spans="2:663" x14ac:dyDescent="0.2">
      <c r="B719" s="242"/>
      <c r="C719" s="163"/>
      <c r="D719"/>
      <c r="J719"/>
      <c r="K719"/>
      <c r="L719"/>
      <c r="M719"/>
      <c r="N719"/>
      <c r="O719"/>
      <c r="P719"/>
      <c r="Q719"/>
      <c r="R719" s="11"/>
      <c r="S719"/>
      <c r="T719"/>
      <c r="U719"/>
      <c r="V719"/>
      <c r="W719" s="11"/>
      <c r="X719"/>
      <c r="Y719"/>
      <c r="Z719"/>
      <c r="AA719"/>
      <c r="AB719" s="11"/>
      <c r="AC719"/>
      <c r="AD719"/>
      <c r="AE719"/>
      <c r="AF719"/>
      <c r="AG719" s="11"/>
      <c r="AH719"/>
      <c r="AI719" s="8"/>
      <c r="AK719" s="4"/>
      <c r="AL719" s="9"/>
      <c r="AN719" s="8"/>
      <c r="AP719" s="4"/>
      <c r="AQ719" s="9"/>
      <c r="AS719" s="8"/>
      <c r="AU719" s="4"/>
      <c r="AV719" s="9"/>
      <c r="AX719" s="17"/>
      <c r="AZ719" s="13"/>
      <c r="BA719" s="16"/>
      <c r="BM719" s="39"/>
      <c r="BO719" s="14"/>
      <c r="BP719" s="18"/>
      <c r="BR719" s="39"/>
      <c r="BT719" s="14"/>
      <c r="BU719" s="18"/>
      <c r="BW719" s="39"/>
      <c r="BY719" s="14"/>
      <c r="BZ719" s="18"/>
      <c r="CA719" s="22"/>
      <c r="CB719" s="40"/>
      <c r="CG719" s="40"/>
      <c r="CI719" s="21"/>
      <c r="CJ719" s="21"/>
      <c r="CL719" s="40"/>
      <c r="CN719" s="21"/>
      <c r="CO719" s="21"/>
      <c r="CQ719" s="40"/>
      <c r="CS719" s="21"/>
      <c r="CT719" s="21"/>
      <c r="CV719" s="40"/>
      <c r="CX719" s="21"/>
      <c r="CY719" s="21"/>
      <c r="CZ719" s="26"/>
      <c r="DA719" s="41"/>
      <c r="DF719" s="41"/>
      <c r="DH719" s="25"/>
      <c r="DI719" s="25"/>
      <c r="DK719" s="41"/>
      <c r="DM719" s="25"/>
      <c r="DN719" s="25"/>
      <c r="DP719" s="41"/>
      <c r="DR719" s="25"/>
      <c r="DS719" s="25"/>
      <c r="DT719" s="30"/>
      <c r="DU719" s="42"/>
      <c r="DZ719" s="42"/>
      <c r="EB719" s="29"/>
      <c r="EC719" s="29"/>
      <c r="EE719" s="42"/>
      <c r="EG719" s="29"/>
      <c r="EH719" s="29"/>
      <c r="EI719" s="34"/>
      <c r="EJ719" s="43"/>
      <c r="EO719" s="43"/>
      <c r="EQ719" s="33"/>
      <c r="ER719" s="33"/>
      <c r="ES719" s="38"/>
      <c r="ET719" s="44"/>
      <c r="EX719" s="7"/>
      <c r="EY719" s="8"/>
      <c r="FD719" s="8"/>
      <c r="FF719" s="4"/>
      <c r="FG719" s="4"/>
      <c r="FI719" s="8"/>
      <c r="FK719" s="4"/>
      <c r="FL719" s="4"/>
      <c r="FN719" s="8"/>
      <c r="FP719" s="4"/>
      <c r="FQ719" s="4"/>
      <c r="FS719" s="8"/>
      <c r="FU719" s="4"/>
      <c r="FV719" s="4"/>
      <c r="FW719" s="15"/>
      <c r="FX719" s="39"/>
      <c r="GC719" s="39"/>
      <c r="GE719" s="14"/>
      <c r="GF719" s="14"/>
      <c r="GH719" s="39"/>
      <c r="GJ719" s="14"/>
      <c r="GK719" s="14"/>
      <c r="GM719" s="39"/>
      <c r="GO719" s="14"/>
      <c r="GP719" s="14"/>
      <c r="GQ719" s="22"/>
      <c r="GR719" s="40"/>
      <c r="GW719" s="40"/>
      <c r="GY719" s="21"/>
      <c r="GZ719" s="21"/>
      <c r="HB719" s="40"/>
      <c r="HD719" s="21"/>
      <c r="HE719" s="21"/>
      <c r="HF719" s="26"/>
      <c r="HG719" s="41"/>
      <c r="HL719" s="41"/>
      <c r="HN719" s="25"/>
      <c r="HO719" s="25"/>
      <c r="HP719" s="30"/>
      <c r="HQ719" s="42"/>
      <c r="HU719" s="7"/>
      <c r="HV719" s="8"/>
      <c r="IA719" s="8"/>
      <c r="IC719" s="4"/>
      <c r="ID719" s="4"/>
      <c r="IF719" s="8"/>
      <c r="IH719" s="4"/>
      <c r="II719" s="4"/>
      <c r="IK719" s="8"/>
      <c r="IM719" s="4"/>
      <c r="IN719" s="4"/>
      <c r="IO719" s="15"/>
      <c r="IP719" s="39"/>
      <c r="IU719" s="39"/>
      <c r="IW719" s="14"/>
      <c r="IX719" s="14"/>
      <c r="IZ719" s="39"/>
      <c r="JB719" s="14"/>
      <c r="JC719" s="14"/>
      <c r="JD719" s="22"/>
      <c r="JE719" s="40"/>
      <c r="JJ719" s="40"/>
      <c r="JL719" s="21"/>
      <c r="JM719" s="21"/>
      <c r="JN719" s="26"/>
      <c r="JO719" s="41"/>
      <c r="JS719" s="7"/>
      <c r="JT719" s="8"/>
      <c r="JY719" s="8"/>
      <c r="KA719" s="4"/>
      <c r="KB719" s="4"/>
      <c r="KD719" s="8"/>
      <c r="KF719" s="4"/>
      <c r="KG719" s="4"/>
      <c r="KH719" s="15"/>
      <c r="KI719" s="39"/>
      <c r="KN719" s="39"/>
      <c r="KP719" s="14"/>
      <c r="KQ719" s="14"/>
      <c r="KR719" s="22"/>
      <c r="KS719" s="40"/>
      <c r="KX719" s="6"/>
      <c r="KZ719" s="5"/>
      <c r="LA719" s="5"/>
      <c r="LG719" s="15"/>
      <c r="LH719" s="39"/>
      <c r="LM719" s="6"/>
      <c r="LO719" s="5"/>
      <c r="LP719" s="5"/>
      <c r="LQ719" s="7"/>
      <c r="LR719" s="8"/>
      <c r="LW719" s="8"/>
      <c r="LY719" s="4"/>
      <c r="LZ719" s="4"/>
      <c r="MB719" s="8"/>
      <c r="MD719" s="4"/>
      <c r="ME719" s="4"/>
      <c r="MG719" s="8"/>
      <c r="MI719" s="4"/>
      <c r="MJ719" s="4"/>
      <c r="MK719" s="15"/>
      <c r="ML719" s="39"/>
      <c r="MQ719" s="39"/>
      <c r="MS719" s="14"/>
      <c r="MT719" s="14"/>
      <c r="MV719" s="39"/>
      <c r="MX719" s="14"/>
      <c r="MY719" s="14"/>
      <c r="MZ719" s="22"/>
      <c r="NA719" s="40"/>
      <c r="NF719" s="40"/>
      <c r="NH719" s="21"/>
      <c r="NI719" s="21"/>
      <c r="NJ719" s="26"/>
      <c r="NK719" s="41"/>
      <c r="NO719" s="7"/>
      <c r="NP719" s="8"/>
      <c r="NU719" s="8"/>
      <c r="NW719" s="4"/>
      <c r="NX719" s="4"/>
      <c r="NZ719" s="8"/>
      <c r="OB719" s="4"/>
      <c r="OC719" s="4"/>
      <c r="OD719" s="15"/>
      <c r="OE719" s="39"/>
      <c r="OJ719" s="39"/>
      <c r="OL719" s="14"/>
      <c r="OM719" s="14"/>
      <c r="ON719" s="22"/>
      <c r="OO719" s="40"/>
      <c r="OS719" s="7"/>
      <c r="OT719" s="8"/>
      <c r="OY719" s="8"/>
      <c r="PA719" s="4"/>
      <c r="PB719" s="4"/>
      <c r="PC719" s="15"/>
      <c r="PD719" s="39"/>
      <c r="PH719" s="7"/>
      <c r="PI719" s="8"/>
      <c r="PM719" s="7"/>
      <c r="PN719" s="8"/>
      <c r="PS719" s="8"/>
      <c r="PU719" s="4"/>
      <c r="PV719" s="4"/>
      <c r="PX719" s="8"/>
      <c r="PZ719" s="4"/>
      <c r="QA719" s="4"/>
      <c r="QB719" s="15"/>
      <c r="QC719" s="39"/>
      <c r="QH719" s="39"/>
      <c r="QJ719" s="14"/>
      <c r="QK719" s="14"/>
      <c r="QL719" s="22"/>
      <c r="QM719" s="40"/>
      <c r="QQ719" s="7"/>
      <c r="QR719" s="8"/>
      <c r="QW719" s="8"/>
      <c r="QY719" s="4"/>
      <c r="QZ719" s="4"/>
      <c r="RA719" s="15"/>
      <c r="RB719" s="39"/>
      <c r="RF719" s="7"/>
      <c r="RG719" s="8"/>
      <c r="RK719" s="7"/>
      <c r="RL719" s="8"/>
      <c r="RQ719" s="8"/>
      <c r="RS719" s="4"/>
      <c r="RT719" s="4"/>
      <c r="RU719" s="15"/>
      <c r="RV719" s="39"/>
      <c r="RZ719" s="7"/>
      <c r="SA719" s="8"/>
      <c r="SE719" s="7"/>
      <c r="SF719" s="8"/>
      <c r="SJ719" s="7"/>
      <c r="SK719" s="8"/>
      <c r="SP719" s="8"/>
      <c r="SR719" s="4"/>
      <c r="SS719" s="4"/>
      <c r="SU719" s="8"/>
      <c r="SW719" s="4"/>
      <c r="SX719" s="4"/>
      <c r="SY719" s="15"/>
      <c r="SZ719" s="39"/>
      <c r="TE719" s="39"/>
      <c r="TG719" s="14"/>
      <c r="TH719" s="14"/>
      <c r="TI719" s="22"/>
      <c r="TJ719" s="40"/>
      <c r="TN719" s="7"/>
      <c r="TO719" s="8"/>
      <c r="TT719" s="8"/>
      <c r="TV719" s="4"/>
      <c r="TW719" s="4"/>
      <c r="TX719" s="15"/>
      <c r="TY719" s="39"/>
      <c r="UC719" s="7"/>
      <c r="UD719" s="8"/>
      <c r="UH719" s="7"/>
      <c r="UI719" s="8"/>
      <c r="UN719" s="8"/>
      <c r="UP719" s="4"/>
      <c r="UQ719" s="4"/>
      <c r="UR719" s="15"/>
      <c r="US719" s="39"/>
      <c r="UW719" s="7"/>
      <c r="UX719" s="8"/>
      <c r="VB719" s="7"/>
      <c r="VC719" s="8"/>
      <c r="VG719" s="7"/>
      <c r="VH719" s="8"/>
      <c r="VM719" s="8"/>
      <c r="VO719" s="4"/>
      <c r="VP719" s="4"/>
      <c r="VQ719" s="15"/>
      <c r="VR719" s="39"/>
      <c r="VV719" s="7"/>
      <c r="VW719" s="8"/>
      <c r="WA719" s="7"/>
      <c r="WB719" s="8"/>
      <c r="WF719" s="7"/>
      <c r="WG719" s="8"/>
      <c r="WK719" s="7"/>
      <c r="WL719" s="8"/>
      <c r="WQ719" s="8"/>
      <c r="WS719" s="4"/>
      <c r="WT719" s="4"/>
      <c r="WU719" s="15"/>
      <c r="WV719" s="39"/>
      <c r="WZ719" s="7"/>
      <c r="XA719" s="8"/>
      <c r="XE719" s="7"/>
      <c r="XF719" s="8"/>
      <c r="XJ719" s="7"/>
      <c r="XK719" s="8"/>
      <c r="XO719" s="7"/>
      <c r="XP719" s="8"/>
      <c r="XT719" s="7"/>
      <c r="XU719" s="8"/>
      <c r="XV719"/>
      <c r="XW719"/>
      <c r="XX719" s="11"/>
      <c r="XY719" s="7"/>
      <c r="XZ719" s="8"/>
      <c r="YA719"/>
      <c r="YB719"/>
      <c r="YC719" s="11"/>
      <c r="YD719" s="7"/>
      <c r="YE719" s="8"/>
      <c r="YF719"/>
      <c r="YG719"/>
      <c r="YH719" s="11"/>
      <c r="YI719" s="7"/>
      <c r="YJ719" s="8"/>
      <c r="YK719"/>
      <c r="YL719"/>
      <c r="YM719" s="127"/>
    </row>
    <row r="720" spans="2:663" x14ac:dyDescent="0.2">
      <c r="B720" s="242"/>
      <c r="C720" s="163"/>
      <c r="D720"/>
      <c r="J720"/>
      <c r="K720"/>
      <c r="L720"/>
      <c r="M720"/>
      <c r="N720"/>
      <c r="O720"/>
      <c r="P720"/>
      <c r="Q720"/>
      <c r="R720" s="11"/>
      <c r="S720"/>
      <c r="T720"/>
      <c r="U720"/>
      <c r="V720"/>
      <c r="W720" s="11"/>
      <c r="X720"/>
      <c r="Y720"/>
      <c r="Z720"/>
      <c r="AA720"/>
      <c r="AB720" s="11"/>
      <c r="AC720"/>
      <c r="AD720"/>
      <c r="AE720"/>
      <c r="AF720"/>
      <c r="AG720" s="11"/>
      <c r="AH720"/>
      <c r="AI720" s="8"/>
      <c r="AK720" s="4"/>
      <c r="AL720" s="9"/>
      <c r="AN720" s="8"/>
      <c r="AP720" s="4"/>
      <c r="AQ720" s="9"/>
      <c r="AS720" s="8"/>
      <c r="AU720" s="4"/>
      <c r="AV720" s="9"/>
      <c r="AX720" s="17"/>
      <c r="AZ720" s="13"/>
      <c r="BA720" s="16"/>
      <c r="BM720" s="39"/>
      <c r="BO720" s="14"/>
      <c r="BP720" s="18"/>
      <c r="BR720" s="39"/>
      <c r="BT720" s="14"/>
      <c r="BU720" s="18"/>
      <c r="BW720" s="39"/>
      <c r="BY720" s="14"/>
      <c r="BZ720" s="18"/>
      <c r="CA720" s="22"/>
      <c r="CB720" s="40"/>
      <c r="CG720" s="40"/>
      <c r="CI720" s="21"/>
      <c r="CJ720" s="21"/>
      <c r="CL720" s="40"/>
      <c r="CN720" s="21"/>
      <c r="CO720" s="21"/>
      <c r="CQ720" s="40"/>
      <c r="CS720" s="21"/>
      <c r="CT720" s="21"/>
      <c r="CV720" s="40"/>
      <c r="CX720" s="21"/>
      <c r="CY720" s="21"/>
      <c r="CZ720" s="26"/>
      <c r="DA720" s="41"/>
      <c r="DF720" s="41"/>
      <c r="DH720" s="25"/>
      <c r="DI720" s="25"/>
      <c r="DK720" s="41"/>
      <c r="DM720" s="25"/>
      <c r="DN720" s="25"/>
      <c r="DP720" s="41"/>
      <c r="DR720" s="25"/>
      <c r="DS720" s="25"/>
      <c r="DT720" s="30"/>
      <c r="DU720" s="42"/>
      <c r="DZ720" s="42"/>
      <c r="EB720" s="29"/>
      <c r="EC720" s="29"/>
      <c r="EE720" s="42"/>
      <c r="EG720" s="29"/>
      <c r="EH720" s="29"/>
      <c r="EI720" s="34"/>
      <c r="EJ720" s="43"/>
      <c r="EO720" s="43"/>
      <c r="EQ720" s="33"/>
      <c r="ER720" s="33"/>
      <c r="ES720" s="38"/>
      <c r="ET720" s="44"/>
      <c r="EX720" s="7"/>
      <c r="EY720" s="8"/>
      <c r="FD720" s="8"/>
      <c r="FF720" s="4"/>
      <c r="FG720" s="4"/>
      <c r="FI720" s="8"/>
      <c r="FK720" s="4"/>
      <c r="FL720" s="4"/>
      <c r="FN720" s="8"/>
      <c r="FP720" s="4"/>
      <c r="FQ720" s="4"/>
      <c r="FS720" s="8"/>
      <c r="FU720" s="4"/>
      <c r="FV720" s="4"/>
      <c r="FW720" s="15"/>
      <c r="FX720" s="39"/>
      <c r="GC720" s="39"/>
      <c r="GE720" s="14"/>
      <c r="GF720" s="14"/>
      <c r="GH720" s="39"/>
      <c r="GJ720" s="14"/>
      <c r="GK720" s="14"/>
      <c r="GM720" s="39"/>
      <c r="GO720" s="14"/>
      <c r="GP720" s="14"/>
      <c r="GQ720" s="22"/>
      <c r="GR720" s="40"/>
      <c r="GW720" s="40"/>
      <c r="GY720" s="21"/>
      <c r="GZ720" s="21"/>
      <c r="HB720" s="40"/>
      <c r="HD720" s="21"/>
      <c r="HE720" s="21"/>
      <c r="HF720" s="26"/>
      <c r="HG720" s="41"/>
      <c r="HL720" s="41"/>
      <c r="HN720" s="25"/>
      <c r="HO720" s="25"/>
      <c r="HP720" s="30"/>
      <c r="HQ720" s="42"/>
      <c r="HU720" s="7"/>
      <c r="HV720" s="8"/>
      <c r="IA720" s="8"/>
      <c r="IC720" s="4"/>
      <c r="ID720" s="4"/>
      <c r="IF720" s="8"/>
      <c r="IH720" s="4"/>
      <c r="II720" s="4"/>
      <c r="IK720" s="8"/>
      <c r="IM720" s="4"/>
      <c r="IN720" s="4"/>
      <c r="IO720" s="15"/>
      <c r="IP720" s="39"/>
      <c r="IU720" s="39"/>
      <c r="IW720" s="14"/>
      <c r="IX720" s="14"/>
      <c r="IZ720" s="39"/>
      <c r="JB720" s="14"/>
      <c r="JC720" s="14"/>
      <c r="JD720" s="22"/>
      <c r="JE720" s="40"/>
      <c r="JJ720" s="40"/>
      <c r="JL720" s="21"/>
      <c r="JM720" s="21"/>
      <c r="JN720" s="26"/>
      <c r="JO720" s="41"/>
      <c r="JS720" s="7"/>
      <c r="JT720" s="8"/>
      <c r="JY720" s="8"/>
      <c r="KA720" s="4"/>
      <c r="KB720" s="4"/>
      <c r="KD720" s="8"/>
      <c r="KF720" s="4"/>
      <c r="KG720" s="4"/>
      <c r="KH720" s="15"/>
      <c r="KI720" s="39"/>
      <c r="KN720" s="39"/>
      <c r="KP720" s="14"/>
      <c r="KQ720" s="14"/>
      <c r="KR720" s="22"/>
      <c r="KS720" s="40"/>
      <c r="KX720" s="6"/>
      <c r="KZ720" s="5"/>
      <c r="LA720" s="5"/>
      <c r="LG720" s="15"/>
      <c r="LH720" s="39"/>
      <c r="LM720" s="6"/>
      <c r="LO720" s="5"/>
      <c r="LP720" s="5"/>
      <c r="LQ720" s="7"/>
      <c r="LR720" s="8"/>
      <c r="LW720" s="8"/>
      <c r="LY720" s="4"/>
      <c r="LZ720" s="4"/>
      <c r="MB720" s="8"/>
      <c r="MD720" s="4"/>
      <c r="ME720" s="4"/>
      <c r="MG720" s="8"/>
      <c r="MI720" s="4"/>
      <c r="MJ720" s="4"/>
      <c r="MK720" s="15"/>
      <c r="ML720" s="39"/>
      <c r="MQ720" s="39"/>
      <c r="MS720" s="14"/>
      <c r="MT720" s="14"/>
      <c r="MV720" s="39"/>
      <c r="MX720" s="14"/>
      <c r="MY720" s="14"/>
      <c r="MZ720" s="22"/>
      <c r="NA720" s="40"/>
      <c r="NF720" s="40"/>
      <c r="NH720" s="21"/>
      <c r="NI720" s="21"/>
      <c r="NJ720" s="26"/>
      <c r="NK720" s="41"/>
      <c r="NO720" s="7"/>
      <c r="NP720" s="8"/>
      <c r="NU720" s="8"/>
      <c r="NW720" s="4"/>
      <c r="NX720" s="4"/>
      <c r="NZ720" s="8"/>
      <c r="OB720" s="4"/>
      <c r="OC720" s="4"/>
      <c r="OD720" s="15"/>
      <c r="OE720" s="39"/>
      <c r="OJ720" s="39"/>
      <c r="OL720" s="14"/>
      <c r="OM720" s="14"/>
      <c r="ON720" s="22"/>
      <c r="OO720" s="40"/>
      <c r="OS720" s="7"/>
      <c r="OT720" s="8"/>
      <c r="OY720" s="8"/>
      <c r="PA720" s="4"/>
      <c r="PB720" s="4"/>
      <c r="PC720" s="15"/>
      <c r="PD720" s="39"/>
      <c r="PH720" s="7"/>
      <c r="PI720" s="8"/>
      <c r="PM720" s="7"/>
      <c r="PN720" s="8"/>
      <c r="PS720" s="8"/>
      <c r="PU720" s="4"/>
      <c r="PV720" s="4"/>
      <c r="PX720" s="8"/>
      <c r="PZ720" s="4"/>
      <c r="QA720" s="4"/>
      <c r="QB720" s="15"/>
      <c r="QC720" s="39"/>
      <c r="QH720" s="39"/>
      <c r="QJ720" s="14"/>
      <c r="QK720" s="14"/>
      <c r="QL720" s="22"/>
      <c r="QM720" s="40"/>
      <c r="QQ720" s="7"/>
      <c r="QR720" s="8"/>
      <c r="QW720" s="8"/>
      <c r="QY720" s="4"/>
      <c r="QZ720" s="4"/>
      <c r="RA720" s="15"/>
      <c r="RB720" s="39"/>
      <c r="RF720" s="7"/>
      <c r="RG720" s="8"/>
      <c r="RK720" s="7"/>
      <c r="RL720" s="8"/>
      <c r="RQ720" s="8"/>
      <c r="RS720" s="4"/>
      <c r="RT720" s="4"/>
      <c r="RU720" s="15"/>
      <c r="RV720" s="39"/>
      <c r="RZ720" s="7"/>
      <c r="SA720" s="8"/>
      <c r="SE720" s="7"/>
      <c r="SF720" s="8"/>
      <c r="SJ720" s="7"/>
      <c r="SK720" s="8"/>
      <c r="SP720" s="8"/>
      <c r="SR720" s="4"/>
      <c r="SS720" s="4"/>
      <c r="SU720" s="8"/>
      <c r="SW720" s="4"/>
      <c r="SX720" s="4"/>
      <c r="SY720" s="15"/>
      <c r="SZ720" s="39"/>
      <c r="TE720" s="39"/>
      <c r="TG720" s="14"/>
      <c r="TH720" s="14"/>
      <c r="TI720" s="22"/>
      <c r="TJ720" s="40"/>
      <c r="TN720" s="7"/>
      <c r="TO720" s="8"/>
      <c r="TT720" s="8"/>
      <c r="TV720" s="4"/>
      <c r="TW720" s="4"/>
      <c r="TX720" s="15"/>
      <c r="TY720" s="39"/>
      <c r="UC720" s="7"/>
      <c r="UD720" s="8"/>
      <c r="UH720" s="7"/>
      <c r="UI720" s="8"/>
      <c r="UN720" s="8"/>
      <c r="UP720" s="4"/>
      <c r="UQ720" s="4"/>
      <c r="UR720" s="15"/>
      <c r="US720" s="39"/>
      <c r="UW720" s="7"/>
      <c r="UX720" s="8"/>
      <c r="VB720" s="7"/>
      <c r="VC720" s="8"/>
      <c r="VG720" s="7"/>
      <c r="VH720" s="8"/>
      <c r="VM720" s="8"/>
      <c r="VO720" s="4"/>
      <c r="VP720" s="4"/>
      <c r="VQ720" s="15"/>
      <c r="VR720" s="39"/>
      <c r="VV720" s="7"/>
      <c r="VW720" s="8"/>
      <c r="WA720" s="7"/>
      <c r="WB720" s="8"/>
      <c r="WF720" s="7"/>
      <c r="WG720" s="8"/>
      <c r="WK720" s="7"/>
      <c r="WL720" s="8"/>
      <c r="WQ720" s="8"/>
      <c r="WS720" s="4"/>
      <c r="WT720" s="4"/>
      <c r="WU720" s="15"/>
      <c r="WV720" s="39"/>
      <c r="WZ720" s="7"/>
      <c r="XA720" s="8"/>
      <c r="XE720" s="7"/>
      <c r="XF720" s="8"/>
      <c r="XJ720" s="7"/>
      <c r="XK720" s="8"/>
      <c r="XO720" s="7"/>
      <c r="XP720" s="8"/>
      <c r="XT720" s="7"/>
      <c r="XU720" s="8"/>
      <c r="XV720"/>
      <c r="XW720"/>
      <c r="XX720" s="11"/>
      <c r="XY720" s="7"/>
      <c r="XZ720" s="8"/>
      <c r="YA720"/>
      <c r="YB720"/>
      <c r="YC720" s="11"/>
      <c r="YD720" s="7"/>
      <c r="YE720" s="8"/>
      <c r="YF720"/>
      <c r="YG720"/>
      <c r="YH720" s="11"/>
      <c r="YI720" s="7"/>
      <c r="YJ720" s="8"/>
      <c r="YK720"/>
      <c r="YL720"/>
      <c r="YM720" s="127"/>
    </row>
    <row r="721" spans="2:663" x14ac:dyDescent="0.2">
      <c r="B721" s="242"/>
      <c r="C721" s="163"/>
      <c r="D721"/>
      <c r="J721"/>
      <c r="K721"/>
      <c r="L721"/>
      <c r="M721"/>
      <c r="N721"/>
      <c r="O721"/>
      <c r="P721"/>
      <c r="Q721"/>
      <c r="R721" s="11"/>
      <c r="S721"/>
      <c r="T721"/>
      <c r="U721"/>
      <c r="V721"/>
      <c r="W721" s="11"/>
      <c r="X721"/>
      <c r="Y721"/>
      <c r="Z721"/>
      <c r="AA721"/>
      <c r="AB721" s="11"/>
      <c r="AC721"/>
      <c r="AD721"/>
      <c r="AE721"/>
      <c r="AF721"/>
      <c r="AG721" s="11"/>
      <c r="AH721"/>
      <c r="AI721" s="8"/>
      <c r="AK721" s="4"/>
      <c r="AL721" s="9"/>
      <c r="AN721" s="8"/>
      <c r="AP721" s="4"/>
      <c r="AQ721" s="9"/>
      <c r="AS721" s="8"/>
      <c r="AU721" s="4"/>
      <c r="AV721" s="9"/>
      <c r="AX721" s="17"/>
      <c r="AZ721" s="13"/>
      <c r="BA721" s="16"/>
      <c r="BM721" s="39"/>
      <c r="BO721" s="14"/>
      <c r="BP721" s="18"/>
      <c r="BR721" s="39"/>
      <c r="BT721" s="14"/>
      <c r="BU721" s="18"/>
      <c r="BW721" s="39"/>
      <c r="BY721" s="14"/>
      <c r="BZ721" s="18"/>
      <c r="CA721" s="22"/>
      <c r="CB721" s="40"/>
      <c r="CG721" s="40"/>
      <c r="CI721" s="21"/>
      <c r="CJ721" s="21"/>
      <c r="CL721" s="40"/>
      <c r="CN721" s="21"/>
      <c r="CO721" s="21"/>
      <c r="CQ721" s="40"/>
      <c r="CS721" s="21"/>
      <c r="CT721" s="21"/>
      <c r="CV721" s="40"/>
      <c r="CX721" s="21"/>
      <c r="CY721" s="21"/>
      <c r="CZ721" s="26"/>
      <c r="DA721" s="41"/>
      <c r="DF721" s="41"/>
      <c r="DH721" s="25"/>
      <c r="DI721" s="25"/>
      <c r="DK721" s="41"/>
      <c r="DM721" s="25"/>
      <c r="DN721" s="25"/>
      <c r="DP721" s="41"/>
      <c r="DR721" s="25"/>
      <c r="DS721" s="25"/>
      <c r="DT721" s="30"/>
      <c r="DU721" s="42"/>
      <c r="DZ721" s="42"/>
      <c r="EB721" s="29"/>
      <c r="EC721" s="29"/>
      <c r="EE721" s="42"/>
      <c r="EG721" s="29"/>
      <c r="EH721" s="29"/>
      <c r="EI721" s="34"/>
      <c r="EJ721" s="43"/>
      <c r="EO721" s="43"/>
      <c r="EQ721" s="33"/>
      <c r="ER721" s="33"/>
      <c r="ES721" s="38"/>
      <c r="ET721" s="44"/>
      <c r="EX721" s="7"/>
      <c r="EY721" s="8"/>
      <c r="FD721" s="8"/>
      <c r="FF721" s="4"/>
      <c r="FG721" s="4"/>
      <c r="FI721" s="8"/>
      <c r="FK721" s="4"/>
      <c r="FL721" s="4"/>
      <c r="FN721" s="8"/>
      <c r="FP721" s="4"/>
      <c r="FQ721" s="4"/>
      <c r="FS721" s="8"/>
      <c r="FU721" s="4"/>
      <c r="FV721" s="4"/>
      <c r="FW721" s="15"/>
      <c r="FX721" s="39"/>
      <c r="GC721" s="39"/>
      <c r="GE721" s="14"/>
      <c r="GF721" s="14"/>
      <c r="GH721" s="39"/>
      <c r="GJ721" s="14"/>
      <c r="GK721" s="14"/>
      <c r="GM721" s="39"/>
      <c r="GO721" s="14"/>
      <c r="GP721" s="14"/>
      <c r="GQ721" s="22"/>
      <c r="GR721" s="40"/>
      <c r="GW721" s="40"/>
      <c r="GY721" s="21"/>
      <c r="GZ721" s="21"/>
      <c r="HB721" s="40"/>
      <c r="HD721" s="21"/>
      <c r="HE721" s="21"/>
      <c r="HF721" s="26"/>
      <c r="HG721" s="41"/>
      <c r="HL721" s="41"/>
      <c r="HN721" s="25"/>
      <c r="HO721" s="25"/>
      <c r="HP721" s="30"/>
      <c r="HQ721" s="42"/>
      <c r="HU721" s="7"/>
      <c r="HV721" s="8"/>
      <c r="IA721" s="8"/>
      <c r="IC721" s="4"/>
      <c r="ID721" s="4"/>
      <c r="IF721" s="8"/>
      <c r="IH721" s="4"/>
      <c r="II721" s="4"/>
      <c r="IK721" s="8"/>
      <c r="IM721" s="4"/>
      <c r="IN721" s="4"/>
      <c r="IO721" s="15"/>
      <c r="IP721" s="39"/>
      <c r="IU721" s="39"/>
      <c r="IW721" s="14"/>
      <c r="IX721" s="14"/>
      <c r="IZ721" s="39"/>
      <c r="JB721" s="14"/>
      <c r="JC721" s="14"/>
      <c r="JD721" s="22"/>
      <c r="JE721" s="40"/>
      <c r="JJ721" s="40"/>
      <c r="JL721" s="21"/>
      <c r="JM721" s="21"/>
      <c r="JN721" s="26"/>
      <c r="JO721" s="41"/>
      <c r="JS721" s="7"/>
      <c r="JT721" s="8"/>
      <c r="JY721" s="8"/>
      <c r="KA721" s="4"/>
      <c r="KB721" s="4"/>
      <c r="KD721" s="8"/>
      <c r="KF721" s="4"/>
      <c r="KG721" s="4"/>
      <c r="KH721" s="15"/>
      <c r="KI721" s="39"/>
      <c r="KN721" s="39"/>
      <c r="KP721" s="14"/>
      <c r="KQ721" s="14"/>
      <c r="KR721" s="22"/>
      <c r="KS721" s="40"/>
      <c r="KX721" s="6"/>
      <c r="KZ721" s="5"/>
      <c r="LA721" s="5"/>
      <c r="LG721" s="15"/>
      <c r="LH721" s="39"/>
      <c r="LM721" s="6"/>
      <c r="LO721" s="5"/>
      <c r="LP721" s="5"/>
      <c r="LQ721" s="7"/>
      <c r="LR721" s="8"/>
      <c r="LW721" s="8"/>
      <c r="LY721" s="4"/>
      <c r="LZ721" s="4"/>
      <c r="MB721" s="8"/>
      <c r="MD721" s="4"/>
      <c r="ME721" s="4"/>
      <c r="MG721" s="8"/>
      <c r="MI721" s="4"/>
      <c r="MJ721" s="4"/>
      <c r="MK721" s="15"/>
      <c r="ML721" s="39"/>
      <c r="MQ721" s="39"/>
      <c r="MS721" s="14"/>
      <c r="MT721" s="14"/>
      <c r="MV721" s="39"/>
      <c r="MX721" s="14"/>
      <c r="MY721" s="14"/>
      <c r="MZ721" s="22"/>
      <c r="NA721" s="40"/>
      <c r="NF721" s="40"/>
      <c r="NH721" s="21"/>
      <c r="NI721" s="21"/>
      <c r="NJ721" s="26"/>
      <c r="NK721" s="41"/>
      <c r="NO721" s="7"/>
      <c r="NP721" s="8"/>
      <c r="NU721" s="8"/>
      <c r="NW721" s="4"/>
      <c r="NX721" s="4"/>
      <c r="NZ721" s="8"/>
      <c r="OB721" s="4"/>
      <c r="OC721" s="4"/>
      <c r="OD721" s="15"/>
      <c r="OE721" s="39"/>
      <c r="OJ721" s="39"/>
      <c r="OL721" s="14"/>
      <c r="OM721" s="14"/>
      <c r="ON721" s="22"/>
      <c r="OO721" s="40"/>
      <c r="OS721" s="7"/>
      <c r="OT721" s="8"/>
      <c r="OY721" s="8"/>
      <c r="PA721" s="4"/>
      <c r="PB721" s="4"/>
      <c r="PC721" s="15"/>
      <c r="PD721" s="39"/>
      <c r="PH721" s="7"/>
      <c r="PI721" s="8"/>
      <c r="PM721" s="7"/>
      <c r="PN721" s="8"/>
      <c r="PS721" s="8"/>
      <c r="PU721" s="4"/>
      <c r="PV721" s="4"/>
      <c r="PX721" s="8"/>
      <c r="PZ721" s="4"/>
      <c r="QA721" s="4"/>
      <c r="QB721" s="15"/>
      <c r="QC721" s="39"/>
      <c r="QH721" s="39"/>
      <c r="QJ721" s="14"/>
      <c r="QK721" s="14"/>
      <c r="QL721" s="22"/>
      <c r="QM721" s="40"/>
      <c r="QQ721" s="7"/>
      <c r="QR721" s="8"/>
      <c r="QW721" s="8"/>
      <c r="QY721" s="4"/>
      <c r="QZ721" s="4"/>
      <c r="RA721" s="15"/>
      <c r="RB721" s="39"/>
      <c r="RF721" s="7"/>
      <c r="RG721" s="8"/>
      <c r="RK721" s="7"/>
      <c r="RL721" s="8"/>
      <c r="RQ721" s="8"/>
      <c r="RS721" s="4"/>
      <c r="RT721" s="4"/>
      <c r="RU721" s="15"/>
      <c r="RV721" s="39"/>
      <c r="RZ721" s="7"/>
      <c r="SA721" s="8"/>
      <c r="SE721" s="7"/>
      <c r="SF721" s="8"/>
      <c r="SJ721" s="7"/>
      <c r="SK721" s="8"/>
      <c r="SP721" s="8"/>
      <c r="SR721" s="4"/>
      <c r="SS721" s="4"/>
      <c r="SU721" s="8"/>
      <c r="SW721" s="4"/>
      <c r="SX721" s="4"/>
      <c r="SY721" s="15"/>
      <c r="SZ721" s="39"/>
      <c r="TE721" s="39"/>
      <c r="TG721" s="14"/>
      <c r="TH721" s="14"/>
      <c r="TI721" s="22"/>
      <c r="TJ721" s="40"/>
      <c r="TN721" s="7"/>
      <c r="TO721" s="8"/>
      <c r="TT721" s="8"/>
      <c r="TV721" s="4"/>
      <c r="TW721" s="4"/>
      <c r="TX721" s="15"/>
      <c r="TY721" s="39"/>
      <c r="UC721" s="7"/>
      <c r="UD721" s="8"/>
      <c r="UH721" s="7"/>
      <c r="UI721" s="8"/>
      <c r="UN721" s="8"/>
      <c r="UP721" s="4"/>
      <c r="UQ721" s="4"/>
      <c r="UR721" s="15"/>
      <c r="US721" s="39"/>
      <c r="UW721" s="7"/>
      <c r="UX721" s="8"/>
      <c r="VB721" s="7"/>
      <c r="VC721" s="8"/>
      <c r="VG721" s="7"/>
      <c r="VH721" s="8"/>
      <c r="VM721" s="8"/>
      <c r="VO721" s="4"/>
      <c r="VP721" s="4"/>
      <c r="VQ721" s="15"/>
      <c r="VR721" s="39"/>
      <c r="VV721" s="7"/>
      <c r="VW721" s="8"/>
      <c r="WA721" s="7"/>
      <c r="WB721" s="8"/>
      <c r="WF721" s="7"/>
      <c r="WG721" s="8"/>
      <c r="WK721" s="7"/>
      <c r="WL721" s="8"/>
      <c r="WQ721" s="8"/>
      <c r="WS721" s="4"/>
      <c r="WT721" s="4"/>
      <c r="WU721" s="15"/>
      <c r="WV721" s="39"/>
      <c r="WZ721" s="7"/>
      <c r="XA721" s="8"/>
      <c r="XE721" s="7"/>
      <c r="XF721" s="8"/>
      <c r="XJ721" s="7"/>
      <c r="XK721" s="8"/>
      <c r="XO721" s="7"/>
      <c r="XP721" s="8"/>
      <c r="XT721" s="7"/>
      <c r="XU721" s="8"/>
      <c r="XV721"/>
      <c r="XW721"/>
      <c r="XX721" s="11"/>
      <c r="XY721" s="7"/>
      <c r="XZ721" s="8"/>
      <c r="YA721"/>
      <c r="YB721"/>
      <c r="YC721" s="11"/>
      <c r="YD721" s="7"/>
      <c r="YE721" s="8"/>
      <c r="YF721"/>
      <c r="YG721"/>
      <c r="YH721" s="11"/>
      <c r="YI721" s="7"/>
      <c r="YJ721" s="8"/>
      <c r="YK721"/>
      <c r="YL721"/>
      <c r="YM721" s="127"/>
    </row>
    <row r="722" spans="2:663" x14ac:dyDescent="0.2">
      <c r="B722" s="242"/>
      <c r="C722" s="163"/>
      <c r="D722"/>
      <c r="J722"/>
      <c r="K722"/>
      <c r="L722"/>
      <c r="M722"/>
      <c r="N722"/>
      <c r="O722"/>
      <c r="P722"/>
      <c r="Q722"/>
      <c r="R722" s="11"/>
      <c r="S722"/>
      <c r="T722"/>
      <c r="U722"/>
      <c r="V722"/>
      <c r="W722" s="11"/>
      <c r="X722"/>
      <c r="Y722"/>
      <c r="Z722"/>
      <c r="AA722"/>
      <c r="AB722" s="11"/>
      <c r="AC722"/>
      <c r="AD722"/>
      <c r="AE722"/>
      <c r="AF722"/>
      <c r="AG722" s="11"/>
      <c r="AH722"/>
      <c r="AI722" s="8"/>
      <c r="AK722" s="4"/>
      <c r="AL722" s="9"/>
      <c r="AN722" s="8"/>
      <c r="AP722" s="4"/>
      <c r="AQ722" s="9"/>
      <c r="AS722" s="8"/>
      <c r="AU722" s="4"/>
      <c r="AV722" s="9"/>
      <c r="AX722" s="17"/>
      <c r="AZ722" s="13"/>
      <c r="BA722" s="16"/>
      <c r="BM722" s="39"/>
      <c r="BO722" s="14"/>
      <c r="BP722" s="18"/>
      <c r="BR722" s="39"/>
      <c r="BT722" s="14"/>
      <c r="BU722" s="18"/>
      <c r="BW722" s="39"/>
      <c r="BY722" s="14"/>
      <c r="BZ722" s="18"/>
      <c r="CA722" s="22"/>
      <c r="CB722" s="40"/>
      <c r="CG722" s="40"/>
      <c r="CI722" s="21"/>
      <c r="CJ722" s="21"/>
      <c r="CL722" s="40"/>
      <c r="CN722" s="21"/>
      <c r="CO722" s="21"/>
      <c r="CQ722" s="40"/>
      <c r="CS722" s="21"/>
      <c r="CT722" s="21"/>
      <c r="CV722" s="40"/>
      <c r="CX722" s="21"/>
      <c r="CY722" s="21"/>
      <c r="CZ722" s="26"/>
      <c r="DA722" s="41"/>
      <c r="DF722" s="41"/>
      <c r="DH722" s="25"/>
      <c r="DI722" s="25"/>
      <c r="DK722" s="41"/>
      <c r="DM722" s="25"/>
      <c r="DN722" s="25"/>
      <c r="DP722" s="41"/>
      <c r="DR722" s="25"/>
      <c r="DS722" s="25"/>
      <c r="DT722" s="30"/>
      <c r="DU722" s="42"/>
      <c r="DZ722" s="42"/>
      <c r="EB722" s="29"/>
      <c r="EC722" s="29"/>
      <c r="EE722" s="42"/>
      <c r="EG722" s="29"/>
      <c r="EH722" s="29"/>
      <c r="EI722" s="34"/>
      <c r="EJ722" s="43"/>
      <c r="EO722" s="43"/>
      <c r="EQ722" s="33"/>
      <c r="ER722" s="33"/>
      <c r="ES722" s="38"/>
      <c r="ET722" s="44"/>
      <c r="EX722" s="7"/>
      <c r="EY722" s="8"/>
      <c r="FD722" s="8"/>
      <c r="FF722" s="4"/>
      <c r="FG722" s="4"/>
      <c r="FI722" s="8"/>
      <c r="FK722" s="4"/>
      <c r="FL722" s="4"/>
      <c r="FN722" s="8"/>
      <c r="FP722" s="4"/>
      <c r="FQ722" s="4"/>
      <c r="FS722" s="8"/>
      <c r="FU722" s="4"/>
      <c r="FV722" s="4"/>
      <c r="FW722" s="15"/>
      <c r="FX722" s="39"/>
      <c r="GC722" s="39"/>
      <c r="GE722" s="14"/>
      <c r="GF722" s="14"/>
      <c r="GH722" s="39"/>
      <c r="GJ722" s="14"/>
      <c r="GK722" s="14"/>
      <c r="GM722" s="39"/>
      <c r="GO722" s="14"/>
      <c r="GP722" s="14"/>
      <c r="GQ722" s="22"/>
      <c r="GR722" s="40"/>
      <c r="GW722" s="40"/>
      <c r="GY722" s="21"/>
      <c r="GZ722" s="21"/>
      <c r="HB722" s="40"/>
      <c r="HD722" s="21"/>
      <c r="HE722" s="21"/>
      <c r="HF722" s="26"/>
      <c r="HG722" s="41"/>
      <c r="HL722" s="41"/>
      <c r="HN722" s="25"/>
      <c r="HO722" s="25"/>
      <c r="HP722" s="30"/>
      <c r="HQ722" s="42"/>
      <c r="HU722" s="7"/>
      <c r="HV722" s="8"/>
      <c r="IA722" s="8"/>
      <c r="IC722" s="4"/>
      <c r="ID722" s="4"/>
      <c r="IF722" s="8"/>
      <c r="IH722" s="4"/>
      <c r="II722" s="4"/>
      <c r="IK722" s="8"/>
      <c r="IM722" s="4"/>
      <c r="IN722" s="4"/>
      <c r="IO722" s="15"/>
      <c r="IP722" s="39"/>
      <c r="IU722" s="39"/>
      <c r="IW722" s="14"/>
      <c r="IX722" s="14"/>
      <c r="IZ722" s="39"/>
      <c r="JB722" s="14"/>
      <c r="JC722" s="14"/>
      <c r="JD722" s="22"/>
      <c r="JE722" s="40"/>
      <c r="JJ722" s="40"/>
      <c r="JL722" s="21"/>
      <c r="JM722" s="21"/>
      <c r="JN722" s="26"/>
      <c r="JO722" s="41"/>
      <c r="JS722" s="7"/>
      <c r="JT722" s="8"/>
      <c r="JY722" s="8"/>
      <c r="KA722" s="4"/>
      <c r="KB722" s="4"/>
      <c r="KD722" s="8"/>
      <c r="KF722" s="4"/>
      <c r="KG722" s="4"/>
      <c r="KH722" s="15"/>
      <c r="KI722" s="39"/>
      <c r="KN722" s="39"/>
      <c r="KP722" s="14"/>
      <c r="KQ722" s="14"/>
      <c r="KR722" s="22"/>
      <c r="KS722" s="40"/>
      <c r="KX722" s="6"/>
      <c r="KZ722" s="5"/>
      <c r="LA722" s="5"/>
      <c r="LG722" s="15"/>
      <c r="LH722" s="39"/>
      <c r="LM722" s="6"/>
      <c r="LO722" s="5"/>
      <c r="LP722" s="5"/>
      <c r="LQ722" s="7"/>
      <c r="LR722" s="8"/>
      <c r="LW722" s="8"/>
      <c r="LY722" s="4"/>
      <c r="LZ722" s="4"/>
      <c r="MB722" s="8"/>
      <c r="MD722" s="4"/>
      <c r="ME722" s="4"/>
      <c r="MG722" s="8"/>
      <c r="MI722" s="4"/>
      <c r="MJ722" s="4"/>
      <c r="MK722" s="15"/>
      <c r="ML722" s="39"/>
      <c r="MQ722" s="39"/>
      <c r="MS722" s="14"/>
      <c r="MT722" s="14"/>
      <c r="MV722" s="39"/>
      <c r="MX722" s="14"/>
      <c r="MY722" s="14"/>
      <c r="MZ722" s="22"/>
      <c r="NA722" s="40"/>
      <c r="NF722" s="40"/>
      <c r="NH722" s="21"/>
      <c r="NI722" s="21"/>
      <c r="NJ722" s="26"/>
      <c r="NK722" s="41"/>
      <c r="NO722" s="7"/>
      <c r="NP722" s="8"/>
      <c r="NU722" s="8"/>
      <c r="NW722" s="4"/>
      <c r="NX722" s="4"/>
      <c r="NZ722" s="8"/>
      <c r="OB722" s="4"/>
      <c r="OC722" s="4"/>
      <c r="OD722" s="15"/>
      <c r="OE722" s="39"/>
      <c r="OJ722" s="39"/>
      <c r="OL722" s="14"/>
      <c r="OM722" s="14"/>
      <c r="ON722" s="22"/>
      <c r="OO722" s="40"/>
      <c r="OS722" s="7"/>
      <c r="OT722" s="8"/>
      <c r="OY722" s="8"/>
      <c r="PA722" s="4"/>
      <c r="PB722" s="4"/>
      <c r="PC722" s="15"/>
      <c r="PD722" s="39"/>
      <c r="PH722" s="7"/>
      <c r="PI722" s="8"/>
      <c r="PM722" s="7"/>
      <c r="PN722" s="8"/>
      <c r="PS722" s="8"/>
      <c r="PU722" s="4"/>
      <c r="PV722" s="4"/>
      <c r="PX722" s="8"/>
      <c r="PZ722" s="4"/>
      <c r="QA722" s="4"/>
      <c r="QB722" s="15"/>
      <c r="QC722" s="39"/>
      <c r="QH722" s="39"/>
      <c r="QJ722" s="14"/>
      <c r="QK722" s="14"/>
      <c r="QL722" s="22"/>
      <c r="QM722" s="40"/>
      <c r="QQ722" s="7"/>
      <c r="QR722" s="8"/>
      <c r="QW722" s="8"/>
      <c r="QY722" s="4"/>
      <c r="QZ722" s="4"/>
      <c r="RA722" s="15"/>
      <c r="RB722" s="39"/>
      <c r="RF722" s="7"/>
      <c r="RG722" s="8"/>
      <c r="RK722" s="7"/>
      <c r="RL722" s="8"/>
      <c r="RQ722" s="8"/>
      <c r="RS722" s="4"/>
      <c r="RT722" s="4"/>
      <c r="RU722" s="15"/>
      <c r="RV722" s="39"/>
      <c r="RZ722" s="7"/>
      <c r="SA722" s="8"/>
      <c r="SE722" s="7"/>
      <c r="SF722" s="8"/>
      <c r="SJ722" s="7"/>
      <c r="SK722" s="8"/>
      <c r="SP722" s="8"/>
      <c r="SR722" s="4"/>
      <c r="SS722" s="4"/>
      <c r="SU722" s="8"/>
      <c r="SW722" s="4"/>
      <c r="SX722" s="4"/>
      <c r="SY722" s="15"/>
      <c r="SZ722" s="39"/>
      <c r="TE722" s="39"/>
      <c r="TG722" s="14"/>
      <c r="TH722" s="14"/>
      <c r="TI722" s="22"/>
      <c r="TJ722" s="40"/>
      <c r="TN722" s="7"/>
      <c r="TO722" s="8"/>
      <c r="TT722" s="8"/>
      <c r="TV722" s="4"/>
      <c r="TW722" s="4"/>
      <c r="TX722" s="15"/>
      <c r="TY722" s="39"/>
      <c r="UC722" s="7"/>
      <c r="UD722" s="8"/>
      <c r="UH722" s="7"/>
      <c r="UI722" s="8"/>
      <c r="UN722" s="8"/>
      <c r="UP722" s="4"/>
      <c r="UQ722" s="4"/>
      <c r="UR722" s="15"/>
      <c r="US722" s="39"/>
      <c r="UW722" s="7"/>
      <c r="UX722" s="8"/>
      <c r="VB722" s="7"/>
      <c r="VC722" s="8"/>
      <c r="VG722" s="7"/>
      <c r="VH722" s="8"/>
      <c r="VM722" s="8"/>
      <c r="VO722" s="4"/>
      <c r="VP722" s="4"/>
      <c r="VQ722" s="15"/>
      <c r="VR722" s="39"/>
      <c r="VV722" s="7"/>
      <c r="VW722" s="8"/>
      <c r="WA722" s="7"/>
      <c r="WB722" s="8"/>
      <c r="WF722" s="7"/>
      <c r="WG722" s="8"/>
      <c r="WK722" s="7"/>
      <c r="WL722" s="8"/>
      <c r="WQ722" s="8"/>
      <c r="WS722" s="4"/>
      <c r="WT722" s="4"/>
      <c r="WU722" s="15"/>
      <c r="WV722" s="39"/>
      <c r="WZ722" s="7"/>
      <c r="XA722" s="8"/>
      <c r="XE722" s="7"/>
      <c r="XF722" s="8"/>
      <c r="XJ722" s="7"/>
      <c r="XK722" s="8"/>
      <c r="XO722" s="7"/>
      <c r="XP722" s="8"/>
      <c r="XT722" s="7"/>
      <c r="XU722" s="8"/>
      <c r="XV722"/>
      <c r="XW722"/>
      <c r="XX722" s="11"/>
      <c r="XY722" s="7"/>
      <c r="XZ722" s="8"/>
      <c r="YA722"/>
      <c r="YB722"/>
      <c r="YC722" s="11"/>
      <c r="YD722" s="7"/>
      <c r="YE722" s="8"/>
      <c r="YF722"/>
      <c r="YG722"/>
      <c r="YH722" s="11"/>
      <c r="YI722" s="7"/>
      <c r="YJ722" s="8"/>
      <c r="YK722"/>
      <c r="YL722"/>
      <c r="YM722" s="127"/>
    </row>
    <row r="723" spans="2:663" x14ac:dyDescent="0.2">
      <c r="B723" s="242"/>
      <c r="C723" s="163"/>
      <c r="D723"/>
      <c r="J723"/>
      <c r="K723"/>
      <c r="L723"/>
      <c r="M723"/>
      <c r="N723"/>
      <c r="O723"/>
      <c r="P723"/>
      <c r="Q723"/>
      <c r="R723" s="11"/>
      <c r="S723"/>
      <c r="T723"/>
      <c r="U723"/>
      <c r="V723"/>
      <c r="W723" s="11"/>
      <c r="X723"/>
      <c r="Y723"/>
      <c r="Z723"/>
      <c r="AA723"/>
      <c r="AB723" s="11"/>
      <c r="AC723"/>
      <c r="AD723"/>
      <c r="AE723"/>
      <c r="AF723"/>
      <c r="AG723" s="11"/>
      <c r="AH723"/>
      <c r="AI723" s="8"/>
      <c r="AK723" s="4"/>
      <c r="AL723" s="9"/>
      <c r="AN723" s="8"/>
      <c r="AP723" s="4"/>
      <c r="AQ723" s="9"/>
      <c r="AS723" s="8"/>
      <c r="AU723" s="4"/>
      <c r="AV723" s="9"/>
      <c r="AX723" s="17"/>
      <c r="AZ723" s="13"/>
      <c r="BA723" s="16"/>
      <c r="BM723" s="39"/>
      <c r="BO723" s="14"/>
      <c r="BP723" s="18"/>
      <c r="BR723" s="39"/>
      <c r="BT723" s="14"/>
      <c r="BU723" s="18"/>
      <c r="BW723" s="39"/>
      <c r="BY723" s="14"/>
      <c r="BZ723" s="18"/>
      <c r="CA723" s="22"/>
      <c r="CB723" s="40"/>
      <c r="CG723" s="40"/>
      <c r="CI723" s="21"/>
      <c r="CJ723" s="21"/>
      <c r="CL723" s="40"/>
      <c r="CN723" s="21"/>
      <c r="CO723" s="21"/>
      <c r="CQ723" s="40"/>
      <c r="CS723" s="21"/>
      <c r="CT723" s="21"/>
      <c r="CV723" s="40"/>
      <c r="CX723" s="21"/>
      <c r="CY723" s="21"/>
      <c r="CZ723" s="26"/>
      <c r="DA723" s="41"/>
      <c r="DF723" s="41"/>
      <c r="DH723" s="25"/>
      <c r="DI723" s="25"/>
      <c r="DK723" s="41"/>
      <c r="DM723" s="25"/>
      <c r="DN723" s="25"/>
      <c r="DP723" s="41"/>
      <c r="DR723" s="25"/>
      <c r="DS723" s="25"/>
      <c r="DT723" s="30"/>
      <c r="DU723" s="42"/>
      <c r="DZ723" s="42"/>
      <c r="EB723" s="29"/>
      <c r="EC723" s="29"/>
      <c r="EE723" s="42"/>
      <c r="EG723" s="29"/>
      <c r="EH723" s="29"/>
      <c r="EI723" s="34"/>
      <c r="EJ723" s="43"/>
      <c r="EO723" s="43"/>
      <c r="EQ723" s="33"/>
      <c r="ER723" s="33"/>
      <c r="ES723" s="38"/>
      <c r="ET723" s="44"/>
      <c r="EX723" s="7"/>
      <c r="EY723" s="8"/>
      <c r="FD723" s="8"/>
      <c r="FF723" s="4"/>
      <c r="FG723" s="4"/>
      <c r="FI723" s="8"/>
      <c r="FK723" s="4"/>
      <c r="FL723" s="4"/>
      <c r="FN723" s="8"/>
      <c r="FP723" s="4"/>
      <c r="FQ723" s="4"/>
      <c r="FS723" s="8"/>
      <c r="FU723" s="4"/>
      <c r="FV723" s="4"/>
      <c r="FW723" s="15"/>
      <c r="FX723" s="39"/>
      <c r="GC723" s="39"/>
      <c r="GE723" s="14"/>
      <c r="GF723" s="14"/>
      <c r="GH723" s="39"/>
      <c r="GJ723" s="14"/>
      <c r="GK723" s="14"/>
      <c r="GM723" s="39"/>
      <c r="GO723" s="14"/>
      <c r="GP723" s="14"/>
      <c r="GQ723" s="22"/>
      <c r="GR723" s="40"/>
      <c r="GW723" s="40"/>
      <c r="GY723" s="21"/>
      <c r="GZ723" s="21"/>
      <c r="HB723" s="40"/>
      <c r="HD723" s="21"/>
      <c r="HE723" s="21"/>
      <c r="HF723" s="26"/>
      <c r="HG723" s="41"/>
      <c r="HL723" s="41"/>
      <c r="HN723" s="25"/>
      <c r="HO723" s="25"/>
      <c r="HP723" s="30"/>
      <c r="HQ723" s="42"/>
      <c r="HU723" s="7"/>
      <c r="HV723" s="8"/>
      <c r="IA723" s="8"/>
      <c r="IC723" s="4"/>
      <c r="ID723" s="4"/>
      <c r="IF723" s="8"/>
      <c r="IH723" s="4"/>
      <c r="II723" s="4"/>
      <c r="IK723" s="8"/>
      <c r="IM723" s="4"/>
      <c r="IN723" s="4"/>
      <c r="IO723" s="15"/>
      <c r="IP723" s="39"/>
      <c r="IU723" s="39"/>
      <c r="IW723" s="14"/>
      <c r="IX723" s="14"/>
      <c r="IZ723" s="39"/>
      <c r="JB723" s="14"/>
      <c r="JC723" s="14"/>
      <c r="JD723" s="22"/>
      <c r="JE723" s="40"/>
      <c r="JJ723" s="40"/>
      <c r="JL723" s="21"/>
      <c r="JM723" s="21"/>
      <c r="JN723" s="26"/>
      <c r="JO723" s="41"/>
      <c r="JS723" s="7"/>
      <c r="JT723" s="8"/>
      <c r="JY723" s="8"/>
      <c r="KA723" s="4"/>
      <c r="KB723" s="4"/>
      <c r="KD723" s="8"/>
      <c r="KF723" s="4"/>
      <c r="KG723" s="4"/>
      <c r="KH723" s="15"/>
      <c r="KI723" s="39"/>
      <c r="KN723" s="39"/>
      <c r="KP723" s="14"/>
      <c r="KQ723" s="14"/>
      <c r="KR723" s="22"/>
      <c r="KS723" s="40"/>
      <c r="KX723" s="6"/>
      <c r="KZ723" s="5"/>
      <c r="LA723" s="5"/>
      <c r="LG723" s="15"/>
      <c r="LH723" s="39"/>
      <c r="LM723" s="6"/>
      <c r="LO723" s="5"/>
      <c r="LP723" s="5"/>
      <c r="LQ723" s="7"/>
      <c r="LR723" s="8"/>
      <c r="LW723" s="8"/>
      <c r="LY723" s="4"/>
      <c r="LZ723" s="4"/>
      <c r="MB723" s="8"/>
      <c r="MD723" s="4"/>
      <c r="ME723" s="4"/>
      <c r="MG723" s="8"/>
      <c r="MI723" s="4"/>
      <c r="MJ723" s="4"/>
      <c r="MK723" s="15"/>
      <c r="ML723" s="39"/>
      <c r="MQ723" s="39"/>
      <c r="MS723" s="14"/>
      <c r="MT723" s="14"/>
      <c r="MV723" s="39"/>
      <c r="MX723" s="14"/>
      <c r="MY723" s="14"/>
      <c r="MZ723" s="22"/>
      <c r="NA723" s="40"/>
      <c r="NF723" s="40"/>
      <c r="NH723" s="21"/>
      <c r="NI723" s="21"/>
      <c r="NJ723" s="26"/>
      <c r="NK723" s="41"/>
      <c r="NO723" s="7"/>
      <c r="NP723" s="8"/>
      <c r="NU723" s="8"/>
      <c r="NW723" s="4"/>
      <c r="NX723" s="4"/>
      <c r="NZ723" s="8"/>
      <c r="OB723" s="4"/>
      <c r="OC723" s="4"/>
      <c r="OD723" s="15"/>
      <c r="OE723" s="39"/>
      <c r="OJ723" s="39"/>
      <c r="OL723" s="14"/>
      <c r="OM723" s="14"/>
      <c r="ON723" s="22"/>
      <c r="OO723" s="40"/>
      <c r="OS723" s="7"/>
      <c r="OT723" s="8"/>
      <c r="OY723" s="8"/>
      <c r="PA723" s="4"/>
      <c r="PB723" s="4"/>
      <c r="PC723" s="15"/>
      <c r="PD723" s="39"/>
      <c r="PH723" s="7"/>
      <c r="PI723" s="8"/>
      <c r="PM723" s="7"/>
      <c r="PN723" s="8"/>
      <c r="PS723" s="8"/>
      <c r="PU723" s="4"/>
      <c r="PV723" s="4"/>
      <c r="PX723" s="8"/>
      <c r="PZ723" s="4"/>
      <c r="QA723" s="4"/>
      <c r="QB723" s="15"/>
      <c r="QC723" s="39"/>
      <c r="QH723" s="39"/>
      <c r="QJ723" s="14"/>
      <c r="QK723" s="14"/>
      <c r="QL723" s="22"/>
      <c r="QM723" s="40"/>
      <c r="QQ723" s="7"/>
      <c r="QR723" s="8"/>
      <c r="QW723" s="8"/>
      <c r="QY723" s="4"/>
      <c r="QZ723" s="4"/>
      <c r="RA723" s="15"/>
      <c r="RB723" s="39"/>
      <c r="RF723" s="7"/>
      <c r="RG723" s="8"/>
      <c r="RK723" s="7"/>
      <c r="RL723" s="8"/>
      <c r="RQ723" s="8"/>
      <c r="RS723" s="4"/>
      <c r="RT723" s="4"/>
      <c r="RU723" s="15"/>
      <c r="RV723" s="39"/>
      <c r="RZ723" s="7"/>
      <c r="SA723" s="8"/>
      <c r="SE723" s="7"/>
      <c r="SF723" s="8"/>
      <c r="SJ723" s="7"/>
      <c r="SK723" s="8"/>
      <c r="SP723" s="8"/>
      <c r="SR723" s="4"/>
      <c r="SS723" s="4"/>
      <c r="SU723" s="8"/>
      <c r="SW723" s="4"/>
      <c r="SX723" s="4"/>
      <c r="SY723" s="15"/>
      <c r="SZ723" s="39"/>
      <c r="TE723" s="39"/>
      <c r="TG723" s="14"/>
      <c r="TH723" s="14"/>
      <c r="TI723" s="22"/>
      <c r="TJ723" s="40"/>
      <c r="TN723" s="7"/>
      <c r="TO723" s="8"/>
      <c r="TT723" s="8"/>
      <c r="TV723" s="4"/>
      <c r="TW723" s="4"/>
      <c r="TX723" s="15"/>
      <c r="TY723" s="39"/>
      <c r="UC723" s="7"/>
      <c r="UD723" s="8"/>
      <c r="UH723" s="7"/>
      <c r="UI723" s="8"/>
      <c r="UN723" s="8"/>
      <c r="UP723" s="4"/>
      <c r="UQ723" s="4"/>
      <c r="UR723" s="15"/>
      <c r="US723" s="39"/>
      <c r="UW723" s="7"/>
      <c r="UX723" s="8"/>
      <c r="VB723" s="7"/>
      <c r="VC723" s="8"/>
      <c r="VG723" s="7"/>
      <c r="VH723" s="8"/>
      <c r="VM723" s="8"/>
      <c r="VO723" s="4"/>
      <c r="VP723" s="4"/>
      <c r="VQ723" s="15"/>
      <c r="VR723" s="39"/>
      <c r="VV723" s="7"/>
      <c r="VW723" s="8"/>
      <c r="WA723" s="7"/>
      <c r="WB723" s="8"/>
      <c r="WF723" s="7"/>
      <c r="WG723" s="8"/>
      <c r="WK723" s="7"/>
      <c r="WL723" s="8"/>
      <c r="WQ723" s="8"/>
      <c r="WS723" s="4"/>
      <c r="WT723" s="4"/>
      <c r="WU723" s="15"/>
      <c r="WV723" s="39"/>
      <c r="WZ723" s="7"/>
      <c r="XA723" s="8"/>
      <c r="XE723" s="7"/>
      <c r="XF723" s="8"/>
      <c r="XJ723" s="7"/>
      <c r="XK723" s="8"/>
      <c r="XO723" s="7"/>
      <c r="XP723" s="8"/>
      <c r="XT723" s="7"/>
      <c r="XU723" s="8"/>
      <c r="XV723"/>
      <c r="XW723"/>
      <c r="XX723" s="11"/>
      <c r="XY723" s="7"/>
      <c r="XZ723" s="8"/>
      <c r="YA723"/>
      <c r="YB723"/>
      <c r="YC723" s="11"/>
      <c r="YD723" s="7"/>
      <c r="YE723" s="8"/>
      <c r="YF723"/>
      <c r="YG723"/>
      <c r="YH723" s="11"/>
      <c r="YI723" s="7"/>
      <c r="YJ723" s="8"/>
      <c r="YK723"/>
      <c r="YL723"/>
      <c r="YM723" s="127"/>
    </row>
    <row r="724" spans="2:663" x14ac:dyDescent="0.2">
      <c r="B724" s="242"/>
      <c r="C724" s="163"/>
      <c r="D724"/>
      <c r="J724"/>
      <c r="K724"/>
      <c r="L724"/>
      <c r="M724"/>
      <c r="N724"/>
      <c r="O724"/>
      <c r="P724"/>
      <c r="Q724"/>
      <c r="R724" s="11"/>
      <c r="S724"/>
      <c r="T724"/>
      <c r="U724"/>
      <c r="V724"/>
      <c r="W724" s="11"/>
      <c r="X724"/>
      <c r="Y724"/>
      <c r="Z724"/>
      <c r="AA724"/>
      <c r="AB724" s="11"/>
      <c r="AC724"/>
      <c r="AD724"/>
      <c r="AE724"/>
      <c r="AF724"/>
      <c r="AG724" s="11"/>
      <c r="AH724"/>
      <c r="AI724" s="8"/>
      <c r="AK724" s="4"/>
      <c r="AL724" s="9"/>
      <c r="AN724" s="8"/>
      <c r="AP724" s="4"/>
      <c r="AQ724" s="9"/>
      <c r="AS724" s="8"/>
      <c r="AU724" s="4"/>
      <c r="AV724" s="9"/>
      <c r="AX724" s="17"/>
      <c r="AZ724" s="13"/>
      <c r="BA724" s="16"/>
      <c r="BM724" s="39"/>
      <c r="BO724" s="14"/>
      <c r="BP724" s="18"/>
      <c r="BR724" s="39"/>
      <c r="BT724" s="14"/>
      <c r="BU724" s="18"/>
      <c r="BW724" s="39"/>
      <c r="BY724" s="14"/>
      <c r="BZ724" s="18"/>
      <c r="CA724" s="22"/>
      <c r="CB724" s="40"/>
      <c r="CG724" s="40"/>
      <c r="CI724" s="21"/>
      <c r="CJ724" s="21"/>
      <c r="CL724" s="40"/>
      <c r="CN724" s="21"/>
      <c r="CO724" s="21"/>
      <c r="CQ724" s="40"/>
      <c r="CS724" s="21"/>
      <c r="CT724" s="21"/>
      <c r="CV724" s="40"/>
      <c r="CX724" s="21"/>
      <c r="CY724" s="21"/>
      <c r="CZ724" s="26"/>
      <c r="DA724" s="41"/>
      <c r="DF724" s="41"/>
      <c r="DH724" s="25"/>
      <c r="DI724" s="25"/>
      <c r="DK724" s="41"/>
      <c r="DM724" s="25"/>
      <c r="DN724" s="25"/>
      <c r="DP724" s="41"/>
      <c r="DR724" s="25"/>
      <c r="DS724" s="25"/>
      <c r="DT724" s="30"/>
      <c r="DU724" s="42"/>
      <c r="DZ724" s="42"/>
      <c r="EB724" s="29"/>
      <c r="EC724" s="29"/>
      <c r="EE724" s="42"/>
      <c r="EG724" s="29"/>
      <c r="EH724" s="29"/>
      <c r="EI724" s="34"/>
      <c r="EJ724" s="43"/>
      <c r="EO724" s="43"/>
      <c r="EQ724" s="33"/>
      <c r="ER724" s="33"/>
      <c r="ES724" s="38"/>
      <c r="ET724" s="44"/>
      <c r="EX724" s="7"/>
      <c r="EY724" s="8"/>
      <c r="FD724" s="8"/>
      <c r="FF724" s="4"/>
      <c r="FG724" s="4"/>
      <c r="FI724" s="8"/>
      <c r="FK724" s="4"/>
      <c r="FL724" s="4"/>
      <c r="FN724" s="8"/>
      <c r="FP724" s="4"/>
      <c r="FQ724" s="4"/>
      <c r="FS724" s="8"/>
      <c r="FU724" s="4"/>
      <c r="FV724" s="4"/>
      <c r="FW724" s="15"/>
      <c r="FX724" s="39"/>
      <c r="GC724" s="39"/>
      <c r="GE724" s="14"/>
      <c r="GF724" s="14"/>
      <c r="GH724" s="39"/>
      <c r="GJ724" s="14"/>
      <c r="GK724" s="14"/>
      <c r="GM724" s="39"/>
      <c r="GO724" s="14"/>
      <c r="GP724" s="14"/>
      <c r="GQ724" s="22"/>
      <c r="GR724" s="40"/>
      <c r="GW724" s="40"/>
      <c r="GY724" s="21"/>
      <c r="GZ724" s="21"/>
      <c r="HB724" s="40"/>
      <c r="HD724" s="21"/>
      <c r="HE724" s="21"/>
      <c r="HF724" s="26"/>
      <c r="HG724" s="41"/>
      <c r="HL724" s="41"/>
      <c r="HN724" s="25"/>
      <c r="HO724" s="25"/>
      <c r="HP724" s="30"/>
      <c r="HQ724" s="42"/>
      <c r="HU724" s="7"/>
      <c r="HV724" s="8"/>
      <c r="IA724" s="8"/>
      <c r="IC724" s="4"/>
      <c r="ID724" s="4"/>
      <c r="IF724" s="8"/>
      <c r="IH724" s="4"/>
      <c r="II724" s="4"/>
      <c r="IK724" s="8"/>
      <c r="IM724" s="4"/>
      <c r="IN724" s="4"/>
      <c r="IO724" s="15"/>
      <c r="IP724" s="39"/>
      <c r="IU724" s="39"/>
      <c r="IW724" s="14"/>
      <c r="IX724" s="14"/>
      <c r="IZ724" s="39"/>
      <c r="JB724" s="14"/>
      <c r="JC724" s="14"/>
      <c r="JD724" s="22"/>
      <c r="JE724" s="40"/>
      <c r="JJ724" s="40"/>
      <c r="JL724" s="21"/>
      <c r="JM724" s="21"/>
      <c r="JN724" s="26"/>
      <c r="JO724" s="41"/>
      <c r="JS724" s="7"/>
      <c r="JT724" s="8"/>
      <c r="JY724" s="8"/>
      <c r="KA724" s="4"/>
      <c r="KB724" s="4"/>
      <c r="KD724" s="8"/>
      <c r="KF724" s="4"/>
      <c r="KG724" s="4"/>
      <c r="KH724" s="15"/>
      <c r="KI724" s="39"/>
      <c r="KN724" s="39"/>
      <c r="KP724" s="14"/>
      <c r="KQ724" s="14"/>
      <c r="KR724" s="22"/>
      <c r="KS724" s="40"/>
      <c r="KX724" s="6"/>
      <c r="KZ724" s="5"/>
      <c r="LA724" s="5"/>
      <c r="LG724" s="15"/>
      <c r="LH724" s="39"/>
      <c r="LM724" s="6"/>
      <c r="LO724" s="5"/>
      <c r="LP724" s="5"/>
      <c r="LQ724" s="7"/>
      <c r="LR724" s="8"/>
      <c r="LW724" s="8"/>
      <c r="LY724" s="4"/>
      <c r="LZ724" s="4"/>
      <c r="MB724" s="8"/>
      <c r="MD724" s="4"/>
      <c r="ME724" s="4"/>
      <c r="MG724" s="8"/>
      <c r="MI724" s="4"/>
      <c r="MJ724" s="4"/>
      <c r="MK724" s="15"/>
      <c r="ML724" s="39"/>
      <c r="MQ724" s="39"/>
      <c r="MS724" s="14"/>
      <c r="MT724" s="14"/>
      <c r="MV724" s="39"/>
      <c r="MX724" s="14"/>
      <c r="MY724" s="14"/>
      <c r="MZ724" s="22"/>
      <c r="NA724" s="40"/>
      <c r="NF724" s="40"/>
      <c r="NH724" s="21"/>
      <c r="NI724" s="21"/>
      <c r="NJ724" s="26"/>
      <c r="NK724" s="41"/>
      <c r="NO724" s="7"/>
      <c r="NP724" s="8"/>
      <c r="NU724" s="8"/>
      <c r="NW724" s="4"/>
      <c r="NX724" s="4"/>
      <c r="NZ724" s="8"/>
      <c r="OB724" s="4"/>
      <c r="OC724" s="4"/>
      <c r="OD724" s="15"/>
      <c r="OE724" s="39"/>
      <c r="OJ724" s="39"/>
      <c r="OL724" s="14"/>
      <c r="OM724" s="14"/>
      <c r="ON724" s="22"/>
      <c r="OO724" s="40"/>
      <c r="OS724" s="7"/>
      <c r="OT724" s="8"/>
      <c r="OY724" s="8"/>
      <c r="PA724" s="4"/>
      <c r="PB724" s="4"/>
      <c r="PC724" s="15"/>
      <c r="PD724" s="39"/>
      <c r="PH724" s="7"/>
      <c r="PI724" s="8"/>
      <c r="PM724" s="7"/>
      <c r="PN724" s="8"/>
      <c r="PS724" s="8"/>
      <c r="PU724" s="4"/>
      <c r="PV724" s="4"/>
      <c r="PX724" s="8"/>
      <c r="PZ724" s="4"/>
      <c r="QA724" s="4"/>
      <c r="QB724" s="15"/>
      <c r="QC724" s="39"/>
      <c r="QH724" s="39"/>
      <c r="QJ724" s="14"/>
      <c r="QK724" s="14"/>
      <c r="QL724" s="22"/>
      <c r="QM724" s="40"/>
      <c r="QQ724" s="7"/>
      <c r="QR724" s="8"/>
      <c r="QW724" s="8"/>
      <c r="QY724" s="4"/>
      <c r="QZ724" s="4"/>
      <c r="RA724" s="15"/>
      <c r="RB724" s="39"/>
      <c r="RF724" s="7"/>
      <c r="RG724" s="8"/>
      <c r="RK724" s="7"/>
      <c r="RL724" s="8"/>
      <c r="RQ724" s="8"/>
      <c r="RS724" s="4"/>
      <c r="RT724" s="4"/>
      <c r="RU724" s="15"/>
      <c r="RV724" s="39"/>
      <c r="RZ724" s="7"/>
      <c r="SA724" s="8"/>
      <c r="SE724" s="7"/>
      <c r="SF724" s="8"/>
      <c r="SJ724" s="7"/>
      <c r="SK724" s="8"/>
      <c r="SP724" s="8"/>
      <c r="SR724" s="4"/>
      <c r="SS724" s="4"/>
      <c r="SU724" s="8"/>
      <c r="SW724" s="4"/>
      <c r="SX724" s="4"/>
      <c r="SY724" s="15"/>
      <c r="SZ724" s="39"/>
      <c r="TE724" s="39"/>
      <c r="TG724" s="14"/>
      <c r="TH724" s="14"/>
      <c r="TI724" s="22"/>
      <c r="TJ724" s="40"/>
      <c r="TN724" s="7"/>
      <c r="TO724" s="8"/>
      <c r="TT724" s="8"/>
      <c r="TV724" s="4"/>
      <c r="TW724" s="4"/>
      <c r="TX724" s="15"/>
      <c r="TY724" s="39"/>
      <c r="UC724" s="7"/>
      <c r="UD724" s="8"/>
      <c r="UH724" s="7"/>
      <c r="UI724" s="8"/>
      <c r="UN724" s="8"/>
      <c r="UP724" s="4"/>
      <c r="UQ724" s="4"/>
      <c r="UR724" s="15"/>
      <c r="US724" s="39"/>
      <c r="UW724" s="7"/>
      <c r="UX724" s="8"/>
      <c r="VB724" s="7"/>
      <c r="VC724" s="8"/>
      <c r="VG724" s="7"/>
      <c r="VH724" s="8"/>
      <c r="VM724" s="8"/>
      <c r="VO724" s="4"/>
      <c r="VP724" s="4"/>
      <c r="VQ724" s="15"/>
      <c r="VR724" s="39"/>
      <c r="VV724" s="7"/>
      <c r="VW724" s="8"/>
      <c r="WA724" s="7"/>
      <c r="WB724" s="8"/>
      <c r="WF724" s="7"/>
      <c r="WG724" s="8"/>
      <c r="WK724" s="7"/>
      <c r="WL724" s="8"/>
      <c r="WQ724" s="8"/>
      <c r="WS724" s="4"/>
      <c r="WT724" s="4"/>
      <c r="WU724" s="15"/>
      <c r="WV724" s="39"/>
      <c r="WZ724" s="7"/>
      <c r="XA724" s="8"/>
      <c r="XE724" s="7"/>
      <c r="XF724" s="8"/>
      <c r="XJ724" s="7"/>
      <c r="XK724" s="8"/>
      <c r="XO724" s="7"/>
      <c r="XP724" s="8"/>
      <c r="XT724" s="7"/>
      <c r="XU724" s="8"/>
      <c r="XV724"/>
      <c r="XW724"/>
      <c r="XX724" s="11"/>
      <c r="XY724" s="7"/>
      <c r="XZ724" s="8"/>
      <c r="YA724"/>
      <c r="YB724"/>
      <c r="YC724" s="11"/>
      <c r="YD724" s="7"/>
      <c r="YE724" s="8"/>
      <c r="YF724"/>
      <c r="YG724"/>
      <c r="YH724" s="11"/>
      <c r="YI724" s="7"/>
      <c r="YJ724" s="8"/>
      <c r="YK724"/>
      <c r="YL724"/>
      <c r="YM724" s="127"/>
    </row>
    <row r="725" spans="2:663" x14ac:dyDescent="0.2">
      <c r="B725" s="242"/>
      <c r="C725" s="163"/>
      <c r="D725"/>
      <c r="J725"/>
      <c r="K725"/>
      <c r="L725"/>
      <c r="M725"/>
      <c r="N725"/>
      <c r="O725"/>
      <c r="P725"/>
      <c r="Q725"/>
      <c r="R725" s="11"/>
      <c r="S725"/>
      <c r="T725"/>
      <c r="U725"/>
      <c r="V725"/>
      <c r="W725" s="11"/>
      <c r="X725"/>
      <c r="Y725"/>
      <c r="Z725"/>
      <c r="AA725"/>
      <c r="AB725" s="11"/>
      <c r="AC725"/>
      <c r="AD725"/>
      <c r="AE725"/>
      <c r="AF725"/>
      <c r="AG725" s="11"/>
      <c r="AH725"/>
      <c r="AI725" s="8"/>
      <c r="AK725" s="4"/>
      <c r="AL725" s="9"/>
      <c r="AN725" s="8"/>
      <c r="AP725" s="4"/>
      <c r="AQ725" s="9"/>
      <c r="AS725" s="8"/>
      <c r="AU725" s="4"/>
      <c r="AV725" s="9"/>
      <c r="AX725" s="17"/>
      <c r="AZ725" s="13"/>
      <c r="BA725" s="16"/>
      <c r="BM725" s="39"/>
      <c r="BO725" s="14"/>
      <c r="BP725" s="18"/>
      <c r="BR725" s="39"/>
      <c r="BT725" s="14"/>
      <c r="BU725" s="18"/>
      <c r="BW725" s="39"/>
      <c r="BY725" s="14"/>
      <c r="BZ725" s="18"/>
      <c r="CA725" s="22"/>
      <c r="CB725" s="40"/>
      <c r="CG725" s="40"/>
      <c r="CI725" s="21"/>
      <c r="CJ725" s="21"/>
      <c r="CL725" s="40"/>
      <c r="CN725" s="21"/>
      <c r="CO725" s="21"/>
      <c r="CQ725" s="40"/>
      <c r="CS725" s="21"/>
      <c r="CT725" s="21"/>
      <c r="CV725" s="40"/>
      <c r="CX725" s="21"/>
      <c r="CY725" s="21"/>
      <c r="CZ725" s="26"/>
      <c r="DA725" s="41"/>
      <c r="DF725" s="41"/>
      <c r="DH725" s="25"/>
      <c r="DI725" s="25"/>
      <c r="DK725" s="41"/>
      <c r="DM725" s="25"/>
      <c r="DN725" s="25"/>
      <c r="DP725" s="41"/>
      <c r="DR725" s="25"/>
      <c r="DS725" s="25"/>
      <c r="DT725" s="30"/>
      <c r="DU725" s="42"/>
      <c r="DZ725" s="42"/>
      <c r="EB725" s="29"/>
      <c r="EC725" s="29"/>
      <c r="EE725" s="42"/>
      <c r="EG725" s="29"/>
      <c r="EH725" s="29"/>
      <c r="EI725" s="34"/>
      <c r="EJ725" s="43"/>
      <c r="EO725" s="43"/>
      <c r="EQ725" s="33"/>
      <c r="ER725" s="33"/>
      <c r="ES725" s="38"/>
      <c r="ET725" s="44"/>
      <c r="EX725" s="7"/>
      <c r="EY725" s="8"/>
      <c r="FD725" s="8"/>
      <c r="FF725" s="4"/>
      <c r="FG725" s="4"/>
      <c r="FI725" s="8"/>
      <c r="FK725" s="4"/>
      <c r="FL725" s="4"/>
      <c r="FN725" s="8"/>
      <c r="FP725" s="4"/>
      <c r="FQ725" s="4"/>
      <c r="FS725" s="8"/>
      <c r="FU725" s="4"/>
      <c r="FV725" s="4"/>
      <c r="FW725" s="15"/>
      <c r="FX725" s="39"/>
      <c r="GC725" s="39"/>
      <c r="GE725" s="14"/>
      <c r="GF725" s="14"/>
      <c r="GH725" s="39"/>
      <c r="GJ725" s="14"/>
      <c r="GK725" s="14"/>
      <c r="GM725" s="39"/>
      <c r="GO725" s="14"/>
      <c r="GP725" s="14"/>
      <c r="GQ725" s="22"/>
      <c r="GR725" s="40"/>
      <c r="GW725" s="40"/>
      <c r="GY725" s="21"/>
      <c r="GZ725" s="21"/>
      <c r="HB725" s="40"/>
      <c r="HD725" s="21"/>
      <c r="HE725" s="21"/>
      <c r="HF725" s="26"/>
      <c r="HG725" s="41"/>
      <c r="HL725" s="41"/>
      <c r="HN725" s="25"/>
      <c r="HO725" s="25"/>
      <c r="HP725" s="30"/>
      <c r="HQ725" s="42"/>
      <c r="HU725" s="7"/>
      <c r="HV725" s="8"/>
      <c r="IA725" s="8"/>
      <c r="IC725" s="4"/>
      <c r="ID725" s="4"/>
      <c r="IF725" s="8"/>
      <c r="IH725" s="4"/>
      <c r="II725" s="4"/>
      <c r="IK725" s="8"/>
      <c r="IM725" s="4"/>
      <c r="IN725" s="4"/>
      <c r="IO725" s="15"/>
      <c r="IP725" s="39"/>
      <c r="IU725" s="39"/>
      <c r="IW725" s="14"/>
      <c r="IX725" s="14"/>
      <c r="IZ725" s="39"/>
      <c r="JB725" s="14"/>
      <c r="JC725" s="14"/>
      <c r="JD725" s="22"/>
      <c r="JE725" s="40"/>
      <c r="JJ725" s="40"/>
      <c r="JL725" s="21"/>
      <c r="JM725" s="21"/>
      <c r="JN725" s="26"/>
      <c r="JO725" s="41"/>
      <c r="JS725" s="7"/>
      <c r="JT725" s="8"/>
      <c r="JY725" s="8"/>
      <c r="KA725" s="4"/>
      <c r="KB725" s="4"/>
      <c r="KD725" s="8"/>
      <c r="KF725" s="4"/>
      <c r="KG725" s="4"/>
      <c r="KH725" s="15"/>
      <c r="KI725" s="39"/>
      <c r="KN725" s="39"/>
      <c r="KP725" s="14"/>
      <c r="KQ725" s="14"/>
      <c r="KR725" s="22"/>
      <c r="KS725" s="40"/>
      <c r="KX725" s="6"/>
      <c r="KZ725" s="5"/>
      <c r="LA725" s="5"/>
      <c r="LG725" s="15"/>
      <c r="LH725" s="39"/>
      <c r="LM725" s="6"/>
      <c r="LO725" s="5"/>
      <c r="LP725" s="5"/>
      <c r="LQ725" s="7"/>
      <c r="LR725" s="8"/>
      <c r="LW725" s="8"/>
      <c r="LY725" s="4"/>
      <c r="LZ725" s="4"/>
      <c r="MB725" s="8"/>
      <c r="MD725" s="4"/>
      <c r="ME725" s="4"/>
      <c r="MG725" s="8"/>
      <c r="MI725" s="4"/>
      <c r="MJ725" s="4"/>
      <c r="MK725" s="15"/>
      <c r="ML725" s="39"/>
      <c r="MQ725" s="39"/>
      <c r="MS725" s="14"/>
      <c r="MT725" s="14"/>
      <c r="MV725" s="39"/>
      <c r="MX725" s="14"/>
      <c r="MY725" s="14"/>
      <c r="MZ725" s="22"/>
      <c r="NA725" s="40"/>
      <c r="NF725" s="40"/>
      <c r="NH725" s="21"/>
      <c r="NI725" s="21"/>
      <c r="NJ725" s="26"/>
      <c r="NK725" s="41"/>
      <c r="NO725" s="7"/>
      <c r="NP725" s="8"/>
      <c r="NU725" s="8"/>
      <c r="NW725" s="4"/>
      <c r="NX725" s="4"/>
      <c r="NZ725" s="8"/>
      <c r="OB725" s="4"/>
      <c r="OC725" s="4"/>
      <c r="OD725" s="15"/>
      <c r="OE725" s="39"/>
      <c r="OJ725" s="39"/>
      <c r="OL725" s="14"/>
      <c r="OM725" s="14"/>
      <c r="ON725" s="22"/>
      <c r="OO725" s="40"/>
      <c r="OS725" s="7"/>
      <c r="OT725" s="8"/>
      <c r="OY725" s="8"/>
      <c r="PA725" s="4"/>
      <c r="PB725" s="4"/>
      <c r="PC725" s="15"/>
      <c r="PD725" s="39"/>
      <c r="PH725" s="7"/>
      <c r="PI725" s="8"/>
      <c r="PM725" s="7"/>
      <c r="PN725" s="8"/>
      <c r="PS725" s="8"/>
      <c r="PU725" s="4"/>
      <c r="PV725" s="4"/>
      <c r="PX725" s="8"/>
      <c r="PZ725" s="4"/>
      <c r="QA725" s="4"/>
      <c r="QB725" s="15"/>
      <c r="QC725" s="39"/>
      <c r="QH725" s="39"/>
      <c r="QJ725" s="14"/>
      <c r="QK725" s="14"/>
      <c r="QL725" s="22"/>
      <c r="QM725" s="40"/>
      <c r="QQ725" s="7"/>
      <c r="QR725" s="8"/>
      <c r="QW725" s="8"/>
      <c r="QY725" s="4"/>
      <c r="QZ725" s="4"/>
      <c r="RA725" s="15"/>
      <c r="RB725" s="39"/>
      <c r="RF725" s="7"/>
      <c r="RG725" s="8"/>
      <c r="RK725" s="7"/>
      <c r="RL725" s="8"/>
      <c r="RQ725" s="8"/>
      <c r="RS725" s="4"/>
      <c r="RT725" s="4"/>
      <c r="RU725" s="15"/>
      <c r="RV725" s="39"/>
      <c r="RZ725" s="7"/>
      <c r="SA725" s="8"/>
      <c r="SE725" s="7"/>
      <c r="SF725" s="8"/>
      <c r="SJ725" s="7"/>
      <c r="SK725" s="8"/>
      <c r="SP725" s="8"/>
      <c r="SR725" s="4"/>
      <c r="SS725" s="4"/>
      <c r="SU725" s="8"/>
      <c r="SW725" s="4"/>
      <c r="SX725" s="4"/>
      <c r="SY725" s="15"/>
      <c r="SZ725" s="39"/>
      <c r="TE725" s="39"/>
      <c r="TG725" s="14"/>
      <c r="TH725" s="14"/>
      <c r="TI725" s="22"/>
      <c r="TJ725" s="40"/>
      <c r="TN725" s="7"/>
      <c r="TO725" s="8"/>
      <c r="TT725" s="8"/>
      <c r="TV725" s="4"/>
      <c r="TW725" s="4"/>
      <c r="TX725" s="15"/>
      <c r="TY725" s="39"/>
      <c r="UC725" s="7"/>
      <c r="UD725" s="8"/>
      <c r="UH725" s="7"/>
      <c r="UI725" s="8"/>
      <c r="UN725" s="8"/>
      <c r="UP725" s="4"/>
      <c r="UQ725" s="4"/>
      <c r="UR725" s="15"/>
      <c r="US725" s="39"/>
      <c r="UW725" s="7"/>
      <c r="UX725" s="8"/>
      <c r="VB725" s="7"/>
      <c r="VC725" s="8"/>
      <c r="VG725" s="7"/>
      <c r="VH725" s="8"/>
      <c r="VM725" s="8"/>
      <c r="VO725" s="4"/>
      <c r="VP725" s="4"/>
      <c r="VQ725" s="15"/>
      <c r="VR725" s="39"/>
      <c r="VV725" s="7"/>
      <c r="VW725" s="8"/>
      <c r="WA725" s="7"/>
      <c r="WB725" s="8"/>
      <c r="WF725" s="7"/>
      <c r="WG725" s="8"/>
      <c r="WK725" s="7"/>
      <c r="WL725" s="8"/>
      <c r="WQ725" s="8"/>
      <c r="WS725" s="4"/>
      <c r="WT725" s="4"/>
      <c r="WU725" s="15"/>
      <c r="WV725" s="39"/>
      <c r="WZ725" s="7"/>
      <c r="XA725" s="8"/>
      <c r="XE725" s="7"/>
      <c r="XF725" s="8"/>
      <c r="XJ725" s="7"/>
      <c r="XK725" s="8"/>
      <c r="XO725" s="7"/>
      <c r="XP725" s="8"/>
      <c r="XT725" s="7"/>
      <c r="XU725" s="8"/>
      <c r="XV725"/>
      <c r="XW725"/>
      <c r="XX725" s="11"/>
      <c r="XY725" s="7"/>
      <c r="XZ725" s="8"/>
      <c r="YA725"/>
      <c r="YB725"/>
      <c r="YC725" s="11"/>
      <c r="YD725" s="7"/>
      <c r="YE725" s="8"/>
      <c r="YF725"/>
      <c r="YG725"/>
      <c r="YH725" s="11"/>
      <c r="YI725" s="7"/>
      <c r="YJ725" s="8"/>
      <c r="YK725"/>
      <c r="YL725"/>
      <c r="YM725" s="127"/>
    </row>
    <row r="726" spans="2:663" x14ac:dyDescent="0.2">
      <c r="B726" s="242"/>
      <c r="C726" s="163"/>
      <c r="D726"/>
      <c r="J726"/>
      <c r="K726"/>
      <c r="L726"/>
      <c r="M726"/>
      <c r="N726"/>
      <c r="O726"/>
      <c r="P726"/>
      <c r="Q726"/>
      <c r="R726" s="11"/>
      <c r="S726"/>
      <c r="T726"/>
      <c r="U726"/>
      <c r="V726"/>
      <c r="W726" s="11"/>
      <c r="X726"/>
      <c r="Y726"/>
      <c r="Z726"/>
      <c r="AA726"/>
      <c r="AB726" s="11"/>
      <c r="AC726"/>
      <c r="AD726"/>
      <c r="AE726"/>
      <c r="AF726"/>
      <c r="AG726" s="11"/>
      <c r="AH726"/>
      <c r="AI726" s="8"/>
      <c r="AK726" s="4"/>
      <c r="AL726" s="9"/>
      <c r="AN726" s="8"/>
      <c r="AP726" s="4"/>
      <c r="AQ726" s="9"/>
      <c r="AS726" s="8"/>
      <c r="AU726" s="4"/>
      <c r="AV726" s="9"/>
      <c r="AX726" s="17"/>
      <c r="AZ726" s="13"/>
      <c r="BA726" s="16"/>
      <c r="BM726" s="39"/>
      <c r="BO726" s="14"/>
      <c r="BP726" s="18"/>
      <c r="BR726" s="39"/>
      <c r="BT726" s="14"/>
      <c r="BU726" s="18"/>
      <c r="BW726" s="39"/>
      <c r="BY726" s="14"/>
      <c r="BZ726" s="18"/>
      <c r="CA726" s="22"/>
      <c r="CB726" s="40"/>
      <c r="CG726" s="40"/>
      <c r="CI726" s="21"/>
      <c r="CJ726" s="21"/>
      <c r="CL726" s="40"/>
      <c r="CN726" s="21"/>
      <c r="CO726" s="21"/>
      <c r="CQ726" s="40"/>
      <c r="CS726" s="21"/>
      <c r="CT726" s="21"/>
      <c r="CV726" s="40"/>
      <c r="CX726" s="21"/>
      <c r="CY726" s="21"/>
      <c r="CZ726" s="26"/>
      <c r="DA726" s="41"/>
      <c r="DF726" s="41"/>
      <c r="DH726" s="25"/>
      <c r="DI726" s="25"/>
      <c r="DK726" s="41"/>
      <c r="DM726" s="25"/>
      <c r="DN726" s="25"/>
      <c r="DP726" s="41"/>
      <c r="DR726" s="25"/>
      <c r="DS726" s="25"/>
      <c r="DT726" s="30"/>
      <c r="DU726" s="42"/>
      <c r="DZ726" s="42"/>
      <c r="EB726" s="29"/>
      <c r="EC726" s="29"/>
      <c r="EE726" s="42"/>
      <c r="EG726" s="29"/>
      <c r="EH726" s="29"/>
      <c r="EI726" s="34"/>
      <c r="EJ726" s="43"/>
      <c r="EO726" s="43"/>
      <c r="EQ726" s="33"/>
      <c r="ER726" s="33"/>
      <c r="ES726" s="38"/>
      <c r="ET726" s="44"/>
      <c r="EX726" s="7"/>
      <c r="EY726" s="8"/>
      <c r="FD726" s="8"/>
      <c r="FF726" s="4"/>
      <c r="FG726" s="4"/>
      <c r="FI726" s="8"/>
      <c r="FK726" s="4"/>
      <c r="FL726" s="4"/>
      <c r="FN726" s="8"/>
      <c r="FP726" s="4"/>
      <c r="FQ726" s="4"/>
      <c r="FS726" s="8"/>
      <c r="FU726" s="4"/>
      <c r="FV726" s="4"/>
      <c r="FW726" s="15"/>
      <c r="FX726" s="39"/>
      <c r="GC726" s="39"/>
      <c r="GE726" s="14"/>
      <c r="GF726" s="14"/>
      <c r="GH726" s="39"/>
      <c r="GJ726" s="14"/>
      <c r="GK726" s="14"/>
      <c r="GM726" s="39"/>
      <c r="GO726" s="14"/>
      <c r="GP726" s="14"/>
      <c r="GQ726" s="22"/>
      <c r="GR726" s="40"/>
      <c r="GW726" s="40"/>
      <c r="GY726" s="21"/>
      <c r="GZ726" s="21"/>
      <c r="HB726" s="40"/>
      <c r="HD726" s="21"/>
      <c r="HE726" s="21"/>
      <c r="HF726" s="26"/>
      <c r="HG726" s="41"/>
      <c r="HL726" s="41"/>
      <c r="HN726" s="25"/>
      <c r="HO726" s="25"/>
      <c r="HP726" s="30"/>
      <c r="HQ726" s="42"/>
      <c r="HU726" s="7"/>
      <c r="HV726" s="8"/>
      <c r="IA726" s="8"/>
      <c r="IC726" s="4"/>
      <c r="ID726" s="4"/>
      <c r="IF726" s="8"/>
      <c r="IH726" s="4"/>
      <c r="II726" s="4"/>
      <c r="IK726" s="8"/>
      <c r="IM726" s="4"/>
      <c r="IN726" s="4"/>
      <c r="IO726" s="15"/>
      <c r="IP726" s="39"/>
      <c r="IU726" s="39"/>
      <c r="IW726" s="14"/>
      <c r="IX726" s="14"/>
      <c r="IZ726" s="39"/>
      <c r="JB726" s="14"/>
      <c r="JC726" s="14"/>
      <c r="JD726" s="22"/>
      <c r="JE726" s="40"/>
      <c r="JJ726" s="40"/>
      <c r="JL726" s="21"/>
      <c r="JM726" s="21"/>
      <c r="JN726" s="26"/>
      <c r="JO726" s="41"/>
      <c r="JS726" s="7"/>
      <c r="JT726" s="8"/>
      <c r="JY726" s="8"/>
      <c r="KA726" s="4"/>
      <c r="KB726" s="4"/>
      <c r="KD726" s="8"/>
      <c r="KF726" s="4"/>
      <c r="KG726" s="4"/>
      <c r="KH726" s="15"/>
      <c r="KI726" s="39"/>
      <c r="KN726" s="39"/>
      <c r="KP726" s="14"/>
      <c r="KQ726" s="14"/>
      <c r="KR726" s="22"/>
      <c r="KS726" s="40"/>
      <c r="KX726" s="6"/>
      <c r="KZ726" s="5"/>
      <c r="LA726" s="5"/>
      <c r="LG726" s="15"/>
      <c r="LH726" s="39"/>
      <c r="LM726" s="6"/>
      <c r="LO726" s="5"/>
      <c r="LP726" s="5"/>
      <c r="LQ726" s="7"/>
      <c r="LR726" s="8"/>
      <c r="LW726" s="8"/>
      <c r="LY726" s="4"/>
      <c r="LZ726" s="4"/>
      <c r="MB726" s="8"/>
      <c r="MD726" s="4"/>
      <c r="ME726" s="4"/>
      <c r="MG726" s="8"/>
      <c r="MI726" s="4"/>
      <c r="MJ726" s="4"/>
      <c r="MK726" s="15"/>
      <c r="ML726" s="39"/>
      <c r="MQ726" s="39"/>
      <c r="MS726" s="14"/>
      <c r="MT726" s="14"/>
      <c r="MV726" s="39"/>
      <c r="MX726" s="14"/>
      <c r="MY726" s="14"/>
      <c r="MZ726" s="22"/>
      <c r="NA726" s="40"/>
      <c r="NF726" s="40"/>
      <c r="NH726" s="21"/>
      <c r="NI726" s="21"/>
      <c r="NJ726" s="26"/>
      <c r="NK726" s="41"/>
      <c r="NO726" s="7"/>
      <c r="NP726" s="8"/>
      <c r="NU726" s="8"/>
      <c r="NW726" s="4"/>
      <c r="NX726" s="4"/>
      <c r="NZ726" s="8"/>
      <c r="OB726" s="4"/>
      <c r="OC726" s="4"/>
      <c r="OD726" s="15"/>
      <c r="OE726" s="39"/>
      <c r="OJ726" s="39"/>
      <c r="OL726" s="14"/>
      <c r="OM726" s="14"/>
      <c r="ON726" s="22"/>
      <c r="OO726" s="40"/>
      <c r="OS726" s="7"/>
      <c r="OT726" s="8"/>
      <c r="OY726" s="8"/>
      <c r="PA726" s="4"/>
      <c r="PB726" s="4"/>
      <c r="PC726" s="15"/>
      <c r="PD726" s="39"/>
      <c r="PH726" s="7"/>
      <c r="PI726" s="8"/>
      <c r="PM726" s="7"/>
      <c r="PN726" s="8"/>
      <c r="PS726" s="8"/>
      <c r="PU726" s="4"/>
      <c r="PV726" s="4"/>
      <c r="PX726" s="8"/>
      <c r="PZ726" s="4"/>
      <c r="QA726" s="4"/>
      <c r="QB726" s="15"/>
      <c r="QC726" s="39"/>
      <c r="QH726" s="39"/>
      <c r="QJ726" s="14"/>
      <c r="QK726" s="14"/>
      <c r="QL726" s="22"/>
      <c r="QM726" s="40"/>
      <c r="QQ726" s="7"/>
      <c r="QR726" s="8"/>
      <c r="QW726" s="8"/>
      <c r="QY726" s="4"/>
      <c r="QZ726" s="4"/>
      <c r="RA726" s="15"/>
      <c r="RB726" s="39"/>
      <c r="RF726" s="7"/>
      <c r="RG726" s="8"/>
      <c r="RK726" s="7"/>
      <c r="RL726" s="8"/>
      <c r="RQ726" s="8"/>
      <c r="RS726" s="4"/>
      <c r="RT726" s="4"/>
      <c r="RU726" s="15"/>
      <c r="RV726" s="39"/>
      <c r="RZ726" s="7"/>
      <c r="SA726" s="8"/>
      <c r="SE726" s="7"/>
      <c r="SF726" s="8"/>
      <c r="SJ726" s="7"/>
      <c r="SK726" s="8"/>
      <c r="SP726" s="8"/>
      <c r="SR726" s="4"/>
      <c r="SS726" s="4"/>
      <c r="SU726" s="8"/>
      <c r="SW726" s="4"/>
      <c r="SX726" s="4"/>
      <c r="SY726" s="15"/>
      <c r="SZ726" s="39"/>
      <c r="TE726" s="39"/>
      <c r="TG726" s="14"/>
      <c r="TH726" s="14"/>
      <c r="TI726" s="22"/>
      <c r="TJ726" s="40"/>
      <c r="TN726" s="7"/>
      <c r="TO726" s="8"/>
      <c r="TT726" s="8"/>
      <c r="TV726" s="4"/>
      <c r="TW726" s="4"/>
      <c r="TX726" s="15"/>
      <c r="TY726" s="39"/>
      <c r="UC726" s="7"/>
      <c r="UD726" s="8"/>
      <c r="UH726" s="7"/>
      <c r="UI726" s="8"/>
      <c r="UN726" s="8"/>
      <c r="UP726" s="4"/>
      <c r="UQ726" s="4"/>
      <c r="UR726" s="15"/>
      <c r="US726" s="39"/>
      <c r="UW726" s="7"/>
      <c r="UX726" s="8"/>
      <c r="VB726" s="7"/>
      <c r="VC726" s="8"/>
      <c r="VG726" s="7"/>
      <c r="VH726" s="8"/>
      <c r="VM726" s="8"/>
      <c r="VO726" s="4"/>
      <c r="VP726" s="4"/>
      <c r="VQ726" s="15"/>
      <c r="VR726" s="39"/>
      <c r="VV726" s="7"/>
      <c r="VW726" s="8"/>
      <c r="WA726" s="7"/>
      <c r="WB726" s="8"/>
      <c r="WF726" s="7"/>
      <c r="WG726" s="8"/>
      <c r="WK726" s="7"/>
      <c r="WL726" s="8"/>
      <c r="WQ726" s="8"/>
      <c r="WS726" s="4"/>
      <c r="WT726" s="4"/>
      <c r="WU726" s="15"/>
      <c r="WV726" s="39"/>
      <c r="WZ726" s="7"/>
      <c r="XA726" s="8"/>
      <c r="XE726" s="7"/>
      <c r="XF726" s="8"/>
      <c r="XJ726" s="7"/>
      <c r="XK726" s="8"/>
      <c r="XO726" s="7"/>
      <c r="XP726" s="8"/>
      <c r="XT726" s="7"/>
      <c r="XU726" s="8"/>
      <c r="XV726"/>
      <c r="XW726"/>
      <c r="XX726" s="11"/>
      <c r="XY726" s="7"/>
      <c r="XZ726" s="8"/>
      <c r="YA726"/>
      <c r="YB726"/>
      <c r="YC726" s="11"/>
      <c r="YD726" s="7"/>
      <c r="YE726" s="8"/>
      <c r="YF726"/>
      <c r="YG726"/>
      <c r="YH726" s="11"/>
      <c r="YI726" s="7"/>
      <c r="YJ726" s="8"/>
      <c r="YK726"/>
      <c r="YL726"/>
      <c r="YM726" s="127"/>
    </row>
    <row r="727" spans="2:663" x14ac:dyDescent="0.2">
      <c r="B727" s="242"/>
      <c r="C727" s="163"/>
      <c r="D727"/>
      <c r="J727"/>
      <c r="K727"/>
      <c r="L727"/>
      <c r="M727"/>
      <c r="N727"/>
      <c r="O727"/>
      <c r="P727"/>
      <c r="Q727"/>
      <c r="R727" s="11"/>
      <c r="S727"/>
      <c r="T727"/>
      <c r="U727"/>
      <c r="V727"/>
      <c r="W727" s="11"/>
      <c r="X727"/>
      <c r="Y727"/>
      <c r="Z727"/>
      <c r="AA727"/>
      <c r="AB727" s="11"/>
      <c r="AC727"/>
      <c r="AD727"/>
      <c r="AE727"/>
      <c r="AF727"/>
      <c r="AG727" s="11"/>
      <c r="AH727"/>
      <c r="AI727" s="8"/>
      <c r="AK727" s="4"/>
      <c r="AL727" s="9"/>
      <c r="AN727" s="8"/>
      <c r="AP727" s="4"/>
      <c r="AQ727" s="9"/>
      <c r="AS727" s="8"/>
      <c r="AU727" s="4"/>
      <c r="AV727" s="9"/>
      <c r="AX727" s="17"/>
      <c r="AZ727" s="13"/>
      <c r="BA727" s="16"/>
      <c r="BM727" s="39"/>
      <c r="BO727" s="14"/>
      <c r="BP727" s="18"/>
      <c r="BR727" s="39"/>
      <c r="BT727" s="14"/>
      <c r="BU727" s="18"/>
      <c r="BW727" s="39"/>
      <c r="BY727" s="14"/>
      <c r="BZ727" s="18"/>
      <c r="CA727" s="22"/>
      <c r="CB727" s="40"/>
      <c r="CG727" s="40"/>
      <c r="CI727" s="21"/>
      <c r="CJ727" s="21"/>
      <c r="CL727" s="40"/>
      <c r="CN727" s="21"/>
      <c r="CO727" s="21"/>
      <c r="CQ727" s="40"/>
      <c r="CS727" s="21"/>
      <c r="CT727" s="21"/>
      <c r="CV727" s="40"/>
      <c r="CX727" s="21"/>
      <c r="CY727" s="21"/>
      <c r="CZ727" s="26"/>
      <c r="DA727" s="41"/>
      <c r="DF727" s="41"/>
      <c r="DH727" s="25"/>
      <c r="DI727" s="25"/>
      <c r="DK727" s="41"/>
      <c r="DM727" s="25"/>
      <c r="DN727" s="25"/>
      <c r="DP727" s="41"/>
      <c r="DR727" s="25"/>
      <c r="DS727" s="25"/>
      <c r="DT727" s="30"/>
      <c r="DU727" s="42"/>
      <c r="DZ727" s="42"/>
      <c r="EB727" s="29"/>
      <c r="EC727" s="29"/>
      <c r="EE727" s="42"/>
      <c r="EG727" s="29"/>
      <c r="EH727" s="29"/>
      <c r="EI727" s="34"/>
      <c r="EJ727" s="43"/>
      <c r="EO727" s="43"/>
      <c r="EQ727" s="33"/>
      <c r="ER727" s="33"/>
      <c r="ES727" s="38"/>
      <c r="ET727" s="44"/>
      <c r="EX727" s="7"/>
      <c r="EY727" s="8"/>
      <c r="FD727" s="8"/>
      <c r="FF727" s="4"/>
      <c r="FG727" s="4"/>
      <c r="FI727" s="8"/>
      <c r="FK727" s="4"/>
      <c r="FL727" s="4"/>
      <c r="FN727" s="8"/>
      <c r="FP727" s="4"/>
      <c r="FQ727" s="4"/>
      <c r="FS727" s="8"/>
      <c r="FU727" s="4"/>
      <c r="FV727" s="4"/>
      <c r="FW727" s="15"/>
      <c r="FX727" s="39"/>
      <c r="GC727" s="39"/>
      <c r="GE727" s="14"/>
      <c r="GF727" s="14"/>
      <c r="GH727" s="39"/>
      <c r="GJ727" s="14"/>
      <c r="GK727" s="14"/>
      <c r="GM727" s="39"/>
      <c r="GO727" s="14"/>
      <c r="GP727" s="14"/>
      <c r="GQ727" s="22"/>
      <c r="GR727" s="40"/>
      <c r="GW727" s="40"/>
      <c r="GY727" s="21"/>
      <c r="GZ727" s="21"/>
      <c r="HB727" s="40"/>
      <c r="HD727" s="21"/>
      <c r="HE727" s="21"/>
      <c r="HF727" s="26"/>
      <c r="HG727" s="41"/>
      <c r="HL727" s="41"/>
      <c r="HN727" s="25"/>
      <c r="HO727" s="25"/>
      <c r="HP727" s="30"/>
      <c r="HQ727" s="42"/>
      <c r="HU727" s="7"/>
      <c r="HV727" s="8"/>
      <c r="IA727" s="8"/>
      <c r="IC727" s="4"/>
      <c r="ID727" s="4"/>
      <c r="IF727" s="8"/>
      <c r="IH727" s="4"/>
      <c r="II727" s="4"/>
      <c r="IK727" s="8"/>
      <c r="IM727" s="4"/>
      <c r="IN727" s="4"/>
      <c r="IO727" s="15"/>
      <c r="IP727" s="39"/>
      <c r="IU727" s="39"/>
      <c r="IW727" s="14"/>
      <c r="IX727" s="14"/>
      <c r="IZ727" s="39"/>
      <c r="JB727" s="14"/>
      <c r="JC727" s="14"/>
      <c r="JD727" s="22"/>
      <c r="JE727" s="40"/>
      <c r="JJ727" s="40"/>
      <c r="JL727" s="21"/>
      <c r="JM727" s="21"/>
      <c r="JN727" s="26"/>
      <c r="JO727" s="41"/>
      <c r="JS727" s="7"/>
      <c r="JT727" s="8"/>
      <c r="JY727" s="8"/>
      <c r="KA727" s="4"/>
      <c r="KB727" s="4"/>
      <c r="KD727" s="8"/>
      <c r="KF727" s="4"/>
      <c r="KG727" s="4"/>
      <c r="KH727" s="15"/>
      <c r="KI727" s="39"/>
      <c r="KN727" s="39"/>
      <c r="KP727" s="14"/>
      <c r="KQ727" s="14"/>
      <c r="KR727" s="22"/>
      <c r="KS727" s="40"/>
      <c r="KX727" s="6"/>
      <c r="KZ727" s="5"/>
      <c r="LA727" s="5"/>
      <c r="LG727" s="15"/>
      <c r="LH727" s="39"/>
      <c r="LM727" s="6"/>
      <c r="LO727" s="5"/>
      <c r="LP727" s="5"/>
      <c r="LQ727" s="7"/>
      <c r="LR727" s="8"/>
      <c r="LW727" s="8"/>
      <c r="LY727" s="4"/>
      <c r="LZ727" s="4"/>
      <c r="MB727" s="8"/>
      <c r="MD727" s="4"/>
      <c r="ME727" s="4"/>
      <c r="MG727" s="8"/>
      <c r="MI727" s="4"/>
      <c r="MJ727" s="4"/>
      <c r="MK727" s="15"/>
      <c r="ML727" s="39"/>
      <c r="MQ727" s="39"/>
      <c r="MS727" s="14"/>
      <c r="MT727" s="14"/>
      <c r="MV727" s="39"/>
      <c r="MX727" s="14"/>
      <c r="MY727" s="14"/>
      <c r="MZ727" s="22"/>
      <c r="NA727" s="40"/>
      <c r="NF727" s="40"/>
      <c r="NH727" s="21"/>
      <c r="NI727" s="21"/>
      <c r="NJ727" s="26"/>
      <c r="NK727" s="41"/>
      <c r="NO727" s="7"/>
      <c r="NP727" s="8"/>
      <c r="NU727" s="8"/>
      <c r="NW727" s="4"/>
      <c r="NX727" s="4"/>
      <c r="NZ727" s="8"/>
      <c r="OB727" s="4"/>
      <c r="OC727" s="4"/>
      <c r="OD727" s="15"/>
      <c r="OE727" s="39"/>
      <c r="OJ727" s="39"/>
      <c r="OL727" s="14"/>
      <c r="OM727" s="14"/>
      <c r="ON727" s="22"/>
      <c r="OO727" s="40"/>
      <c r="OS727" s="7"/>
      <c r="OT727" s="8"/>
      <c r="OY727" s="8"/>
      <c r="PA727" s="4"/>
      <c r="PB727" s="4"/>
      <c r="PC727" s="15"/>
      <c r="PD727" s="39"/>
      <c r="PH727" s="7"/>
      <c r="PI727" s="8"/>
      <c r="PM727" s="7"/>
      <c r="PN727" s="8"/>
      <c r="PS727" s="8"/>
      <c r="PU727" s="4"/>
      <c r="PV727" s="4"/>
      <c r="PX727" s="8"/>
      <c r="PZ727" s="4"/>
      <c r="QA727" s="4"/>
      <c r="QB727" s="15"/>
      <c r="QC727" s="39"/>
      <c r="QH727" s="39"/>
      <c r="QJ727" s="14"/>
      <c r="QK727" s="14"/>
      <c r="QL727" s="22"/>
      <c r="QM727" s="40"/>
      <c r="QQ727" s="7"/>
      <c r="QR727" s="8"/>
      <c r="QW727" s="8"/>
      <c r="QY727" s="4"/>
      <c r="QZ727" s="4"/>
      <c r="RA727" s="15"/>
      <c r="RB727" s="39"/>
      <c r="RF727" s="7"/>
      <c r="RG727" s="8"/>
      <c r="RK727" s="7"/>
      <c r="RL727" s="8"/>
      <c r="RQ727" s="8"/>
      <c r="RS727" s="4"/>
      <c r="RT727" s="4"/>
      <c r="RU727" s="15"/>
      <c r="RV727" s="39"/>
      <c r="RZ727" s="7"/>
      <c r="SA727" s="8"/>
      <c r="SE727" s="7"/>
      <c r="SF727" s="8"/>
      <c r="SJ727" s="7"/>
      <c r="SK727" s="8"/>
      <c r="SP727" s="8"/>
      <c r="SR727" s="4"/>
      <c r="SS727" s="4"/>
      <c r="SU727" s="8"/>
      <c r="SW727" s="4"/>
      <c r="SX727" s="4"/>
      <c r="SY727" s="15"/>
      <c r="SZ727" s="39"/>
      <c r="TE727" s="39"/>
      <c r="TG727" s="14"/>
      <c r="TH727" s="14"/>
      <c r="TI727" s="22"/>
      <c r="TJ727" s="40"/>
      <c r="TN727" s="7"/>
      <c r="TO727" s="8"/>
      <c r="TT727" s="8"/>
      <c r="TV727" s="4"/>
      <c r="TW727" s="4"/>
      <c r="TX727" s="15"/>
      <c r="TY727" s="39"/>
      <c r="UC727" s="7"/>
      <c r="UD727" s="8"/>
      <c r="UH727" s="7"/>
      <c r="UI727" s="8"/>
      <c r="UN727" s="8"/>
      <c r="UP727" s="4"/>
      <c r="UQ727" s="4"/>
      <c r="UR727" s="15"/>
      <c r="US727" s="39"/>
      <c r="UW727" s="7"/>
      <c r="UX727" s="8"/>
      <c r="VB727" s="7"/>
      <c r="VC727" s="8"/>
      <c r="VG727" s="7"/>
      <c r="VH727" s="8"/>
      <c r="VM727" s="8"/>
      <c r="VO727" s="4"/>
      <c r="VP727" s="4"/>
      <c r="VQ727" s="15"/>
      <c r="VR727" s="39"/>
      <c r="VV727" s="7"/>
      <c r="VW727" s="8"/>
      <c r="WA727" s="7"/>
      <c r="WB727" s="8"/>
      <c r="WF727" s="7"/>
      <c r="WG727" s="8"/>
      <c r="WK727" s="7"/>
      <c r="WL727" s="8"/>
      <c r="WQ727" s="8"/>
      <c r="WS727" s="4"/>
      <c r="WT727" s="4"/>
      <c r="WU727" s="15"/>
      <c r="WV727" s="39"/>
      <c r="WZ727" s="7"/>
      <c r="XA727" s="8"/>
      <c r="XE727" s="7"/>
      <c r="XF727" s="8"/>
      <c r="XJ727" s="7"/>
      <c r="XK727" s="8"/>
      <c r="XO727" s="7"/>
      <c r="XP727" s="8"/>
      <c r="XT727" s="7"/>
      <c r="XU727" s="8"/>
      <c r="XV727"/>
      <c r="XW727"/>
      <c r="XX727" s="11"/>
      <c r="XY727" s="7"/>
      <c r="XZ727" s="8"/>
      <c r="YA727"/>
      <c r="YB727"/>
      <c r="YC727" s="11"/>
      <c r="YD727" s="7"/>
      <c r="YE727" s="8"/>
      <c r="YF727"/>
      <c r="YG727"/>
      <c r="YH727" s="11"/>
      <c r="YI727" s="7"/>
      <c r="YJ727" s="8"/>
      <c r="YK727"/>
      <c r="YL727"/>
      <c r="YM727" s="127"/>
    </row>
    <row r="728" spans="2:663" x14ac:dyDescent="0.2">
      <c r="B728" s="242"/>
      <c r="C728" s="163"/>
      <c r="D728"/>
      <c r="J728"/>
      <c r="K728"/>
      <c r="L728"/>
      <c r="M728"/>
      <c r="N728"/>
      <c r="O728"/>
      <c r="P728"/>
      <c r="Q728"/>
      <c r="R728" s="11"/>
      <c r="S728"/>
      <c r="T728"/>
      <c r="U728"/>
      <c r="V728"/>
      <c r="W728" s="11"/>
      <c r="X728"/>
      <c r="Y728"/>
      <c r="Z728"/>
      <c r="AA728"/>
      <c r="AB728" s="11"/>
      <c r="AC728"/>
      <c r="AD728"/>
      <c r="AE728"/>
      <c r="AF728"/>
      <c r="AG728" s="11"/>
      <c r="AH728"/>
      <c r="AI728" s="8"/>
      <c r="AK728" s="4"/>
      <c r="AL728" s="9"/>
      <c r="AN728" s="8"/>
      <c r="AP728" s="4"/>
      <c r="AQ728" s="9"/>
      <c r="AS728" s="8"/>
      <c r="AU728" s="4"/>
      <c r="AV728" s="9"/>
      <c r="AX728" s="17"/>
      <c r="AZ728" s="13"/>
      <c r="BA728" s="16"/>
      <c r="BM728" s="39"/>
      <c r="BO728" s="14"/>
      <c r="BP728" s="18"/>
      <c r="BR728" s="39"/>
      <c r="BT728" s="14"/>
      <c r="BU728" s="18"/>
      <c r="BW728" s="39"/>
      <c r="BY728" s="14"/>
      <c r="BZ728" s="18"/>
      <c r="CA728" s="22"/>
      <c r="CB728" s="40"/>
      <c r="CG728" s="40"/>
      <c r="CI728" s="21"/>
      <c r="CJ728" s="21"/>
      <c r="CL728" s="40"/>
      <c r="CN728" s="21"/>
      <c r="CO728" s="21"/>
      <c r="CQ728" s="40"/>
      <c r="CS728" s="21"/>
      <c r="CT728" s="21"/>
      <c r="CV728" s="40"/>
      <c r="CX728" s="21"/>
      <c r="CY728" s="21"/>
      <c r="CZ728" s="26"/>
      <c r="DA728" s="41"/>
      <c r="DF728" s="41"/>
      <c r="DH728" s="25"/>
      <c r="DI728" s="25"/>
      <c r="DK728" s="41"/>
      <c r="DM728" s="25"/>
      <c r="DN728" s="25"/>
      <c r="DP728" s="41"/>
      <c r="DR728" s="25"/>
      <c r="DS728" s="25"/>
      <c r="DT728" s="30"/>
      <c r="DU728" s="42"/>
      <c r="DZ728" s="42"/>
      <c r="EB728" s="29"/>
      <c r="EC728" s="29"/>
      <c r="EE728" s="42"/>
      <c r="EG728" s="29"/>
      <c r="EH728" s="29"/>
      <c r="EI728" s="34"/>
      <c r="EJ728" s="43"/>
      <c r="EO728" s="43"/>
      <c r="EQ728" s="33"/>
      <c r="ER728" s="33"/>
      <c r="ES728" s="38"/>
      <c r="ET728" s="44"/>
      <c r="EX728" s="7"/>
      <c r="EY728" s="8"/>
      <c r="FD728" s="8"/>
      <c r="FF728" s="4"/>
      <c r="FG728" s="4"/>
      <c r="FI728" s="8"/>
      <c r="FK728" s="4"/>
      <c r="FL728" s="4"/>
      <c r="FN728" s="8"/>
      <c r="FP728" s="4"/>
      <c r="FQ728" s="4"/>
      <c r="FS728" s="8"/>
      <c r="FU728" s="4"/>
      <c r="FV728" s="4"/>
      <c r="FW728" s="15"/>
      <c r="FX728" s="39"/>
      <c r="GC728" s="39"/>
      <c r="GE728" s="14"/>
      <c r="GF728" s="14"/>
      <c r="GH728" s="39"/>
      <c r="GJ728" s="14"/>
      <c r="GK728" s="14"/>
      <c r="GM728" s="39"/>
      <c r="GO728" s="14"/>
      <c r="GP728" s="14"/>
      <c r="GQ728" s="22"/>
      <c r="GR728" s="40"/>
      <c r="GW728" s="40"/>
      <c r="GY728" s="21"/>
      <c r="GZ728" s="21"/>
      <c r="HB728" s="40"/>
      <c r="HD728" s="21"/>
      <c r="HE728" s="21"/>
      <c r="HF728" s="26"/>
      <c r="HG728" s="41"/>
      <c r="HL728" s="41"/>
      <c r="HN728" s="25"/>
      <c r="HO728" s="25"/>
      <c r="HP728" s="30"/>
      <c r="HQ728" s="42"/>
      <c r="HU728" s="7"/>
      <c r="HV728" s="8"/>
      <c r="IA728" s="8"/>
      <c r="IC728" s="4"/>
      <c r="ID728" s="4"/>
      <c r="IF728" s="8"/>
      <c r="IH728" s="4"/>
      <c r="II728" s="4"/>
      <c r="IK728" s="8"/>
      <c r="IM728" s="4"/>
      <c r="IN728" s="4"/>
      <c r="IO728" s="15"/>
      <c r="IP728" s="39"/>
      <c r="IU728" s="39"/>
      <c r="IW728" s="14"/>
      <c r="IX728" s="14"/>
      <c r="IZ728" s="39"/>
      <c r="JB728" s="14"/>
      <c r="JC728" s="14"/>
      <c r="JD728" s="22"/>
      <c r="JE728" s="40"/>
      <c r="JJ728" s="40"/>
      <c r="JL728" s="21"/>
      <c r="JM728" s="21"/>
      <c r="JN728" s="26"/>
      <c r="JO728" s="41"/>
      <c r="JS728" s="7"/>
      <c r="JT728" s="8"/>
      <c r="JY728" s="8"/>
      <c r="KA728" s="4"/>
      <c r="KB728" s="4"/>
      <c r="KD728" s="8"/>
      <c r="KF728" s="4"/>
      <c r="KG728" s="4"/>
      <c r="KH728" s="15"/>
      <c r="KI728" s="39"/>
      <c r="KN728" s="39"/>
      <c r="KP728" s="14"/>
      <c r="KQ728" s="14"/>
      <c r="KR728" s="22"/>
      <c r="KS728" s="40"/>
      <c r="KX728" s="6"/>
      <c r="KZ728" s="5"/>
      <c r="LA728" s="5"/>
      <c r="LG728" s="15"/>
      <c r="LH728" s="39"/>
      <c r="LM728" s="6"/>
      <c r="LO728" s="5"/>
      <c r="LP728" s="5"/>
      <c r="LQ728" s="7"/>
      <c r="LR728" s="8"/>
      <c r="LW728" s="8"/>
      <c r="LY728" s="4"/>
      <c r="LZ728" s="4"/>
      <c r="MB728" s="8"/>
      <c r="MD728" s="4"/>
      <c r="ME728" s="4"/>
      <c r="MG728" s="8"/>
      <c r="MI728" s="4"/>
      <c r="MJ728" s="4"/>
      <c r="MK728" s="15"/>
      <c r="ML728" s="39"/>
      <c r="MQ728" s="39"/>
      <c r="MS728" s="14"/>
      <c r="MT728" s="14"/>
      <c r="MV728" s="39"/>
      <c r="MX728" s="14"/>
      <c r="MY728" s="14"/>
      <c r="MZ728" s="22"/>
      <c r="NA728" s="40"/>
      <c r="NF728" s="40"/>
      <c r="NH728" s="21"/>
      <c r="NI728" s="21"/>
      <c r="NJ728" s="26"/>
      <c r="NK728" s="41"/>
      <c r="NO728" s="7"/>
      <c r="NP728" s="8"/>
      <c r="NU728" s="8"/>
      <c r="NW728" s="4"/>
      <c r="NX728" s="4"/>
      <c r="NZ728" s="8"/>
      <c r="OB728" s="4"/>
      <c r="OC728" s="4"/>
      <c r="OD728" s="15"/>
      <c r="OE728" s="39"/>
      <c r="OJ728" s="39"/>
      <c r="OL728" s="14"/>
      <c r="OM728" s="14"/>
      <c r="ON728" s="22"/>
      <c r="OO728" s="40"/>
      <c r="OS728" s="7"/>
      <c r="OT728" s="8"/>
      <c r="OY728" s="8"/>
      <c r="PA728" s="4"/>
      <c r="PB728" s="4"/>
      <c r="PC728" s="15"/>
      <c r="PD728" s="39"/>
      <c r="PH728" s="7"/>
      <c r="PI728" s="8"/>
      <c r="PM728" s="7"/>
      <c r="PN728" s="8"/>
      <c r="PS728" s="8"/>
      <c r="PU728" s="4"/>
      <c r="PV728" s="4"/>
      <c r="PX728" s="8"/>
      <c r="PZ728" s="4"/>
      <c r="QA728" s="4"/>
      <c r="QB728" s="15"/>
      <c r="QC728" s="39"/>
      <c r="QH728" s="39"/>
      <c r="QJ728" s="14"/>
      <c r="QK728" s="14"/>
      <c r="QL728" s="22"/>
      <c r="QM728" s="40"/>
      <c r="QQ728" s="7"/>
      <c r="QR728" s="8"/>
      <c r="QW728" s="8"/>
      <c r="QY728" s="4"/>
      <c r="QZ728" s="4"/>
      <c r="RA728" s="15"/>
      <c r="RB728" s="39"/>
      <c r="RF728" s="7"/>
      <c r="RG728" s="8"/>
      <c r="RK728" s="7"/>
      <c r="RL728" s="8"/>
      <c r="RQ728" s="8"/>
      <c r="RS728" s="4"/>
      <c r="RT728" s="4"/>
      <c r="RU728" s="15"/>
      <c r="RV728" s="39"/>
      <c r="RZ728" s="7"/>
      <c r="SA728" s="8"/>
      <c r="SE728" s="7"/>
      <c r="SF728" s="8"/>
      <c r="SJ728" s="7"/>
      <c r="SK728" s="8"/>
      <c r="SP728" s="8"/>
      <c r="SR728" s="4"/>
      <c r="SS728" s="4"/>
      <c r="SU728" s="8"/>
      <c r="SW728" s="4"/>
      <c r="SX728" s="4"/>
      <c r="SY728" s="15"/>
      <c r="SZ728" s="39"/>
      <c r="TE728" s="39"/>
      <c r="TG728" s="14"/>
      <c r="TH728" s="14"/>
      <c r="TI728" s="22"/>
      <c r="TJ728" s="40"/>
      <c r="TN728" s="7"/>
      <c r="TO728" s="8"/>
      <c r="TT728" s="8"/>
      <c r="TV728" s="4"/>
      <c r="TW728" s="4"/>
      <c r="TX728" s="15"/>
      <c r="TY728" s="39"/>
      <c r="UC728" s="7"/>
      <c r="UD728" s="8"/>
      <c r="UH728" s="7"/>
      <c r="UI728" s="8"/>
      <c r="UN728" s="8"/>
      <c r="UP728" s="4"/>
      <c r="UQ728" s="4"/>
      <c r="UR728" s="15"/>
      <c r="US728" s="39"/>
      <c r="UW728" s="7"/>
      <c r="UX728" s="8"/>
      <c r="VB728" s="7"/>
      <c r="VC728" s="8"/>
      <c r="VG728" s="7"/>
      <c r="VH728" s="8"/>
      <c r="VM728" s="8"/>
      <c r="VO728" s="4"/>
      <c r="VP728" s="4"/>
      <c r="VQ728" s="15"/>
      <c r="VR728" s="39"/>
      <c r="VV728" s="7"/>
      <c r="VW728" s="8"/>
      <c r="WA728" s="7"/>
      <c r="WB728" s="8"/>
      <c r="WF728" s="7"/>
      <c r="WG728" s="8"/>
      <c r="WK728" s="7"/>
      <c r="WL728" s="8"/>
      <c r="WQ728" s="8"/>
      <c r="WS728" s="4"/>
      <c r="WT728" s="4"/>
      <c r="WU728" s="15"/>
      <c r="WV728" s="39"/>
      <c r="WZ728" s="7"/>
      <c r="XA728" s="8"/>
      <c r="XE728" s="7"/>
      <c r="XF728" s="8"/>
      <c r="XJ728" s="7"/>
      <c r="XK728" s="8"/>
      <c r="XO728" s="7"/>
      <c r="XP728" s="8"/>
      <c r="XT728" s="7"/>
      <c r="XU728" s="8"/>
      <c r="XV728"/>
      <c r="XW728"/>
      <c r="XX728" s="11"/>
      <c r="XY728" s="7"/>
      <c r="XZ728" s="8"/>
      <c r="YA728"/>
      <c r="YB728"/>
      <c r="YC728" s="11"/>
      <c r="YD728" s="7"/>
      <c r="YE728" s="8"/>
      <c r="YF728"/>
      <c r="YG728"/>
      <c r="YH728" s="11"/>
      <c r="YI728" s="7"/>
      <c r="YJ728" s="8"/>
      <c r="YK728"/>
      <c r="YL728"/>
      <c r="YM728" s="127"/>
    </row>
    <row r="729" spans="2:663" x14ac:dyDescent="0.2">
      <c r="B729" s="242"/>
      <c r="C729" s="163"/>
      <c r="D729"/>
      <c r="J729"/>
      <c r="K729"/>
      <c r="L729"/>
      <c r="M729"/>
      <c r="N729"/>
      <c r="O729"/>
      <c r="P729"/>
      <c r="Q729"/>
      <c r="R729" s="11"/>
      <c r="S729"/>
      <c r="T729"/>
      <c r="U729"/>
      <c r="V729"/>
      <c r="W729" s="11"/>
      <c r="X729"/>
      <c r="Y729"/>
      <c r="Z729"/>
      <c r="AA729"/>
      <c r="AB729" s="11"/>
      <c r="AC729"/>
      <c r="AD729"/>
      <c r="AE729"/>
      <c r="AF729"/>
      <c r="AG729" s="11"/>
      <c r="AH729"/>
      <c r="AI729" s="8"/>
      <c r="AK729" s="4"/>
      <c r="AL729" s="9"/>
      <c r="AN729" s="8"/>
      <c r="AP729" s="4"/>
      <c r="AQ729" s="9"/>
      <c r="AS729" s="8"/>
      <c r="AU729" s="4"/>
      <c r="AV729" s="9"/>
      <c r="AX729" s="17"/>
      <c r="AZ729" s="13"/>
      <c r="BA729" s="16"/>
      <c r="BM729" s="39"/>
      <c r="BO729" s="14"/>
      <c r="BP729" s="18"/>
      <c r="BR729" s="39"/>
      <c r="BT729" s="14"/>
      <c r="BU729" s="18"/>
      <c r="BW729" s="39"/>
      <c r="BY729" s="14"/>
      <c r="BZ729" s="18"/>
      <c r="CA729" s="22"/>
      <c r="CB729" s="40"/>
      <c r="CG729" s="40"/>
      <c r="CI729" s="21"/>
      <c r="CJ729" s="21"/>
      <c r="CL729" s="40"/>
      <c r="CN729" s="21"/>
      <c r="CO729" s="21"/>
      <c r="CQ729" s="40"/>
      <c r="CS729" s="21"/>
      <c r="CT729" s="21"/>
      <c r="CV729" s="40"/>
      <c r="CX729" s="21"/>
      <c r="CY729" s="21"/>
      <c r="CZ729" s="26"/>
      <c r="DA729" s="41"/>
      <c r="DF729" s="41"/>
      <c r="DH729" s="25"/>
      <c r="DI729" s="25"/>
      <c r="DK729" s="41"/>
      <c r="DM729" s="25"/>
      <c r="DN729" s="25"/>
      <c r="DP729" s="41"/>
      <c r="DR729" s="25"/>
      <c r="DS729" s="25"/>
      <c r="DT729" s="30"/>
      <c r="DU729" s="42"/>
      <c r="DZ729" s="42"/>
      <c r="EB729" s="29"/>
      <c r="EC729" s="29"/>
      <c r="EE729" s="42"/>
      <c r="EG729" s="29"/>
      <c r="EH729" s="29"/>
      <c r="EI729" s="34"/>
      <c r="EJ729" s="43"/>
      <c r="EO729" s="43"/>
      <c r="EQ729" s="33"/>
      <c r="ER729" s="33"/>
      <c r="ES729" s="38"/>
      <c r="ET729" s="44"/>
      <c r="EX729" s="7"/>
      <c r="EY729" s="8"/>
      <c r="FD729" s="8"/>
      <c r="FF729" s="4"/>
      <c r="FG729" s="4"/>
      <c r="FI729" s="8"/>
      <c r="FK729" s="4"/>
      <c r="FL729" s="4"/>
      <c r="FN729" s="8"/>
      <c r="FP729" s="4"/>
      <c r="FQ729" s="4"/>
      <c r="FS729" s="8"/>
      <c r="FU729" s="4"/>
      <c r="FV729" s="4"/>
      <c r="FW729" s="15"/>
      <c r="FX729" s="39"/>
      <c r="GC729" s="39"/>
      <c r="GE729" s="14"/>
      <c r="GF729" s="14"/>
      <c r="GH729" s="39"/>
      <c r="GJ729" s="14"/>
      <c r="GK729" s="14"/>
      <c r="GM729" s="39"/>
      <c r="GO729" s="14"/>
      <c r="GP729" s="14"/>
      <c r="GQ729" s="22"/>
      <c r="GR729" s="40"/>
      <c r="GW729" s="40"/>
      <c r="GY729" s="21"/>
      <c r="GZ729" s="21"/>
      <c r="HB729" s="40"/>
      <c r="HD729" s="21"/>
      <c r="HE729" s="21"/>
      <c r="HF729" s="26"/>
      <c r="HG729" s="41"/>
      <c r="HL729" s="41"/>
      <c r="HN729" s="25"/>
      <c r="HO729" s="25"/>
      <c r="HP729" s="30"/>
      <c r="HQ729" s="42"/>
      <c r="HU729" s="7"/>
      <c r="HV729" s="8"/>
      <c r="IA729" s="8"/>
      <c r="IC729" s="4"/>
      <c r="ID729" s="4"/>
      <c r="IF729" s="8"/>
      <c r="IH729" s="4"/>
      <c r="II729" s="4"/>
      <c r="IK729" s="8"/>
      <c r="IM729" s="4"/>
      <c r="IN729" s="4"/>
      <c r="IO729" s="15"/>
      <c r="IP729" s="39"/>
      <c r="IU729" s="39"/>
      <c r="IW729" s="14"/>
      <c r="IX729" s="14"/>
      <c r="IZ729" s="39"/>
      <c r="JB729" s="14"/>
      <c r="JC729" s="14"/>
      <c r="JD729" s="22"/>
      <c r="JE729" s="40"/>
      <c r="JJ729" s="40"/>
      <c r="JL729" s="21"/>
      <c r="JM729" s="21"/>
      <c r="JN729" s="26"/>
      <c r="JO729" s="41"/>
      <c r="JS729" s="7"/>
      <c r="JT729" s="8"/>
      <c r="JY729" s="8"/>
      <c r="KA729" s="4"/>
      <c r="KB729" s="4"/>
      <c r="KD729" s="8"/>
      <c r="KF729" s="4"/>
      <c r="KG729" s="4"/>
      <c r="KH729" s="15"/>
      <c r="KI729" s="39"/>
      <c r="KN729" s="39"/>
      <c r="KP729" s="14"/>
      <c r="KQ729" s="14"/>
      <c r="KR729" s="22"/>
      <c r="KS729" s="40"/>
      <c r="KX729" s="6"/>
      <c r="KZ729" s="5"/>
      <c r="LA729" s="5"/>
      <c r="LG729" s="15"/>
      <c r="LH729" s="39"/>
      <c r="LM729" s="6"/>
      <c r="LO729" s="5"/>
      <c r="LP729" s="5"/>
      <c r="LQ729" s="7"/>
      <c r="LR729" s="8"/>
      <c r="LW729" s="8"/>
      <c r="LY729" s="4"/>
      <c r="LZ729" s="4"/>
      <c r="MB729" s="8"/>
      <c r="MD729" s="4"/>
      <c r="ME729" s="4"/>
      <c r="MG729" s="8"/>
      <c r="MI729" s="4"/>
      <c r="MJ729" s="4"/>
      <c r="MK729" s="15"/>
      <c r="ML729" s="39"/>
      <c r="MQ729" s="39"/>
      <c r="MS729" s="14"/>
      <c r="MT729" s="14"/>
      <c r="MV729" s="39"/>
      <c r="MX729" s="14"/>
      <c r="MY729" s="14"/>
      <c r="MZ729" s="22"/>
      <c r="NA729" s="40"/>
      <c r="NF729" s="40"/>
      <c r="NH729" s="21"/>
      <c r="NI729" s="21"/>
      <c r="NJ729" s="26"/>
      <c r="NK729" s="41"/>
      <c r="NO729" s="7"/>
      <c r="NP729" s="8"/>
      <c r="NU729" s="8"/>
      <c r="NW729" s="4"/>
      <c r="NX729" s="4"/>
      <c r="NZ729" s="8"/>
      <c r="OB729" s="4"/>
      <c r="OC729" s="4"/>
      <c r="OD729" s="15"/>
      <c r="OE729" s="39"/>
      <c r="OJ729" s="39"/>
      <c r="OL729" s="14"/>
      <c r="OM729" s="14"/>
      <c r="ON729" s="22"/>
      <c r="OO729" s="40"/>
      <c r="OS729" s="7"/>
      <c r="OT729" s="8"/>
      <c r="OY729" s="8"/>
      <c r="PA729" s="4"/>
      <c r="PB729" s="4"/>
      <c r="PC729" s="15"/>
      <c r="PD729" s="39"/>
      <c r="PH729" s="7"/>
      <c r="PI729" s="8"/>
      <c r="PM729" s="7"/>
      <c r="PN729" s="8"/>
      <c r="PS729" s="8"/>
      <c r="PU729" s="4"/>
      <c r="PV729" s="4"/>
      <c r="PX729" s="8"/>
      <c r="PZ729" s="4"/>
      <c r="QA729" s="4"/>
      <c r="QB729" s="15"/>
      <c r="QC729" s="39"/>
      <c r="QH729" s="39"/>
      <c r="QJ729" s="14"/>
      <c r="QK729" s="14"/>
      <c r="QL729" s="22"/>
      <c r="QM729" s="40"/>
      <c r="QQ729" s="7"/>
      <c r="QR729" s="8"/>
      <c r="QW729" s="8"/>
      <c r="QY729" s="4"/>
      <c r="QZ729" s="4"/>
      <c r="RA729" s="15"/>
      <c r="RB729" s="39"/>
      <c r="RF729" s="7"/>
      <c r="RG729" s="8"/>
      <c r="RK729" s="7"/>
      <c r="RL729" s="8"/>
      <c r="RQ729" s="8"/>
      <c r="RS729" s="4"/>
      <c r="RT729" s="4"/>
      <c r="RU729" s="15"/>
      <c r="RV729" s="39"/>
      <c r="RZ729" s="7"/>
      <c r="SA729" s="8"/>
      <c r="SE729" s="7"/>
      <c r="SF729" s="8"/>
      <c r="SJ729" s="7"/>
      <c r="SK729" s="8"/>
      <c r="SP729" s="8"/>
      <c r="SR729" s="4"/>
      <c r="SS729" s="4"/>
      <c r="SU729" s="8"/>
      <c r="SW729" s="4"/>
      <c r="SX729" s="4"/>
      <c r="SY729" s="15"/>
      <c r="SZ729" s="39"/>
      <c r="TE729" s="39"/>
      <c r="TG729" s="14"/>
      <c r="TH729" s="14"/>
      <c r="TI729" s="22"/>
      <c r="TJ729" s="40"/>
      <c r="TN729" s="7"/>
      <c r="TO729" s="8"/>
      <c r="TT729" s="8"/>
      <c r="TV729" s="4"/>
      <c r="TW729" s="4"/>
      <c r="TX729" s="15"/>
      <c r="TY729" s="39"/>
      <c r="UC729" s="7"/>
      <c r="UD729" s="8"/>
      <c r="UH729" s="7"/>
      <c r="UI729" s="8"/>
      <c r="UN729" s="8"/>
      <c r="UP729" s="4"/>
      <c r="UQ729" s="4"/>
      <c r="UR729" s="15"/>
      <c r="US729" s="39"/>
      <c r="UW729" s="7"/>
      <c r="UX729" s="8"/>
      <c r="VB729" s="7"/>
      <c r="VC729" s="8"/>
      <c r="VG729" s="7"/>
      <c r="VH729" s="8"/>
      <c r="VM729" s="8"/>
      <c r="VO729" s="4"/>
      <c r="VP729" s="4"/>
      <c r="VQ729" s="15"/>
      <c r="VR729" s="39"/>
      <c r="VV729" s="7"/>
      <c r="VW729" s="8"/>
      <c r="WA729" s="7"/>
      <c r="WB729" s="8"/>
      <c r="WF729" s="7"/>
      <c r="WG729" s="8"/>
      <c r="WK729" s="7"/>
      <c r="WL729" s="8"/>
      <c r="WQ729" s="8"/>
      <c r="WS729" s="4"/>
      <c r="WT729" s="4"/>
      <c r="WU729" s="15"/>
      <c r="WV729" s="39"/>
      <c r="WZ729" s="7"/>
      <c r="XA729" s="8"/>
      <c r="XE729" s="7"/>
      <c r="XF729" s="8"/>
      <c r="XJ729" s="7"/>
      <c r="XK729" s="8"/>
      <c r="XO729" s="7"/>
      <c r="XP729" s="8"/>
      <c r="XT729" s="7"/>
      <c r="XU729" s="8"/>
      <c r="XV729"/>
      <c r="XW729"/>
      <c r="XX729" s="11"/>
      <c r="XY729" s="7"/>
      <c r="XZ729" s="8"/>
      <c r="YA729"/>
      <c r="YB729"/>
      <c r="YC729" s="11"/>
      <c r="YD729" s="7"/>
      <c r="YE729" s="8"/>
      <c r="YF729"/>
      <c r="YG729"/>
      <c r="YH729" s="11"/>
      <c r="YI729" s="7"/>
      <c r="YJ729" s="8"/>
      <c r="YK729"/>
      <c r="YL729"/>
      <c r="YM729" s="127"/>
    </row>
    <row r="730" spans="2:663" x14ac:dyDescent="0.2">
      <c r="B730" s="242"/>
      <c r="C730" s="163"/>
      <c r="D730"/>
      <c r="J730"/>
      <c r="K730"/>
      <c r="L730"/>
      <c r="M730"/>
      <c r="N730"/>
      <c r="O730"/>
      <c r="P730"/>
      <c r="Q730"/>
      <c r="R730" s="11"/>
      <c r="S730"/>
      <c r="T730"/>
      <c r="U730"/>
      <c r="V730"/>
      <c r="W730" s="11"/>
      <c r="X730"/>
      <c r="Y730"/>
      <c r="Z730"/>
      <c r="AA730"/>
      <c r="AB730" s="11"/>
      <c r="AC730"/>
      <c r="AD730"/>
      <c r="AE730"/>
      <c r="AF730"/>
      <c r="AG730" s="11"/>
      <c r="AH730"/>
      <c r="AI730" s="8"/>
      <c r="AK730" s="4"/>
      <c r="AL730" s="9"/>
      <c r="AN730" s="8"/>
      <c r="AP730" s="4"/>
      <c r="AQ730" s="9"/>
      <c r="AS730" s="8"/>
      <c r="AU730" s="4"/>
      <c r="AV730" s="9"/>
      <c r="AX730" s="17"/>
      <c r="AZ730" s="13"/>
      <c r="BA730" s="16"/>
      <c r="BM730" s="39"/>
      <c r="BO730" s="14"/>
      <c r="BP730" s="18"/>
      <c r="BR730" s="39"/>
      <c r="BT730" s="14"/>
      <c r="BU730" s="18"/>
      <c r="BW730" s="39"/>
      <c r="BY730" s="14"/>
      <c r="BZ730" s="18"/>
      <c r="CA730" s="22"/>
      <c r="CB730" s="40"/>
      <c r="CG730" s="40"/>
      <c r="CI730" s="21"/>
      <c r="CJ730" s="21"/>
      <c r="CL730" s="40"/>
      <c r="CN730" s="21"/>
      <c r="CO730" s="21"/>
      <c r="CQ730" s="40"/>
      <c r="CS730" s="21"/>
      <c r="CT730" s="21"/>
      <c r="CV730" s="40"/>
      <c r="CX730" s="21"/>
      <c r="CY730" s="21"/>
      <c r="CZ730" s="26"/>
      <c r="DA730" s="41"/>
      <c r="DF730" s="41"/>
      <c r="DH730" s="25"/>
      <c r="DI730" s="25"/>
      <c r="DK730" s="41"/>
      <c r="DM730" s="25"/>
      <c r="DN730" s="25"/>
      <c r="DP730" s="41"/>
      <c r="DR730" s="25"/>
      <c r="DS730" s="25"/>
      <c r="DT730" s="30"/>
      <c r="DU730" s="42"/>
      <c r="DZ730" s="42"/>
      <c r="EB730" s="29"/>
      <c r="EC730" s="29"/>
      <c r="EE730" s="42"/>
      <c r="EG730" s="29"/>
      <c r="EH730" s="29"/>
      <c r="EI730" s="34"/>
      <c r="EJ730" s="43"/>
      <c r="EO730" s="43"/>
      <c r="EQ730" s="33"/>
      <c r="ER730" s="33"/>
      <c r="ES730" s="38"/>
      <c r="ET730" s="44"/>
      <c r="EX730" s="7"/>
      <c r="EY730" s="8"/>
      <c r="FD730" s="8"/>
      <c r="FF730" s="4"/>
      <c r="FG730" s="4"/>
      <c r="FI730" s="8"/>
      <c r="FK730" s="4"/>
      <c r="FL730" s="4"/>
      <c r="FN730" s="8"/>
      <c r="FP730" s="4"/>
      <c r="FQ730" s="4"/>
      <c r="FS730" s="8"/>
      <c r="FU730" s="4"/>
      <c r="FV730" s="4"/>
      <c r="FW730" s="15"/>
      <c r="FX730" s="39"/>
      <c r="GC730" s="39"/>
      <c r="GE730" s="14"/>
      <c r="GF730" s="14"/>
      <c r="GH730" s="39"/>
      <c r="GJ730" s="14"/>
      <c r="GK730" s="14"/>
      <c r="GM730" s="39"/>
      <c r="GO730" s="14"/>
      <c r="GP730" s="14"/>
      <c r="GQ730" s="22"/>
      <c r="GR730" s="40"/>
      <c r="GW730" s="40"/>
      <c r="GY730" s="21"/>
      <c r="GZ730" s="21"/>
      <c r="HB730" s="40"/>
      <c r="HD730" s="21"/>
      <c r="HE730" s="21"/>
      <c r="HF730" s="26"/>
      <c r="HG730" s="41"/>
      <c r="HL730" s="41"/>
      <c r="HN730" s="25"/>
      <c r="HO730" s="25"/>
      <c r="HP730" s="30"/>
      <c r="HQ730" s="42"/>
      <c r="HU730" s="7"/>
      <c r="HV730" s="8"/>
      <c r="IA730" s="8"/>
      <c r="IC730" s="4"/>
      <c r="ID730" s="4"/>
      <c r="IF730" s="8"/>
      <c r="IH730" s="4"/>
      <c r="II730" s="4"/>
      <c r="IK730" s="8"/>
      <c r="IM730" s="4"/>
      <c r="IN730" s="4"/>
      <c r="IO730" s="15"/>
      <c r="IP730" s="39"/>
      <c r="IU730" s="39"/>
      <c r="IW730" s="14"/>
      <c r="IX730" s="14"/>
      <c r="IZ730" s="39"/>
      <c r="JB730" s="14"/>
      <c r="JC730" s="14"/>
      <c r="JD730" s="22"/>
      <c r="JE730" s="40"/>
      <c r="JJ730" s="40"/>
      <c r="JL730" s="21"/>
      <c r="JM730" s="21"/>
      <c r="JN730" s="26"/>
      <c r="JO730" s="41"/>
      <c r="JS730" s="7"/>
      <c r="JT730" s="8"/>
      <c r="JY730" s="8"/>
      <c r="KA730" s="4"/>
      <c r="KB730" s="4"/>
      <c r="KD730" s="8"/>
      <c r="KF730" s="4"/>
      <c r="KG730" s="4"/>
      <c r="KH730" s="15"/>
      <c r="KI730" s="39"/>
      <c r="KN730" s="39"/>
      <c r="KP730" s="14"/>
      <c r="KQ730" s="14"/>
      <c r="KR730" s="22"/>
      <c r="KS730" s="40"/>
      <c r="KX730" s="6"/>
      <c r="KZ730" s="5"/>
      <c r="LA730" s="5"/>
      <c r="LG730" s="15"/>
      <c r="LH730" s="39"/>
      <c r="LM730" s="6"/>
      <c r="LO730" s="5"/>
      <c r="LP730" s="5"/>
      <c r="LQ730" s="7"/>
      <c r="LR730" s="8"/>
      <c r="LW730" s="8"/>
      <c r="LY730" s="4"/>
      <c r="LZ730" s="4"/>
      <c r="MB730" s="8"/>
      <c r="MD730" s="4"/>
      <c r="ME730" s="4"/>
      <c r="MG730" s="8"/>
      <c r="MI730" s="4"/>
      <c r="MJ730" s="4"/>
      <c r="MK730" s="15"/>
      <c r="ML730" s="39"/>
      <c r="MQ730" s="39"/>
      <c r="MS730" s="14"/>
      <c r="MT730" s="14"/>
      <c r="MV730" s="39"/>
      <c r="MX730" s="14"/>
      <c r="MY730" s="14"/>
      <c r="MZ730" s="22"/>
      <c r="NA730" s="40"/>
      <c r="NF730" s="40"/>
      <c r="NH730" s="21"/>
      <c r="NI730" s="21"/>
      <c r="NJ730" s="26"/>
      <c r="NK730" s="41"/>
      <c r="NO730" s="7"/>
      <c r="NP730" s="8"/>
      <c r="NU730" s="8"/>
      <c r="NW730" s="4"/>
      <c r="NX730" s="4"/>
      <c r="NZ730" s="8"/>
      <c r="OB730" s="4"/>
      <c r="OC730" s="4"/>
      <c r="OD730" s="15"/>
      <c r="OE730" s="39"/>
      <c r="OJ730" s="39"/>
      <c r="OL730" s="14"/>
      <c r="OM730" s="14"/>
      <c r="ON730" s="22"/>
      <c r="OO730" s="40"/>
      <c r="OS730" s="7"/>
      <c r="OT730" s="8"/>
      <c r="OY730" s="8"/>
      <c r="PA730" s="4"/>
      <c r="PB730" s="4"/>
      <c r="PC730" s="15"/>
      <c r="PD730" s="39"/>
      <c r="PH730" s="7"/>
      <c r="PI730" s="8"/>
      <c r="PM730" s="7"/>
      <c r="PN730" s="8"/>
      <c r="PS730" s="8"/>
      <c r="PU730" s="4"/>
      <c r="PV730" s="4"/>
      <c r="PX730" s="8"/>
      <c r="PZ730" s="4"/>
      <c r="QA730" s="4"/>
      <c r="QB730" s="15"/>
      <c r="QC730" s="39"/>
      <c r="QH730" s="39"/>
      <c r="QJ730" s="14"/>
      <c r="QK730" s="14"/>
      <c r="QL730" s="22"/>
      <c r="QM730" s="40"/>
      <c r="QQ730" s="7"/>
      <c r="QR730" s="8"/>
      <c r="QW730" s="8"/>
      <c r="QY730" s="4"/>
      <c r="QZ730" s="4"/>
      <c r="RA730" s="15"/>
      <c r="RB730" s="39"/>
      <c r="RF730" s="7"/>
      <c r="RG730" s="8"/>
      <c r="RK730" s="7"/>
      <c r="RL730" s="8"/>
      <c r="RQ730" s="8"/>
      <c r="RS730" s="4"/>
      <c r="RT730" s="4"/>
      <c r="RU730" s="15"/>
      <c r="RV730" s="39"/>
      <c r="RZ730" s="7"/>
      <c r="SA730" s="8"/>
      <c r="SE730" s="7"/>
      <c r="SF730" s="8"/>
      <c r="SJ730" s="7"/>
      <c r="SK730" s="8"/>
      <c r="SP730" s="8"/>
      <c r="SR730" s="4"/>
      <c r="SS730" s="4"/>
      <c r="SU730" s="8"/>
      <c r="SW730" s="4"/>
      <c r="SX730" s="4"/>
      <c r="SY730" s="15"/>
      <c r="SZ730" s="39"/>
      <c r="TE730" s="39"/>
      <c r="TG730" s="14"/>
      <c r="TH730" s="14"/>
      <c r="TI730" s="22"/>
      <c r="TJ730" s="40"/>
      <c r="TN730" s="7"/>
      <c r="TO730" s="8"/>
      <c r="TT730" s="8"/>
      <c r="TV730" s="4"/>
      <c r="TW730" s="4"/>
      <c r="TX730" s="15"/>
      <c r="TY730" s="39"/>
      <c r="UC730" s="7"/>
      <c r="UD730" s="8"/>
      <c r="UH730" s="7"/>
      <c r="UI730" s="8"/>
      <c r="UN730" s="8"/>
      <c r="UP730" s="4"/>
      <c r="UQ730" s="4"/>
      <c r="UR730" s="15"/>
      <c r="US730" s="39"/>
      <c r="UW730" s="7"/>
      <c r="UX730" s="8"/>
      <c r="VB730" s="7"/>
      <c r="VC730" s="8"/>
      <c r="VG730" s="7"/>
      <c r="VH730" s="8"/>
      <c r="VM730" s="8"/>
      <c r="VO730" s="4"/>
      <c r="VP730" s="4"/>
      <c r="VQ730" s="15"/>
      <c r="VR730" s="39"/>
      <c r="VV730" s="7"/>
      <c r="VW730" s="8"/>
      <c r="WA730" s="7"/>
      <c r="WB730" s="8"/>
      <c r="WF730" s="7"/>
      <c r="WG730" s="8"/>
      <c r="WK730" s="7"/>
      <c r="WL730" s="8"/>
      <c r="WQ730" s="8"/>
      <c r="WS730" s="4"/>
      <c r="WT730" s="4"/>
      <c r="WU730" s="15"/>
      <c r="WV730" s="39"/>
      <c r="WZ730" s="7"/>
      <c r="XA730" s="8"/>
      <c r="XE730" s="7"/>
      <c r="XF730" s="8"/>
      <c r="XJ730" s="7"/>
      <c r="XK730" s="8"/>
      <c r="XO730" s="7"/>
      <c r="XP730" s="8"/>
      <c r="XT730" s="7"/>
      <c r="XU730" s="8"/>
      <c r="XV730"/>
      <c r="XW730"/>
      <c r="XX730" s="11"/>
      <c r="XY730" s="7"/>
      <c r="XZ730" s="8"/>
      <c r="YA730"/>
      <c r="YB730"/>
      <c r="YC730" s="11"/>
      <c r="YD730" s="7"/>
      <c r="YE730" s="8"/>
      <c r="YF730"/>
      <c r="YG730"/>
      <c r="YH730" s="11"/>
      <c r="YI730" s="7"/>
      <c r="YJ730" s="8"/>
      <c r="YK730"/>
      <c r="YL730"/>
      <c r="YM730" s="127"/>
    </row>
    <row r="731" spans="2:663" x14ac:dyDescent="0.2">
      <c r="B731" s="242"/>
      <c r="C731" s="163"/>
      <c r="D731"/>
      <c r="J731"/>
      <c r="K731"/>
      <c r="L731"/>
      <c r="M731"/>
      <c r="N731"/>
      <c r="O731"/>
      <c r="P731"/>
      <c r="Q731"/>
      <c r="R731" s="11"/>
      <c r="S731"/>
      <c r="T731"/>
      <c r="U731"/>
      <c r="V731"/>
      <c r="W731" s="11"/>
      <c r="X731"/>
      <c r="Y731"/>
      <c r="Z731"/>
      <c r="AA731"/>
      <c r="AB731" s="11"/>
      <c r="AC731"/>
      <c r="AD731"/>
      <c r="AE731"/>
      <c r="AF731"/>
      <c r="AG731" s="11"/>
      <c r="AH731"/>
      <c r="AI731" s="8"/>
      <c r="AK731" s="4"/>
      <c r="AL731" s="9"/>
      <c r="AN731" s="8"/>
      <c r="AP731" s="4"/>
      <c r="AQ731" s="9"/>
      <c r="AS731" s="8"/>
      <c r="AU731" s="4"/>
      <c r="AV731" s="9"/>
      <c r="AX731" s="17"/>
      <c r="AZ731" s="13"/>
      <c r="BA731" s="16"/>
      <c r="BM731" s="39"/>
      <c r="BO731" s="14"/>
      <c r="BP731" s="18"/>
      <c r="BR731" s="39"/>
      <c r="BT731" s="14"/>
      <c r="BU731" s="18"/>
      <c r="BW731" s="39"/>
      <c r="BY731" s="14"/>
      <c r="BZ731" s="18"/>
      <c r="CA731" s="22"/>
      <c r="CB731" s="40"/>
      <c r="CG731" s="40"/>
      <c r="CI731" s="21"/>
      <c r="CJ731" s="21"/>
      <c r="CL731" s="40"/>
      <c r="CN731" s="21"/>
      <c r="CO731" s="21"/>
      <c r="CQ731" s="40"/>
      <c r="CS731" s="21"/>
      <c r="CT731" s="21"/>
      <c r="CV731" s="40"/>
      <c r="CX731" s="21"/>
      <c r="CY731" s="21"/>
      <c r="CZ731" s="26"/>
      <c r="DA731" s="41"/>
      <c r="DF731" s="41"/>
      <c r="DH731" s="25"/>
      <c r="DI731" s="25"/>
      <c r="DK731" s="41"/>
      <c r="DM731" s="25"/>
      <c r="DN731" s="25"/>
      <c r="DP731" s="41"/>
      <c r="DR731" s="25"/>
      <c r="DS731" s="25"/>
      <c r="DT731" s="30"/>
      <c r="DU731" s="42"/>
      <c r="DZ731" s="42"/>
      <c r="EB731" s="29"/>
      <c r="EC731" s="29"/>
      <c r="EE731" s="42"/>
      <c r="EG731" s="29"/>
      <c r="EH731" s="29"/>
      <c r="EI731" s="34"/>
      <c r="EJ731" s="43"/>
      <c r="EO731" s="43"/>
      <c r="EQ731" s="33"/>
      <c r="ER731" s="33"/>
      <c r="ES731" s="38"/>
      <c r="ET731" s="44"/>
      <c r="EX731" s="7"/>
      <c r="EY731" s="8"/>
      <c r="FD731" s="8"/>
      <c r="FF731" s="4"/>
      <c r="FG731" s="4"/>
      <c r="FI731" s="8"/>
      <c r="FK731" s="4"/>
      <c r="FL731" s="4"/>
      <c r="FN731" s="8"/>
      <c r="FP731" s="4"/>
      <c r="FQ731" s="4"/>
      <c r="FS731" s="8"/>
      <c r="FU731" s="4"/>
      <c r="FV731" s="4"/>
      <c r="FW731" s="15"/>
      <c r="FX731" s="39"/>
      <c r="GC731" s="39"/>
      <c r="GE731" s="14"/>
      <c r="GF731" s="14"/>
      <c r="GH731" s="39"/>
      <c r="GJ731" s="14"/>
      <c r="GK731" s="14"/>
      <c r="GM731" s="39"/>
      <c r="GO731" s="14"/>
      <c r="GP731" s="14"/>
      <c r="GQ731" s="22"/>
      <c r="GR731" s="40"/>
      <c r="GW731" s="40"/>
      <c r="GY731" s="21"/>
      <c r="GZ731" s="21"/>
      <c r="HB731" s="40"/>
      <c r="HD731" s="21"/>
      <c r="HE731" s="21"/>
      <c r="HF731" s="26"/>
      <c r="HG731" s="41"/>
      <c r="HL731" s="41"/>
      <c r="HN731" s="25"/>
      <c r="HO731" s="25"/>
      <c r="HP731" s="30"/>
      <c r="HQ731" s="42"/>
      <c r="HU731" s="7"/>
      <c r="HV731" s="8"/>
      <c r="IA731" s="8"/>
      <c r="IC731" s="4"/>
      <c r="ID731" s="4"/>
      <c r="IF731" s="8"/>
      <c r="IH731" s="4"/>
      <c r="II731" s="4"/>
      <c r="IK731" s="8"/>
      <c r="IM731" s="4"/>
      <c r="IN731" s="4"/>
      <c r="IO731" s="15"/>
      <c r="IP731" s="39"/>
      <c r="IU731" s="39"/>
      <c r="IW731" s="14"/>
      <c r="IX731" s="14"/>
      <c r="IZ731" s="39"/>
      <c r="JB731" s="14"/>
      <c r="JC731" s="14"/>
      <c r="JD731" s="22"/>
      <c r="JE731" s="40"/>
      <c r="JJ731" s="40"/>
      <c r="JL731" s="21"/>
      <c r="JM731" s="21"/>
      <c r="JN731" s="26"/>
      <c r="JO731" s="41"/>
      <c r="JS731" s="7"/>
      <c r="JT731" s="8"/>
      <c r="JY731" s="8"/>
      <c r="KA731" s="4"/>
      <c r="KB731" s="4"/>
      <c r="KD731" s="8"/>
      <c r="KF731" s="4"/>
      <c r="KG731" s="4"/>
      <c r="KH731" s="15"/>
      <c r="KI731" s="39"/>
      <c r="KN731" s="39"/>
      <c r="KP731" s="14"/>
      <c r="KQ731" s="14"/>
      <c r="KR731" s="22"/>
      <c r="KS731" s="40"/>
      <c r="KX731" s="6"/>
      <c r="KZ731" s="5"/>
      <c r="LA731" s="5"/>
      <c r="LG731" s="15"/>
      <c r="LH731" s="39"/>
      <c r="LM731" s="6"/>
      <c r="LO731" s="5"/>
      <c r="LP731" s="5"/>
      <c r="LQ731" s="7"/>
      <c r="LR731" s="8"/>
      <c r="LW731" s="8"/>
      <c r="LY731" s="4"/>
      <c r="LZ731" s="4"/>
      <c r="MB731" s="8"/>
      <c r="MD731" s="4"/>
      <c r="ME731" s="4"/>
      <c r="MG731" s="8"/>
      <c r="MI731" s="4"/>
      <c r="MJ731" s="4"/>
      <c r="MK731" s="15"/>
      <c r="ML731" s="39"/>
      <c r="MQ731" s="39"/>
      <c r="MS731" s="14"/>
      <c r="MT731" s="14"/>
      <c r="MV731" s="39"/>
      <c r="MX731" s="14"/>
      <c r="MY731" s="14"/>
      <c r="MZ731" s="22"/>
      <c r="NA731" s="40"/>
      <c r="NF731" s="40"/>
      <c r="NH731" s="21"/>
      <c r="NI731" s="21"/>
      <c r="NJ731" s="26"/>
      <c r="NK731" s="41"/>
      <c r="NO731" s="7"/>
      <c r="NP731" s="8"/>
      <c r="NU731" s="8"/>
      <c r="NW731" s="4"/>
      <c r="NX731" s="4"/>
      <c r="NZ731" s="8"/>
      <c r="OB731" s="4"/>
      <c r="OC731" s="4"/>
      <c r="OD731" s="15"/>
      <c r="OE731" s="39"/>
      <c r="OJ731" s="39"/>
      <c r="OL731" s="14"/>
      <c r="OM731" s="14"/>
      <c r="ON731" s="22"/>
      <c r="OO731" s="40"/>
      <c r="OS731" s="7"/>
      <c r="OT731" s="8"/>
      <c r="OY731" s="8"/>
      <c r="PA731" s="4"/>
      <c r="PB731" s="4"/>
      <c r="PC731" s="15"/>
      <c r="PD731" s="39"/>
      <c r="PH731" s="7"/>
      <c r="PI731" s="8"/>
      <c r="PM731" s="7"/>
      <c r="PN731" s="8"/>
      <c r="PS731" s="8"/>
      <c r="PU731" s="4"/>
      <c r="PV731" s="4"/>
      <c r="PX731" s="8"/>
      <c r="PZ731" s="4"/>
      <c r="QA731" s="4"/>
      <c r="QB731" s="15"/>
      <c r="QC731" s="39"/>
      <c r="QH731" s="39"/>
      <c r="QJ731" s="14"/>
      <c r="QK731" s="14"/>
      <c r="QL731" s="22"/>
      <c r="QM731" s="40"/>
      <c r="QQ731" s="7"/>
      <c r="QR731" s="8"/>
      <c r="QW731" s="8"/>
      <c r="QY731" s="4"/>
      <c r="QZ731" s="4"/>
      <c r="RA731" s="15"/>
      <c r="RB731" s="39"/>
      <c r="RF731" s="7"/>
      <c r="RG731" s="8"/>
      <c r="RK731" s="7"/>
      <c r="RL731" s="8"/>
      <c r="RQ731" s="8"/>
      <c r="RS731" s="4"/>
      <c r="RT731" s="4"/>
      <c r="RU731" s="15"/>
      <c r="RV731" s="39"/>
      <c r="RZ731" s="7"/>
      <c r="SA731" s="8"/>
      <c r="SE731" s="7"/>
      <c r="SF731" s="8"/>
      <c r="SJ731" s="7"/>
      <c r="SK731" s="8"/>
      <c r="SP731" s="8"/>
      <c r="SR731" s="4"/>
      <c r="SS731" s="4"/>
      <c r="SU731" s="8"/>
      <c r="SW731" s="4"/>
      <c r="SX731" s="4"/>
      <c r="SY731" s="15"/>
      <c r="SZ731" s="39"/>
      <c r="TE731" s="39"/>
      <c r="TG731" s="14"/>
      <c r="TH731" s="14"/>
      <c r="TI731" s="22"/>
      <c r="TJ731" s="40"/>
      <c r="TN731" s="7"/>
      <c r="TO731" s="8"/>
      <c r="TT731" s="8"/>
      <c r="TV731" s="4"/>
      <c r="TW731" s="4"/>
      <c r="TX731" s="15"/>
      <c r="TY731" s="39"/>
      <c r="UC731" s="7"/>
      <c r="UD731" s="8"/>
      <c r="UH731" s="7"/>
      <c r="UI731" s="8"/>
      <c r="UN731" s="8"/>
      <c r="UP731" s="4"/>
      <c r="UQ731" s="4"/>
      <c r="UR731" s="15"/>
      <c r="US731" s="39"/>
      <c r="UW731" s="7"/>
      <c r="UX731" s="8"/>
      <c r="VB731" s="7"/>
      <c r="VC731" s="8"/>
      <c r="VG731" s="7"/>
      <c r="VH731" s="8"/>
      <c r="VM731" s="8"/>
      <c r="VO731" s="4"/>
      <c r="VP731" s="4"/>
      <c r="VQ731" s="15"/>
      <c r="VR731" s="39"/>
      <c r="VV731" s="7"/>
      <c r="VW731" s="8"/>
      <c r="WA731" s="7"/>
      <c r="WB731" s="8"/>
      <c r="WF731" s="7"/>
      <c r="WG731" s="8"/>
      <c r="WK731" s="7"/>
      <c r="WL731" s="8"/>
      <c r="WQ731" s="8"/>
      <c r="WS731" s="4"/>
      <c r="WT731" s="4"/>
      <c r="WU731" s="15"/>
      <c r="WV731" s="39"/>
      <c r="WZ731" s="7"/>
      <c r="XA731" s="8"/>
      <c r="XE731" s="7"/>
      <c r="XF731" s="8"/>
      <c r="XJ731" s="7"/>
      <c r="XK731" s="8"/>
      <c r="XO731" s="7"/>
      <c r="XP731" s="8"/>
      <c r="XT731" s="7"/>
      <c r="XU731" s="8"/>
      <c r="XV731"/>
      <c r="XW731"/>
      <c r="XX731" s="11"/>
      <c r="XY731" s="7"/>
      <c r="XZ731" s="8"/>
      <c r="YA731"/>
      <c r="YB731"/>
      <c r="YC731" s="11"/>
      <c r="YD731" s="7"/>
      <c r="YE731" s="8"/>
      <c r="YF731"/>
      <c r="YG731"/>
      <c r="YH731" s="11"/>
      <c r="YI731" s="7"/>
      <c r="YJ731" s="8"/>
      <c r="YK731"/>
      <c r="YL731"/>
      <c r="YM731" s="127"/>
    </row>
    <row r="732" spans="2:663" x14ac:dyDescent="0.2">
      <c r="B732" s="242"/>
      <c r="C732" s="163"/>
      <c r="D732"/>
      <c r="J732"/>
      <c r="K732"/>
      <c r="L732"/>
      <c r="M732"/>
      <c r="N732"/>
      <c r="O732"/>
      <c r="P732"/>
      <c r="Q732"/>
      <c r="R732" s="11"/>
      <c r="S732"/>
      <c r="T732"/>
      <c r="U732"/>
      <c r="V732"/>
      <c r="W732" s="11"/>
      <c r="X732"/>
      <c r="Y732"/>
      <c r="Z732"/>
      <c r="AA732"/>
      <c r="AB732" s="11"/>
      <c r="AC732"/>
      <c r="AD732"/>
      <c r="AE732"/>
      <c r="AF732"/>
      <c r="AG732" s="11"/>
      <c r="AH732"/>
      <c r="AI732" s="8"/>
      <c r="AK732" s="4"/>
      <c r="AL732" s="9"/>
      <c r="AN732" s="8"/>
      <c r="AP732" s="4"/>
      <c r="AQ732" s="9"/>
      <c r="AS732" s="8"/>
      <c r="AU732" s="4"/>
      <c r="AV732" s="9"/>
      <c r="AX732" s="17"/>
      <c r="AZ732" s="13"/>
      <c r="BA732" s="16"/>
      <c r="BM732" s="39"/>
      <c r="BO732" s="14"/>
      <c r="BP732" s="18"/>
      <c r="BR732" s="39"/>
      <c r="BT732" s="14"/>
      <c r="BU732" s="18"/>
      <c r="BW732" s="39"/>
      <c r="BY732" s="14"/>
      <c r="BZ732" s="18"/>
      <c r="CA732" s="22"/>
      <c r="CB732" s="40"/>
      <c r="CG732" s="40"/>
      <c r="CI732" s="21"/>
      <c r="CJ732" s="21"/>
      <c r="CL732" s="40"/>
      <c r="CN732" s="21"/>
      <c r="CO732" s="21"/>
      <c r="CQ732" s="40"/>
      <c r="CS732" s="21"/>
      <c r="CT732" s="21"/>
      <c r="CV732" s="40"/>
      <c r="CX732" s="21"/>
      <c r="CY732" s="21"/>
      <c r="CZ732" s="26"/>
      <c r="DA732" s="41"/>
      <c r="DF732" s="41"/>
      <c r="DH732" s="25"/>
      <c r="DI732" s="25"/>
      <c r="DK732" s="41"/>
      <c r="DM732" s="25"/>
      <c r="DN732" s="25"/>
      <c r="DP732" s="41"/>
      <c r="DR732" s="25"/>
      <c r="DS732" s="25"/>
      <c r="DT732" s="30"/>
      <c r="DU732" s="42"/>
      <c r="DZ732" s="42"/>
      <c r="EB732" s="29"/>
      <c r="EC732" s="29"/>
      <c r="EE732" s="42"/>
      <c r="EG732" s="29"/>
      <c r="EH732" s="29"/>
      <c r="EI732" s="34"/>
      <c r="EJ732" s="43"/>
      <c r="EO732" s="43"/>
      <c r="EQ732" s="33"/>
      <c r="ER732" s="33"/>
      <c r="ES732" s="38"/>
      <c r="ET732" s="44"/>
      <c r="EX732" s="7"/>
      <c r="EY732" s="8"/>
      <c r="FD732" s="8"/>
      <c r="FF732" s="4"/>
      <c r="FG732" s="4"/>
      <c r="FI732" s="8"/>
      <c r="FK732" s="4"/>
      <c r="FL732" s="4"/>
      <c r="FN732" s="8"/>
      <c r="FP732" s="4"/>
      <c r="FQ732" s="4"/>
      <c r="FS732" s="8"/>
      <c r="FU732" s="4"/>
      <c r="FV732" s="4"/>
      <c r="FW732" s="15"/>
      <c r="FX732" s="39"/>
      <c r="GC732" s="39"/>
      <c r="GE732" s="14"/>
      <c r="GF732" s="14"/>
      <c r="GH732" s="39"/>
      <c r="GJ732" s="14"/>
      <c r="GK732" s="14"/>
      <c r="GM732" s="39"/>
      <c r="GO732" s="14"/>
      <c r="GP732" s="14"/>
      <c r="GQ732" s="22"/>
      <c r="GR732" s="40"/>
      <c r="GW732" s="40"/>
      <c r="GY732" s="21"/>
      <c r="GZ732" s="21"/>
      <c r="HB732" s="40"/>
      <c r="HD732" s="21"/>
      <c r="HE732" s="21"/>
      <c r="HF732" s="26"/>
      <c r="HG732" s="41"/>
      <c r="HL732" s="41"/>
      <c r="HN732" s="25"/>
      <c r="HO732" s="25"/>
      <c r="HP732" s="30"/>
      <c r="HQ732" s="42"/>
      <c r="HU732" s="7"/>
      <c r="HV732" s="8"/>
      <c r="IA732" s="8"/>
      <c r="IC732" s="4"/>
      <c r="ID732" s="4"/>
      <c r="IF732" s="8"/>
      <c r="IH732" s="4"/>
      <c r="II732" s="4"/>
      <c r="IK732" s="8"/>
      <c r="IM732" s="4"/>
      <c r="IN732" s="4"/>
      <c r="IO732" s="15"/>
      <c r="IP732" s="39"/>
      <c r="IU732" s="39"/>
      <c r="IW732" s="14"/>
      <c r="IX732" s="14"/>
      <c r="IZ732" s="39"/>
      <c r="JB732" s="14"/>
      <c r="JC732" s="14"/>
      <c r="JD732" s="22"/>
      <c r="JE732" s="40"/>
      <c r="JJ732" s="40"/>
      <c r="JL732" s="21"/>
      <c r="JM732" s="21"/>
      <c r="JN732" s="26"/>
      <c r="JO732" s="41"/>
      <c r="JS732" s="7"/>
      <c r="JT732" s="8"/>
      <c r="JY732" s="8"/>
      <c r="KA732" s="4"/>
      <c r="KB732" s="4"/>
      <c r="KD732" s="8"/>
      <c r="KF732" s="4"/>
      <c r="KG732" s="4"/>
      <c r="KH732" s="15"/>
      <c r="KI732" s="39"/>
      <c r="KN732" s="39"/>
      <c r="KP732" s="14"/>
      <c r="KQ732" s="14"/>
      <c r="KR732" s="22"/>
      <c r="KS732" s="40"/>
      <c r="KX732" s="6"/>
      <c r="KZ732" s="5"/>
      <c r="LA732" s="5"/>
      <c r="LG732" s="15"/>
      <c r="LH732" s="39"/>
      <c r="LM732" s="6"/>
      <c r="LO732" s="5"/>
      <c r="LP732" s="5"/>
      <c r="LQ732" s="7"/>
      <c r="LR732" s="8"/>
      <c r="LW732" s="8"/>
      <c r="LY732" s="4"/>
      <c r="LZ732" s="4"/>
      <c r="MB732" s="8"/>
      <c r="MD732" s="4"/>
      <c r="ME732" s="4"/>
      <c r="MG732" s="8"/>
      <c r="MI732" s="4"/>
      <c r="MJ732" s="4"/>
      <c r="MK732" s="15"/>
      <c r="ML732" s="39"/>
      <c r="MQ732" s="39"/>
      <c r="MS732" s="14"/>
      <c r="MT732" s="14"/>
      <c r="MV732" s="39"/>
      <c r="MX732" s="14"/>
      <c r="MY732" s="14"/>
      <c r="MZ732" s="22"/>
      <c r="NA732" s="40"/>
      <c r="NF732" s="40"/>
      <c r="NH732" s="21"/>
      <c r="NI732" s="21"/>
      <c r="NJ732" s="26"/>
      <c r="NK732" s="41"/>
      <c r="NO732" s="7"/>
      <c r="NP732" s="8"/>
      <c r="NU732" s="8"/>
      <c r="NW732" s="4"/>
      <c r="NX732" s="4"/>
      <c r="NZ732" s="8"/>
      <c r="OB732" s="4"/>
      <c r="OC732" s="4"/>
      <c r="OD732" s="15"/>
      <c r="OE732" s="39"/>
      <c r="OJ732" s="39"/>
      <c r="OL732" s="14"/>
      <c r="OM732" s="14"/>
      <c r="ON732" s="22"/>
      <c r="OO732" s="40"/>
      <c r="OS732" s="7"/>
      <c r="OT732" s="8"/>
      <c r="OY732" s="8"/>
      <c r="PA732" s="4"/>
      <c r="PB732" s="4"/>
      <c r="PC732" s="15"/>
      <c r="PD732" s="39"/>
      <c r="PH732" s="7"/>
      <c r="PI732" s="8"/>
      <c r="PM732" s="7"/>
      <c r="PN732" s="8"/>
      <c r="PS732" s="8"/>
      <c r="PU732" s="4"/>
      <c r="PV732" s="4"/>
      <c r="PX732" s="8"/>
      <c r="PZ732" s="4"/>
      <c r="QA732" s="4"/>
      <c r="QB732" s="15"/>
      <c r="QC732" s="39"/>
      <c r="QH732" s="39"/>
      <c r="QJ732" s="14"/>
      <c r="QK732" s="14"/>
      <c r="QL732" s="22"/>
      <c r="QM732" s="40"/>
      <c r="QQ732" s="7"/>
      <c r="QR732" s="8"/>
      <c r="QW732" s="8"/>
      <c r="QY732" s="4"/>
      <c r="QZ732" s="4"/>
      <c r="RA732" s="15"/>
      <c r="RB732" s="39"/>
      <c r="RF732" s="7"/>
      <c r="RG732" s="8"/>
      <c r="RK732" s="7"/>
      <c r="RL732" s="8"/>
      <c r="RQ732" s="8"/>
      <c r="RS732" s="4"/>
      <c r="RT732" s="4"/>
      <c r="RU732" s="15"/>
      <c r="RV732" s="39"/>
      <c r="RZ732" s="7"/>
      <c r="SA732" s="8"/>
      <c r="SE732" s="7"/>
      <c r="SF732" s="8"/>
      <c r="SJ732" s="7"/>
      <c r="SK732" s="8"/>
      <c r="SP732" s="8"/>
      <c r="SR732" s="4"/>
      <c r="SS732" s="4"/>
      <c r="SU732" s="8"/>
      <c r="SW732" s="4"/>
      <c r="SX732" s="4"/>
      <c r="SY732" s="15"/>
      <c r="SZ732" s="39"/>
      <c r="TE732" s="39"/>
      <c r="TG732" s="14"/>
      <c r="TH732" s="14"/>
      <c r="TI732" s="22"/>
      <c r="TJ732" s="40"/>
      <c r="TN732" s="7"/>
      <c r="TO732" s="8"/>
      <c r="TT732" s="8"/>
      <c r="TV732" s="4"/>
      <c r="TW732" s="4"/>
      <c r="TX732" s="15"/>
      <c r="TY732" s="39"/>
      <c r="UC732" s="7"/>
      <c r="UD732" s="8"/>
      <c r="UH732" s="7"/>
      <c r="UI732" s="8"/>
      <c r="UN732" s="8"/>
      <c r="UP732" s="4"/>
      <c r="UQ732" s="4"/>
      <c r="UR732" s="15"/>
      <c r="US732" s="39"/>
      <c r="UW732" s="7"/>
      <c r="UX732" s="8"/>
      <c r="VB732" s="7"/>
      <c r="VC732" s="8"/>
      <c r="VG732" s="7"/>
      <c r="VH732" s="8"/>
      <c r="VM732" s="8"/>
      <c r="VO732" s="4"/>
      <c r="VP732" s="4"/>
      <c r="VQ732" s="15"/>
      <c r="VR732" s="39"/>
      <c r="VV732" s="7"/>
      <c r="VW732" s="8"/>
      <c r="WA732" s="7"/>
      <c r="WB732" s="8"/>
      <c r="WF732" s="7"/>
      <c r="WG732" s="8"/>
      <c r="WK732" s="7"/>
      <c r="WL732" s="8"/>
      <c r="WQ732" s="8"/>
      <c r="WS732" s="4"/>
      <c r="WT732" s="4"/>
      <c r="WU732" s="15"/>
      <c r="WV732" s="39"/>
      <c r="WZ732" s="7"/>
      <c r="XA732" s="8"/>
      <c r="XE732" s="7"/>
      <c r="XF732" s="8"/>
      <c r="XJ732" s="7"/>
      <c r="XK732" s="8"/>
      <c r="XO732" s="7"/>
      <c r="XP732" s="8"/>
      <c r="XT732" s="7"/>
      <c r="XU732" s="8"/>
      <c r="XV732"/>
      <c r="XW732"/>
      <c r="XX732" s="11"/>
      <c r="XY732" s="7"/>
      <c r="XZ732" s="8"/>
      <c r="YA732"/>
      <c r="YB732"/>
      <c r="YC732" s="11"/>
      <c r="YD732" s="7"/>
      <c r="YE732" s="8"/>
      <c r="YF732"/>
      <c r="YG732"/>
      <c r="YH732" s="11"/>
      <c r="YI732" s="7"/>
      <c r="YJ732" s="8"/>
      <c r="YK732"/>
      <c r="YL732"/>
      <c r="YM732" s="127"/>
    </row>
    <row r="733" spans="2:663" x14ac:dyDescent="0.2">
      <c r="B733" s="242"/>
      <c r="C733" s="163"/>
      <c r="D733"/>
      <c r="J733"/>
      <c r="K733"/>
      <c r="L733"/>
      <c r="M733"/>
      <c r="N733"/>
      <c r="O733"/>
      <c r="P733"/>
      <c r="Q733"/>
      <c r="R733" s="11"/>
      <c r="S733"/>
      <c r="T733"/>
      <c r="U733"/>
      <c r="V733"/>
      <c r="W733" s="11"/>
      <c r="X733"/>
      <c r="Y733"/>
      <c r="Z733"/>
      <c r="AA733"/>
      <c r="AB733" s="11"/>
      <c r="AC733"/>
      <c r="AD733"/>
      <c r="AE733"/>
      <c r="AF733"/>
      <c r="AG733" s="11"/>
      <c r="AH733"/>
      <c r="AI733" s="8"/>
      <c r="AK733" s="4"/>
      <c r="AL733" s="9"/>
      <c r="AN733" s="8"/>
      <c r="AP733" s="4"/>
      <c r="AQ733" s="9"/>
      <c r="AS733" s="8"/>
      <c r="AU733" s="4"/>
      <c r="AV733" s="9"/>
      <c r="AX733" s="17"/>
      <c r="AZ733" s="13"/>
      <c r="BA733" s="16"/>
      <c r="BM733" s="39"/>
      <c r="BO733" s="14"/>
      <c r="BP733" s="18"/>
      <c r="BR733" s="39"/>
      <c r="BT733" s="14"/>
      <c r="BU733" s="18"/>
      <c r="BW733" s="39"/>
      <c r="BY733" s="14"/>
      <c r="BZ733" s="18"/>
      <c r="CA733" s="22"/>
      <c r="CB733" s="40"/>
      <c r="CG733" s="40"/>
      <c r="CI733" s="21"/>
      <c r="CJ733" s="21"/>
      <c r="CL733" s="40"/>
      <c r="CN733" s="21"/>
      <c r="CO733" s="21"/>
      <c r="CQ733" s="40"/>
      <c r="CS733" s="21"/>
      <c r="CT733" s="21"/>
      <c r="CV733" s="40"/>
      <c r="CX733" s="21"/>
      <c r="CY733" s="21"/>
      <c r="CZ733" s="26"/>
      <c r="DA733" s="41"/>
      <c r="DF733" s="41"/>
      <c r="DH733" s="25"/>
      <c r="DI733" s="25"/>
      <c r="DK733" s="41"/>
      <c r="DM733" s="25"/>
      <c r="DN733" s="25"/>
      <c r="DP733" s="41"/>
      <c r="DR733" s="25"/>
      <c r="DS733" s="25"/>
      <c r="DT733" s="30"/>
      <c r="DU733" s="42"/>
      <c r="DZ733" s="42"/>
      <c r="EB733" s="29"/>
      <c r="EC733" s="29"/>
      <c r="EE733" s="42"/>
      <c r="EG733" s="29"/>
      <c r="EH733" s="29"/>
      <c r="EI733" s="34"/>
      <c r="EJ733" s="43"/>
      <c r="EO733" s="43"/>
      <c r="EQ733" s="33"/>
      <c r="ER733" s="33"/>
      <c r="ES733" s="38"/>
      <c r="ET733" s="44"/>
      <c r="EX733" s="7"/>
      <c r="EY733" s="8"/>
      <c r="FD733" s="8"/>
      <c r="FF733" s="4"/>
      <c r="FG733" s="4"/>
      <c r="FI733" s="8"/>
      <c r="FK733" s="4"/>
      <c r="FL733" s="4"/>
      <c r="FN733" s="8"/>
      <c r="FP733" s="4"/>
      <c r="FQ733" s="4"/>
      <c r="FS733" s="8"/>
      <c r="FU733" s="4"/>
      <c r="FV733" s="4"/>
      <c r="FW733" s="15"/>
      <c r="FX733" s="39"/>
      <c r="GC733" s="39"/>
      <c r="GE733" s="14"/>
      <c r="GF733" s="14"/>
      <c r="GH733" s="39"/>
      <c r="GJ733" s="14"/>
      <c r="GK733" s="14"/>
      <c r="GM733" s="39"/>
      <c r="GO733" s="14"/>
      <c r="GP733" s="14"/>
      <c r="GQ733" s="22"/>
      <c r="GR733" s="40"/>
      <c r="GW733" s="40"/>
      <c r="GY733" s="21"/>
      <c r="GZ733" s="21"/>
      <c r="HB733" s="40"/>
      <c r="HD733" s="21"/>
      <c r="HE733" s="21"/>
      <c r="HF733" s="26"/>
      <c r="HG733" s="41"/>
      <c r="HL733" s="41"/>
      <c r="HN733" s="25"/>
      <c r="HO733" s="25"/>
      <c r="HP733" s="30"/>
      <c r="HQ733" s="42"/>
      <c r="HU733" s="7"/>
      <c r="HV733" s="8"/>
      <c r="IA733" s="8"/>
      <c r="IC733" s="4"/>
      <c r="ID733" s="4"/>
      <c r="IF733" s="8"/>
      <c r="IH733" s="4"/>
      <c r="II733" s="4"/>
      <c r="IK733" s="8"/>
      <c r="IM733" s="4"/>
      <c r="IN733" s="4"/>
      <c r="IO733" s="15"/>
      <c r="IP733" s="39"/>
      <c r="IU733" s="39"/>
      <c r="IW733" s="14"/>
      <c r="IX733" s="14"/>
      <c r="IZ733" s="39"/>
      <c r="JB733" s="14"/>
      <c r="JC733" s="14"/>
      <c r="JD733" s="22"/>
      <c r="JE733" s="40"/>
      <c r="JJ733" s="40"/>
      <c r="JL733" s="21"/>
      <c r="JM733" s="21"/>
      <c r="JN733" s="26"/>
      <c r="JO733" s="41"/>
      <c r="JS733" s="7"/>
      <c r="JT733" s="8"/>
      <c r="JY733" s="8"/>
      <c r="KA733" s="4"/>
      <c r="KB733" s="4"/>
      <c r="KD733" s="8"/>
      <c r="KF733" s="4"/>
      <c r="KG733" s="4"/>
      <c r="KH733" s="15"/>
      <c r="KI733" s="39"/>
      <c r="KN733" s="39"/>
      <c r="KP733" s="14"/>
      <c r="KQ733" s="14"/>
      <c r="KR733" s="22"/>
      <c r="KS733" s="40"/>
      <c r="KX733" s="6"/>
      <c r="KZ733" s="5"/>
      <c r="LA733" s="5"/>
      <c r="LG733" s="15"/>
      <c r="LH733" s="39"/>
      <c r="LM733" s="6"/>
      <c r="LO733" s="5"/>
      <c r="LP733" s="5"/>
      <c r="LQ733" s="7"/>
      <c r="LR733" s="8"/>
      <c r="LW733" s="8"/>
      <c r="LY733" s="4"/>
      <c r="LZ733" s="4"/>
      <c r="MB733" s="8"/>
      <c r="MD733" s="4"/>
      <c r="ME733" s="4"/>
      <c r="MG733" s="8"/>
      <c r="MI733" s="4"/>
      <c r="MJ733" s="4"/>
      <c r="MK733" s="15"/>
      <c r="ML733" s="39"/>
      <c r="MQ733" s="39"/>
      <c r="MS733" s="14"/>
      <c r="MT733" s="14"/>
      <c r="MV733" s="39"/>
      <c r="MX733" s="14"/>
      <c r="MY733" s="14"/>
      <c r="MZ733" s="22"/>
      <c r="NA733" s="40"/>
      <c r="NF733" s="40"/>
      <c r="NH733" s="21"/>
      <c r="NI733" s="21"/>
      <c r="NJ733" s="26"/>
      <c r="NK733" s="41"/>
      <c r="NO733" s="7"/>
      <c r="NP733" s="8"/>
      <c r="NU733" s="8"/>
      <c r="NW733" s="4"/>
      <c r="NX733" s="4"/>
      <c r="NZ733" s="8"/>
      <c r="OB733" s="4"/>
      <c r="OC733" s="4"/>
      <c r="OD733" s="15"/>
      <c r="OE733" s="39"/>
      <c r="OJ733" s="39"/>
      <c r="OL733" s="14"/>
      <c r="OM733" s="14"/>
      <c r="ON733" s="22"/>
      <c r="OO733" s="40"/>
      <c r="OS733" s="7"/>
      <c r="OT733" s="8"/>
      <c r="OY733" s="8"/>
      <c r="PA733" s="4"/>
      <c r="PB733" s="4"/>
      <c r="PC733" s="15"/>
      <c r="PD733" s="39"/>
      <c r="PH733" s="7"/>
      <c r="PI733" s="8"/>
      <c r="PM733" s="7"/>
      <c r="PN733" s="8"/>
      <c r="PS733" s="8"/>
      <c r="PU733" s="4"/>
      <c r="PV733" s="4"/>
      <c r="PX733" s="8"/>
      <c r="PZ733" s="4"/>
      <c r="QA733" s="4"/>
      <c r="QB733" s="15"/>
      <c r="QC733" s="39"/>
      <c r="QH733" s="39"/>
      <c r="QJ733" s="14"/>
      <c r="QK733" s="14"/>
      <c r="QL733" s="22"/>
      <c r="QM733" s="40"/>
      <c r="QQ733" s="7"/>
      <c r="QR733" s="8"/>
      <c r="QW733" s="8"/>
      <c r="QY733" s="4"/>
      <c r="QZ733" s="4"/>
      <c r="RA733" s="15"/>
      <c r="RB733" s="39"/>
      <c r="RF733" s="7"/>
      <c r="RG733" s="8"/>
      <c r="RK733" s="7"/>
      <c r="RL733" s="8"/>
      <c r="RQ733" s="8"/>
      <c r="RS733" s="4"/>
      <c r="RT733" s="4"/>
      <c r="RU733" s="15"/>
      <c r="RV733" s="39"/>
      <c r="RZ733" s="7"/>
      <c r="SA733" s="8"/>
      <c r="SE733" s="7"/>
      <c r="SF733" s="8"/>
      <c r="SJ733" s="7"/>
      <c r="SK733" s="8"/>
      <c r="SP733" s="8"/>
      <c r="SR733" s="4"/>
      <c r="SS733" s="4"/>
      <c r="SU733" s="8"/>
      <c r="SW733" s="4"/>
      <c r="SX733" s="4"/>
      <c r="SY733" s="15"/>
      <c r="SZ733" s="39"/>
      <c r="TE733" s="39"/>
      <c r="TG733" s="14"/>
      <c r="TH733" s="14"/>
      <c r="TI733" s="22"/>
      <c r="TJ733" s="40"/>
      <c r="TN733" s="7"/>
      <c r="TO733" s="8"/>
      <c r="TT733" s="8"/>
      <c r="TV733" s="4"/>
      <c r="TW733" s="4"/>
      <c r="TX733" s="15"/>
      <c r="TY733" s="39"/>
      <c r="UC733" s="7"/>
      <c r="UD733" s="8"/>
      <c r="UH733" s="7"/>
      <c r="UI733" s="8"/>
      <c r="UN733" s="8"/>
      <c r="UP733" s="4"/>
      <c r="UQ733" s="4"/>
      <c r="UR733" s="15"/>
      <c r="US733" s="39"/>
      <c r="UW733" s="7"/>
      <c r="UX733" s="8"/>
      <c r="VB733" s="7"/>
      <c r="VC733" s="8"/>
      <c r="VG733" s="7"/>
      <c r="VH733" s="8"/>
      <c r="VM733" s="8"/>
      <c r="VO733" s="4"/>
      <c r="VP733" s="4"/>
      <c r="VQ733" s="15"/>
      <c r="VR733" s="39"/>
      <c r="VV733" s="7"/>
      <c r="VW733" s="8"/>
      <c r="WA733" s="7"/>
      <c r="WB733" s="8"/>
      <c r="WF733" s="7"/>
      <c r="WG733" s="8"/>
      <c r="WK733" s="7"/>
      <c r="WL733" s="8"/>
      <c r="WQ733" s="8"/>
      <c r="WS733" s="4"/>
      <c r="WT733" s="4"/>
      <c r="WU733" s="15"/>
      <c r="WV733" s="39"/>
      <c r="WZ733" s="7"/>
      <c r="XA733" s="8"/>
      <c r="XE733" s="7"/>
      <c r="XF733" s="8"/>
      <c r="XJ733" s="7"/>
      <c r="XK733" s="8"/>
      <c r="XO733" s="7"/>
      <c r="XP733" s="8"/>
      <c r="XT733" s="7"/>
      <c r="XU733" s="8"/>
      <c r="XV733"/>
      <c r="XW733"/>
      <c r="XX733" s="11"/>
      <c r="XY733" s="7"/>
      <c r="XZ733" s="8"/>
      <c r="YA733"/>
      <c r="YB733"/>
      <c r="YC733" s="11"/>
      <c r="YD733" s="7"/>
      <c r="YE733" s="8"/>
      <c r="YF733"/>
      <c r="YG733"/>
      <c r="YH733" s="11"/>
      <c r="YI733" s="7"/>
      <c r="YJ733" s="8"/>
      <c r="YK733"/>
      <c r="YL733"/>
      <c r="YM733" s="127"/>
    </row>
    <row r="734" spans="2:663" x14ac:dyDescent="0.2">
      <c r="B734" s="242"/>
      <c r="C734" s="163"/>
      <c r="D734"/>
      <c r="J734"/>
      <c r="K734"/>
      <c r="L734"/>
      <c r="M734"/>
      <c r="N734"/>
      <c r="O734"/>
      <c r="P734"/>
      <c r="Q734"/>
      <c r="R734" s="11"/>
      <c r="S734"/>
      <c r="T734"/>
      <c r="U734"/>
      <c r="V734"/>
      <c r="W734" s="11"/>
      <c r="X734"/>
      <c r="Y734"/>
      <c r="Z734"/>
      <c r="AA734"/>
      <c r="AB734" s="11"/>
      <c r="AC734"/>
      <c r="AD734"/>
      <c r="AE734"/>
      <c r="AF734"/>
      <c r="AG734" s="11"/>
      <c r="AH734"/>
      <c r="AI734" s="8"/>
      <c r="AK734" s="4"/>
      <c r="AL734" s="9"/>
      <c r="AN734" s="8"/>
      <c r="AP734" s="4"/>
      <c r="AQ734" s="9"/>
      <c r="AS734" s="8"/>
      <c r="AU734" s="4"/>
      <c r="AV734" s="9"/>
      <c r="AX734" s="17"/>
      <c r="AZ734" s="13"/>
      <c r="BA734" s="16"/>
      <c r="BM734" s="39"/>
      <c r="BO734" s="14"/>
      <c r="BP734" s="18"/>
      <c r="BR734" s="39"/>
      <c r="BT734" s="14"/>
      <c r="BU734" s="18"/>
      <c r="BW734" s="39"/>
      <c r="BY734" s="14"/>
      <c r="BZ734" s="18"/>
      <c r="CA734" s="22"/>
      <c r="CB734" s="40"/>
      <c r="CG734" s="40"/>
      <c r="CI734" s="21"/>
      <c r="CJ734" s="21"/>
      <c r="CL734" s="40"/>
      <c r="CN734" s="21"/>
      <c r="CO734" s="21"/>
      <c r="CQ734" s="40"/>
      <c r="CS734" s="21"/>
      <c r="CT734" s="21"/>
      <c r="CV734" s="40"/>
      <c r="CX734" s="21"/>
      <c r="CY734" s="21"/>
      <c r="CZ734" s="26"/>
      <c r="DA734" s="41"/>
      <c r="DF734" s="41"/>
      <c r="DH734" s="25"/>
      <c r="DI734" s="25"/>
      <c r="DK734" s="41"/>
      <c r="DM734" s="25"/>
      <c r="DN734" s="25"/>
      <c r="DP734" s="41"/>
      <c r="DR734" s="25"/>
      <c r="DS734" s="25"/>
      <c r="DT734" s="30"/>
      <c r="DU734" s="42"/>
      <c r="DZ734" s="42"/>
      <c r="EB734" s="29"/>
      <c r="EC734" s="29"/>
      <c r="EE734" s="42"/>
      <c r="EG734" s="29"/>
      <c r="EH734" s="29"/>
      <c r="EI734" s="34"/>
      <c r="EJ734" s="43"/>
      <c r="EO734" s="43"/>
      <c r="EQ734" s="33"/>
      <c r="ER734" s="33"/>
      <c r="ES734" s="38"/>
      <c r="ET734" s="44"/>
      <c r="EX734" s="7"/>
      <c r="EY734" s="8"/>
      <c r="FD734" s="8"/>
      <c r="FF734" s="4"/>
      <c r="FG734" s="4"/>
      <c r="FI734" s="8"/>
      <c r="FK734" s="4"/>
      <c r="FL734" s="4"/>
      <c r="FN734" s="8"/>
      <c r="FP734" s="4"/>
      <c r="FQ734" s="4"/>
      <c r="FS734" s="8"/>
      <c r="FU734" s="4"/>
      <c r="FV734" s="4"/>
      <c r="FW734" s="15"/>
      <c r="FX734" s="39"/>
      <c r="GC734" s="39"/>
      <c r="GE734" s="14"/>
      <c r="GF734" s="14"/>
      <c r="GH734" s="39"/>
      <c r="GJ734" s="14"/>
      <c r="GK734" s="14"/>
      <c r="GM734" s="39"/>
      <c r="GO734" s="14"/>
      <c r="GP734" s="14"/>
      <c r="GQ734" s="22"/>
      <c r="GR734" s="40"/>
      <c r="GW734" s="40"/>
      <c r="GY734" s="21"/>
      <c r="GZ734" s="21"/>
      <c r="HB734" s="40"/>
      <c r="HD734" s="21"/>
      <c r="HE734" s="21"/>
      <c r="HF734" s="26"/>
      <c r="HG734" s="41"/>
      <c r="HL734" s="41"/>
      <c r="HN734" s="25"/>
      <c r="HO734" s="25"/>
      <c r="HP734" s="30"/>
      <c r="HQ734" s="42"/>
      <c r="HU734" s="7"/>
      <c r="HV734" s="8"/>
      <c r="IA734" s="8"/>
      <c r="IC734" s="4"/>
      <c r="ID734" s="4"/>
      <c r="IF734" s="8"/>
      <c r="IH734" s="4"/>
      <c r="II734" s="4"/>
      <c r="IK734" s="8"/>
      <c r="IM734" s="4"/>
      <c r="IN734" s="4"/>
      <c r="IO734" s="15"/>
      <c r="IP734" s="39"/>
      <c r="IU734" s="39"/>
      <c r="IW734" s="14"/>
      <c r="IX734" s="14"/>
      <c r="IZ734" s="39"/>
      <c r="JB734" s="14"/>
      <c r="JC734" s="14"/>
      <c r="JD734" s="22"/>
      <c r="JE734" s="40"/>
      <c r="JJ734" s="40"/>
      <c r="JL734" s="21"/>
      <c r="JM734" s="21"/>
      <c r="JN734" s="26"/>
      <c r="JO734" s="41"/>
      <c r="JS734" s="7"/>
      <c r="JT734" s="8"/>
      <c r="JY734" s="8"/>
      <c r="KA734" s="4"/>
      <c r="KB734" s="4"/>
      <c r="KD734" s="8"/>
      <c r="KF734" s="4"/>
      <c r="KG734" s="4"/>
      <c r="KH734" s="15"/>
      <c r="KI734" s="39"/>
      <c r="KN734" s="39"/>
      <c r="KP734" s="14"/>
      <c r="KQ734" s="14"/>
      <c r="KR734" s="22"/>
      <c r="KS734" s="40"/>
      <c r="KX734" s="6"/>
      <c r="KZ734" s="5"/>
      <c r="LA734" s="5"/>
      <c r="LG734" s="15"/>
      <c r="LH734" s="39"/>
      <c r="LM734" s="6"/>
      <c r="LO734" s="5"/>
      <c r="LP734" s="5"/>
      <c r="LQ734" s="7"/>
      <c r="LR734" s="8"/>
      <c r="LW734" s="8"/>
      <c r="LY734" s="4"/>
      <c r="LZ734" s="4"/>
      <c r="MB734" s="8"/>
      <c r="MD734" s="4"/>
      <c r="ME734" s="4"/>
      <c r="MG734" s="8"/>
      <c r="MI734" s="4"/>
      <c r="MJ734" s="4"/>
      <c r="MK734" s="15"/>
      <c r="ML734" s="39"/>
      <c r="MQ734" s="39"/>
      <c r="MS734" s="14"/>
      <c r="MT734" s="14"/>
      <c r="MV734" s="39"/>
      <c r="MX734" s="14"/>
      <c r="MY734" s="14"/>
      <c r="MZ734" s="22"/>
      <c r="NA734" s="40"/>
      <c r="NF734" s="40"/>
      <c r="NH734" s="21"/>
      <c r="NI734" s="21"/>
      <c r="NJ734" s="26"/>
      <c r="NK734" s="41"/>
      <c r="NO734" s="7"/>
      <c r="NP734" s="8"/>
      <c r="NU734" s="8"/>
      <c r="NW734" s="4"/>
      <c r="NX734" s="4"/>
      <c r="NZ734" s="8"/>
      <c r="OB734" s="4"/>
      <c r="OC734" s="4"/>
      <c r="OD734" s="15"/>
      <c r="OE734" s="39"/>
      <c r="OJ734" s="39"/>
      <c r="OL734" s="14"/>
      <c r="OM734" s="14"/>
      <c r="ON734" s="22"/>
      <c r="OO734" s="40"/>
      <c r="OS734" s="7"/>
      <c r="OT734" s="8"/>
      <c r="OY734" s="8"/>
      <c r="PA734" s="4"/>
      <c r="PB734" s="4"/>
      <c r="PC734" s="15"/>
      <c r="PD734" s="39"/>
      <c r="PH734" s="7"/>
      <c r="PI734" s="8"/>
      <c r="PM734" s="7"/>
      <c r="PN734" s="8"/>
      <c r="PS734" s="8"/>
      <c r="PU734" s="4"/>
      <c r="PV734" s="4"/>
      <c r="PX734" s="8"/>
      <c r="PZ734" s="4"/>
      <c r="QA734" s="4"/>
      <c r="QB734" s="15"/>
      <c r="QC734" s="39"/>
      <c r="QH734" s="39"/>
      <c r="QJ734" s="14"/>
      <c r="QK734" s="14"/>
      <c r="QL734" s="22"/>
      <c r="QM734" s="40"/>
      <c r="QQ734" s="7"/>
      <c r="QR734" s="8"/>
      <c r="QW734" s="8"/>
      <c r="QY734" s="4"/>
      <c r="QZ734" s="4"/>
      <c r="RA734" s="15"/>
      <c r="RB734" s="39"/>
      <c r="RF734" s="7"/>
      <c r="RG734" s="8"/>
      <c r="RK734" s="7"/>
      <c r="RL734" s="8"/>
      <c r="RQ734" s="8"/>
      <c r="RS734" s="4"/>
      <c r="RT734" s="4"/>
      <c r="RU734" s="15"/>
      <c r="RV734" s="39"/>
      <c r="RZ734" s="7"/>
      <c r="SA734" s="8"/>
      <c r="SE734" s="7"/>
      <c r="SF734" s="8"/>
      <c r="SJ734" s="7"/>
      <c r="SK734" s="8"/>
      <c r="SP734" s="8"/>
      <c r="SR734" s="4"/>
      <c r="SS734" s="4"/>
      <c r="SU734" s="8"/>
      <c r="SW734" s="4"/>
      <c r="SX734" s="4"/>
      <c r="SY734" s="15"/>
      <c r="SZ734" s="39"/>
      <c r="TE734" s="39"/>
      <c r="TG734" s="14"/>
      <c r="TH734" s="14"/>
      <c r="TI734" s="22"/>
      <c r="TJ734" s="40"/>
      <c r="TN734" s="7"/>
      <c r="TO734" s="8"/>
      <c r="TT734" s="8"/>
      <c r="TV734" s="4"/>
      <c r="TW734" s="4"/>
      <c r="TX734" s="15"/>
      <c r="TY734" s="39"/>
      <c r="UC734" s="7"/>
      <c r="UD734" s="8"/>
      <c r="UH734" s="7"/>
      <c r="UI734" s="8"/>
      <c r="UN734" s="8"/>
      <c r="UP734" s="4"/>
      <c r="UQ734" s="4"/>
      <c r="UR734" s="15"/>
      <c r="US734" s="39"/>
      <c r="UW734" s="7"/>
      <c r="UX734" s="8"/>
      <c r="VB734" s="7"/>
      <c r="VC734" s="8"/>
      <c r="VG734" s="7"/>
      <c r="VH734" s="8"/>
      <c r="VM734" s="8"/>
      <c r="VO734" s="4"/>
      <c r="VP734" s="4"/>
      <c r="VQ734" s="15"/>
      <c r="VR734" s="39"/>
      <c r="VV734" s="7"/>
      <c r="VW734" s="8"/>
      <c r="WA734" s="7"/>
      <c r="WB734" s="8"/>
      <c r="WF734" s="7"/>
      <c r="WG734" s="8"/>
      <c r="WK734" s="7"/>
      <c r="WL734" s="8"/>
      <c r="WQ734" s="8"/>
      <c r="WS734" s="4"/>
      <c r="WT734" s="4"/>
      <c r="WU734" s="15"/>
      <c r="WV734" s="39"/>
      <c r="WZ734" s="7"/>
      <c r="XA734" s="8"/>
      <c r="XE734" s="7"/>
      <c r="XF734" s="8"/>
      <c r="XJ734" s="7"/>
      <c r="XK734" s="8"/>
      <c r="XO734" s="7"/>
      <c r="XP734" s="8"/>
      <c r="XT734" s="7"/>
      <c r="XU734" s="8"/>
      <c r="XV734"/>
      <c r="XW734"/>
      <c r="XX734" s="11"/>
      <c r="XY734" s="7"/>
      <c r="XZ734" s="8"/>
      <c r="YA734"/>
      <c r="YB734"/>
      <c r="YC734" s="11"/>
      <c r="YD734" s="7"/>
      <c r="YE734" s="8"/>
      <c r="YF734"/>
      <c r="YG734"/>
      <c r="YH734" s="11"/>
      <c r="YI734" s="7"/>
      <c r="YJ734" s="8"/>
      <c r="YK734"/>
      <c r="YL734"/>
      <c r="YM734" s="127"/>
    </row>
  </sheetData>
  <pageMargins left="0.75" right="0.75" top="1" bottom="1" header="0.5" footer="0.5"/>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AV734"/>
  <sheetViews>
    <sheetView topLeftCell="E5" workbookViewId="0">
      <selection activeCell="I27" sqref="I27"/>
    </sheetView>
  </sheetViews>
  <sheetFormatPr baseColWidth="10" defaultRowHeight="16" x14ac:dyDescent="0.2"/>
  <cols>
    <col min="2" max="2" width="18.6640625" style="240" bestFit="1" customWidth="1"/>
    <col min="3" max="3" width="18.6640625" style="162" customWidth="1"/>
    <col min="4" max="4" width="18.6640625" style="52" customWidth="1"/>
    <col min="5" max="5" width="19.6640625" customWidth="1"/>
    <col min="6" max="6" width="18.6640625" customWidth="1"/>
    <col min="7" max="7" width="21.1640625" customWidth="1"/>
    <col min="8" max="8" width="20.33203125" customWidth="1"/>
    <col min="9" max="9" width="21.1640625" customWidth="1"/>
    <col min="10" max="10" width="15" style="47" customWidth="1"/>
    <col min="11" max="11" width="12.83203125" style="50" customWidth="1"/>
    <col min="12" max="12" width="21.1640625" style="53" customWidth="1"/>
    <col min="13" max="13" width="21.1640625" style="1" customWidth="1"/>
    <col min="14" max="14" width="16.6640625" style="49" customWidth="1"/>
    <col min="15" max="15" width="17.6640625" style="5" customWidth="1"/>
    <col min="16" max="16" width="15.6640625" style="55" customWidth="1"/>
    <col min="17" max="18" width="18.6640625" style="4" customWidth="1"/>
    <col min="19" max="19" width="16.6640625" style="49" customWidth="1"/>
    <col min="20" max="20" width="15.1640625" style="5" customWidth="1"/>
    <col min="21" max="21" width="15.6640625" style="55" customWidth="1"/>
    <col min="22" max="22" width="17.6640625" style="5" customWidth="1"/>
    <col min="23" max="23" width="18.6640625" style="4" customWidth="1"/>
    <col min="24" max="24" width="16.6640625" style="7" customWidth="1"/>
    <col min="25" max="25" width="14.1640625" style="5" customWidth="1"/>
    <col min="26" max="26" width="15.6640625" style="55" customWidth="1"/>
    <col min="27" max="28" width="16.1640625" style="5" customWidth="1"/>
    <col min="29" max="29" width="16.6640625" style="12" bestFit="1" customWidth="1"/>
    <col min="30" max="30" width="16.1640625" style="13" bestFit="1" customWidth="1"/>
    <col min="31" max="31" width="15.6640625" style="56" bestFit="1" customWidth="1"/>
    <col min="32" max="32" width="18.6640625" style="14" bestFit="1" customWidth="1"/>
    <col min="33" max="33" width="18.6640625" style="18" customWidth="1"/>
    <col min="34" max="34" width="16.6640625" style="15" bestFit="1" customWidth="1"/>
    <col min="35" max="35" width="15.1640625" style="13" bestFit="1" customWidth="1"/>
    <col min="36" max="36" width="15.6640625" style="56" bestFit="1" customWidth="1"/>
    <col min="37" max="37" width="17.6640625" style="13" bestFit="1" customWidth="1"/>
    <col min="38" max="38" width="17.6640625" style="16" customWidth="1"/>
    <col min="39" max="39" width="16.6640625" style="19" bestFit="1" customWidth="1"/>
    <col min="40" max="40" width="16.1640625" style="20" bestFit="1" customWidth="1"/>
    <col min="41" max="41" width="15.6640625" style="57" bestFit="1" customWidth="1"/>
    <col min="42" max="42" width="17.6640625" style="21" bestFit="1" customWidth="1"/>
    <col min="43" max="43" width="17.6640625" style="21" customWidth="1"/>
    <col min="44" max="44" width="16.6640625" style="3" bestFit="1" customWidth="1"/>
    <col min="45" max="45" width="14.1640625" style="5" bestFit="1" customWidth="1"/>
    <col min="46" max="46" width="15.6640625" style="55" bestFit="1" customWidth="1"/>
    <col min="47" max="47" width="16.1640625" style="4" bestFit="1" customWidth="1"/>
    <col min="48" max="48" width="16.1640625" style="9" customWidth="1"/>
  </cols>
  <sheetData>
    <row r="1" spans="1:48" x14ac:dyDescent="0.2">
      <c r="N1" s="63" t="s">
        <v>15</v>
      </c>
      <c r="O1" s="64"/>
      <c r="P1" s="65"/>
      <c r="Q1" s="66"/>
      <c r="R1" s="66"/>
      <c r="S1" s="63"/>
      <c r="T1" s="64"/>
      <c r="U1" s="65"/>
      <c r="V1" s="64"/>
      <c r="W1" s="66"/>
      <c r="X1" s="68"/>
      <c r="Y1" s="64"/>
      <c r="Z1" s="65"/>
      <c r="AA1" s="64"/>
      <c r="AB1" s="64"/>
      <c r="AC1" s="69"/>
      <c r="AD1" s="64"/>
      <c r="AE1" s="65"/>
      <c r="AF1" s="66"/>
      <c r="AG1" s="124"/>
      <c r="AH1" s="68"/>
      <c r="AI1" s="64"/>
      <c r="AJ1" s="65"/>
      <c r="AK1" s="64"/>
      <c r="AL1" s="67"/>
      <c r="AM1" s="69"/>
      <c r="AN1" s="64"/>
      <c r="AO1" s="65"/>
      <c r="AP1" s="66"/>
      <c r="AQ1" s="66"/>
      <c r="AR1" s="70"/>
      <c r="AS1" s="71"/>
      <c r="AT1" s="72"/>
      <c r="AU1" s="73"/>
      <c r="AV1" s="126"/>
    </row>
    <row r="2" spans="1:48" s="11" customFormat="1" x14ac:dyDescent="0.2">
      <c r="B2" s="240"/>
      <c r="C2" s="162"/>
      <c r="D2" s="52"/>
      <c r="E2"/>
      <c r="F2"/>
      <c r="G2"/>
      <c r="H2" t="s">
        <v>14</v>
      </c>
      <c r="I2" s="45">
        <f>+'Data Entry'!C16</f>
        <v>0.05</v>
      </c>
      <c r="K2" s="50"/>
      <c r="L2" s="53"/>
      <c r="M2" s="1"/>
      <c r="N2" s="49"/>
      <c r="O2" s="5"/>
      <c r="P2" s="55"/>
      <c r="Q2" s="4"/>
      <c r="R2" s="4"/>
      <c r="S2" s="49"/>
      <c r="T2" s="5"/>
      <c r="U2" s="55"/>
      <c r="V2" s="5"/>
      <c r="W2" s="4"/>
      <c r="X2" s="7"/>
      <c r="Y2" s="5"/>
      <c r="Z2" s="55"/>
      <c r="AA2" s="5"/>
      <c r="AB2" s="5"/>
      <c r="AC2" s="12"/>
      <c r="AD2" s="13"/>
      <c r="AE2" s="56"/>
      <c r="AF2" s="14"/>
      <c r="AG2" s="18"/>
      <c r="AH2" s="15"/>
      <c r="AI2" s="13"/>
      <c r="AJ2" s="56"/>
      <c r="AK2" s="13"/>
      <c r="AL2" s="16"/>
      <c r="AM2" s="19"/>
      <c r="AN2" s="20"/>
      <c r="AO2" s="57"/>
      <c r="AP2" s="21"/>
      <c r="AQ2" s="21"/>
      <c r="AR2" s="3"/>
      <c r="AS2" s="5"/>
      <c r="AT2" s="55"/>
      <c r="AU2" s="4"/>
      <c r="AV2" s="9"/>
    </row>
    <row r="3" spans="1:48" x14ac:dyDescent="0.2">
      <c r="H3" t="s">
        <v>7</v>
      </c>
      <c r="I3" s="46">
        <f>+'Data Entry'!C11</f>
        <v>1000</v>
      </c>
      <c r="K3" s="50" t="s">
        <v>10</v>
      </c>
      <c r="L3" s="1">
        <f>SUM(8:8)</f>
        <v>315310.24</v>
      </c>
    </row>
    <row r="4" spans="1:48" x14ac:dyDescent="0.2">
      <c r="H4" t="s">
        <v>6</v>
      </c>
      <c r="I4" s="47">
        <f>SUM(H9*'Data Entry'!C14)</f>
        <v>100000</v>
      </c>
      <c r="O4" s="4"/>
      <c r="T4" s="4"/>
      <c r="Y4" s="4"/>
      <c r="AD4" s="14"/>
      <c r="AI4" s="14"/>
      <c r="AN4" s="21"/>
      <c r="AS4" s="4"/>
    </row>
    <row r="5" spans="1:48" x14ac:dyDescent="0.2">
      <c r="H5" t="s">
        <v>13</v>
      </c>
      <c r="I5" s="45">
        <f>+'Data Entry'!C17</f>
        <v>0.2</v>
      </c>
      <c r="K5" s="50" t="s">
        <v>11</v>
      </c>
    </row>
    <row r="6" spans="1:48" s="62" customFormat="1" x14ac:dyDescent="0.2">
      <c r="B6" s="240"/>
      <c r="C6" s="162"/>
      <c r="D6" s="52"/>
      <c r="E6"/>
      <c r="F6"/>
      <c r="G6"/>
      <c r="H6"/>
      <c r="I6"/>
      <c r="J6" s="47"/>
      <c r="K6" s="50"/>
      <c r="L6" s="53"/>
      <c r="M6" s="1"/>
      <c r="N6" s="129" t="s">
        <v>9</v>
      </c>
      <c r="O6" s="92" t="s">
        <v>8</v>
      </c>
      <c r="P6" s="130">
        <f>+$I$2</f>
        <v>0.05</v>
      </c>
      <c r="Q6" s="82"/>
      <c r="R6" s="82"/>
      <c r="S6" s="129" t="s">
        <v>9</v>
      </c>
      <c r="T6" s="92" t="s">
        <v>8</v>
      </c>
      <c r="U6" s="77">
        <f>+$I$2</f>
        <v>0.05</v>
      </c>
      <c r="V6" s="82"/>
      <c r="W6" s="82"/>
      <c r="X6" s="129" t="s">
        <v>9</v>
      </c>
      <c r="Y6" s="92" t="s">
        <v>8</v>
      </c>
      <c r="Z6" s="130">
        <f>+$I$2</f>
        <v>0.05</v>
      </c>
      <c r="AA6" s="130"/>
      <c r="AB6" s="130"/>
      <c r="AC6" s="133" t="s">
        <v>9</v>
      </c>
      <c r="AD6" s="103" t="s">
        <v>8</v>
      </c>
      <c r="AE6" s="103">
        <f>+$I$2</f>
        <v>0.05</v>
      </c>
      <c r="AF6" s="103"/>
      <c r="AG6" s="134"/>
      <c r="AH6" s="133" t="s">
        <v>9</v>
      </c>
      <c r="AI6" s="103" t="s">
        <v>8</v>
      </c>
      <c r="AJ6" s="103">
        <f>+$I$2</f>
        <v>0.05</v>
      </c>
      <c r="AK6" s="103"/>
      <c r="AL6" s="134"/>
      <c r="AM6" s="135" t="s">
        <v>9</v>
      </c>
      <c r="AN6" s="121" t="s">
        <v>8</v>
      </c>
      <c r="AO6" s="121">
        <f>+$I$2</f>
        <v>0.05</v>
      </c>
      <c r="AP6" s="121"/>
      <c r="AQ6" s="121"/>
      <c r="AR6" s="131" t="s">
        <v>9</v>
      </c>
      <c r="AS6" s="130" t="s">
        <v>8</v>
      </c>
      <c r="AT6" s="130">
        <f>+$I$2</f>
        <v>0.05</v>
      </c>
      <c r="AU6" s="130"/>
      <c r="AV6" s="132"/>
    </row>
    <row r="7" spans="1:48" x14ac:dyDescent="0.2">
      <c r="B7" s="240" t="s">
        <v>98</v>
      </c>
      <c r="C7" s="162" t="s">
        <v>79</v>
      </c>
      <c r="D7" s="52" t="s">
        <v>80</v>
      </c>
      <c r="E7" t="s">
        <v>12</v>
      </c>
      <c r="F7" t="s">
        <v>81</v>
      </c>
      <c r="G7" t="s">
        <v>17</v>
      </c>
      <c r="H7" t="s">
        <v>0</v>
      </c>
      <c r="I7" t="s">
        <v>1</v>
      </c>
      <c r="J7" s="47" t="s">
        <v>5</v>
      </c>
      <c r="K7" s="50" t="s">
        <v>2</v>
      </c>
      <c r="L7" s="53" t="s">
        <v>99</v>
      </c>
      <c r="M7" s="1" t="s">
        <v>3</v>
      </c>
      <c r="N7" s="81" t="s">
        <v>5</v>
      </c>
      <c r="O7" s="130" t="s">
        <v>2</v>
      </c>
      <c r="P7" s="77" t="s">
        <v>4</v>
      </c>
      <c r="Q7" s="82" t="s">
        <v>3</v>
      </c>
      <c r="R7" s="82" t="s">
        <v>28</v>
      </c>
      <c r="S7" s="81" t="s">
        <v>5</v>
      </c>
      <c r="T7" s="130" t="s">
        <v>2</v>
      </c>
      <c r="U7" s="77" t="s">
        <v>4</v>
      </c>
      <c r="V7" s="82" t="s">
        <v>3</v>
      </c>
      <c r="W7" s="82" t="s">
        <v>28</v>
      </c>
      <c r="X7" s="81" t="s">
        <v>5</v>
      </c>
      <c r="Y7" s="130" t="s">
        <v>2</v>
      </c>
      <c r="Z7" s="77" t="s">
        <v>4</v>
      </c>
      <c r="AA7" s="82" t="s">
        <v>3</v>
      </c>
      <c r="AB7" s="82" t="s">
        <v>28</v>
      </c>
      <c r="AC7" s="83" t="s">
        <v>5</v>
      </c>
      <c r="AD7" s="103" t="s">
        <v>2</v>
      </c>
      <c r="AE7" s="85" t="s">
        <v>4</v>
      </c>
      <c r="AF7" s="86" t="s">
        <v>3</v>
      </c>
      <c r="AG7" s="123"/>
      <c r="AH7" s="83" t="s">
        <v>5</v>
      </c>
      <c r="AI7" s="103" t="s">
        <v>2</v>
      </c>
      <c r="AJ7" s="85" t="s">
        <v>4</v>
      </c>
      <c r="AK7" s="86" t="s">
        <v>3</v>
      </c>
      <c r="AL7" s="123"/>
      <c r="AM7" s="87" t="s">
        <v>5</v>
      </c>
      <c r="AN7" s="121" t="s">
        <v>2</v>
      </c>
      <c r="AO7" s="89" t="s">
        <v>4</v>
      </c>
      <c r="AP7" s="90" t="s">
        <v>3</v>
      </c>
      <c r="AQ7" s="90"/>
      <c r="AR7" s="81" t="s">
        <v>5</v>
      </c>
      <c r="AS7" s="130" t="s">
        <v>2</v>
      </c>
      <c r="AT7" s="77" t="s">
        <v>4</v>
      </c>
      <c r="AU7" s="82" t="s">
        <v>3</v>
      </c>
      <c r="AV7" s="78"/>
    </row>
    <row r="8" spans="1:48" x14ac:dyDescent="0.2">
      <c r="M8" s="1">
        <f>SUM(M9:M56)</f>
        <v>298816</v>
      </c>
      <c r="N8" s="129"/>
      <c r="O8" s="92"/>
      <c r="P8" s="77"/>
      <c r="Q8" s="82">
        <f>SUM(Q9:Q62)</f>
        <v>9122.4000000000015</v>
      </c>
      <c r="R8" s="82"/>
      <c r="S8" s="129"/>
      <c r="T8" s="92"/>
      <c r="U8" s="77"/>
      <c r="V8" s="82">
        <f>SUM(V9:V68)</f>
        <v>342.72000000000008</v>
      </c>
      <c r="W8" s="82"/>
      <c r="X8" s="81"/>
      <c r="Y8" s="92"/>
      <c r="Z8" s="77"/>
      <c r="AA8" s="82">
        <f>SUM(AA9:AA74)</f>
        <v>0</v>
      </c>
      <c r="AB8" s="82"/>
      <c r="AC8" s="144"/>
      <c r="AD8" s="99"/>
      <c r="AE8" s="85"/>
      <c r="AF8" s="86">
        <f>SUM(AF9:AF68)</f>
        <v>4519.2</v>
      </c>
      <c r="AG8" s="123"/>
      <c r="AH8" s="83"/>
      <c r="AI8" s="99"/>
      <c r="AJ8" s="85"/>
      <c r="AK8" s="86">
        <f>SUM(AK9:AK74)</f>
        <v>241.92</v>
      </c>
      <c r="AL8" s="123"/>
      <c r="AM8" s="101"/>
      <c r="AN8" s="102"/>
      <c r="AO8" s="89"/>
      <c r="AP8" s="90">
        <f>SUM(AP9:AP74)</f>
        <v>2268</v>
      </c>
      <c r="AQ8" s="90"/>
      <c r="AR8" s="129"/>
      <c r="AS8" s="92"/>
      <c r="AT8" s="77"/>
      <c r="AU8" s="82">
        <f>SUM(AU9:AU68)</f>
        <v>0</v>
      </c>
      <c r="AV8" s="78"/>
    </row>
    <row r="9" spans="1:48" x14ac:dyDescent="0.2">
      <c r="A9" s="119">
        <f>SUM(B9-H9)</f>
        <v>0</v>
      </c>
      <c r="B9" s="241">
        <f t="shared" ref="B9:B56" si="0">SUM(L9+P9+U9+Z9+AE9+AJ9+AO9+AT9)</f>
        <v>1000</v>
      </c>
      <c r="C9" s="160"/>
      <c r="D9" s="122"/>
      <c r="E9" s="122">
        <f>SUM(M9+Q9+V9+AA9+AF9+AK9+AP9+AU9)</f>
        <v>14000</v>
      </c>
      <c r="F9" s="122">
        <f>SUM(E9*'Data Entry'!$C$18)*(20/80)</f>
        <v>2905</v>
      </c>
      <c r="G9" s="122">
        <f>+E9+F9</f>
        <v>16905</v>
      </c>
      <c r="H9" s="128">
        <f>ROUND(+I3,0)</f>
        <v>1000</v>
      </c>
      <c r="I9">
        <v>1</v>
      </c>
      <c r="J9" s="47">
        <f>+'Data Entry'!C13</f>
        <v>14</v>
      </c>
      <c r="K9" s="50">
        <f>IF('Data Entry'!$C$9='Attrition Rates'!$A$4,'Attrition Rates'!D4,IF('Data Entry'!$C$9='Attrition Rates'!$A$5,'Attrition Rates'!E4,IF('Data Entry'!$C$9='Attrition Rates'!$A$6,'Attrition Rates'!F4,IF('Data Entry'!$C$9='Attrition Rates'!$A$7,'Attrition Rates'!G4,IF('Data Entry'!$C$9='Attrition Rates'!$A$8,'Attrition Rates'!H4,IF('Data Entry'!$C$9='Attrition Rates'!$A$9,'Attrition Rates'!I4,IF('Data Entry'!$C$9='Attrition Rates'!$A$10,'Attrition Rates'!J4,FALSE)))))))</f>
        <v>1</v>
      </c>
      <c r="L9" s="53">
        <f>+H9</f>
        <v>1000</v>
      </c>
      <c r="M9" s="1">
        <f>(ROUND(L9,0))*J9</f>
        <v>14000</v>
      </c>
      <c r="N9" s="129"/>
      <c r="O9" s="92"/>
      <c r="P9" s="77"/>
      <c r="Q9" s="82"/>
      <c r="R9" s="82"/>
      <c r="S9" s="129"/>
      <c r="T9" s="92"/>
      <c r="U9" s="77"/>
      <c r="V9" s="92"/>
      <c r="W9" s="82"/>
      <c r="X9" s="81"/>
      <c r="Y9" s="92"/>
      <c r="Z9" s="77"/>
      <c r="AA9" s="92"/>
      <c r="AB9" s="92"/>
      <c r="AC9" s="144"/>
      <c r="AD9" s="99"/>
      <c r="AE9" s="85"/>
      <c r="AF9" s="86"/>
      <c r="AG9" s="123"/>
      <c r="AH9" s="83"/>
      <c r="AI9" s="99"/>
      <c r="AJ9" s="85"/>
      <c r="AK9" s="99"/>
      <c r="AL9" s="100"/>
      <c r="AM9" s="101"/>
      <c r="AN9" s="102"/>
      <c r="AO9" s="89"/>
      <c r="AP9" s="90"/>
      <c r="AQ9" s="90"/>
      <c r="AR9" s="129"/>
      <c r="AS9" s="92"/>
      <c r="AT9" s="77"/>
      <c r="AU9" s="82"/>
      <c r="AV9" s="78"/>
    </row>
    <row r="10" spans="1:48" x14ac:dyDescent="0.2">
      <c r="A10" s="119">
        <f t="shared" ref="A10:A56" si="1">SUM(B10-H10)</f>
        <v>0</v>
      </c>
      <c r="B10" s="241">
        <f t="shared" si="0"/>
        <v>920</v>
      </c>
      <c r="C10" s="160"/>
      <c r="D10" s="122"/>
      <c r="E10" s="122">
        <f t="shared" ref="E10:E56" si="2">SUM(M10+Q10+V10+AA10+AF10+AK10+AP10+AU10)</f>
        <v>12880</v>
      </c>
      <c r="F10" s="122">
        <f>SUM(E10*'Data Entry'!$C$18)*(20/80)</f>
        <v>2672.6</v>
      </c>
      <c r="G10" s="122">
        <f>+G9+E10+F10</f>
        <v>32457.599999999999</v>
      </c>
      <c r="H10" s="128">
        <f>ROUND(SUM($H$9*K10),0)</f>
        <v>920</v>
      </c>
      <c r="I10">
        <v>2</v>
      </c>
      <c r="J10" s="47">
        <f>+J9</f>
        <v>14</v>
      </c>
      <c r="K10" s="50">
        <f>IF('Data Entry'!$C$9='Attrition Rates'!$A$4,'Attrition Rates'!D5,IF('Data Entry'!$C$9='Attrition Rates'!$A$5,'Attrition Rates'!E5,IF('Data Entry'!$C$9='Attrition Rates'!$A$6,'Attrition Rates'!F5,IF('Data Entry'!$C$9='Attrition Rates'!$A$7,'Attrition Rates'!G5,IF('Data Entry'!$C$9='Attrition Rates'!$A$8,'Attrition Rates'!H5,IF('Data Entry'!$C$9='Attrition Rates'!$A$9,'Attrition Rates'!I5,IF('Data Entry'!$C$9='Attrition Rates'!$A$10,'Attrition Rates'!J5,FALSE)))))))</f>
        <v>0.92</v>
      </c>
      <c r="L10" s="53">
        <f t="shared" ref="L10:L19" si="3">+H10</f>
        <v>920</v>
      </c>
      <c r="M10" s="1">
        <f t="shared" ref="M10:M56" si="4">(ROUND(L10,0))*J10</f>
        <v>12880</v>
      </c>
      <c r="N10" s="129"/>
      <c r="O10" s="92"/>
      <c r="P10" s="77"/>
      <c r="Q10" s="82"/>
      <c r="R10" s="82"/>
      <c r="S10" s="129"/>
      <c r="T10" s="92"/>
      <c r="U10" s="77"/>
      <c r="V10" s="92"/>
      <c r="W10" s="82"/>
      <c r="X10" s="81"/>
      <c r="Y10" s="92"/>
      <c r="Z10" s="77"/>
      <c r="AA10" s="92"/>
      <c r="AB10" s="92"/>
      <c r="AC10" s="144"/>
      <c r="AD10" s="99"/>
      <c r="AE10" s="85"/>
      <c r="AF10" s="86"/>
      <c r="AG10" s="123"/>
      <c r="AH10" s="83"/>
      <c r="AI10" s="99"/>
      <c r="AJ10" s="85"/>
      <c r="AK10" s="99"/>
      <c r="AL10" s="100"/>
      <c r="AM10" s="101"/>
      <c r="AN10" s="102"/>
      <c r="AO10" s="89"/>
      <c r="AP10" s="90"/>
      <c r="AQ10" s="90"/>
      <c r="AR10" s="129"/>
      <c r="AS10" s="92"/>
      <c r="AT10" s="77"/>
      <c r="AU10" s="82"/>
      <c r="AV10" s="78"/>
    </row>
    <row r="11" spans="1:48" x14ac:dyDescent="0.2">
      <c r="A11" s="119">
        <f t="shared" si="1"/>
        <v>0</v>
      </c>
      <c r="B11" s="241">
        <f t="shared" si="0"/>
        <v>860</v>
      </c>
      <c r="D11" s="122"/>
      <c r="E11" s="122">
        <f t="shared" si="2"/>
        <v>12040</v>
      </c>
      <c r="F11" s="122">
        <f>SUM(E11*'Data Entry'!$C$18)*(20/80)</f>
        <v>2498.2999999999997</v>
      </c>
      <c r="G11" s="122">
        <f t="shared" ref="G11:G56" si="5">+G10+E11+F11</f>
        <v>46995.9</v>
      </c>
      <c r="H11" s="128">
        <f t="shared" ref="H11:H56" si="6">ROUND(SUM($H$9*K11),0)</f>
        <v>860</v>
      </c>
      <c r="I11">
        <v>3</v>
      </c>
      <c r="J11" s="47">
        <f t="shared" ref="J11:J56" si="7">+J10</f>
        <v>14</v>
      </c>
      <c r="K11" s="50">
        <f>IF('Data Entry'!$C$9='Attrition Rates'!$A$4,'Attrition Rates'!D6,IF('Data Entry'!$C$9='Attrition Rates'!$A$5,'Attrition Rates'!E6,IF('Data Entry'!$C$9='Attrition Rates'!$A$6,'Attrition Rates'!F6,IF('Data Entry'!$C$9='Attrition Rates'!$A$7,'Attrition Rates'!G6,IF('Data Entry'!$C$9='Attrition Rates'!$A$8,'Attrition Rates'!H6,IF('Data Entry'!$C$9='Attrition Rates'!$A$9,'Attrition Rates'!I6,IF('Data Entry'!$C$9='Attrition Rates'!$A$10,'Attrition Rates'!J6,FALSE)))))))</f>
        <v>0.86</v>
      </c>
      <c r="L11" s="53">
        <f t="shared" si="3"/>
        <v>860</v>
      </c>
      <c r="M11" s="1">
        <f t="shared" si="4"/>
        <v>12040</v>
      </c>
      <c r="N11" s="129"/>
      <c r="O11" s="92"/>
      <c r="P11" s="77"/>
      <c r="Q11" s="82"/>
      <c r="R11" s="82"/>
      <c r="S11" s="129"/>
      <c r="T11" s="92"/>
      <c r="U11" s="77"/>
      <c r="V11" s="92"/>
      <c r="W11" s="82"/>
      <c r="X11" s="81"/>
      <c r="Y11" s="92"/>
      <c r="Z11" s="77"/>
      <c r="AA11" s="92"/>
      <c r="AB11" s="92"/>
      <c r="AC11" s="144"/>
      <c r="AD11" s="99"/>
      <c r="AE11" s="85"/>
      <c r="AF11" s="86"/>
      <c r="AG11" s="123"/>
      <c r="AH11" s="83"/>
      <c r="AI11" s="99"/>
      <c r="AJ11" s="85"/>
      <c r="AK11" s="99"/>
      <c r="AL11" s="100"/>
      <c r="AM11" s="101"/>
      <c r="AN11" s="102"/>
      <c r="AO11" s="89"/>
      <c r="AP11" s="90"/>
      <c r="AQ11" s="90"/>
      <c r="AR11" s="129"/>
      <c r="AS11" s="92"/>
      <c r="AT11" s="77"/>
      <c r="AU11" s="82"/>
      <c r="AV11" s="78"/>
    </row>
    <row r="12" spans="1:48" x14ac:dyDescent="0.2">
      <c r="A12" s="119">
        <f t="shared" si="1"/>
        <v>0</v>
      </c>
      <c r="B12" s="241">
        <f t="shared" si="0"/>
        <v>830</v>
      </c>
      <c r="C12" s="160">
        <f>IF('Data Entry'!$C$20='Attrition Rates'!R$3,SUM(((B12*'Data Entry'!$C$21)*'Data Entry'!$C$22)*'Data Entry'!$C$23),0)</f>
        <v>0</v>
      </c>
      <c r="D12" s="122">
        <f>SUM(C12*'Data Entry'!$C$18)*(20/80)</f>
        <v>0</v>
      </c>
      <c r="E12" s="122">
        <f t="shared" si="2"/>
        <v>11620</v>
      </c>
      <c r="F12" s="122">
        <f>SUM(E12*'Data Entry'!$C$18)*(20/80)</f>
        <v>2411.15</v>
      </c>
      <c r="G12" s="122">
        <f t="shared" si="5"/>
        <v>61027.05</v>
      </c>
      <c r="H12" s="128">
        <f t="shared" si="6"/>
        <v>830</v>
      </c>
      <c r="I12">
        <v>4</v>
      </c>
      <c r="J12" s="47">
        <f t="shared" si="7"/>
        <v>14</v>
      </c>
      <c r="K12" s="50">
        <f>IF('Data Entry'!$C$9='Attrition Rates'!$A$4,'Attrition Rates'!D7,IF('Data Entry'!$C$9='Attrition Rates'!$A$5,'Attrition Rates'!E7,IF('Data Entry'!$C$9='Attrition Rates'!$A$6,'Attrition Rates'!F7,IF('Data Entry'!$C$9='Attrition Rates'!$A$7,'Attrition Rates'!G7,IF('Data Entry'!$C$9='Attrition Rates'!$A$8,'Attrition Rates'!H7,IF('Data Entry'!$C$9='Attrition Rates'!$A$9,'Attrition Rates'!I7,IF('Data Entry'!$C$9='Attrition Rates'!$A$10,'Attrition Rates'!J7,FALSE)))))))</f>
        <v>0.83</v>
      </c>
      <c r="L12" s="53">
        <f t="shared" si="3"/>
        <v>830</v>
      </c>
      <c r="M12" s="1">
        <f t="shared" si="4"/>
        <v>11620</v>
      </c>
      <c r="N12" s="129"/>
      <c r="O12" s="130"/>
      <c r="P12" s="77"/>
      <c r="Q12" s="82"/>
      <c r="R12" s="82"/>
      <c r="S12" s="129"/>
      <c r="T12" s="92"/>
      <c r="U12" s="77"/>
      <c r="V12" s="92"/>
      <c r="W12" s="82"/>
      <c r="X12" s="81"/>
      <c r="Y12" s="92"/>
      <c r="Z12" s="77"/>
      <c r="AA12" s="92"/>
      <c r="AB12" s="92"/>
      <c r="AC12" s="144"/>
      <c r="AD12" s="103"/>
      <c r="AE12" s="85"/>
      <c r="AF12" s="86"/>
      <c r="AG12" s="123"/>
      <c r="AH12" s="83"/>
      <c r="AI12" s="99"/>
      <c r="AJ12" s="85"/>
      <c r="AK12" s="99"/>
      <c r="AL12" s="100"/>
      <c r="AM12" s="101"/>
      <c r="AN12" s="121"/>
      <c r="AO12" s="89"/>
      <c r="AP12" s="90"/>
      <c r="AQ12" s="90"/>
      <c r="AR12" s="129"/>
      <c r="AS12" s="130"/>
      <c r="AT12" s="77"/>
      <c r="AU12" s="82"/>
      <c r="AV12" s="78"/>
    </row>
    <row r="13" spans="1:48" x14ac:dyDescent="0.2">
      <c r="A13" s="119">
        <f t="shared" si="1"/>
        <v>0</v>
      </c>
      <c r="B13" s="241">
        <f t="shared" si="0"/>
        <v>780</v>
      </c>
      <c r="C13" s="160">
        <f>IF('Data Entry'!$C$20='Attrition Rates'!R$4,SUM(((B13*'Data Entry'!$C$21)*'Data Entry'!$C$22)*'Data Entry'!$C$23),0)</f>
        <v>0</v>
      </c>
      <c r="D13" s="122">
        <f>SUM(C13*'Data Entry'!$C$18)*(20/80)</f>
        <v>0</v>
      </c>
      <c r="E13" s="122">
        <f t="shared" si="2"/>
        <v>10920</v>
      </c>
      <c r="F13" s="122">
        <f>SUM(E13*'Data Entry'!$C$18)*(20/80)</f>
        <v>2265.9</v>
      </c>
      <c r="G13" s="122">
        <f t="shared" si="5"/>
        <v>74212.95</v>
      </c>
      <c r="H13" s="128">
        <f t="shared" si="6"/>
        <v>780</v>
      </c>
      <c r="I13">
        <v>5</v>
      </c>
      <c r="J13" s="47">
        <f t="shared" si="7"/>
        <v>14</v>
      </c>
      <c r="K13" s="50">
        <f>IF('Data Entry'!$C$9='Attrition Rates'!$A$4,'Attrition Rates'!D8,IF('Data Entry'!$C$9='Attrition Rates'!$A$5,'Attrition Rates'!E8,IF('Data Entry'!$C$9='Attrition Rates'!$A$6,'Attrition Rates'!F8,IF('Data Entry'!$C$9='Attrition Rates'!$A$7,'Attrition Rates'!G8,IF('Data Entry'!$C$9='Attrition Rates'!$A$8,'Attrition Rates'!H8,IF('Data Entry'!$C$9='Attrition Rates'!$A$9,'Attrition Rates'!I8,IF('Data Entry'!$C$9='Attrition Rates'!$A$10,'Attrition Rates'!J8,FALSE)))))))</f>
        <v>0.78</v>
      </c>
      <c r="L13" s="53">
        <f t="shared" si="3"/>
        <v>780</v>
      </c>
      <c r="M13" s="1">
        <f t="shared" si="4"/>
        <v>10920</v>
      </c>
      <c r="N13" s="129"/>
      <c r="O13" s="92"/>
      <c r="P13" s="77"/>
      <c r="Q13" s="82"/>
      <c r="R13" s="82"/>
      <c r="S13" s="129"/>
      <c r="T13" s="92"/>
      <c r="U13" s="77"/>
      <c r="V13" s="92"/>
      <c r="W13" s="82"/>
      <c r="X13" s="81"/>
      <c r="Y13" s="92"/>
      <c r="Z13" s="77"/>
      <c r="AA13" s="92"/>
      <c r="AB13" s="92"/>
      <c r="AC13" s="144"/>
      <c r="AD13" s="99"/>
      <c r="AE13" s="85"/>
      <c r="AF13" s="86"/>
      <c r="AG13" s="123"/>
      <c r="AH13" s="83"/>
      <c r="AI13" s="99"/>
      <c r="AJ13" s="85"/>
      <c r="AK13" s="99"/>
      <c r="AL13" s="100"/>
      <c r="AM13" s="101"/>
      <c r="AN13" s="102"/>
      <c r="AO13" s="89"/>
      <c r="AP13" s="90"/>
      <c r="AQ13" s="90"/>
      <c r="AR13" s="129"/>
      <c r="AS13" s="92"/>
      <c r="AT13" s="77"/>
      <c r="AU13" s="82"/>
      <c r="AV13" s="78"/>
    </row>
    <row r="14" spans="1:48" x14ac:dyDescent="0.2">
      <c r="A14" s="119">
        <f t="shared" si="1"/>
        <v>0</v>
      </c>
      <c r="B14" s="241">
        <f t="shared" si="0"/>
        <v>740</v>
      </c>
      <c r="D14" s="122">
        <f>SUM(C14*'Data Entry'!$C$18)*(20/80)</f>
        <v>0</v>
      </c>
      <c r="E14" s="122">
        <f t="shared" si="2"/>
        <v>10360</v>
      </c>
      <c r="F14" s="122">
        <f>SUM(E14*'Data Entry'!$C$18)*(20/80)</f>
        <v>2149.6999999999998</v>
      </c>
      <c r="G14" s="122">
        <f t="shared" si="5"/>
        <v>86722.65</v>
      </c>
      <c r="H14" s="128">
        <f t="shared" si="6"/>
        <v>740</v>
      </c>
      <c r="I14">
        <v>6</v>
      </c>
      <c r="J14" s="47">
        <f t="shared" si="7"/>
        <v>14</v>
      </c>
      <c r="K14" s="50">
        <f>IF('Data Entry'!$C$9='Attrition Rates'!$A$4,'Attrition Rates'!D9,IF('Data Entry'!$C$9='Attrition Rates'!$A$5,'Attrition Rates'!E9,IF('Data Entry'!$C$9='Attrition Rates'!$A$6,'Attrition Rates'!F9,IF('Data Entry'!$C$9='Attrition Rates'!$A$7,'Attrition Rates'!G9,IF('Data Entry'!$C$9='Attrition Rates'!$A$8,'Attrition Rates'!H9,IF('Data Entry'!$C$9='Attrition Rates'!$A$9,'Attrition Rates'!I9,IF('Data Entry'!$C$9='Attrition Rates'!$A$10,'Attrition Rates'!J9,FALSE)))))))</f>
        <v>0.74</v>
      </c>
      <c r="L14" s="157">
        <f t="shared" si="3"/>
        <v>740</v>
      </c>
      <c r="M14" s="1">
        <f t="shared" si="4"/>
        <v>10360</v>
      </c>
      <c r="N14" s="129"/>
      <c r="O14" s="92"/>
      <c r="P14" s="77"/>
      <c r="Q14" s="82"/>
      <c r="R14" s="82"/>
      <c r="S14" s="129"/>
      <c r="T14" s="92"/>
      <c r="U14" s="77"/>
      <c r="V14" s="92"/>
      <c r="W14" s="82"/>
      <c r="X14" s="81"/>
      <c r="Y14" s="92"/>
      <c r="Z14" s="77"/>
      <c r="AA14" s="92"/>
      <c r="AB14" s="92"/>
      <c r="AC14" s="144"/>
      <c r="AD14" s="99"/>
      <c r="AE14" s="85"/>
      <c r="AF14" s="86"/>
      <c r="AG14" s="123"/>
      <c r="AH14" s="83"/>
      <c r="AI14" s="99"/>
      <c r="AJ14" s="85"/>
      <c r="AK14" s="99"/>
      <c r="AL14" s="100"/>
      <c r="AM14" s="101"/>
      <c r="AN14" s="102"/>
      <c r="AO14" s="89"/>
      <c r="AP14" s="90"/>
      <c r="AQ14" s="90"/>
      <c r="AR14" s="129"/>
      <c r="AS14" s="92"/>
      <c r="AT14" s="77"/>
      <c r="AU14" s="82"/>
      <c r="AV14" s="78"/>
    </row>
    <row r="15" spans="1:48" x14ac:dyDescent="0.2">
      <c r="A15" s="119">
        <f t="shared" si="1"/>
        <v>0</v>
      </c>
      <c r="B15" s="241">
        <f t="shared" si="0"/>
        <v>720</v>
      </c>
      <c r="C15" s="160">
        <f>IF(OR('Data Entry'!$C$20='Attrition Rates'!R$3,'Data Entry'!$C$20='Attrition Rates'!R$5),SUM(((B15*'Data Entry'!$C$21)*'Data Entry'!$C$22)*'Data Entry'!$C$23),0)</f>
        <v>1224</v>
      </c>
      <c r="D15" s="122">
        <f>SUM(C15*'Data Entry'!$C$18)*(20/80)</f>
        <v>253.98</v>
      </c>
      <c r="E15" s="122">
        <f t="shared" si="2"/>
        <v>10080</v>
      </c>
      <c r="F15" s="122">
        <f>SUM(E15*'Data Entry'!$C$18)*(20/80)</f>
        <v>2091.6</v>
      </c>
      <c r="G15" s="122">
        <f t="shared" si="5"/>
        <v>98894.25</v>
      </c>
      <c r="H15" s="128">
        <f t="shared" si="6"/>
        <v>720</v>
      </c>
      <c r="I15">
        <v>7</v>
      </c>
      <c r="J15" s="47">
        <f t="shared" si="7"/>
        <v>14</v>
      </c>
      <c r="K15" s="50">
        <f>IF('Data Entry'!$C$9='Attrition Rates'!$A$4,'Attrition Rates'!D10,IF('Data Entry'!$C$9='Attrition Rates'!$A$5,'Attrition Rates'!E10,IF('Data Entry'!$C$9='Attrition Rates'!$A$6,'Attrition Rates'!F10,IF('Data Entry'!$C$9='Attrition Rates'!$A$7,'Attrition Rates'!G10,IF('Data Entry'!$C$9='Attrition Rates'!$A$8,'Attrition Rates'!H10,IF('Data Entry'!$C$9='Attrition Rates'!$A$9,'Attrition Rates'!I10,IF('Data Entry'!$C$9='Attrition Rates'!$A$10,'Attrition Rates'!J10,FALSE)))))))</f>
        <v>0.72</v>
      </c>
      <c r="L15" s="158">
        <f t="shared" si="3"/>
        <v>720</v>
      </c>
      <c r="M15" s="1">
        <f t="shared" si="4"/>
        <v>10080</v>
      </c>
      <c r="S15" s="81"/>
      <c r="T15" s="92"/>
      <c r="U15" s="77"/>
      <c r="V15" s="82"/>
      <c r="W15" s="82"/>
      <c r="X15" s="81"/>
      <c r="Y15" s="92"/>
      <c r="Z15" s="77"/>
      <c r="AA15" s="92"/>
      <c r="AB15" s="92"/>
      <c r="AC15" s="144"/>
      <c r="AD15" s="99"/>
      <c r="AE15" s="85"/>
      <c r="AF15" s="86"/>
      <c r="AG15" s="123"/>
      <c r="AH15" s="83"/>
      <c r="AI15" s="99"/>
      <c r="AJ15" s="85"/>
      <c r="AK15" s="99"/>
      <c r="AL15" s="100"/>
      <c r="AM15" s="101"/>
      <c r="AN15" s="102"/>
      <c r="AO15" s="89"/>
      <c r="AP15" s="90"/>
      <c r="AQ15" s="90"/>
      <c r="AR15" s="129"/>
      <c r="AS15" s="92"/>
      <c r="AT15" s="77"/>
      <c r="AU15" s="82"/>
      <c r="AV15" s="78"/>
    </row>
    <row r="16" spans="1:48" x14ac:dyDescent="0.2">
      <c r="A16" s="119">
        <f t="shared" si="1"/>
        <v>0</v>
      </c>
      <c r="B16" s="241">
        <f t="shared" si="0"/>
        <v>680</v>
      </c>
      <c r="C16" s="160"/>
      <c r="D16" s="122">
        <f>SUM(C16*'Data Entry'!$C$18)*(20/80)</f>
        <v>0</v>
      </c>
      <c r="E16" s="122">
        <f t="shared" si="2"/>
        <v>9520</v>
      </c>
      <c r="F16" s="122">
        <f>SUM(E16*'Data Entry'!$C$18)*(20/80)</f>
        <v>1975.3999999999999</v>
      </c>
      <c r="G16" s="122">
        <f t="shared" si="5"/>
        <v>110389.65</v>
      </c>
      <c r="H16" s="128">
        <f t="shared" si="6"/>
        <v>680</v>
      </c>
      <c r="I16">
        <v>8</v>
      </c>
      <c r="J16" s="47">
        <f t="shared" si="7"/>
        <v>14</v>
      </c>
      <c r="K16" s="50">
        <f>IF('Data Entry'!$C$9='Attrition Rates'!$A$4,'Attrition Rates'!D11,IF('Data Entry'!$C$9='Attrition Rates'!$A$5,'Attrition Rates'!E11,IF('Data Entry'!$C$9='Attrition Rates'!$A$6,'Attrition Rates'!F11,IF('Data Entry'!$C$9='Attrition Rates'!$A$7,'Attrition Rates'!G11,IF('Data Entry'!$C$9='Attrition Rates'!$A$8,'Attrition Rates'!H11,IF('Data Entry'!$C$9='Attrition Rates'!$A$9,'Attrition Rates'!I11,IF('Data Entry'!$C$9='Attrition Rates'!$A$10,'Attrition Rates'!J11,FALSE)))))))</f>
        <v>0.67999999999999994</v>
      </c>
      <c r="L16" s="53">
        <f t="shared" si="3"/>
        <v>680</v>
      </c>
      <c r="M16" s="1">
        <f t="shared" si="4"/>
        <v>9520</v>
      </c>
      <c r="S16" s="81"/>
      <c r="T16" s="92"/>
      <c r="U16" s="77"/>
      <c r="V16" s="92"/>
      <c r="W16" s="82"/>
      <c r="X16" s="81"/>
      <c r="Y16" s="92"/>
      <c r="Z16" s="77"/>
      <c r="AA16" s="92"/>
      <c r="AB16" s="92"/>
      <c r="AC16" s="144"/>
      <c r="AD16" s="99"/>
      <c r="AE16" s="85"/>
      <c r="AF16" s="86"/>
      <c r="AG16" s="123"/>
      <c r="AH16" s="83"/>
      <c r="AI16" s="99"/>
      <c r="AJ16" s="85"/>
      <c r="AK16" s="99"/>
      <c r="AL16" s="100"/>
      <c r="AM16" s="101"/>
      <c r="AN16" s="102"/>
      <c r="AO16" s="89"/>
      <c r="AP16" s="90"/>
      <c r="AQ16" s="90"/>
      <c r="AR16" s="129"/>
      <c r="AS16" s="92"/>
      <c r="AT16" s="77"/>
      <c r="AU16" s="82"/>
      <c r="AV16" s="78"/>
    </row>
    <row r="17" spans="1:48" x14ac:dyDescent="0.2">
      <c r="A17" s="119">
        <f t="shared" si="1"/>
        <v>0</v>
      </c>
      <c r="B17" s="241">
        <f t="shared" si="0"/>
        <v>650</v>
      </c>
      <c r="C17" s="160">
        <f>IF('Data Entry'!$C$20='Attrition Rates'!R$4,SUM(((B17*'Data Entry'!$C$21)*'Data Entry'!$C$22)*'Data Entry'!$C$23),0)</f>
        <v>0</v>
      </c>
      <c r="D17" s="122">
        <f>SUM(C17*'Data Entry'!$C$18)*(20/80)</f>
        <v>0</v>
      </c>
      <c r="E17" s="122">
        <f t="shared" si="2"/>
        <v>9100</v>
      </c>
      <c r="F17" s="122">
        <f>SUM(E17*'Data Entry'!$C$18)*(20/80)</f>
        <v>1888.25</v>
      </c>
      <c r="G17" s="122">
        <f t="shared" si="5"/>
        <v>121377.9</v>
      </c>
      <c r="H17" s="128">
        <f t="shared" si="6"/>
        <v>650</v>
      </c>
      <c r="I17">
        <v>9</v>
      </c>
      <c r="J17" s="47">
        <f t="shared" si="7"/>
        <v>14</v>
      </c>
      <c r="K17" s="50">
        <f>IF('Data Entry'!$C$9='Attrition Rates'!$A$4,'Attrition Rates'!D12,IF('Data Entry'!$C$9='Attrition Rates'!$A$5,'Attrition Rates'!E12,IF('Data Entry'!$C$9='Attrition Rates'!$A$6,'Attrition Rates'!F12,IF('Data Entry'!$C$9='Attrition Rates'!$A$7,'Attrition Rates'!G12,IF('Data Entry'!$C$9='Attrition Rates'!$A$8,'Attrition Rates'!H12,IF('Data Entry'!$C$9='Attrition Rates'!$A$9,'Attrition Rates'!I12,IF('Data Entry'!$C$9='Attrition Rates'!$A$10,'Attrition Rates'!J12,FALSE)))))))</f>
        <v>0.65</v>
      </c>
      <c r="L17" s="53">
        <f t="shared" si="3"/>
        <v>650</v>
      </c>
      <c r="M17" s="1">
        <f t="shared" si="4"/>
        <v>9100</v>
      </c>
      <c r="S17" s="81"/>
      <c r="T17" s="130"/>
      <c r="U17" s="77"/>
      <c r="V17" s="92"/>
      <c r="W17" s="82"/>
      <c r="X17" s="81"/>
      <c r="Y17" s="130"/>
      <c r="Z17" s="77"/>
      <c r="AA17" s="92"/>
      <c r="AB17" s="92"/>
      <c r="AC17" s="144"/>
      <c r="AD17" s="99"/>
      <c r="AE17" s="85"/>
      <c r="AF17" s="86"/>
      <c r="AG17" s="123"/>
      <c r="AH17" s="83"/>
      <c r="AI17" s="99"/>
      <c r="AJ17" s="85"/>
      <c r="AK17" s="99"/>
      <c r="AL17" s="100"/>
      <c r="AM17" s="101"/>
      <c r="AN17" s="102"/>
      <c r="AO17" s="89"/>
      <c r="AP17" s="90"/>
      <c r="AQ17" s="90"/>
      <c r="AR17" s="129"/>
      <c r="AS17" s="92"/>
      <c r="AT17" s="77"/>
      <c r="AU17" s="82"/>
      <c r="AV17" s="78"/>
    </row>
    <row r="18" spans="1:48" x14ac:dyDescent="0.2">
      <c r="A18" s="119">
        <f t="shared" si="1"/>
        <v>0</v>
      </c>
      <c r="B18" s="241">
        <f t="shared" si="0"/>
        <v>630</v>
      </c>
      <c r="C18" s="160">
        <f>IF('Data Entry'!$C$20='Attrition Rates'!R$3,SUM(((B18*'Data Entry'!$C$21)*'Data Entry'!$C$22)*'Data Entry'!$C$23),0)</f>
        <v>0</v>
      </c>
      <c r="D18" s="122">
        <f>SUM(C18*'Data Entry'!$C$18)*(20/80)</f>
        <v>0</v>
      </c>
      <c r="E18" s="122">
        <f t="shared" si="2"/>
        <v>8820</v>
      </c>
      <c r="F18" s="122">
        <f>SUM(E18*'Data Entry'!$C$18)*(20/80)</f>
        <v>1830.1499999999999</v>
      </c>
      <c r="G18" s="122">
        <f t="shared" si="5"/>
        <v>132028.04999999999</v>
      </c>
      <c r="H18" s="128">
        <f t="shared" si="6"/>
        <v>630</v>
      </c>
      <c r="I18">
        <v>10</v>
      </c>
      <c r="J18" s="47">
        <f t="shared" si="7"/>
        <v>14</v>
      </c>
      <c r="K18" s="50">
        <f>IF('Data Entry'!$C$9='Attrition Rates'!$A$4,'Attrition Rates'!D13,IF('Data Entry'!$C$9='Attrition Rates'!$A$5,'Attrition Rates'!E13,IF('Data Entry'!$C$9='Attrition Rates'!$A$6,'Attrition Rates'!F13,IF('Data Entry'!$C$9='Attrition Rates'!$A$7,'Attrition Rates'!G13,IF('Data Entry'!$C$9='Attrition Rates'!$A$8,'Attrition Rates'!H13,IF('Data Entry'!$C$9='Attrition Rates'!$A$9,'Attrition Rates'!I13,IF('Data Entry'!$C$9='Attrition Rates'!$A$10,'Attrition Rates'!J13,FALSE)))))))</f>
        <v>0.63</v>
      </c>
      <c r="L18" s="53">
        <f t="shared" si="3"/>
        <v>630</v>
      </c>
      <c r="M18" s="1">
        <f t="shared" si="4"/>
        <v>8820</v>
      </c>
      <c r="S18" s="81"/>
      <c r="T18" s="92"/>
      <c r="U18" s="77"/>
      <c r="V18" s="92"/>
      <c r="W18" s="82"/>
      <c r="X18" s="81"/>
      <c r="Y18" s="92"/>
      <c r="Z18" s="77"/>
      <c r="AA18" s="92"/>
      <c r="AB18" s="92"/>
      <c r="AC18" s="144"/>
      <c r="AD18" s="99"/>
      <c r="AE18" s="85"/>
      <c r="AF18" s="86"/>
      <c r="AG18" s="123"/>
      <c r="AH18" s="83"/>
      <c r="AI18" s="99"/>
      <c r="AJ18" s="85"/>
      <c r="AK18" s="99"/>
      <c r="AL18" s="100"/>
      <c r="AM18" s="101"/>
      <c r="AN18" s="102"/>
      <c r="AO18" s="89"/>
      <c r="AP18" s="90"/>
      <c r="AQ18" s="90"/>
      <c r="AR18" s="129"/>
      <c r="AS18" s="92"/>
      <c r="AT18" s="77"/>
      <c r="AU18" s="82"/>
      <c r="AV18" s="78"/>
    </row>
    <row r="19" spans="1:48" ht="17" thickBot="1" x14ac:dyDescent="0.25">
      <c r="A19" s="119">
        <f t="shared" si="1"/>
        <v>0</v>
      </c>
      <c r="B19" s="241">
        <f t="shared" si="0"/>
        <v>610</v>
      </c>
      <c r="C19" s="160"/>
      <c r="D19" s="122">
        <f>SUM(C19*'Data Entry'!$C$18)*(20/80)</f>
        <v>0</v>
      </c>
      <c r="E19" s="122">
        <f t="shared" si="2"/>
        <v>8540</v>
      </c>
      <c r="F19" s="122">
        <f>SUM(E19*'Data Entry'!$C$18)*(20/80)</f>
        <v>1772.05</v>
      </c>
      <c r="G19" s="122">
        <f t="shared" si="5"/>
        <v>142340.09999999998</v>
      </c>
      <c r="H19" s="128">
        <f t="shared" si="6"/>
        <v>610</v>
      </c>
      <c r="I19">
        <v>11</v>
      </c>
      <c r="J19" s="47">
        <f t="shared" si="7"/>
        <v>14</v>
      </c>
      <c r="K19" s="50">
        <f>IF('Data Entry'!$C$9='Attrition Rates'!$A$4,'Attrition Rates'!D14,IF('Data Entry'!$C$9='Attrition Rates'!$A$5,'Attrition Rates'!E14,IF('Data Entry'!$C$9='Attrition Rates'!$A$6,'Attrition Rates'!F14,IF('Data Entry'!$C$9='Attrition Rates'!$A$7,'Attrition Rates'!G14,IF('Data Entry'!$C$9='Attrition Rates'!$A$8,'Attrition Rates'!H14,IF('Data Entry'!$C$9='Attrition Rates'!$A$9,'Attrition Rates'!I14,IF('Data Entry'!$C$9='Attrition Rates'!$A$10,'Attrition Rates'!J14,FALSE)))))))</f>
        <v>0.61</v>
      </c>
      <c r="L19" s="53">
        <f t="shared" si="3"/>
        <v>610</v>
      </c>
      <c r="M19" s="1">
        <f t="shared" si="4"/>
        <v>8540</v>
      </c>
      <c r="S19" s="81"/>
      <c r="T19" s="92"/>
      <c r="U19" s="77"/>
      <c r="V19" s="92"/>
      <c r="W19" s="82"/>
      <c r="X19" s="81"/>
      <c r="Y19" s="92"/>
      <c r="Z19" s="77"/>
      <c r="AA19" s="92"/>
      <c r="AB19" s="92"/>
      <c r="AC19" s="144"/>
      <c r="AD19" s="99"/>
      <c r="AE19" s="85"/>
      <c r="AF19" s="86"/>
      <c r="AG19" s="123"/>
      <c r="AH19" s="83"/>
      <c r="AI19" s="99"/>
      <c r="AJ19" s="85"/>
      <c r="AK19" s="99"/>
      <c r="AL19" s="100"/>
      <c r="AM19" s="101"/>
      <c r="AN19" s="102"/>
      <c r="AO19" s="89"/>
      <c r="AP19" s="90"/>
      <c r="AQ19" s="90"/>
      <c r="AR19" s="129"/>
      <c r="AS19" s="92"/>
      <c r="AT19" s="77"/>
      <c r="AU19" s="82"/>
      <c r="AV19" s="78"/>
    </row>
    <row r="20" spans="1:48" ht="17" thickBot="1" x14ac:dyDescent="0.25">
      <c r="A20" s="119">
        <f t="shared" si="1"/>
        <v>0</v>
      </c>
      <c r="B20" s="241">
        <f t="shared" si="0"/>
        <v>590</v>
      </c>
      <c r="D20" s="122">
        <f>SUM(C20*'Data Entry'!$C$18)*(20/80)</f>
        <v>0</v>
      </c>
      <c r="E20" s="122">
        <f t="shared" si="2"/>
        <v>8260</v>
      </c>
      <c r="F20" s="122">
        <f>SUM(E20*'Data Entry'!$C$18)*(20/80)</f>
        <v>1713.9499999999998</v>
      </c>
      <c r="G20" s="122">
        <f t="shared" si="5"/>
        <v>152314.04999999999</v>
      </c>
      <c r="H20" s="128">
        <f>ROUND(SUM($H$9*K20),0)</f>
        <v>590</v>
      </c>
      <c r="I20">
        <v>12</v>
      </c>
      <c r="J20" s="47">
        <f t="shared" si="7"/>
        <v>14</v>
      </c>
      <c r="K20" s="50">
        <f>IF('Data Entry'!$C$9='Attrition Rates'!$A$4,'Attrition Rates'!D15,IF('Data Entry'!$C$9='Attrition Rates'!$A$5,'Attrition Rates'!E15,IF('Data Entry'!$C$9='Attrition Rates'!$A$6,'Attrition Rates'!F15,IF('Data Entry'!$C$9='Attrition Rates'!$A$7,'Attrition Rates'!G15,IF('Data Entry'!$C$9='Attrition Rates'!$A$8,'Attrition Rates'!H15,IF('Data Entry'!$C$9='Attrition Rates'!$A$9,'Attrition Rates'!I15,IF('Data Entry'!$C$9='Attrition Rates'!$A$10,'Attrition Rates'!J15,FALSE)))))))</f>
        <v>0.59000000000000008</v>
      </c>
      <c r="L20" s="75">
        <f>+H20</f>
        <v>590</v>
      </c>
      <c r="M20" s="1">
        <f t="shared" si="4"/>
        <v>8260</v>
      </c>
      <c r="S20" s="81"/>
      <c r="T20" s="92"/>
      <c r="U20" s="77"/>
      <c r="V20" s="92"/>
      <c r="W20" s="82"/>
      <c r="X20" s="81"/>
      <c r="Y20" s="92"/>
      <c r="Z20" s="77"/>
      <c r="AA20" s="92"/>
      <c r="AB20" s="92"/>
      <c r="AC20" s="83"/>
      <c r="AD20" s="99"/>
      <c r="AE20" s="85"/>
      <c r="AF20" s="86"/>
      <c r="AG20" s="123"/>
      <c r="AH20" s="83"/>
      <c r="AI20" s="99"/>
      <c r="AJ20" s="85"/>
      <c r="AK20" s="99"/>
      <c r="AL20" s="100"/>
      <c r="AM20" s="101"/>
      <c r="AN20" s="102"/>
      <c r="AO20" s="89"/>
      <c r="AP20" s="90"/>
      <c r="AQ20" s="90"/>
      <c r="AR20" s="129"/>
      <c r="AS20" s="92"/>
      <c r="AT20" s="77"/>
      <c r="AU20" s="82"/>
      <c r="AV20" s="78"/>
    </row>
    <row r="21" spans="1:48" x14ac:dyDescent="0.2">
      <c r="A21" s="119">
        <f t="shared" si="1"/>
        <v>0</v>
      </c>
      <c r="B21" s="241">
        <f t="shared" si="0"/>
        <v>570</v>
      </c>
      <c r="C21" s="164">
        <f>IF(OR('Data Entry'!$C$20='Attrition Rates'!R$3,'Data Entry'!$C$20='Attrition Rates'!R$4,'Data Entry'!$C$20='Attrition Rates'!R$5,'Data Entry'!$C$20='Attrition Rates'!R$6),SUM(((B21*'Data Entry'!$C$21)*'Data Entry'!$C$22)*'Data Entry'!$C$23),0)</f>
        <v>969</v>
      </c>
      <c r="D21" s="122">
        <f>SUM(C21*'Data Entry'!$C$18)*(20/80)</f>
        <v>201.0675</v>
      </c>
      <c r="E21" s="122">
        <f>SUM(M21+Q21+V21+AA21+AF21+AK21+AP21+AU21)</f>
        <v>8064</v>
      </c>
      <c r="F21" s="122">
        <f>SUM(E21*'Data Entry'!$C$18)*(20/80)</f>
        <v>1673.28</v>
      </c>
      <c r="G21" s="122">
        <f>+G20+E21+F21</f>
        <v>162051.32999999999</v>
      </c>
      <c r="H21" s="128">
        <f>ROUND(SUM($H$9*K21),0)</f>
        <v>570</v>
      </c>
      <c r="I21">
        <v>13</v>
      </c>
      <c r="J21" s="47">
        <f t="shared" si="7"/>
        <v>14</v>
      </c>
      <c r="K21" s="50">
        <f>IF('Data Entry'!$C$9='Attrition Rates'!$A$4,'Attrition Rates'!D16,IF('Data Entry'!$C$9='Attrition Rates'!$A$5,'Attrition Rates'!E16,IF('Data Entry'!$C$9='Attrition Rates'!$A$6,'Attrition Rates'!F16,IF('Data Entry'!$C$9='Attrition Rates'!$A$7,'Attrition Rates'!G16,IF('Data Entry'!$C$9='Attrition Rates'!$A$8,'Attrition Rates'!H16,IF('Data Entry'!$C$9='Attrition Rates'!$A$9,'Attrition Rates'!I16,IF('Data Entry'!$C$9='Attrition Rates'!$A$10,'Attrition Rates'!J16,FALSE)))))))</f>
        <v>0.57000000000000006</v>
      </c>
      <c r="L21" s="54">
        <f>+H21-P21</f>
        <v>540</v>
      </c>
      <c r="M21" s="1">
        <f t="shared" si="4"/>
        <v>7560</v>
      </c>
      <c r="N21" s="81">
        <f>SUM(J20*$I$5)+J20</f>
        <v>16.8</v>
      </c>
      <c r="O21" s="76">
        <f t="shared" ref="O21:O56" si="8">+$K9</f>
        <v>1</v>
      </c>
      <c r="P21" s="77">
        <f>ROUND(SUM(L20*P6),0)</f>
        <v>30</v>
      </c>
      <c r="Q21" s="82">
        <f>(ROUND(P21,0))*N21</f>
        <v>504</v>
      </c>
      <c r="R21" s="82">
        <f>SUM((ROUND(P21,0)*'Data Entry'!$C$15))</f>
        <v>1050</v>
      </c>
      <c r="X21" s="81"/>
      <c r="Y21" s="92"/>
      <c r="Z21" s="77"/>
      <c r="AA21" s="92"/>
      <c r="AB21" s="92"/>
      <c r="AH21" s="83"/>
      <c r="AI21" s="99"/>
      <c r="AJ21" s="85"/>
      <c r="AK21" s="99"/>
      <c r="AL21" s="100"/>
      <c r="AM21" s="101"/>
      <c r="AN21" s="102"/>
      <c r="AO21" s="89"/>
      <c r="AP21" s="90"/>
      <c r="AQ21" s="90"/>
      <c r="AR21" s="129"/>
      <c r="AS21" s="92"/>
      <c r="AT21" s="77"/>
      <c r="AU21" s="82"/>
      <c r="AV21" s="78"/>
    </row>
    <row r="22" spans="1:48" x14ac:dyDescent="0.2">
      <c r="A22" s="119">
        <f t="shared" si="1"/>
        <v>0</v>
      </c>
      <c r="B22" s="241">
        <f t="shared" si="0"/>
        <v>550</v>
      </c>
      <c r="C22" s="160"/>
      <c r="D22" s="122">
        <f>SUM(C22*'Data Entry'!$C$18)*(20/80)</f>
        <v>0</v>
      </c>
      <c r="E22" s="122">
        <f t="shared" si="2"/>
        <v>7778.4</v>
      </c>
      <c r="F22" s="122">
        <f>SUM(E22*'Data Entry'!$C$18)*(20/80)</f>
        <v>1614.0179999999998</v>
      </c>
      <c r="G22" s="122">
        <f t="shared" si="5"/>
        <v>171443.74799999999</v>
      </c>
      <c r="H22" s="128">
        <f t="shared" si="6"/>
        <v>550</v>
      </c>
      <c r="I22">
        <v>14</v>
      </c>
      <c r="J22" s="47">
        <f t="shared" si="7"/>
        <v>14</v>
      </c>
      <c r="K22" s="50">
        <f>IF('Data Entry'!$C$9='Attrition Rates'!$A$4,'Attrition Rates'!D17,IF('Data Entry'!$C$9='Attrition Rates'!$A$5,'Attrition Rates'!E17,IF('Data Entry'!$C$9='Attrition Rates'!$A$6,'Attrition Rates'!F17,IF('Data Entry'!$C$9='Attrition Rates'!$A$7,'Attrition Rates'!G17,IF('Data Entry'!$C$9='Attrition Rates'!$A$8,'Attrition Rates'!H17,IF('Data Entry'!$C$9='Attrition Rates'!$A$9,'Attrition Rates'!I17,IF('Data Entry'!$C$9='Attrition Rates'!$A$10,'Attrition Rates'!J17,FALSE)))))))</f>
        <v>0.55000000000000004</v>
      </c>
      <c r="L22" s="53">
        <f t="shared" ref="L22:L32" si="9">+H22-P22</f>
        <v>522</v>
      </c>
      <c r="M22" s="1">
        <f t="shared" si="4"/>
        <v>7308</v>
      </c>
      <c r="N22" s="81">
        <f>+N21</f>
        <v>16.8</v>
      </c>
      <c r="O22" s="76">
        <f t="shared" si="8"/>
        <v>0.92</v>
      </c>
      <c r="P22" s="77">
        <f>ROUND(SUM(P$21*O22),0)</f>
        <v>28</v>
      </c>
      <c r="Q22" s="82">
        <f t="shared" ref="Q22:Q56" si="10">(ROUND(P22,0))*N22</f>
        <v>470.40000000000003</v>
      </c>
      <c r="R22" s="82"/>
      <c r="X22" s="81"/>
      <c r="Y22" s="92"/>
      <c r="Z22" s="77"/>
      <c r="AA22" s="92"/>
      <c r="AB22" s="92"/>
      <c r="AH22" s="83"/>
      <c r="AI22" s="99"/>
      <c r="AJ22" s="85"/>
      <c r="AK22" s="99"/>
      <c r="AL22" s="100"/>
      <c r="AM22" s="101"/>
      <c r="AN22" s="102"/>
      <c r="AO22" s="89"/>
      <c r="AP22" s="90"/>
      <c r="AQ22" s="90"/>
      <c r="AR22" s="129"/>
      <c r="AS22" s="92"/>
      <c r="AT22" s="77"/>
      <c r="AU22" s="82"/>
      <c r="AV22" s="78"/>
    </row>
    <row r="23" spans="1:48" x14ac:dyDescent="0.2">
      <c r="A23" s="119">
        <f t="shared" si="1"/>
        <v>0</v>
      </c>
      <c r="B23" s="241">
        <f t="shared" si="0"/>
        <v>520</v>
      </c>
      <c r="D23" s="122">
        <f>SUM(C23*'Data Entry'!$C$18)*(20/80)</f>
        <v>0</v>
      </c>
      <c r="E23" s="122">
        <f t="shared" si="2"/>
        <v>7352.8</v>
      </c>
      <c r="F23" s="122">
        <f>SUM(E23*'Data Entry'!$C$18)*(20/80)</f>
        <v>1525.7059999999999</v>
      </c>
      <c r="G23" s="122">
        <f t="shared" si="5"/>
        <v>180322.25399999999</v>
      </c>
      <c r="H23" s="128">
        <f t="shared" si="6"/>
        <v>520</v>
      </c>
      <c r="I23">
        <v>15</v>
      </c>
      <c r="J23" s="47">
        <f t="shared" si="7"/>
        <v>14</v>
      </c>
      <c r="K23" s="50">
        <f>IF('Data Entry'!$C$9='Attrition Rates'!$A$4,'Attrition Rates'!D18,IF('Data Entry'!$C$9='Attrition Rates'!$A$5,'Attrition Rates'!E18,IF('Data Entry'!$C$9='Attrition Rates'!$A$6,'Attrition Rates'!F18,IF('Data Entry'!$C$9='Attrition Rates'!$A$7,'Attrition Rates'!G18,IF('Data Entry'!$C$9='Attrition Rates'!$A$8,'Attrition Rates'!H18,IF('Data Entry'!$C$9='Attrition Rates'!$A$9,'Attrition Rates'!I18,IF('Data Entry'!$C$9='Attrition Rates'!$A$10,'Attrition Rates'!J18,FALSE)))))))</f>
        <v>0.52</v>
      </c>
      <c r="L23" s="53">
        <f t="shared" si="9"/>
        <v>494</v>
      </c>
      <c r="M23" s="1">
        <f t="shared" si="4"/>
        <v>6916</v>
      </c>
      <c r="N23" s="81">
        <f t="shared" ref="N23:N56" si="11">+N22</f>
        <v>16.8</v>
      </c>
      <c r="O23" s="76">
        <f t="shared" si="8"/>
        <v>0.86</v>
      </c>
      <c r="P23" s="77">
        <f t="shared" ref="P23:P27" si="12">ROUND(SUM(P$21*O23),0)</f>
        <v>26</v>
      </c>
      <c r="Q23" s="82">
        <f t="shared" si="10"/>
        <v>436.8</v>
      </c>
      <c r="R23" s="82"/>
      <c r="X23" s="81"/>
      <c r="Y23" s="92"/>
      <c r="Z23" s="77"/>
      <c r="AA23" s="92"/>
      <c r="AB23" s="92"/>
      <c r="AH23" s="83"/>
      <c r="AI23" s="103"/>
      <c r="AJ23" s="85"/>
      <c r="AK23" s="99"/>
      <c r="AL23" s="100"/>
      <c r="AM23" s="101"/>
      <c r="AN23" s="102"/>
      <c r="AO23" s="89"/>
      <c r="AP23" s="90"/>
      <c r="AQ23" s="90"/>
      <c r="AR23" s="129"/>
      <c r="AS23" s="92"/>
      <c r="AT23" s="77"/>
      <c r="AU23" s="82"/>
      <c r="AV23" s="78"/>
    </row>
    <row r="24" spans="1:48" x14ac:dyDescent="0.2">
      <c r="A24" s="119">
        <f t="shared" si="1"/>
        <v>0</v>
      </c>
      <c r="B24" s="241">
        <f t="shared" si="0"/>
        <v>510</v>
      </c>
      <c r="C24" s="160">
        <f>IF('Data Entry'!$C$20='Attrition Rates'!R$3,SUM(((B24*'Data Entry'!$C$21)*'Data Entry'!$C$22)*'Data Entry'!$C$23),0)</f>
        <v>0</v>
      </c>
      <c r="D24" s="122">
        <f>SUM(C24*'Data Entry'!$C$18)*(20/80)</f>
        <v>0</v>
      </c>
      <c r="E24" s="122">
        <f t="shared" si="2"/>
        <v>7210</v>
      </c>
      <c r="F24" s="122">
        <f>SUM(E24*'Data Entry'!$C$18)*(20/80)</f>
        <v>1496.0749999999998</v>
      </c>
      <c r="G24" s="122">
        <f t="shared" si="5"/>
        <v>189028.329</v>
      </c>
      <c r="H24" s="128">
        <f t="shared" si="6"/>
        <v>510</v>
      </c>
      <c r="I24">
        <v>16</v>
      </c>
      <c r="J24" s="47">
        <f t="shared" si="7"/>
        <v>14</v>
      </c>
      <c r="K24" s="50">
        <f>IF('Data Entry'!$C$9='Attrition Rates'!$A$4,'Attrition Rates'!D19,IF('Data Entry'!$C$9='Attrition Rates'!$A$5,'Attrition Rates'!E19,IF('Data Entry'!$C$9='Attrition Rates'!$A$6,'Attrition Rates'!F19,IF('Data Entry'!$C$9='Attrition Rates'!$A$7,'Attrition Rates'!G19,IF('Data Entry'!$C$9='Attrition Rates'!$A$8,'Attrition Rates'!H19,IF('Data Entry'!$C$9='Attrition Rates'!$A$9,'Attrition Rates'!I19,IF('Data Entry'!$C$9='Attrition Rates'!$A$10,'Attrition Rates'!J19,FALSE)))))))</f>
        <v>0.51</v>
      </c>
      <c r="L24" s="53">
        <f t="shared" si="9"/>
        <v>485</v>
      </c>
      <c r="M24" s="1">
        <f t="shared" si="4"/>
        <v>6790</v>
      </c>
      <c r="N24" s="81">
        <f t="shared" si="11"/>
        <v>16.8</v>
      </c>
      <c r="O24" s="76">
        <f t="shared" si="8"/>
        <v>0.83</v>
      </c>
      <c r="P24" s="77">
        <f t="shared" si="12"/>
        <v>25</v>
      </c>
      <c r="Q24" s="82">
        <f t="shared" si="10"/>
        <v>420</v>
      </c>
      <c r="R24" s="82"/>
      <c r="X24" s="81"/>
      <c r="Y24" s="92"/>
      <c r="Z24" s="77"/>
      <c r="AA24" s="92"/>
      <c r="AB24" s="92"/>
      <c r="AH24" s="83"/>
      <c r="AI24" s="99"/>
      <c r="AJ24" s="85"/>
      <c r="AK24" s="99"/>
      <c r="AL24" s="100"/>
      <c r="AM24" s="101"/>
      <c r="AN24" s="102"/>
      <c r="AO24" s="89"/>
      <c r="AP24" s="90"/>
      <c r="AQ24" s="90"/>
      <c r="AR24" s="129"/>
      <c r="AS24" s="92"/>
      <c r="AT24" s="77"/>
      <c r="AU24" s="82"/>
      <c r="AV24" s="78"/>
    </row>
    <row r="25" spans="1:48" x14ac:dyDescent="0.2">
      <c r="A25" s="119">
        <f t="shared" si="1"/>
        <v>0</v>
      </c>
      <c r="B25" s="241">
        <f t="shared" si="0"/>
        <v>500</v>
      </c>
      <c r="C25" s="160">
        <f>IF('Data Entry'!$C$20='Attrition Rates'!R$4,SUM(((B25*'Data Entry'!$C$21)*'Data Entry'!$C$22)*'Data Entry'!$C$23),0)</f>
        <v>0</v>
      </c>
      <c r="D25" s="122">
        <f>SUM(C25*'Data Entry'!$C$18)*(20/80)</f>
        <v>0</v>
      </c>
      <c r="E25" s="122">
        <f t="shared" si="2"/>
        <v>7064.4</v>
      </c>
      <c r="F25" s="122">
        <f>SUM(E25*'Data Entry'!$C$18)*(20/80)</f>
        <v>1465.8629999999998</v>
      </c>
      <c r="G25" s="122">
        <f t="shared" si="5"/>
        <v>197558.592</v>
      </c>
      <c r="H25" s="128">
        <f t="shared" si="6"/>
        <v>500</v>
      </c>
      <c r="I25">
        <v>17</v>
      </c>
      <c r="J25" s="47">
        <f t="shared" si="7"/>
        <v>14</v>
      </c>
      <c r="K25" s="50">
        <f>IF('Data Entry'!$C$9='Attrition Rates'!$A$4,'Attrition Rates'!D20,IF('Data Entry'!$C$9='Attrition Rates'!$A$5,'Attrition Rates'!E20,IF('Data Entry'!$C$9='Attrition Rates'!$A$6,'Attrition Rates'!F20,IF('Data Entry'!$C$9='Attrition Rates'!$A$7,'Attrition Rates'!G20,IF('Data Entry'!$C$9='Attrition Rates'!$A$8,'Attrition Rates'!H20,IF('Data Entry'!$C$9='Attrition Rates'!$A$9,'Attrition Rates'!I20,IF('Data Entry'!$C$9='Attrition Rates'!$A$10,'Attrition Rates'!J20,FALSE)))))))</f>
        <v>0.5</v>
      </c>
      <c r="L25" s="53">
        <f t="shared" si="9"/>
        <v>477</v>
      </c>
      <c r="M25" s="1">
        <f t="shared" si="4"/>
        <v>6678</v>
      </c>
      <c r="N25" s="81">
        <f t="shared" si="11"/>
        <v>16.8</v>
      </c>
      <c r="O25" s="76">
        <f t="shared" si="8"/>
        <v>0.78</v>
      </c>
      <c r="P25" s="77">
        <f t="shared" si="12"/>
        <v>23</v>
      </c>
      <c r="Q25" s="82">
        <f t="shared" si="10"/>
        <v>386.40000000000003</v>
      </c>
      <c r="R25" s="82"/>
      <c r="X25" s="81"/>
      <c r="Y25" s="92"/>
      <c r="Z25" s="77"/>
      <c r="AA25" s="92"/>
      <c r="AB25" s="92"/>
      <c r="AH25" s="83"/>
      <c r="AI25" s="99"/>
      <c r="AJ25" s="85"/>
      <c r="AK25" s="99"/>
      <c r="AL25" s="100"/>
      <c r="AM25" s="87"/>
      <c r="AN25" s="102"/>
      <c r="AO25" s="89"/>
      <c r="AP25" s="90"/>
      <c r="AQ25" s="90"/>
      <c r="AR25" s="129"/>
      <c r="AS25" s="92"/>
      <c r="AT25" s="77"/>
      <c r="AU25" s="82"/>
      <c r="AV25" s="78"/>
    </row>
    <row r="26" spans="1:48" x14ac:dyDescent="0.2">
      <c r="A26" s="119">
        <f t="shared" si="1"/>
        <v>0</v>
      </c>
      <c r="B26" s="241">
        <f t="shared" si="0"/>
        <v>490</v>
      </c>
      <c r="D26" s="122">
        <f>SUM(C26*'Data Entry'!$C$18)*(20/80)</f>
        <v>0</v>
      </c>
      <c r="E26" s="122">
        <f t="shared" si="2"/>
        <v>6921.6</v>
      </c>
      <c r="F26" s="122">
        <f>SUM(E26*'Data Entry'!$C$18)*(20/80)</f>
        <v>1436.232</v>
      </c>
      <c r="G26" s="122">
        <f t="shared" si="5"/>
        <v>205916.424</v>
      </c>
      <c r="H26" s="128">
        <f t="shared" si="6"/>
        <v>490</v>
      </c>
      <c r="I26">
        <v>18</v>
      </c>
      <c r="J26" s="47">
        <f t="shared" si="7"/>
        <v>14</v>
      </c>
      <c r="K26" s="50">
        <f>IF('Data Entry'!$C$9='Attrition Rates'!$A$4,'Attrition Rates'!D21,IF('Data Entry'!$C$9='Attrition Rates'!$A$5,'Attrition Rates'!E21,IF('Data Entry'!$C$9='Attrition Rates'!$A$6,'Attrition Rates'!F21,IF('Data Entry'!$C$9='Attrition Rates'!$A$7,'Attrition Rates'!G21,IF('Data Entry'!$C$9='Attrition Rates'!$A$8,'Attrition Rates'!H21,IF('Data Entry'!$C$9='Attrition Rates'!$A$9,'Attrition Rates'!I21,IF('Data Entry'!$C$9='Attrition Rates'!$A$10,'Attrition Rates'!J21,FALSE)))))))</f>
        <v>0.49</v>
      </c>
      <c r="L26" s="157">
        <f t="shared" si="9"/>
        <v>468</v>
      </c>
      <c r="M26" s="1">
        <f t="shared" si="4"/>
        <v>6552</v>
      </c>
      <c r="N26" s="81">
        <f t="shared" si="11"/>
        <v>16.8</v>
      </c>
      <c r="O26" s="76">
        <f t="shared" si="8"/>
        <v>0.74</v>
      </c>
      <c r="P26" s="77">
        <f t="shared" si="12"/>
        <v>22</v>
      </c>
      <c r="Q26" s="82">
        <f t="shared" si="10"/>
        <v>369.6</v>
      </c>
      <c r="R26" s="82"/>
      <c r="X26" s="81"/>
      <c r="Y26" s="92"/>
      <c r="Z26" s="77"/>
      <c r="AA26" s="92"/>
      <c r="AB26" s="92"/>
      <c r="AH26" s="83"/>
      <c r="AI26" s="99"/>
      <c r="AJ26" s="85"/>
      <c r="AK26" s="99"/>
      <c r="AL26" s="100"/>
      <c r="AM26" s="87"/>
      <c r="AN26" s="102"/>
      <c r="AO26" s="89"/>
      <c r="AP26" s="90"/>
      <c r="AQ26" s="90"/>
      <c r="AR26" s="129"/>
      <c r="AS26" s="92"/>
      <c r="AT26" s="77"/>
      <c r="AU26" s="82"/>
      <c r="AV26" s="78"/>
    </row>
    <row r="27" spans="1:48" x14ac:dyDescent="0.2">
      <c r="A27" s="119">
        <f t="shared" si="1"/>
        <v>0</v>
      </c>
      <c r="B27" s="241">
        <f t="shared" si="0"/>
        <v>470</v>
      </c>
      <c r="C27" s="160">
        <f>IF(OR('Data Entry'!$C$20='Attrition Rates'!R$3,'Data Entry'!$C$20='Attrition Rates'!R$5),SUM(((B27*'Data Entry'!$C$21)*'Data Entry'!$C$22)*'Data Entry'!$C$23),0)</f>
        <v>799</v>
      </c>
      <c r="D27" s="122">
        <f>SUM(C27*'Data Entry'!$C$18)*(20/80)</f>
        <v>165.79249999999999</v>
      </c>
      <c r="E27" s="122">
        <f t="shared" si="2"/>
        <v>6641.6</v>
      </c>
      <c r="F27" s="122">
        <f>SUM(E27*'Data Entry'!$C$18)*(20/80)</f>
        <v>1378.1320000000001</v>
      </c>
      <c r="G27" s="122">
        <f t="shared" si="5"/>
        <v>213936.15600000002</v>
      </c>
      <c r="H27" s="128">
        <f t="shared" si="6"/>
        <v>470</v>
      </c>
      <c r="I27">
        <v>19</v>
      </c>
      <c r="J27" s="47">
        <f t="shared" si="7"/>
        <v>14</v>
      </c>
      <c r="K27" s="50">
        <f>IF('Data Entry'!$C$9='Attrition Rates'!$A$4,'Attrition Rates'!D22,IF('Data Entry'!$C$9='Attrition Rates'!$A$5,'Attrition Rates'!E22,IF('Data Entry'!$C$9='Attrition Rates'!$A$6,'Attrition Rates'!F22,IF('Data Entry'!$C$9='Attrition Rates'!$A$7,'Attrition Rates'!G22,IF('Data Entry'!$C$9='Attrition Rates'!$A$8,'Attrition Rates'!H22,IF('Data Entry'!$C$9='Attrition Rates'!$A$9,'Attrition Rates'!I22,IF('Data Entry'!$C$9='Attrition Rates'!$A$10,'Attrition Rates'!J22,FALSE)))))))</f>
        <v>0.47</v>
      </c>
      <c r="L27" s="158">
        <f t="shared" si="9"/>
        <v>448</v>
      </c>
      <c r="M27" s="1">
        <f t="shared" si="4"/>
        <v>6272</v>
      </c>
      <c r="N27" s="81">
        <f t="shared" si="11"/>
        <v>16.8</v>
      </c>
      <c r="O27" s="76">
        <f t="shared" si="8"/>
        <v>0.72</v>
      </c>
      <c r="P27" s="77">
        <f t="shared" si="12"/>
        <v>22</v>
      </c>
      <c r="Q27" s="82">
        <f t="shared" si="10"/>
        <v>369.6</v>
      </c>
      <c r="R27" s="82"/>
      <c r="AR27" s="129"/>
      <c r="AS27" s="92"/>
      <c r="AT27" s="77"/>
      <c r="AU27" s="82"/>
      <c r="AV27" s="78"/>
    </row>
    <row r="28" spans="1:48" x14ac:dyDescent="0.2">
      <c r="A28" s="119">
        <f t="shared" si="1"/>
        <v>0</v>
      </c>
      <c r="B28" s="241">
        <f t="shared" si="0"/>
        <v>460</v>
      </c>
      <c r="C28" s="160"/>
      <c r="D28" s="122">
        <f>SUM(C28*'Data Entry'!$C$18)*(20/80)</f>
        <v>0</v>
      </c>
      <c r="E28" s="122">
        <f t="shared" si="2"/>
        <v>6496</v>
      </c>
      <c r="F28" s="122">
        <f>SUM(E28*'Data Entry'!$C$18)*(20/80)</f>
        <v>1347.9199999999998</v>
      </c>
      <c r="G28" s="122">
        <f t="shared" si="5"/>
        <v>221780.07600000003</v>
      </c>
      <c r="H28" s="128">
        <f t="shared" si="6"/>
        <v>460</v>
      </c>
      <c r="I28">
        <v>20</v>
      </c>
      <c r="J28" s="47">
        <f t="shared" si="7"/>
        <v>14</v>
      </c>
      <c r="K28" s="50">
        <f>IF('Data Entry'!$C$9='Attrition Rates'!$A$4,'Attrition Rates'!D23,IF('Data Entry'!$C$9='Attrition Rates'!$A$5,'Attrition Rates'!E23,IF('Data Entry'!$C$9='Attrition Rates'!$A$6,'Attrition Rates'!F23,IF('Data Entry'!$C$9='Attrition Rates'!$A$7,'Attrition Rates'!G23,IF('Data Entry'!$C$9='Attrition Rates'!$A$8,'Attrition Rates'!H23,IF('Data Entry'!$C$9='Attrition Rates'!$A$9,'Attrition Rates'!I23,IF('Data Entry'!$C$9='Attrition Rates'!$A$10,'Attrition Rates'!J23,FALSE)))))))</f>
        <v>0.45999999999999996</v>
      </c>
      <c r="L28" s="53">
        <f t="shared" si="9"/>
        <v>440</v>
      </c>
      <c r="M28" s="1">
        <f t="shared" si="4"/>
        <v>6160</v>
      </c>
      <c r="N28" s="81">
        <f t="shared" si="11"/>
        <v>16.8</v>
      </c>
      <c r="O28" s="76">
        <f t="shared" si="8"/>
        <v>0.67999999999999994</v>
      </c>
      <c r="P28" s="77">
        <f t="shared" ref="P28:P32" si="13">ROUND(SUM(P$21*O28),0)</f>
        <v>20</v>
      </c>
      <c r="Q28" s="82">
        <f t="shared" si="10"/>
        <v>336</v>
      </c>
      <c r="R28" s="82"/>
      <c r="AR28" s="129"/>
      <c r="AS28" s="92"/>
      <c r="AT28" s="77"/>
      <c r="AU28" s="82"/>
      <c r="AV28" s="78"/>
    </row>
    <row r="29" spans="1:48" x14ac:dyDescent="0.2">
      <c r="A29" s="119">
        <f t="shared" si="1"/>
        <v>0</v>
      </c>
      <c r="B29" s="241">
        <f t="shared" si="0"/>
        <v>450</v>
      </c>
      <c r="C29" s="160">
        <f>IF('Data Entry'!$C$20='Attrition Rates'!R$4,SUM(((B29*'Data Entry'!$C$21)*'Data Entry'!$C$22)*'Data Entry'!$C$23),0)</f>
        <v>0</v>
      </c>
      <c r="D29" s="122">
        <f>SUM(C29*'Data Entry'!$C$18)*(20/80)</f>
        <v>0</v>
      </c>
      <c r="E29" s="122">
        <f t="shared" si="2"/>
        <v>6356</v>
      </c>
      <c r="F29" s="122">
        <f>SUM(E29*'Data Entry'!$C$18)*(20/80)</f>
        <v>1318.87</v>
      </c>
      <c r="G29" s="122">
        <f t="shared" si="5"/>
        <v>229454.94600000003</v>
      </c>
      <c r="H29" s="128">
        <f t="shared" si="6"/>
        <v>450</v>
      </c>
      <c r="I29">
        <v>21</v>
      </c>
      <c r="J29" s="47">
        <f t="shared" si="7"/>
        <v>14</v>
      </c>
      <c r="K29" s="50">
        <f>IF('Data Entry'!$C$9='Attrition Rates'!$A$4,'Attrition Rates'!D24,IF('Data Entry'!$C$9='Attrition Rates'!$A$5,'Attrition Rates'!E24,IF('Data Entry'!$C$9='Attrition Rates'!$A$6,'Attrition Rates'!F24,IF('Data Entry'!$C$9='Attrition Rates'!$A$7,'Attrition Rates'!G24,IF('Data Entry'!$C$9='Attrition Rates'!$A$8,'Attrition Rates'!H24,IF('Data Entry'!$C$9='Attrition Rates'!$A$9,'Attrition Rates'!I24,IF('Data Entry'!$C$9='Attrition Rates'!$A$10,'Attrition Rates'!J24,FALSE)))))))</f>
        <v>0.44999999999999996</v>
      </c>
      <c r="L29" s="53">
        <f t="shared" si="9"/>
        <v>430</v>
      </c>
      <c r="M29" s="1">
        <f t="shared" si="4"/>
        <v>6020</v>
      </c>
      <c r="N29" s="81">
        <f t="shared" si="11"/>
        <v>16.8</v>
      </c>
      <c r="O29" s="76">
        <f t="shared" si="8"/>
        <v>0.65</v>
      </c>
      <c r="P29" s="77">
        <f t="shared" si="13"/>
        <v>20</v>
      </c>
      <c r="Q29" s="82">
        <f t="shared" si="10"/>
        <v>336</v>
      </c>
      <c r="R29" s="82"/>
      <c r="AR29" s="129"/>
      <c r="AS29" s="92"/>
      <c r="AT29" s="77"/>
      <c r="AU29" s="82"/>
      <c r="AV29" s="78"/>
    </row>
    <row r="30" spans="1:48" x14ac:dyDescent="0.2">
      <c r="A30" s="119">
        <f t="shared" si="1"/>
        <v>0</v>
      </c>
      <c r="B30" s="241">
        <f t="shared" si="0"/>
        <v>430</v>
      </c>
      <c r="C30" s="160">
        <f>IF('Data Entry'!$C$20='Attrition Rates'!R$3,SUM(((B30*'Data Entry'!$C$21)*'Data Entry'!$C$22)*'Data Entry'!$C$23),0)</f>
        <v>0</v>
      </c>
      <c r="D30" s="122">
        <f>SUM(C30*'Data Entry'!$C$18)*(20/80)</f>
        <v>0</v>
      </c>
      <c r="E30" s="122">
        <f t="shared" si="2"/>
        <v>6073.2</v>
      </c>
      <c r="F30" s="122">
        <f>SUM(E30*'Data Entry'!$C$18)*(20/80)</f>
        <v>1260.1889999999999</v>
      </c>
      <c r="G30" s="122">
        <f t="shared" si="5"/>
        <v>236788.33500000005</v>
      </c>
      <c r="H30" s="128">
        <f t="shared" si="6"/>
        <v>430</v>
      </c>
      <c r="I30">
        <v>22</v>
      </c>
      <c r="J30" s="47">
        <f t="shared" si="7"/>
        <v>14</v>
      </c>
      <c r="K30" s="50">
        <f>IF('Data Entry'!$C$9='Attrition Rates'!$A$4,'Attrition Rates'!D25,IF('Data Entry'!$C$9='Attrition Rates'!$A$5,'Attrition Rates'!E25,IF('Data Entry'!$C$9='Attrition Rates'!$A$6,'Attrition Rates'!F25,IF('Data Entry'!$C$9='Attrition Rates'!$A$7,'Attrition Rates'!G25,IF('Data Entry'!$C$9='Attrition Rates'!$A$8,'Attrition Rates'!H25,IF('Data Entry'!$C$9='Attrition Rates'!$A$9,'Attrition Rates'!I25,IF('Data Entry'!$C$9='Attrition Rates'!$A$10,'Attrition Rates'!J25,FALSE)))))))</f>
        <v>0.43000000000000005</v>
      </c>
      <c r="L30" s="53">
        <f t="shared" si="9"/>
        <v>411</v>
      </c>
      <c r="M30" s="1">
        <f t="shared" si="4"/>
        <v>5754</v>
      </c>
      <c r="N30" s="81">
        <f t="shared" si="11"/>
        <v>16.8</v>
      </c>
      <c r="O30" s="76">
        <f t="shared" si="8"/>
        <v>0.63</v>
      </c>
      <c r="P30" s="77">
        <f t="shared" si="13"/>
        <v>19</v>
      </c>
      <c r="Q30" s="82">
        <f t="shared" si="10"/>
        <v>319.2</v>
      </c>
      <c r="R30" s="82"/>
      <c r="AR30" s="129"/>
      <c r="AS30" s="92"/>
      <c r="AT30" s="77"/>
      <c r="AU30" s="82"/>
      <c r="AV30" s="78"/>
    </row>
    <row r="31" spans="1:48" ht="17" thickBot="1" x14ac:dyDescent="0.25">
      <c r="A31" s="119">
        <f t="shared" si="1"/>
        <v>0</v>
      </c>
      <c r="B31" s="241">
        <f t="shared" si="0"/>
        <v>410</v>
      </c>
      <c r="C31" s="160"/>
      <c r="D31" s="122">
        <f>SUM(C31*'Data Entry'!$C$18)*(20/80)</f>
        <v>0</v>
      </c>
      <c r="E31" s="122">
        <f t="shared" si="2"/>
        <v>5790.4</v>
      </c>
      <c r="F31" s="122">
        <f>SUM(E31*'Data Entry'!$C$18)*(20/80)</f>
        <v>1201.5079999999998</v>
      </c>
      <c r="G31" s="122">
        <f t="shared" si="5"/>
        <v>243780.24300000005</v>
      </c>
      <c r="H31" s="128">
        <f t="shared" si="6"/>
        <v>410</v>
      </c>
      <c r="I31">
        <v>23</v>
      </c>
      <c r="J31" s="47">
        <f t="shared" si="7"/>
        <v>14</v>
      </c>
      <c r="K31" s="50">
        <f>IF('Data Entry'!$C$9='Attrition Rates'!$A$4,'Attrition Rates'!D26,IF('Data Entry'!$C$9='Attrition Rates'!$A$5,'Attrition Rates'!E26,IF('Data Entry'!$C$9='Attrition Rates'!$A$6,'Attrition Rates'!F26,IF('Data Entry'!$C$9='Attrition Rates'!$A$7,'Attrition Rates'!G26,IF('Data Entry'!$C$9='Attrition Rates'!$A$8,'Attrition Rates'!H26,IF('Data Entry'!$C$9='Attrition Rates'!$A$9,'Attrition Rates'!I26,IF('Data Entry'!$C$9='Attrition Rates'!$A$10,'Attrition Rates'!J26,FALSE)))))))</f>
        <v>0.41000000000000003</v>
      </c>
      <c r="L31" s="53">
        <f t="shared" si="9"/>
        <v>392</v>
      </c>
      <c r="M31" s="1">
        <f t="shared" si="4"/>
        <v>5488</v>
      </c>
      <c r="N31" s="81">
        <f t="shared" si="11"/>
        <v>16.8</v>
      </c>
      <c r="O31" s="76">
        <f t="shared" si="8"/>
        <v>0.61</v>
      </c>
      <c r="P31" s="77">
        <f t="shared" si="13"/>
        <v>18</v>
      </c>
      <c r="Q31" s="82">
        <f t="shared" si="10"/>
        <v>302.40000000000003</v>
      </c>
      <c r="R31" s="82"/>
      <c r="AR31" s="129"/>
      <c r="AS31" s="92"/>
      <c r="AT31" s="77"/>
      <c r="AU31" s="82"/>
      <c r="AV31" s="78"/>
    </row>
    <row r="32" spans="1:48" ht="17" thickBot="1" x14ac:dyDescent="0.25">
      <c r="A32" s="119">
        <f t="shared" si="1"/>
        <v>0</v>
      </c>
      <c r="B32" s="241">
        <f t="shared" si="0"/>
        <v>390</v>
      </c>
      <c r="D32" s="122">
        <f>SUM(C32*'Data Entry'!$C$18)*(20/80)</f>
        <v>0</v>
      </c>
      <c r="E32" s="122">
        <f t="shared" si="2"/>
        <v>5510.4</v>
      </c>
      <c r="F32" s="122">
        <f>SUM(E32*'Data Entry'!$C$18)*(20/80)</f>
        <v>1143.4079999999999</v>
      </c>
      <c r="G32" s="122">
        <f t="shared" si="5"/>
        <v>250434.05100000004</v>
      </c>
      <c r="H32" s="128">
        <f t="shared" si="6"/>
        <v>390</v>
      </c>
      <c r="I32">
        <v>24</v>
      </c>
      <c r="J32" s="47">
        <f t="shared" si="7"/>
        <v>14</v>
      </c>
      <c r="K32" s="50">
        <f>IF('Data Entry'!$C$9='Attrition Rates'!$A$4,'Attrition Rates'!D27,IF('Data Entry'!$C$9='Attrition Rates'!$A$5,'Attrition Rates'!E27,IF('Data Entry'!$C$9='Attrition Rates'!$A$6,'Attrition Rates'!F27,IF('Data Entry'!$C$9='Attrition Rates'!$A$7,'Attrition Rates'!G27,IF('Data Entry'!$C$9='Attrition Rates'!$A$8,'Attrition Rates'!H27,IF('Data Entry'!$C$9='Attrition Rates'!$A$9,'Attrition Rates'!I27,IF('Data Entry'!$C$9='Attrition Rates'!$A$10,'Attrition Rates'!J27,FALSE)))))))</f>
        <v>0.39</v>
      </c>
      <c r="L32" s="75">
        <f t="shared" si="9"/>
        <v>372</v>
      </c>
      <c r="M32" s="1">
        <f t="shared" si="4"/>
        <v>5208</v>
      </c>
      <c r="N32" s="81">
        <f t="shared" si="11"/>
        <v>16.8</v>
      </c>
      <c r="O32" s="76">
        <f t="shared" si="8"/>
        <v>0.59000000000000008</v>
      </c>
      <c r="P32" s="79">
        <f t="shared" si="13"/>
        <v>18</v>
      </c>
      <c r="Q32" s="82">
        <f t="shared" si="10"/>
        <v>302.40000000000003</v>
      </c>
      <c r="R32" s="82"/>
      <c r="AR32" s="129"/>
      <c r="AS32" s="92"/>
      <c r="AT32" s="77"/>
      <c r="AU32" s="82"/>
      <c r="AV32" s="78"/>
    </row>
    <row r="33" spans="1:48" x14ac:dyDescent="0.2">
      <c r="A33" s="119">
        <f t="shared" si="1"/>
        <v>0</v>
      </c>
      <c r="B33" s="241">
        <f t="shared" si="0"/>
        <v>384</v>
      </c>
      <c r="C33" s="164">
        <f>IF(OR('Data Entry'!$C$20='Attrition Rates'!R$3,'Data Entry'!$C$20='Attrition Rates'!R$4,'Data Entry'!$C$20='Attrition Rates'!R$5,'Data Entry'!$C$20='Attrition Rates'!R$6),SUM(((B33*'Data Entry'!$C$21)*'Data Entry'!$C$22)*'Data Entry'!$C$23),0)</f>
        <v>652.80000000000007</v>
      </c>
      <c r="D33" s="122">
        <f>SUM(C33*'Data Entry'!$C$18)*(20/80)</f>
        <v>135.45600000000002</v>
      </c>
      <c r="E33" s="122">
        <f t="shared" si="2"/>
        <v>5480.16</v>
      </c>
      <c r="F33" s="122">
        <f>SUM(E33*'Data Entry'!$C$18)*(20/80)</f>
        <v>1137.1332</v>
      </c>
      <c r="G33" s="122">
        <f t="shared" si="5"/>
        <v>257051.34420000005</v>
      </c>
      <c r="H33" s="128">
        <f t="shared" si="6"/>
        <v>384</v>
      </c>
      <c r="I33">
        <v>25</v>
      </c>
      <c r="J33" s="47">
        <f t="shared" si="7"/>
        <v>14</v>
      </c>
      <c r="K33" s="50">
        <f>IF('Data Entry'!$C$9='Attrition Rates'!$A$4,'Attrition Rates'!D28,IF('Data Entry'!$C$9='Attrition Rates'!$A$5,'Attrition Rates'!E28,IF('Data Entry'!$C$9='Attrition Rates'!$A$6,'Attrition Rates'!F28,IF('Data Entry'!$C$9='Attrition Rates'!$A$7,'Attrition Rates'!G28,IF('Data Entry'!$C$9='Attrition Rates'!$A$8,'Attrition Rates'!H28,IF('Data Entry'!$C$9='Attrition Rates'!$A$9,'Attrition Rates'!I28,IF('Data Entry'!$C$9='Attrition Rates'!$A$10,'Attrition Rates'!J28,FALSE)))))))</f>
        <v>0.38400000000000001</v>
      </c>
      <c r="L33" s="54">
        <f>+H33-P33-U33-AE33</f>
        <v>348</v>
      </c>
      <c r="M33" s="1">
        <f t="shared" si="4"/>
        <v>4872</v>
      </c>
      <c r="N33" s="81">
        <f t="shared" si="11"/>
        <v>16.8</v>
      </c>
      <c r="O33" s="76">
        <f t="shared" si="8"/>
        <v>0.57000000000000006</v>
      </c>
      <c r="P33" s="80">
        <f>ROUND(SUM(P$21*O33)-U33,0)</f>
        <v>16</v>
      </c>
      <c r="Q33" s="82">
        <f t="shared" si="10"/>
        <v>268.8</v>
      </c>
      <c r="R33" s="82"/>
      <c r="S33" s="81">
        <f>SUM(N32*$I$5)+N32</f>
        <v>20.16</v>
      </c>
      <c r="T33" s="76">
        <f t="shared" ref="T33:T56" si="14">+$K9</f>
        <v>1</v>
      </c>
      <c r="U33" s="77">
        <f>ROUND(SUM(P32)*U6,0)</f>
        <v>1</v>
      </c>
      <c r="V33" s="82">
        <f>(ROUND(U33,0))*S33</f>
        <v>20.16</v>
      </c>
      <c r="W33" s="82">
        <f>SUM((ROUND(U33,0)*'Data Entry'!$C$15))</f>
        <v>35</v>
      </c>
      <c r="AC33" s="83">
        <f>SUM(J32*$I$5)+J32</f>
        <v>16.8</v>
      </c>
      <c r="AD33" s="84">
        <f t="shared" ref="AD33:AD56" si="15">+$K9</f>
        <v>1</v>
      </c>
      <c r="AE33" s="85">
        <f>ROUND(SUM(L32*AE6),0)</f>
        <v>19</v>
      </c>
      <c r="AF33" s="86">
        <f>(ROUND(AE33,0))*AC33</f>
        <v>319.2</v>
      </c>
      <c r="AG33" s="123">
        <f>SUM((ROUND(AE33,0)*'Data Entry'!$C$15))</f>
        <v>665</v>
      </c>
    </row>
    <row r="34" spans="1:48" x14ac:dyDescent="0.2">
      <c r="A34" s="119">
        <f t="shared" si="1"/>
        <v>0</v>
      </c>
      <c r="B34" s="241">
        <f t="shared" si="0"/>
        <v>378</v>
      </c>
      <c r="C34" s="160"/>
      <c r="D34" s="122">
        <f>SUM(C34*'Data Entry'!$C$18)*(20/80)</f>
        <v>0</v>
      </c>
      <c r="E34" s="122">
        <f t="shared" si="2"/>
        <v>5390.56</v>
      </c>
      <c r="F34" s="122">
        <f>SUM(E34*'Data Entry'!$C$18)*(20/80)</f>
        <v>1118.5412000000001</v>
      </c>
      <c r="G34" s="122">
        <f t="shared" si="5"/>
        <v>263560.44540000003</v>
      </c>
      <c r="H34" s="128">
        <f t="shared" si="6"/>
        <v>378</v>
      </c>
      <c r="I34">
        <v>26</v>
      </c>
      <c r="J34" s="47">
        <f t="shared" si="7"/>
        <v>14</v>
      </c>
      <c r="K34" s="50">
        <f>IF('Data Entry'!$C$9='Attrition Rates'!$A$4,'Attrition Rates'!D29,IF('Data Entry'!$C$9='Attrition Rates'!$A$5,'Attrition Rates'!E29,IF('Data Entry'!$C$9='Attrition Rates'!$A$6,'Attrition Rates'!F29,IF('Data Entry'!$C$9='Attrition Rates'!$A$7,'Attrition Rates'!G29,IF('Data Entry'!$C$9='Attrition Rates'!$A$8,'Attrition Rates'!H29,IF('Data Entry'!$C$9='Attrition Rates'!$A$9,'Attrition Rates'!I29,IF('Data Entry'!$C$9='Attrition Rates'!$A$10,'Attrition Rates'!J29,FALSE)))))))</f>
        <v>0.378</v>
      </c>
      <c r="L34" s="53">
        <f t="shared" ref="L34:L44" si="16">+H34-P34-U34-AE34</f>
        <v>344</v>
      </c>
      <c r="M34" s="1">
        <f t="shared" si="4"/>
        <v>4816</v>
      </c>
      <c r="N34" s="81">
        <f t="shared" si="11"/>
        <v>16.8</v>
      </c>
      <c r="O34" s="76">
        <f t="shared" si="8"/>
        <v>0.55000000000000004</v>
      </c>
      <c r="P34" s="77">
        <f t="shared" ref="P34:P44" si="17">ROUND(SUM(P$21*O34)-U34,0)</f>
        <v>16</v>
      </c>
      <c r="Q34" s="82">
        <f t="shared" si="10"/>
        <v>268.8</v>
      </c>
      <c r="R34" s="82"/>
      <c r="S34" s="81">
        <f>+S33</f>
        <v>20.16</v>
      </c>
      <c r="T34" s="76">
        <f t="shared" si="14"/>
        <v>0.92</v>
      </c>
      <c r="U34" s="77">
        <f t="shared" ref="U34:U39" si="18">ROUND(SUM(U$33*T34),0)</f>
        <v>1</v>
      </c>
      <c r="V34" s="82">
        <f t="shared" ref="V34:V56" si="19">(ROUND(U34,0))*S34</f>
        <v>20.16</v>
      </c>
      <c r="W34" s="82"/>
      <c r="AC34" s="83">
        <f>+AC33</f>
        <v>16.8</v>
      </c>
      <c r="AD34" s="84">
        <f t="shared" si="15"/>
        <v>0.92</v>
      </c>
      <c r="AE34" s="85">
        <f>ROUND(SUM(AE$33*AD34),0)</f>
        <v>17</v>
      </c>
      <c r="AF34" s="86">
        <f t="shared" ref="AF34:AF56" si="20">(ROUND(AE34,0))*AC34</f>
        <v>285.60000000000002</v>
      </c>
      <c r="AG34" s="123"/>
    </row>
    <row r="35" spans="1:48" x14ac:dyDescent="0.2">
      <c r="A35" s="119">
        <f t="shared" si="1"/>
        <v>0</v>
      </c>
      <c r="B35" s="241">
        <f t="shared" si="0"/>
        <v>372</v>
      </c>
      <c r="D35" s="122">
        <f>SUM(C35*'Data Entry'!$C$18)*(20/80)</f>
        <v>0</v>
      </c>
      <c r="E35" s="122">
        <f t="shared" si="2"/>
        <v>5300.96</v>
      </c>
      <c r="F35" s="122">
        <f>SUM(E35*'Data Entry'!$C$18)*(20/80)</f>
        <v>1099.9492</v>
      </c>
      <c r="G35" s="122">
        <f t="shared" si="5"/>
        <v>269961.35460000002</v>
      </c>
      <c r="H35" s="128">
        <f t="shared" si="6"/>
        <v>372</v>
      </c>
      <c r="I35">
        <v>27</v>
      </c>
      <c r="J35" s="47">
        <f t="shared" si="7"/>
        <v>14</v>
      </c>
      <c r="K35" s="50">
        <f>IF('Data Entry'!$C$9='Attrition Rates'!$A$4,'Attrition Rates'!D30,IF('Data Entry'!$C$9='Attrition Rates'!$A$5,'Attrition Rates'!E30,IF('Data Entry'!$C$9='Attrition Rates'!$A$6,'Attrition Rates'!F30,IF('Data Entry'!$C$9='Attrition Rates'!$A$7,'Attrition Rates'!G30,IF('Data Entry'!$C$9='Attrition Rates'!$A$8,'Attrition Rates'!H30,IF('Data Entry'!$C$9='Attrition Rates'!$A$9,'Attrition Rates'!I30,IF('Data Entry'!$C$9='Attrition Rates'!$A$10,'Attrition Rates'!J30,FALSE)))))))</f>
        <v>0.372</v>
      </c>
      <c r="L35" s="53">
        <f t="shared" si="16"/>
        <v>340</v>
      </c>
      <c r="M35" s="1">
        <f t="shared" si="4"/>
        <v>4760</v>
      </c>
      <c r="N35" s="81">
        <f t="shared" si="11"/>
        <v>16.8</v>
      </c>
      <c r="O35" s="76">
        <f t="shared" si="8"/>
        <v>0.52</v>
      </c>
      <c r="P35" s="77">
        <f t="shared" si="17"/>
        <v>15</v>
      </c>
      <c r="Q35" s="82">
        <f t="shared" si="10"/>
        <v>252</v>
      </c>
      <c r="R35" s="82"/>
      <c r="S35" s="81">
        <f t="shared" ref="S35:S56" si="21">+S34</f>
        <v>20.16</v>
      </c>
      <c r="T35" s="76">
        <f t="shared" si="14"/>
        <v>0.86</v>
      </c>
      <c r="U35" s="77">
        <f t="shared" si="18"/>
        <v>1</v>
      </c>
      <c r="V35" s="82">
        <f t="shared" si="19"/>
        <v>20.16</v>
      </c>
      <c r="W35" s="82"/>
      <c r="AC35" s="83">
        <f t="shared" ref="AC35:AC56" si="22">+AC34</f>
        <v>16.8</v>
      </c>
      <c r="AD35" s="84">
        <f t="shared" si="15"/>
        <v>0.86</v>
      </c>
      <c r="AE35" s="85">
        <f>ROUND(SUM(AE$33*AD35),0)</f>
        <v>16</v>
      </c>
      <c r="AF35" s="86">
        <f t="shared" si="20"/>
        <v>268.8</v>
      </c>
      <c r="AG35" s="123"/>
    </row>
    <row r="36" spans="1:48" x14ac:dyDescent="0.2">
      <c r="A36" s="119">
        <f t="shared" si="1"/>
        <v>0</v>
      </c>
      <c r="B36" s="241">
        <f t="shared" si="0"/>
        <v>366</v>
      </c>
      <c r="C36" s="160">
        <f>IF('Data Entry'!$C$20='Attrition Rates'!R$3,SUM(((B36*'Data Entry'!$C$21)*'Data Entry'!$C$22)*'Data Entry'!$C$23),0)</f>
        <v>0</v>
      </c>
      <c r="D36" s="122">
        <f>SUM(C36*'Data Entry'!$C$18)*(20/80)</f>
        <v>0</v>
      </c>
      <c r="E36" s="122">
        <f t="shared" si="2"/>
        <v>5214.16</v>
      </c>
      <c r="F36" s="122">
        <f>SUM(E36*'Data Entry'!$C$18)*(20/80)</f>
        <v>1081.9381999999998</v>
      </c>
      <c r="G36" s="122">
        <f t="shared" si="5"/>
        <v>276257.45279999997</v>
      </c>
      <c r="H36" s="128">
        <f t="shared" si="6"/>
        <v>366</v>
      </c>
      <c r="I36">
        <v>28</v>
      </c>
      <c r="J36" s="47">
        <f t="shared" si="7"/>
        <v>14</v>
      </c>
      <c r="K36" s="50">
        <f>IF('Data Entry'!$C$9='Attrition Rates'!$A$4,'Attrition Rates'!D31,IF('Data Entry'!$C$9='Attrition Rates'!$A$5,'Attrition Rates'!E31,IF('Data Entry'!$C$9='Attrition Rates'!$A$6,'Attrition Rates'!F31,IF('Data Entry'!$C$9='Attrition Rates'!$A$7,'Attrition Rates'!G31,IF('Data Entry'!$C$9='Attrition Rates'!$A$8,'Attrition Rates'!H31,IF('Data Entry'!$C$9='Attrition Rates'!$A$9,'Attrition Rates'!I31,IF('Data Entry'!$C$9='Attrition Rates'!$A$10,'Attrition Rates'!J31,FALSE)))))))</f>
        <v>0.36599999999999999</v>
      </c>
      <c r="L36" s="53">
        <f t="shared" si="16"/>
        <v>335</v>
      </c>
      <c r="M36" s="1">
        <f t="shared" si="4"/>
        <v>4690</v>
      </c>
      <c r="N36" s="81">
        <f t="shared" si="11"/>
        <v>16.8</v>
      </c>
      <c r="O36" s="76">
        <f t="shared" si="8"/>
        <v>0.51</v>
      </c>
      <c r="P36" s="77">
        <f t="shared" si="17"/>
        <v>14</v>
      </c>
      <c r="Q36" s="82">
        <f t="shared" si="10"/>
        <v>235.20000000000002</v>
      </c>
      <c r="R36" s="82"/>
      <c r="S36" s="81">
        <f t="shared" si="21"/>
        <v>20.16</v>
      </c>
      <c r="T36" s="76">
        <f t="shared" si="14"/>
        <v>0.83</v>
      </c>
      <c r="U36" s="77">
        <f t="shared" si="18"/>
        <v>1</v>
      </c>
      <c r="V36" s="82">
        <f t="shared" si="19"/>
        <v>20.16</v>
      </c>
      <c r="W36" s="82"/>
      <c r="AC36" s="83">
        <f t="shared" si="22"/>
        <v>16.8</v>
      </c>
      <c r="AD36" s="84">
        <f t="shared" si="15"/>
        <v>0.83</v>
      </c>
      <c r="AE36" s="85">
        <f>ROUND(SUM(AE$33*AD36),0)</f>
        <v>16</v>
      </c>
      <c r="AF36" s="86">
        <f t="shared" si="20"/>
        <v>268.8</v>
      </c>
      <c r="AG36" s="123"/>
    </row>
    <row r="37" spans="1:48" x14ac:dyDescent="0.2">
      <c r="A37" s="119">
        <f t="shared" si="1"/>
        <v>0</v>
      </c>
      <c r="B37" s="241">
        <f t="shared" si="0"/>
        <v>360</v>
      </c>
      <c r="C37" s="160">
        <f>IF('Data Entry'!$C$20='Attrition Rates'!R$4,SUM(((B37*'Data Entry'!$C$21)*'Data Entry'!$C$22)*'Data Entry'!$C$23),0)</f>
        <v>0</v>
      </c>
      <c r="D37" s="122">
        <f>SUM(C37*'Data Entry'!$C$18)*(20/80)</f>
        <v>0</v>
      </c>
      <c r="E37" s="122">
        <f t="shared" si="2"/>
        <v>5127.3599999999997</v>
      </c>
      <c r="F37" s="122">
        <f>SUM(E37*'Data Entry'!$C$18)*(20/80)</f>
        <v>1063.9271999999999</v>
      </c>
      <c r="G37" s="122">
        <f t="shared" si="5"/>
        <v>282448.73999999993</v>
      </c>
      <c r="H37" s="128">
        <f t="shared" si="6"/>
        <v>360</v>
      </c>
      <c r="I37">
        <v>29</v>
      </c>
      <c r="J37" s="47">
        <f t="shared" si="7"/>
        <v>14</v>
      </c>
      <c r="K37" s="50">
        <f>IF('Data Entry'!$C$9='Attrition Rates'!$A$4,'Attrition Rates'!D32,IF('Data Entry'!$C$9='Attrition Rates'!$A$5,'Attrition Rates'!E32,IF('Data Entry'!$C$9='Attrition Rates'!$A$6,'Attrition Rates'!F32,IF('Data Entry'!$C$9='Attrition Rates'!$A$7,'Attrition Rates'!G32,IF('Data Entry'!$C$9='Attrition Rates'!$A$8,'Attrition Rates'!H32,IF('Data Entry'!$C$9='Attrition Rates'!$A$9,'Attrition Rates'!I32,IF('Data Entry'!$C$9='Attrition Rates'!$A$10,'Attrition Rates'!J32,FALSE)))))))</f>
        <v>0.36</v>
      </c>
      <c r="L37" s="53">
        <f t="shared" si="16"/>
        <v>330</v>
      </c>
      <c r="M37" s="1">
        <f t="shared" si="4"/>
        <v>4620</v>
      </c>
      <c r="N37" s="81">
        <f t="shared" si="11"/>
        <v>16.8</v>
      </c>
      <c r="O37" s="76">
        <f t="shared" si="8"/>
        <v>0.5</v>
      </c>
      <c r="P37" s="77">
        <f t="shared" si="17"/>
        <v>14</v>
      </c>
      <c r="Q37" s="82">
        <f t="shared" si="10"/>
        <v>235.20000000000002</v>
      </c>
      <c r="R37" s="82"/>
      <c r="S37" s="81">
        <f t="shared" si="21"/>
        <v>20.16</v>
      </c>
      <c r="T37" s="76">
        <f t="shared" si="14"/>
        <v>0.78</v>
      </c>
      <c r="U37" s="77">
        <f t="shared" si="18"/>
        <v>1</v>
      </c>
      <c r="V37" s="82">
        <f t="shared" si="19"/>
        <v>20.16</v>
      </c>
      <c r="W37" s="82"/>
      <c r="AC37" s="83">
        <f t="shared" si="22"/>
        <v>16.8</v>
      </c>
      <c r="AD37" s="84">
        <f t="shared" si="15"/>
        <v>0.78</v>
      </c>
      <c r="AE37" s="85">
        <f>ROUND(SUM(AE$33*AD37),0)</f>
        <v>15</v>
      </c>
      <c r="AF37" s="86">
        <f t="shared" si="20"/>
        <v>252</v>
      </c>
      <c r="AG37" s="123"/>
    </row>
    <row r="38" spans="1:48" x14ac:dyDescent="0.2">
      <c r="A38" s="119">
        <f t="shared" si="1"/>
        <v>0</v>
      </c>
      <c r="B38" s="241">
        <f t="shared" si="0"/>
        <v>354</v>
      </c>
      <c r="D38" s="122">
        <f>SUM(C38*'Data Entry'!$C$18)*(20/80)</f>
        <v>0</v>
      </c>
      <c r="E38" s="122">
        <f t="shared" si="2"/>
        <v>5040.5599999999995</v>
      </c>
      <c r="F38" s="122">
        <f>SUM(E38*'Data Entry'!$C$18)*(20/80)</f>
        <v>1045.9161999999999</v>
      </c>
      <c r="G38" s="122">
        <f t="shared" si="5"/>
        <v>288535.21619999991</v>
      </c>
      <c r="H38" s="128">
        <f t="shared" si="6"/>
        <v>354</v>
      </c>
      <c r="I38">
        <v>30</v>
      </c>
      <c r="J38" s="47">
        <f t="shared" si="7"/>
        <v>14</v>
      </c>
      <c r="K38" s="50">
        <f>IF('Data Entry'!$C$9='Attrition Rates'!$A$4,'Attrition Rates'!D33,IF('Data Entry'!$C$9='Attrition Rates'!$A$5,'Attrition Rates'!E33,IF('Data Entry'!$C$9='Attrition Rates'!$A$6,'Attrition Rates'!F33,IF('Data Entry'!$C$9='Attrition Rates'!$A$7,'Attrition Rates'!G33,IF('Data Entry'!$C$9='Attrition Rates'!$A$8,'Attrition Rates'!H33,IF('Data Entry'!$C$9='Attrition Rates'!$A$9,'Attrition Rates'!I33,IF('Data Entry'!$C$9='Attrition Rates'!$A$10,'Attrition Rates'!J33,FALSE)))))))</f>
        <v>0.35399999999999998</v>
      </c>
      <c r="L38" s="157">
        <f t="shared" si="16"/>
        <v>325</v>
      </c>
      <c r="M38" s="1">
        <f t="shared" si="4"/>
        <v>4550</v>
      </c>
      <c r="N38" s="81">
        <f t="shared" si="11"/>
        <v>16.8</v>
      </c>
      <c r="O38" s="76">
        <f t="shared" si="8"/>
        <v>0.49</v>
      </c>
      <c r="P38" s="77">
        <f t="shared" si="17"/>
        <v>14</v>
      </c>
      <c r="Q38" s="82">
        <f t="shared" si="10"/>
        <v>235.20000000000002</v>
      </c>
      <c r="R38" s="82"/>
      <c r="S38" s="81">
        <f t="shared" si="21"/>
        <v>20.16</v>
      </c>
      <c r="T38" s="76">
        <f t="shared" si="14"/>
        <v>0.74</v>
      </c>
      <c r="U38" s="77">
        <f t="shared" si="18"/>
        <v>1</v>
      </c>
      <c r="V38" s="82">
        <f t="shared" si="19"/>
        <v>20.16</v>
      </c>
      <c r="W38" s="82"/>
      <c r="AC38" s="83">
        <f t="shared" si="22"/>
        <v>16.8</v>
      </c>
      <c r="AD38" s="84">
        <f t="shared" si="15"/>
        <v>0.74</v>
      </c>
      <c r="AE38" s="85">
        <f>ROUND(SUM(AE$33*AD38),0)</f>
        <v>14</v>
      </c>
      <c r="AF38" s="86">
        <f t="shared" si="20"/>
        <v>235.20000000000002</v>
      </c>
      <c r="AG38" s="123"/>
    </row>
    <row r="39" spans="1:48" x14ac:dyDescent="0.2">
      <c r="A39" s="119">
        <f t="shared" si="1"/>
        <v>0</v>
      </c>
      <c r="B39" s="241">
        <f t="shared" si="0"/>
        <v>348</v>
      </c>
      <c r="C39" s="160">
        <f>IF(OR('Data Entry'!$C$20='Attrition Rates'!R$3,'Data Entry'!$C$20='Attrition Rates'!R$5),SUM(((B39*'Data Entry'!$C$21)*'Data Entry'!$C$22)*'Data Entry'!$C$23),0)</f>
        <v>591.6</v>
      </c>
      <c r="D39" s="122">
        <f>SUM(C39*'Data Entry'!$C$18)*(20/80)</f>
        <v>122.75700000000001</v>
      </c>
      <c r="E39" s="122">
        <f t="shared" si="2"/>
        <v>4953.7599999999993</v>
      </c>
      <c r="F39" s="122">
        <f>SUM(E39*'Data Entry'!$C$18)*(20/80)</f>
        <v>1027.9051999999997</v>
      </c>
      <c r="G39" s="122">
        <f t="shared" si="5"/>
        <v>294516.8813999999</v>
      </c>
      <c r="H39" s="128">
        <f t="shared" si="6"/>
        <v>348</v>
      </c>
      <c r="I39">
        <v>31</v>
      </c>
      <c r="J39" s="47">
        <f t="shared" si="7"/>
        <v>14</v>
      </c>
      <c r="K39" s="50">
        <f>IF('Data Entry'!$C$9='Attrition Rates'!$A$4,'Attrition Rates'!D34,IF('Data Entry'!$C$9='Attrition Rates'!$A$5,'Attrition Rates'!E34,IF('Data Entry'!$C$9='Attrition Rates'!$A$6,'Attrition Rates'!F34,IF('Data Entry'!$C$9='Attrition Rates'!$A$7,'Attrition Rates'!G34,IF('Data Entry'!$C$9='Attrition Rates'!$A$8,'Attrition Rates'!H34,IF('Data Entry'!$C$9='Attrition Rates'!$A$9,'Attrition Rates'!I34,IF('Data Entry'!$C$9='Attrition Rates'!$A$10,'Attrition Rates'!J34,FALSE)))))))</f>
        <v>0.34799999999999998</v>
      </c>
      <c r="L39" s="158">
        <f t="shared" si="16"/>
        <v>320</v>
      </c>
      <c r="M39" s="1">
        <f t="shared" si="4"/>
        <v>4480</v>
      </c>
      <c r="N39" s="81">
        <f t="shared" si="11"/>
        <v>16.8</v>
      </c>
      <c r="O39" s="76">
        <f t="shared" si="8"/>
        <v>0.47</v>
      </c>
      <c r="P39" s="77">
        <f t="shared" si="17"/>
        <v>13</v>
      </c>
      <c r="Q39" s="82">
        <f t="shared" si="10"/>
        <v>218.4</v>
      </c>
      <c r="R39" s="82"/>
      <c r="S39" s="81">
        <f t="shared" si="21"/>
        <v>20.16</v>
      </c>
      <c r="T39" s="76">
        <f t="shared" si="14"/>
        <v>0.72</v>
      </c>
      <c r="U39" s="77">
        <f t="shared" si="18"/>
        <v>1</v>
      </c>
      <c r="V39" s="82">
        <f t="shared" si="19"/>
        <v>20.16</v>
      </c>
      <c r="W39" s="82"/>
      <c r="AC39" s="83">
        <f t="shared" si="22"/>
        <v>16.8</v>
      </c>
      <c r="AD39" s="84">
        <f t="shared" si="15"/>
        <v>0.72</v>
      </c>
      <c r="AE39" s="85">
        <f t="shared" ref="AE39:AE44" si="23">ROUND(SUM(AE$33*AD39),0)</f>
        <v>14</v>
      </c>
      <c r="AF39" s="86">
        <f t="shared" si="20"/>
        <v>235.20000000000002</v>
      </c>
      <c r="AG39" s="123"/>
    </row>
    <row r="40" spans="1:48" x14ac:dyDescent="0.2">
      <c r="A40" s="119">
        <f t="shared" si="1"/>
        <v>0</v>
      </c>
      <c r="B40" s="241">
        <f t="shared" si="0"/>
        <v>342</v>
      </c>
      <c r="C40" s="160"/>
      <c r="D40" s="122">
        <f>SUM(C40*'Data Entry'!$C$18)*(20/80)</f>
        <v>0</v>
      </c>
      <c r="E40" s="122">
        <f t="shared" si="2"/>
        <v>4866.9599999999991</v>
      </c>
      <c r="F40" s="122">
        <f>SUM(E40*'Data Entry'!$C$18)*(20/80)</f>
        <v>1009.8941999999997</v>
      </c>
      <c r="G40" s="122">
        <f t="shared" si="5"/>
        <v>300393.7355999999</v>
      </c>
      <c r="H40" s="128">
        <f t="shared" si="6"/>
        <v>342</v>
      </c>
      <c r="I40">
        <v>32</v>
      </c>
      <c r="J40" s="47">
        <f t="shared" si="7"/>
        <v>14</v>
      </c>
      <c r="K40" s="50">
        <f>IF('Data Entry'!$C$9='Attrition Rates'!$A$4,'Attrition Rates'!D35,IF('Data Entry'!$C$9='Attrition Rates'!$A$5,'Attrition Rates'!E35,IF('Data Entry'!$C$9='Attrition Rates'!$A$6,'Attrition Rates'!F35,IF('Data Entry'!$C$9='Attrition Rates'!$A$7,'Attrition Rates'!G35,IF('Data Entry'!$C$9='Attrition Rates'!$A$8,'Attrition Rates'!H35,IF('Data Entry'!$C$9='Attrition Rates'!$A$9,'Attrition Rates'!I35,IF('Data Entry'!$C$9='Attrition Rates'!$A$10,'Attrition Rates'!J35,FALSE)))))))</f>
        <v>0.34199999999999997</v>
      </c>
      <c r="L40" s="53">
        <f t="shared" si="16"/>
        <v>315</v>
      </c>
      <c r="M40" s="1">
        <f t="shared" si="4"/>
        <v>4410</v>
      </c>
      <c r="N40" s="81">
        <f t="shared" si="11"/>
        <v>16.8</v>
      </c>
      <c r="O40" s="76">
        <f t="shared" si="8"/>
        <v>0.45999999999999996</v>
      </c>
      <c r="P40" s="77">
        <f t="shared" si="17"/>
        <v>13</v>
      </c>
      <c r="Q40" s="82">
        <f t="shared" si="10"/>
        <v>218.4</v>
      </c>
      <c r="R40" s="82"/>
      <c r="S40" s="81">
        <f t="shared" si="21"/>
        <v>20.16</v>
      </c>
      <c r="T40" s="76">
        <f t="shared" si="14"/>
        <v>0.67999999999999994</v>
      </c>
      <c r="U40" s="77">
        <f t="shared" ref="U40:U44" si="24">ROUND(SUM(U$33*T40),0)</f>
        <v>1</v>
      </c>
      <c r="V40" s="82">
        <f t="shared" si="19"/>
        <v>20.16</v>
      </c>
      <c r="W40" s="82"/>
      <c r="AC40" s="83">
        <f t="shared" si="22"/>
        <v>16.8</v>
      </c>
      <c r="AD40" s="84">
        <f t="shared" si="15"/>
        <v>0.67999999999999994</v>
      </c>
      <c r="AE40" s="85">
        <f t="shared" si="23"/>
        <v>13</v>
      </c>
      <c r="AF40" s="86">
        <f t="shared" si="20"/>
        <v>218.4</v>
      </c>
      <c r="AG40" s="123"/>
    </row>
    <row r="41" spans="1:48" x14ac:dyDescent="0.2">
      <c r="A41" s="119">
        <f t="shared" si="1"/>
        <v>0</v>
      </c>
      <c r="B41" s="241">
        <f t="shared" si="0"/>
        <v>336</v>
      </c>
      <c r="C41" s="160">
        <f>IF('Data Entry'!$C$20='Attrition Rates'!R$4,SUM(((B41*'Data Entry'!$C$21)*'Data Entry'!$C$22)*'Data Entry'!$C$23),0)</f>
        <v>0</v>
      </c>
      <c r="D41" s="122">
        <f>SUM(C41*'Data Entry'!$C$18)*(20/80)</f>
        <v>0</v>
      </c>
      <c r="E41" s="122">
        <f t="shared" si="2"/>
        <v>4780.16</v>
      </c>
      <c r="F41" s="122">
        <f>SUM(E41*'Data Entry'!$C$18)*(20/80)</f>
        <v>991.88319999999987</v>
      </c>
      <c r="G41" s="122">
        <f t="shared" si="5"/>
        <v>306165.77879999985</v>
      </c>
      <c r="H41" s="128">
        <f t="shared" si="6"/>
        <v>336</v>
      </c>
      <c r="I41">
        <v>33</v>
      </c>
      <c r="J41" s="47">
        <f t="shared" si="7"/>
        <v>14</v>
      </c>
      <c r="K41" s="50">
        <f>IF('Data Entry'!$C$9='Attrition Rates'!$A$4,'Attrition Rates'!D36,IF('Data Entry'!$C$9='Attrition Rates'!$A$5,'Attrition Rates'!E36,IF('Data Entry'!$C$9='Attrition Rates'!$A$6,'Attrition Rates'!F36,IF('Data Entry'!$C$9='Attrition Rates'!$A$7,'Attrition Rates'!G36,IF('Data Entry'!$C$9='Attrition Rates'!$A$8,'Attrition Rates'!H36,IF('Data Entry'!$C$9='Attrition Rates'!$A$9,'Attrition Rates'!I36,IF('Data Entry'!$C$9='Attrition Rates'!$A$10,'Attrition Rates'!J36,FALSE)))))))</f>
        <v>0.33599999999999997</v>
      </c>
      <c r="L41" s="53">
        <f t="shared" si="16"/>
        <v>310</v>
      </c>
      <c r="M41" s="1">
        <f t="shared" si="4"/>
        <v>4340</v>
      </c>
      <c r="N41" s="81">
        <f t="shared" si="11"/>
        <v>16.8</v>
      </c>
      <c r="O41" s="76">
        <f t="shared" si="8"/>
        <v>0.44999999999999996</v>
      </c>
      <c r="P41" s="77">
        <f t="shared" si="17"/>
        <v>13</v>
      </c>
      <c r="Q41" s="82">
        <f t="shared" si="10"/>
        <v>218.4</v>
      </c>
      <c r="R41" s="82"/>
      <c r="S41" s="81">
        <f t="shared" si="21"/>
        <v>20.16</v>
      </c>
      <c r="T41" s="76">
        <f t="shared" si="14"/>
        <v>0.65</v>
      </c>
      <c r="U41" s="77">
        <f t="shared" si="24"/>
        <v>1</v>
      </c>
      <c r="V41" s="82">
        <f t="shared" si="19"/>
        <v>20.16</v>
      </c>
      <c r="W41" s="82"/>
      <c r="AC41" s="83">
        <f t="shared" si="22"/>
        <v>16.8</v>
      </c>
      <c r="AD41" s="84">
        <f t="shared" si="15"/>
        <v>0.65</v>
      </c>
      <c r="AE41" s="85">
        <f t="shared" si="23"/>
        <v>12</v>
      </c>
      <c r="AF41" s="86">
        <f t="shared" si="20"/>
        <v>201.60000000000002</v>
      </c>
      <c r="AG41" s="123"/>
    </row>
    <row r="42" spans="1:48" x14ac:dyDescent="0.2">
      <c r="A42" s="119">
        <f t="shared" si="1"/>
        <v>0</v>
      </c>
      <c r="B42" s="241">
        <f t="shared" si="0"/>
        <v>330</v>
      </c>
      <c r="C42" s="160">
        <f>IF('Data Entry'!$C$20='Attrition Rates'!R$3,SUM(((B42*'Data Entry'!$C$21)*'Data Entry'!$C$22)*'Data Entry'!$C$23),0)</f>
        <v>0</v>
      </c>
      <c r="D42" s="122">
        <f>SUM(C42*'Data Entry'!$C$18)*(20/80)</f>
        <v>0</v>
      </c>
      <c r="E42" s="122">
        <f t="shared" si="2"/>
        <v>4693.3600000000006</v>
      </c>
      <c r="F42" s="122">
        <f>SUM(E42*'Data Entry'!$C$18)*(20/80)</f>
        <v>973.87220000000002</v>
      </c>
      <c r="G42" s="122">
        <f t="shared" si="5"/>
        <v>311833.01099999982</v>
      </c>
      <c r="H42" s="128">
        <f t="shared" si="6"/>
        <v>330</v>
      </c>
      <c r="I42">
        <v>34</v>
      </c>
      <c r="J42" s="47">
        <f t="shared" si="7"/>
        <v>14</v>
      </c>
      <c r="K42" s="50">
        <f>IF('Data Entry'!$C$9='Attrition Rates'!$A$4,'Attrition Rates'!D37,IF('Data Entry'!$C$9='Attrition Rates'!$A$5,'Attrition Rates'!E37,IF('Data Entry'!$C$9='Attrition Rates'!$A$6,'Attrition Rates'!F37,IF('Data Entry'!$C$9='Attrition Rates'!$A$7,'Attrition Rates'!G37,IF('Data Entry'!$C$9='Attrition Rates'!$A$8,'Attrition Rates'!H37,IF('Data Entry'!$C$9='Attrition Rates'!$A$9,'Attrition Rates'!I37,IF('Data Entry'!$C$9='Attrition Rates'!$A$10,'Attrition Rates'!J37,FALSE)))))))</f>
        <v>0.32999999999999996</v>
      </c>
      <c r="L42" s="53">
        <f t="shared" si="16"/>
        <v>305</v>
      </c>
      <c r="M42" s="1">
        <f t="shared" si="4"/>
        <v>4270</v>
      </c>
      <c r="N42" s="81">
        <f t="shared" si="11"/>
        <v>16.8</v>
      </c>
      <c r="O42" s="76">
        <f t="shared" si="8"/>
        <v>0.43000000000000005</v>
      </c>
      <c r="P42" s="77">
        <f t="shared" si="17"/>
        <v>12</v>
      </c>
      <c r="Q42" s="82">
        <f t="shared" si="10"/>
        <v>201.60000000000002</v>
      </c>
      <c r="R42" s="82"/>
      <c r="S42" s="81">
        <f t="shared" si="21"/>
        <v>20.16</v>
      </c>
      <c r="T42" s="76">
        <f t="shared" si="14"/>
        <v>0.63</v>
      </c>
      <c r="U42" s="77">
        <f t="shared" si="24"/>
        <v>1</v>
      </c>
      <c r="V42" s="82">
        <f t="shared" si="19"/>
        <v>20.16</v>
      </c>
      <c r="W42" s="82"/>
      <c r="AC42" s="83">
        <f t="shared" si="22"/>
        <v>16.8</v>
      </c>
      <c r="AD42" s="84">
        <f t="shared" si="15"/>
        <v>0.63</v>
      </c>
      <c r="AE42" s="85">
        <f t="shared" si="23"/>
        <v>12</v>
      </c>
      <c r="AF42" s="86">
        <f t="shared" si="20"/>
        <v>201.60000000000002</v>
      </c>
      <c r="AG42" s="123"/>
    </row>
    <row r="43" spans="1:48" ht="17" thickBot="1" x14ac:dyDescent="0.25">
      <c r="A43" s="119">
        <f t="shared" si="1"/>
        <v>0</v>
      </c>
      <c r="B43" s="241">
        <f t="shared" si="0"/>
        <v>324</v>
      </c>
      <c r="C43" s="160"/>
      <c r="D43" s="122">
        <f>SUM(C43*'Data Entry'!$C$18)*(20/80)</f>
        <v>0</v>
      </c>
      <c r="E43" s="122">
        <f t="shared" si="2"/>
        <v>4606.5600000000004</v>
      </c>
      <c r="F43" s="122">
        <f>SUM(E43*'Data Entry'!$C$18)*(20/80)</f>
        <v>955.86120000000005</v>
      </c>
      <c r="G43" s="122">
        <f t="shared" si="5"/>
        <v>317395.43219999981</v>
      </c>
      <c r="H43" s="128">
        <f t="shared" si="6"/>
        <v>324</v>
      </c>
      <c r="I43">
        <v>35</v>
      </c>
      <c r="J43" s="47">
        <f t="shared" si="7"/>
        <v>14</v>
      </c>
      <c r="K43" s="50">
        <f>IF('Data Entry'!$C$9='Attrition Rates'!$A$4,'Attrition Rates'!D38,IF('Data Entry'!$C$9='Attrition Rates'!$A$5,'Attrition Rates'!E38,IF('Data Entry'!$C$9='Attrition Rates'!$A$6,'Attrition Rates'!F38,IF('Data Entry'!$C$9='Attrition Rates'!$A$7,'Attrition Rates'!G38,IF('Data Entry'!$C$9='Attrition Rates'!$A$8,'Attrition Rates'!H38,IF('Data Entry'!$C$9='Attrition Rates'!$A$9,'Attrition Rates'!I38,IF('Data Entry'!$C$9='Attrition Rates'!$A$10,'Attrition Rates'!J38,FALSE)))))))</f>
        <v>0.32399999999999995</v>
      </c>
      <c r="L43" s="53">
        <f t="shared" si="16"/>
        <v>300</v>
      </c>
      <c r="M43" s="1">
        <f t="shared" si="4"/>
        <v>4200</v>
      </c>
      <c r="N43" s="81">
        <f t="shared" si="11"/>
        <v>16.8</v>
      </c>
      <c r="O43" s="76">
        <f t="shared" si="8"/>
        <v>0.41000000000000003</v>
      </c>
      <c r="P43" s="77">
        <f t="shared" si="17"/>
        <v>11</v>
      </c>
      <c r="Q43" s="82">
        <f t="shared" si="10"/>
        <v>184.8</v>
      </c>
      <c r="R43" s="82"/>
      <c r="S43" s="81">
        <f t="shared" si="21"/>
        <v>20.16</v>
      </c>
      <c r="T43" s="76">
        <f t="shared" si="14"/>
        <v>0.61</v>
      </c>
      <c r="U43" s="77">
        <f t="shared" si="24"/>
        <v>1</v>
      </c>
      <c r="V43" s="82">
        <f t="shared" si="19"/>
        <v>20.16</v>
      </c>
      <c r="W43" s="82"/>
      <c r="AC43" s="83">
        <f t="shared" si="22"/>
        <v>16.8</v>
      </c>
      <c r="AD43" s="84">
        <f t="shared" si="15"/>
        <v>0.61</v>
      </c>
      <c r="AE43" s="85">
        <f t="shared" si="23"/>
        <v>12</v>
      </c>
      <c r="AF43" s="86">
        <f t="shared" si="20"/>
        <v>201.60000000000002</v>
      </c>
      <c r="AG43" s="123"/>
    </row>
    <row r="44" spans="1:48" ht="17" thickBot="1" x14ac:dyDescent="0.25">
      <c r="A44" s="119">
        <f t="shared" si="1"/>
        <v>0</v>
      </c>
      <c r="B44" s="241">
        <f t="shared" si="0"/>
        <v>318</v>
      </c>
      <c r="D44" s="122">
        <f>SUM(C44*'Data Entry'!$C$18)*(20/80)</f>
        <v>0</v>
      </c>
      <c r="E44" s="122">
        <f t="shared" si="2"/>
        <v>4519.76</v>
      </c>
      <c r="F44" s="122">
        <f>SUM(E44*'Data Entry'!$C$18)*(20/80)</f>
        <v>937.85019999999997</v>
      </c>
      <c r="G44" s="122">
        <f t="shared" si="5"/>
        <v>322853.0423999998</v>
      </c>
      <c r="H44" s="128">
        <f t="shared" si="6"/>
        <v>318</v>
      </c>
      <c r="I44">
        <v>36</v>
      </c>
      <c r="J44" s="47">
        <f t="shared" si="7"/>
        <v>14</v>
      </c>
      <c r="K44" s="50">
        <f>IF('Data Entry'!$C$9='Attrition Rates'!$A$4,'Attrition Rates'!D39,IF('Data Entry'!$C$9='Attrition Rates'!$A$5,'Attrition Rates'!E39,IF('Data Entry'!$C$9='Attrition Rates'!$A$6,'Attrition Rates'!F39,IF('Data Entry'!$C$9='Attrition Rates'!$A$7,'Attrition Rates'!G39,IF('Data Entry'!$C$9='Attrition Rates'!$A$8,'Attrition Rates'!H39,IF('Data Entry'!$C$9='Attrition Rates'!$A$9,'Attrition Rates'!I39,IF('Data Entry'!$C$9='Attrition Rates'!$A$10,'Attrition Rates'!J39,FALSE)))))))</f>
        <v>0.31799999999999995</v>
      </c>
      <c r="L44" s="75">
        <f t="shared" si="16"/>
        <v>295</v>
      </c>
      <c r="M44" s="1">
        <f t="shared" si="4"/>
        <v>4130</v>
      </c>
      <c r="N44" s="81">
        <f t="shared" si="11"/>
        <v>16.8</v>
      </c>
      <c r="O44" s="76">
        <f t="shared" si="8"/>
        <v>0.39</v>
      </c>
      <c r="P44" s="79">
        <f t="shared" si="17"/>
        <v>11</v>
      </c>
      <c r="Q44" s="82">
        <f t="shared" si="10"/>
        <v>184.8</v>
      </c>
      <c r="R44" s="82"/>
      <c r="S44" s="81">
        <f t="shared" si="21"/>
        <v>20.16</v>
      </c>
      <c r="T44" s="76">
        <f t="shared" si="14"/>
        <v>0.59000000000000008</v>
      </c>
      <c r="U44" s="79">
        <f t="shared" si="24"/>
        <v>1</v>
      </c>
      <c r="V44" s="82">
        <f t="shared" si="19"/>
        <v>20.16</v>
      </c>
      <c r="W44" s="82"/>
      <c r="AC44" s="83">
        <f t="shared" si="22"/>
        <v>16.8</v>
      </c>
      <c r="AD44" s="84">
        <f t="shared" si="15"/>
        <v>0.59000000000000008</v>
      </c>
      <c r="AE44" s="91">
        <f t="shared" si="23"/>
        <v>11</v>
      </c>
      <c r="AF44" s="86">
        <f t="shared" si="20"/>
        <v>184.8</v>
      </c>
      <c r="AG44" s="123"/>
    </row>
    <row r="45" spans="1:48" x14ac:dyDescent="0.2">
      <c r="A45" s="119">
        <f t="shared" si="1"/>
        <v>0</v>
      </c>
      <c r="B45" s="241">
        <f t="shared" si="0"/>
        <v>312</v>
      </c>
      <c r="C45" s="164">
        <f>IF(OR('Data Entry'!$C$20='Attrition Rates'!R$3,'Data Entry'!$C$20='Attrition Rates'!R$4,'Data Entry'!$C$20='Attrition Rates'!R$5,'Data Entry'!$C$20='Attrition Rates'!R$6),SUM(((B45*'Data Entry'!$C$21)*'Data Entry'!$C$22)*'Data Entry'!$C$23),0)</f>
        <v>530.40000000000009</v>
      </c>
      <c r="D45" s="122">
        <f>SUM(C45*'Data Entry'!$C$18)*(20/80)</f>
        <v>110.05800000000001</v>
      </c>
      <c r="E45" s="122">
        <f t="shared" si="2"/>
        <v>4478.32</v>
      </c>
      <c r="F45" s="122">
        <f>SUM(E45*'Data Entry'!$C$18)*(20/80)</f>
        <v>929.25139999999988</v>
      </c>
      <c r="G45" s="122">
        <f t="shared" si="5"/>
        <v>328260.61379999982</v>
      </c>
      <c r="H45" s="128">
        <f t="shared" si="6"/>
        <v>312</v>
      </c>
      <c r="I45">
        <v>37</v>
      </c>
      <c r="J45" s="47">
        <f t="shared" si="7"/>
        <v>14</v>
      </c>
      <c r="K45" s="50">
        <f>IF('Data Entry'!$C$9='Attrition Rates'!$A$4,'Attrition Rates'!D40,IF('Data Entry'!$C$9='Attrition Rates'!$A$5,'Attrition Rates'!E40,IF('Data Entry'!$C$9='Attrition Rates'!$A$6,'Attrition Rates'!F40,IF('Data Entry'!$C$9='Attrition Rates'!$A$7,'Attrition Rates'!G40,IF('Data Entry'!$C$9='Attrition Rates'!$A$8,'Attrition Rates'!H40,IF('Data Entry'!$C$9='Attrition Rates'!$A$9,'Attrition Rates'!I40,IF('Data Entry'!$C$9='Attrition Rates'!$A$10,'Attrition Rates'!J40,FALSE)))))))</f>
        <v>0.31199999999999994</v>
      </c>
      <c r="L45" s="54">
        <f>+H45-P45-U45-Z45-AE45-AJ45-AO45-AT45</f>
        <v>275</v>
      </c>
      <c r="M45" s="1">
        <f t="shared" si="4"/>
        <v>3850</v>
      </c>
      <c r="N45" s="81">
        <f t="shared" si="11"/>
        <v>16.8</v>
      </c>
      <c r="O45" s="76">
        <f t="shared" si="8"/>
        <v>0.38400000000000001</v>
      </c>
      <c r="P45" s="80">
        <f>ROUND(SUM(P$21*O45)-U45-Z45-AJ45,0)</f>
        <v>10</v>
      </c>
      <c r="Q45" s="82">
        <f t="shared" si="10"/>
        <v>168</v>
      </c>
      <c r="R45" s="82"/>
      <c r="S45" s="81">
        <f t="shared" si="21"/>
        <v>20.16</v>
      </c>
      <c r="T45" s="76">
        <f t="shared" si="14"/>
        <v>0.57000000000000006</v>
      </c>
      <c r="U45" s="80">
        <f>ROUND(SUM(U$33*T45)-Z45,0)</f>
        <v>1</v>
      </c>
      <c r="V45" s="82">
        <f t="shared" si="19"/>
        <v>20.16</v>
      </c>
      <c r="W45" s="82"/>
      <c r="X45" s="81">
        <f>SUM(S44*$I$5)+S44</f>
        <v>24.192</v>
      </c>
      <c r="Y45" s="76">
        <f t="shared" ref="Y45:Y56" si="25">+$K9</f>
        <v>1</v>
      </c>
      <c r="Z45" s="77">
        <f>ROUND(SUM(U44)*Z6,0)</f>
        <v>0</v>
      </c>
      <c r="AA45" s="82">
        <f>(ROUND(Z45,0))*X45</f>
        <v>0</v>
      </c>
      <c r="AB45" s="82">
        <f>SUM((ROUND(Z45,0)*'Data Entry'!$C$15))</f>
        <v>0</v>
      </c>
      <c r="AC45" s="83">
        <f t="shared" si="22"/>
        <v>16.8</v>
      </c>
      <c r="AD45" s="84">
        <f t="shared" si="15"/>
        <v>0.57000000000000006</v>
      </c>
      <c r="AE45" s="80">
        <f>ROUND(SUM(AE$33*AD45)-AJ45,0)</f>
        <v>10</v>
      </c>
      <c r="AF45" s="86">
        <f t="shared" si="20"/>
        <v>168</v>
      </c>
      <c r="AG45" s="123"/>
      <c r="AH45" s="83">
        <f>SUM(AC38*$I$5)+AC38</f>
        <v>20.16</v>
      </c>
      <c r="AI45" s="84">
        <f t="shared" ref="AI45:AI56" si="26">+$K9</f>
        <v>1</v>
      </c>
      <c r="AJ45" s="85">
        <f>ROUND(SUM(AE38)*AJ6,0)</f>
        <v>1</v>
      </c>
      <c r="AK45" s="86">
        <f>(ROUND(AJ45,0))*AH45</f>
        <v>20.16</v>
      </c>
      <c r="AL45" s="123">
        <f>SUM((ROUND(AJ45,0)*'Data Entry'!$C$15))</f>
        <v>35</v>
      </c>
      <c r="AM45" s="87">
        <f>SUM(J44*$I$5)+J26</f>
        <v>16.8</v>
      </c>
      <c r="AN45" s="88">
        <f t="shared" ref="AN45:AN56" si="27">+$K9</f>
        <v>1</v>
      </c>
      <c r="AO45" s="89">
        <f>ROUND(SUM(L44*AO6),0)</f>
        <v>15</v>
      </c>
      <c r="AP45" s="90">
        <f>(ROUND(AO45,0))*AM45</f>
        <v>252</v>
      </c>
      <c r="AQ45" s="90">
        <f>SUM((ROUND(AO45,0)*'Data Entry'!$C$15))</f>
        <v>525</v>
      </c>
      <c r="AR45" s="81">
        <f>SUM(S44*$I$5)+S44</f>
        <v>24.192</v>
      </c>
      <c r="AS45" s="76">
        <f t="shared" ref="AS45:AS56" si="28">+$K9</f>
        <v>1</v>
      </c>
      <c r="AT45" s="77">
        <f>ROUND(SUM(U44*AT6),0)</f>
        <v>0</v>
      </c>
      <c r="AU45" s="82">
        <f>(ROUND(AT45,0))*AR45</f>
        <v>0</v>
      </c>
      <c r="AV45" s="78">
        <f>SUM((ROUND(AT45,0)*'Data Entry'!$C$15))</f>
        <v>0</v>
      </c>
    </row>
    <row r="46" spans="1:48" x14ac:dyDescent="0.2">
      <c r="A46" s="119">
        <f t="shared" si="1"/>
        <v>0</v>
      </c>
      <c r="B46" s="241">
        <f t="shared" si="0"/>
        <v>306</v>
      </c>
      <c r="C46" s="160"/>
      <c r="D46" s="122">
        <f>SUM(C46*'Data Entry'!$C$18)*(20/80)</f>
        <v>0</v>
      </c>
      <c r="E46" s="122">
        <f t="shared" si="2"/>
        <v>4385.9199999999992</v>
      </c>
      <c r="F46" s="122">
        <f>SUM(E46*'Data Entry'!$C$18)*(20/80)</f>
        <v>910.07839999999976</v>
      </c>
      <c r="G46" s="122">
        <f t="shared" si="5"/>
        <v>333556.6121999998</v>
      </c>
      <c r="H46" s="128">
        <f t="shared" si="6"/>
        <v>306</v>
      </c>
      <c r="I46">
        <v>38</v>
      </c>
      <c r="J46" s="47">
        <f t="shared" si="7"/>
        <v>14</v>
      </c>
      <c r="K46" s="50">
        <f>IF('Data Entry'!$C$9='Attrition Rates'!$A$4,'Attrition Rates'!D41,IF('Data Entry'!$C$9='Attrition Rates'!$A$5,'Attrition Rates'!E41,IF('Data Entry'!$C$9='Attrition Rates'!$A$6,'Attrition Rates'!F41,IF('Data Entry'!$C$9='Attrition Rates'!$A$7,'Attrition Rates'!G41,IF('Data Entry'!$C$9='Attrition Rates'!$A$8,'Attrition Rates'!H41,IF('Data Entry'!$C$9='Attrition Rates'!$A$9,'Attrition Rates'!I41,IF('Data Entry'!$C$9='Attrition Rates'!$A$10,'Attrition Rates'!J41,FALSE)))))))</f>
        <v>0.30599999999999994</v>
      </c>
      <c r="L46" s="53">
        <f t="shared" ref="L46:L56" si="29">+H46-P46-U46-Z46-AE46-AJ46-AO46-AT46</f>
        <v>272</v>
      </c>
      <c r="M46" s="1">
        <f t="shared" si="4"/>
        <v>3808</v>
      </c>
      <c r="N46" s="81">
        <f t="shared" si="11"/>
        <v>16.8</v>
      </c>
      <c r="O46" s="76">
        <f t="shared" si="8"/>
        <v>0.378</v>
      </c>
      <c r="P46" s="77">
        <f t="shared" ref="P46:P56" si="30">ROUND(SUM(P$21*O46)-U46-Z46-AJ46,0)</f>
        <v>9</v>
      </c>
      <c r="Q46" s="82">
        <f t="shared" si="10"/>
        <v>151.20000000000002</v>
      </c>
      <c r="R46" s="82"/>
      <c r="S46" s="81">
        <f t="shared" si="21"/>
        <v>20.16</v>
      </c>
      <c r="T46" s="76">
        <f t="shared" si="14"/>
        <v>0.55000000000000004</v>
      </c>
      <c r="U46" s="77">
        <f t="shared" ref="U46:U56" si="31">ROUND(SUM(U$33*T46)-Z46,0)</f>
        <v>1</v>
      </c>
      <c r="V46" s="82">
        <f t="shared" si="19"/>
        <v>20.16</v>
      </c>
      <c r="W46" s="82"/>
      <c r="X46" s="81">
        <f>+X45</f>
        <v>24.192</v>
      </c>
      <c r="Y46" s="76">
        <f t="shared" si="25"/>
        <v>0.92</v>
      </c>
      <c r="Z46" s="77">
        <f>ROUND(SUM(Z$45*Y46),0)</f>
        <v>0</v>
      </c>
      <c r="AA46" s="82">
        <f t="shared" ref="AA46:AA56" si="32">(ROUND(Z46,0))*X46</f>
        <v>0</v>
      </c>
      <c r="AB46" s="82"/>
      <c r="AC46" s="83">
        <f t="shared" si="22"/>
        <v>16.8</v>
      </c>
      <c r="AD46" s="84">
        <f t="shared" si="15"/>
        <v>0.55000000000000004</v>
      </c>
      <c r="AE46" s="85">
        <f t="shared" ref="AE46:AE56" si="33">ROUND(SUM(AE$33*AD46)-AJ46,0)</f>
        <v>9</v>
      </c>
      <c r="AF46" s="86">
        <f t="shared" si="20"/>
        <v>151.20000000000002</v>
      </c>
      <c r="AG46" s="123"/>
      <c r="AH46" s="83">
        <f>+AH45</f>
        <v>20.16</v>
      </c>
      <c r="AI46" s="84">
        <f t="shared" si="26"/>
        <v>0.92</v>
      </c>
      <c r="AJ46" s="85">
        <f>ROUND(SUM(AJ$45*AI46),0)</f>
        <v>1</v>
      </c>
      <c r="AK46" s="86">
        <f t="shared" ref="AK46:AK56" si="34">(ROUND(AJ46,0))*AH46</f>
        <v>20.16</v>
      </c>
      <c r="AL46" s="123"/>
      <c r="AM46" s="87">
        <f>+AM45</f>
        <v>16.8</v>
      </c>
      <c r="AN46" s="88">
        <f t="shared" si="27"/>
        <v>0.92</v>
      </c>
      <c r="AO46" s="89">
        <f>ROUND(SUM(AO$45*AN46),0)</f>
        <v>14</v>
      </c>
      <c r="AP46" s="90">
        <f t="shared" ref="AP46:AP56" si="35">(ROUND(AO46,0))*AM46</f>
        <v>235.20000000000002</v>
      </c>
      <c r="AQ46" s="90"/>
      <c r="AR46" s="81">
        <f>SUM(AR45)</f>
        <v>24.192</v>
      </c>
      <c r="AS46" s="76">
        <f t="shared" si="28"/>
        <v>0.92</v>
      </c>
      <c r="AT46" s="77">
        <f>ROUND(SUM(AT$45*AS46),0)</f>
        <v>0</v>
      </c>
      <c r="AU46" s="82">
        <f t="shared" ref="AU46:AU56" si="36">(ROUND(AT46,0))*AR46</f>
        <v>0</v>
      </c>
      <c r="AV46" s="78"/>
    </row>
    <row r="47" spans="1:48" x14ac:dyDescent="0.2">
      <c r="A47" s="119">
        <f t="shared" si="1"/>
        <v>0</v>
      </c>
      <c r="B47" s="241">
        <f t="shared" si="0"/>
        <v>300</v>
      </c>
      <c r="D47" s="122">
        <f>SUM(C47*'Data Entry'!$C$18)*(20/80)</f>
        <v>0</v>
      </c>
      <c r="E47" s="122">
        <f t="shared" si="2"/>
        <v>4299.119999999999</v>
      </c>
      <c r="F47" s="122">
        <f>SUM(E47*'Data Entry'!$C$18)*(20/80)</f>
        <v>892.06739999999979</v>
      </c>
      <c r="G47" s="122">
        <f t="shared" si="5"/>
        <v>338747.79959999979</v>
      </c>
      <c r="H47" s="128">
        <f t="shared" si="6"/>
        <v>300</v>
      </c>
      <c r="I47">
        <v>39</v>
      </c>
      <c r="J47" s="47">
        <f t="shared" si="7"/>
        <v>14</v>
      </c>
      <c r="K47" s="50">
        <f>IF('Data Entry'!$C$9='Attrition Rates'!$A$4,'Attrition Rates'!D42,IF('Data Entry'!$C$9='Attrition Rates'!$A$5,'Attrition Rates'!E42,IF('Data Entry'!$C$9='Attrition Rates'!$A$6,'Attrition Rates'!F42,IF('Data Entry'!$C$9='Attrition Rates'!$A$7,'Attrition Rates'!G42,IF('Data Entry'!$C$9='Attrition Rates'!$A$8,'Attrition Rates'!H42,IF('Data Entry'!$C$9='Attrition Rates'!$A$9,'Attrition Rates'!I42,IF('Data Entry'!$C$9='Attrition Rates'!$A$10,'Attrition Rates'!J42,FALSE)))))))</f>
        <v>0.29999999999999993</v>
      </c>
      <c r="L47" s="53">
        <f t="shared" si="29"/>
        <v>267</v>
      </c>
      <c r="M47" s="1">
        <f t="shared" si="4"/>
        <v>3738</v>
      </c>
      <c r="N47" s="81">
        <f t="shared" si="11"/>
        <v>16.8</v>
      </c>
      <c r="O47" s="76">
        <f t="shared" si="8"/>
        <v>0.372</v>
      </c>
      <c r="P47" s="77">
        <f t="shared" si="30"/>
        <v>9</v>
      </c>
      <c r="Q47" s="82">
        <f t="shared" si="10"/>
        <v>151.20000000000002</v>
      </c>
      <c r="R47" s="82"/>
      <c r="S47" s="81">
        <f t="shared" si="21"/>
        <v>20.16</v>
      </c>
      <c r="T47" s="76">
        <f t="shared" si="14"/>
        <v>0.52</v>
      </c>
      <c r="U47" s="77">
        <f t="shared" si="31"/>
        <v>1</v>
      </c>
      <c r="V47" s="82">
        <f t="shared" si="19"/>
        <v>20.16</v>
      </c>
      <c r="W47" s="82"/>
      <c r="X47" s="81">
        <f t="shared" ref="X47:X56" si="37">+X46</f>
        <v>24.192</v>
      </c>
      <c r="Y47" s="76">
        <f t="shared" si="25"/>
        <v>0.86</v>
      </c>
      <c r="Z47" s="77">
        <f>ROUND(SUM(Z$45*Y47),0)</f>
        <v>0</v>
      </c>
      <c r="AA47" s="82">
        <f t="shared" si="32"/>
        <v>0</v>
      </c>
      <c r="AB47" s="82"/>
      <c r="AC47" s="83">
        <f t="shared" si="22"/>
        <v>16.8</v>
      </c>
      <c r="AD47" s="84">
        <f t="shared" si="15"/>
        <v>0.52</v>
      </c>
      <c r="AE47" s="85">
        <f t="shared" si="33"/>
        <v>9</v>
      </c>
      <c r="AF47" s="86">
        <f t="shared" si="20"/>
        <v>151.20000000000002</v>
      </c>
      <c r="AG47" s="123"/>
      <c r="AH47" s="83">
        <f t="shared" ref="AH47:AH56" si="38">+AH46</f>
        <v>20.16</v>
      </c>
      <c r="AI47" s="84">
        <f t="shared" si="26"/>
        <v>0.86</v>
      </c>
      <c r="AJ47" s="85">
        <f>ROUND(SUM(AJ$45*AI47),0)</f>
        <v>1</v>
      </c>
      <c r="AK47" s="86">
        <f t="shared" si="34"/>
        <v>20.16</v>
      </c>
      <c r="AL47" s="123"/>
      <c r="AM47" s="87">
        <f t="shared" ref="AM47:AM56" si="39">+AM46</f>
        <v>16.8</v>
      </c>
      <c r="AN47" s="88">
        <f t="shared" si="27"/>
        <v>0.86</v>
      </c>
      <c r="AO47" s="89">
        <f t="shared" ref="AO47:AO56" si="40">ROUND(SUM(AO$45*AN47),0)</f>
        <v>13</v>
      </c>
      <c r="AP47" s="90">
        <f t="shared" si="35"/>
        <v>218.4</v>
      </c>
      <c r="AQ47" s="90"/>
      <c r="AR47" s="81">
        <f t="shared" ref="AR47:AR56" si="41">SUM(AR46)</f>
        <v>24.192</v>
      </c>
      <c r="AS47" s="76">
        <f t="shared" si="28"/>
        <v>0.86</v>
      </c>
      <c r="AT47" s="77">
        <f t="shared" ref="AT47:AT56" si="42">ROUND(SUM(AT$45*AS47),0)</f>
        <v>0</v>
      </c>
      <c r="AU47" s="82">
        <f t="shared" si="36"/>
        <v>0</v>
      </c>
      <c r="AV47" s="78"/>
    </row>
    <row r="48" spans="1:48" x14ac:dyDescent="0.2">
      <c r="A48" s="119">
        <f t="shared" si="1"/>
        <v>0</v>
      </c>
      <c r="B48" s="241">
        <f t="shared" si="0"/>
        <v>294</v>
      </c>
      <c r="C48" s="160">
        <f>IF('Data Entry'!$C$20='Attrition Rates'!R$3,SUM(((B48*'Data Entry'!$C$21)*'Data Entry'!$C$22)*'Data Entry'!$C$23),0)</f>
        <v>0</v>
      </c>
      <c r="D48" s="122">
        <f>SUM(C48*'Data Entry'!$C$18)*(20/80)</f>
        <v>0</v>
      </c>
      <c r="E48" s="122">
        <f t="shared" si="2"/>
        <v>4212.32</v>
      </c>
      <c r="F48" s="122">
        <f>SUM(E48*'Data Entry'!$C$18)*(20/80)</f>
        <v>874.05639999999994</v>
      </c>
      <c r="G48" s="122">
        <f t="shared" si="5"/>
        <v>343834.1759999998</v>
      </c>
      <c r="H48" s="128">
        <f t="shared" si="6"/>
        <v>294</v>
      </c>
      <c r="I48">
        <v>40</v>
      </c>
      <c r="J48" s="47">
        <f t="shared" si="7"/>
        <v>14</v>
      </c>
      <c r="K48" s="50">
        <f>IF('Data Entry'!$C$9='Attrition Rates'!$A$4,'Attrition Rates'!D43,IF('Data Entry'!$C$9='Attrition Rates'!$A$5,'Attrition Rates'!E43,IF('Data Entry'!$C$9='Attrition Rates'!$A$6,'Attrition Rates'!F43,IF('Data Entry'!$C$9='Attrition Rates'!$A$7,'Attrition Rates'!G43,IF('Data Entry'!$C$9='Attrition Rates'!$A$8,'Attrition Rates'!H43,IF('Data Entry'!$C$9='Attrition Rates'!$A$9,'Attrition Rates'!I43,IF('Data Entry'!$C$9='Attrition Rates'!$A$10,'Attrition Rates'!J43,FALSE)))))))</f>
        <v>0.29399999999999993</v>
      </c>
      <c r="L48" s="53">
        <f t="shared" si="29"/>
        <v>262</v>
      </c>
      <c r="M48" s="1">
        <f t="shared" si="4"/>
        <v>3668</v>
      </c>
      <c r="N48" s="81">
        <f t="shared" si="11"/>
        <v>16.8</v>
      </c>
      <c r="O48" s="76">
        <f t="shared" si="8"/>
        <v>0.36599999999999999</v>
      </c>
      <c r="P48" s="77">
        <f t="shared" si="30"/>
        <v>9</v>
      </c>
      <c r="Q48" s="82">
        <f t="shared" si="10"/>
        <v>151.20000000000002</v>
      </c>
      <c r="R48" s="82"/>
      <c r="S48" s="81">
        <f t="shared" si="21"/>
        <v>20.16</v>
      </c>
      <c r="T48" s="76">
        <f t="shared" si="14"/>
        <v>0.51</v>
      </c>
      <c r="U48" s="77">
        <f t="shared" si="31"/>
        <v>1</v>
      </c>
      <c r="V48" s="82">
        <f t="shared" si="19"/>
        <v>20.16</v>
      </c>
      <c r="W48" s="82"/>
      <c r="X48" s="81">
        <f t="shared" si="37"/>
        <v>24.192</v>
      </c>
      <c r="Y48" s="76">
        <f t="shared" si="25"/>
        <v>0.83</v>
      </c>
      <c r="Z48" s="77">
        <f>ROUND(SUM(Z$45*Y48),0)</f>
        <v>0</v>
      </c>
      <c r="AA48" s="82">
        <f t="shared" si="32"/>
        <v>0</v>
      </c>
      <c r="AB48" s="82"/>
      <c r="AC48" s="83">
        <f t="shared" si="22"/>
        <v>16.8</v>
      </c>
      <c r="AD48" s="84">
        <f t="shared" si="15"/>
        <v>0.51</v>
      </c>
      <c r="AE48" s="85">
        <f t="shared" si="33"/>
        <v>9</v>
      </c>
      <c r="AF48" s="86">
        <f t="shared" si="20"/>
        <v>151.20000000000002</v>
      </c>
      <c r="AG48" s="123"/>
      <c r="AH48" s="83">
        <f t="shared" si="38"/>
        <v>20.16</v>
      </c>
      <c r="AI48" s="84">
        <f t="shared" si="26"/>
        <v>0.83</v>
      </c>
      <c r="AJ48" s="85">
        <f>ROUND(SUM(AJ$45*AI48),0)</f>
        <v>1</v>
      </c>
      <c r="AK48" s="86">
        <f t="shared" si="34"/>
        <v>20.16</v>
      </c>
      <c r="AL48" s="123"/>
      <c r="AM48" s="87">
        <f t="shared" si="39"/>
        <v>16.8</v>
      </c>
      <c r="AN48" s="88">
        <f t="shared" si="27"/>
        <v>0.83</v>
      </c>
      <c r="AO48" s="89">
        <f t="shared" si="40"/>
        <v>12</v>
      </c>
      <c r="AP48" s="90">
        <f t="shared" si="35"/>
        <v>201.60000000000002</v>
      </c>
      <c r="AQ48" s="90"/>
      <c r="AR48" s="81">
        <f t="shared" si="41"/>
        <v>24.192</v>
      </c>
      <c r="AS48" s="76">
        <f t="shared" si="28"/>
        <v>0.83</v>
      </c>
      <c r="AT48" s="77">
        <f t="shared" si="42"/>
        <v>0</v>
      </c>
      <c r="AU48" s="82">
        <f t="shared" si="36"/>
        <v>0</v>
      </c>
      <c r="AV48" s="78"/>
    </row>
    <row r="49" spans="1:48" x14ac:dyDescent="0.2">
      <c r="A49" s="119">
        <f t="shared" si="1"/>
        <v>0</v>
      </c>
      <c r="B49" s="241">
        <f t="shared" si="0"/>
        <v>288</v>
      </c>
      <c r="C49" s="160">
        <f>IF('Data Entry'!$C$20='Attrition Rates'!R$4,SUM(((B49*'Data Entry'!$C$21)*'Data Entry'!$C$22)*'Data Entry'!$C$23),0)</f>
        <v>0</v>
      </c>
      <c r="D49" s="122">
        <f>SUM(C49*'Data Entry'!$C$18)*(20/80)</f>
        <v>0</v>
      </c>
      <c r="E49" s="122">
        <f t="shared" si="2"/>
        <v>4128.32</v>
      </c>
      <c r="F49" s="122">
        <f>SUM(E49*'Data Entry'!$C$18)*(20/80)</f>
        <v>856.62639999999988</v>
      </c>
      <c r="G49" s="122">
        <f t="shared" si="5"/>
        <v>348819.12239999982</v>
      </c>
      <c r="H49" s="128">
        <f t="shared" si="6"/>
        <v>288</v>
      </c>
      <c r="I49">
        <v>41</v>
      </c>
      <c r="J49" s="47">
        <f t="shared" si="7"/>
        <v>14</v>
      </c>
      <c r="K49" s="50">
        <f>IF('Data Entry'!$C$9='Attrition Rates'!$A$4,'Attrition Rates'!D44,IF('Data Entry'!$C$9='Attrition Rates'!$A$5,'Attrition Rates'!E44,IF('Data Entry'!$C$9='Attrition Rates'!$A$6,'Attrition Rates'!F44,IF('Data Entry'!$C$9='Attrition Rates'!$A$7,'Attrition Rates'!G44,IF('Data Entry'!$C$9='Attrition Rates'!$A$8,'Attrition Rates'!H44,IF('Data Entry'!$C$9='Attrition Rates'!$A$9,'Attrition Rates'!I44,IF('Data Entry'!$C$9='Attrition Rates'!$A$10,'Attrition Rates'!J44,FALSE)))))))</f>
        <v>0.28799999999999992</v>
      </c>
      <c r="L49" s="53">
        <f t="shared" si="29"/>
        <v>256</v>
      </c>
      <c r="M49" s="1">
        <f t="shared" si="4"/>
        <v>3584</v>
      </c>
      <c r="N49" s="81">
        <f t="shared" si="11"/>
        <v>16.8</v>
      </c>
      <c r="O49" s="76">
        <f t="shared" si="8"/>
        <v>0.36</v>
      </c>
      <c r="P49" s="77">
        <f t="shared" si="30"/>
        <v>9</v>
      </c>
      <c r="Q49" s="82">
        <f t="shared" si="10"/>
        <v>151.20000000000002</v>
      </c>
      <c r="R49" s="82"/>
      <c r="S49" s="81">
        <f t="shared" si="21"/>
        <v>20.16</v>
      </c>
      <c r="T49" s="76">
        <f t="shared" si="14"/>
        <v>0.5</v>
      </c>
      <c r="U49" s="77">
        <f>ROUND(SUM(U$33*T49)-Z49,0)</f>
        <v>1</v>
      </c>
      <c r="V49" s="82">
        <f t="shared" si="19"/>
        <v>20.16</v>
      </c>
      <c r="W49" s="82"/>
      <c r="X49" s="81">
        <f t="shared" si="37"/>
        <v>24.192</v>
      </c>
      <c r="Y49" s="76">
        <f t="shared" si="25"/>
        <v>0.78</v>
      </c>
      <c r="Z49" s="77">
        <f>ROUND(SUM(Z$45*Y49),0)</f>
        <v>0</v>
      </c>
      <c r="AA49" s="82">
        <f t="shared" si="32"/>
        <v>0</v>
      </c>
      <c r="AB49" s="82"/>
      <c r="AC49" s="83">
        <f t="shared" si="22"/>
        <v>16.8</v>
      </c>
      <c r="AD49" s="84">
        <f t="shared" si="15"/>
        <v>0.5</v>
      </c>
      <c r="AE49" s="85">
        <f t="shared" si="33"/>
        <v>9</v>
      </c>
      <c r="AF49" s="86">
        <f t="shared" si="20"/>
        <v>151.20000000000002</v>
      </c>
      <c r="AG49" s="123"/>
      <c r="AH49" s="83">
        <f t="shared" si="38"/>
        <v>20.16</v>
      </c>
      <c r="AI49" s="84">
        <f t="shared" si="26"/>
        <v>0.78</v>
      </c>
      <c r="AJ49" s="85">
        <f>ROUND(SUM(AJ$45*AI49),0)</f>
        <v>1</v>
      </c>
      <c r="AK49" s="86">
        <f t="shared" si="34"/>
        <v>20.16</v>
      </c>
      <c r="AL49" s="123"/>
      <c r="AM49" s="87">
        <f t="shared" si="39"/>
        <v>16.8</v>
      </c>
      <c r="AN49" s="88">
        <f t="shared" si="27"/>
        <v>0.78</v>
      </c>
      <c r="AO49" s="89">
        <f t="shared" si="40"/>
        <v>12</v>
      </c>
      <c r="AP49" s="90">
        <f t="shared" si="35"/>
        <v>201.60000000000002</v>
      </c>
      <c r="AQ49" s="90"/>
      <c r="AR49" s="81">
        <f t="shared" si="41"/>
        <v>24.192</v>
      </c>
      <c r="AS49" s="76">
        <f t="shared" si="28"/>
        <v>0.78</v>
      </c>
      <c r="AT49" s="77">
        <f t="shared" si="42"/>
        <v>0</v>
      </c>
      <c r="AU49" s="82">
        <f t="shared" si="36"/>
        <v>0</v>
      </c>
      <c r="AV49" s="78"/>
    </row>
    <row r="50" spans="1:48" x14ac:dyDescent="0.2">
      <c r="A50" s="119">
        <f t="shared" si="1"/>
        <v>0</v>
      </c>
      <c r="B50" s="241">
        <f t="shared" si="0"/>
        <v>282</v>
      </c>
      <c r="D50" s="122">
        <f>SUM(C50*'Data Entry'!$C$18)*(20/80)</f>
        <v>0</v>
      </c>
      <c r="E50" s="122">
        <f t="shared" si="2"/>
        <v>4035.36</v>
      </c>
      <c r="F50" s="122">
        <f>SUM(E50*'Data Entry'!$C$18)*(20/80)</f>
        <v>837.33719999999994</v>
      </c>
      <c r="G50" s="122">
        <f t="shared" si="5"/>
        <v>353691.81959999981</v>
      </c>
      <c r="H50" s="128">
        <f t="shared" si="6"/>
        <v>282</v>
      </c>
      <c r="I50">
        <v>42</v>
      </c>
      <c r="J50" s="47">
        <f t="shared" si="7"/>
        <v>14</v>
      </c>
      <c r="K50" s="50">
        <f>IF('Data Entry'!$C$9='Attrition Rates'!$A$4,'Attrition Rates'!D45,IF('Data Entry'!$C$9='Attrition Rates'!$A$5,'Attrition Rates'!E45,IF('Data Entry'!$C$9='Attrition Rates'!$A$6,'Attrition Rates'!F45,IF('Data Entry'!$C$9='Attrition Rates'!$A$7,'Attrition Rates'!G45,IF('Data Entry'!$C$9='Attrition Rates'!$A$8,'Attrition Rates'!H45,IF('Data Entry'!$C$9='Attrition Rates'!$A$9,'Attrition Rates'!I45,IF('Data Entry'!$C$9='Attrition Rates'!$A$10,'Attrition Rates'!J45,FALSE)))))))</f>
        <v>0.28199999999999992</v>
      </c>
      <c r="L50" s="157">
        <f t="shared" si="29"/>
        <v>252</v>
      </c>
      <c r="M50" s="1">
        <f t="shared" si="4"/>
        <v>3528</v>
      </c>
      <c r="N50" s="81">
        <f t="shared" si="11"/>
        <v>16.8</v>
      </c>
      <c r="O50" s="76">
        <f t="shared" si="8"/>
        <v>0.35399999999999998</v>
      </c>
      <c r="P50" s="77">
        <f t="shared" si="30"/>
        <v>10</v>
      </c>
      <c r="Q50" s="82">
        <f t="shared" si="10"/>
        <v>168</v>
      </c>
      <c r="R50" s="82"/>
      <c r="S50" s="81">
        <f t="shared" si="21"/>
        <v>20.16</v>
      </c>
      <c r="T50" s="76">
        <f t="shared" si="14"/>
        <v>0.49</v>
      </c>
      <c r="U50" s="77">
        <f t="shared" si="31"/>
        <v>0</v>
      </c>
      <c r="V50" s="82">
        <f t="shared" si="19"/>
        <v>0</v>
      </c>
      <c r="W50" s="82"/>
      <c r="X50" s="81">
        <f t="shared" si="37"/>
        <v>24.192</v>
      </c>
      <c r="Y50" s="76">
        <f t="shared" si="25"/>
        <v>0.74</v>
      </c>
      <c r="Z50" s="77">
        <f>ROUND(SUM(Z$45*Y50),0)</f>
        <v>0</v>
      </c>
      <c r="AA50" s="82">
        <f t="shared" si="32"/>
        <v>0</v>
      </c>
      <c r="AB50" s="82"/>
      <c r="AC50" s="83">
        <f t="shared" si="22"/>
        <v>16.8</v>
      </c>
      <c r="AD50" s="84">
        <f t="shared" si="15"/>
        <v>0.49</v>
      </c>
      <c r="AE50" s="85">
        <f t="shared" si="33"/>
        <v>8</v>
      </c>
      <c r="AF50" s="86">
        <f t="shared" si="20"/>
        <v>134.4</v>
      </c>
      <c r="AG50" s="123"/>
      <c r="AH50" s="83">
        <f t="shared" si="38"/>
        <v>20.16</v>
      </c>
      <c r="AI50" s="84">
        <f t="shared" si="26"/>
        <v>0.74</v>
      </c>
      <c r="AJ50" s="85">
        <f>ROUND(SUM(AJ$45*AI50),0)</f>
        <v>1</v>
      </c>
      <c r="AK50" s="86">
        <f t="shared" si="34"/>
        <v>20.16</v>
      </c>
      <c r="AL50" s="123"/>
      <c r="AM50" s="87">
        <f t="shared" si="39"/>
        <v>16.8</v>
      </c>
      <c r="AN50" s="88">
        <f t="shared" si="27"/>
        <v>0.74</v>
      </c>
      <c r="AO50" s="89">
        <f t="shared" si="40"/>
        <v>11</v>
      </c>
      <c r="AP50" s="90">
        <f t="shared" si="35"/>
        <v>184.8</v>
      </c>
      <c r="AQ50" s="90"/>
      <c r="AR50" s="81">
        <f t="shared" si="41"/>
        <v>24.192</v>
      </c>
      <c r="AS50" s="76">
        <f t="shared" si="28"/>
        <v>0.74</v>
      </c>
      <c r="AT50" s="77">
        <f t="shared" si="42"/>
        <v>0</v>
      </c>
      <c r="AU50" s="82">
        <f t="shared" si="36"/>
        <v>0</v>
      </c>
      <c r="AV50" s="78"/>
    </row>
    <row r="51" spans="1:48" x14ac:dyDescent="0.2">
      <c r="A51" s="119">
        <f t="shared" si="1"/>
        <v>0</v>
      </c>
      <c r="B51" s="241">
        <f t="shared" si="0"/>
        <v>276</v>
      </c>
      <c r="C51" s="160">
        <f>IF(OR('Data Entry'!$C$20='Attrition Rates'!R$3,'Data Entry'!$C$20='Attrition Rates'!R$5),SUM(((B51*'Data Entry'!$C$21)*'Data Entry'!$C$22)*'Data Entry'!$C$23),0)</f>
        <v>469.20000000000005</v>
      </c>
      <c r="D51" s="122">
        <f>SUM(C51*'Data Entry'!$C$18)*(20/80)</f>
        <v>97.359000000000009</v>
      </c>
      <c r="E51" s="122">
        <f t="shared" si="2"/>
        <v>3948.56</v>
      </c>
      <c r="F51" s="122">
        <f>SUM(E51*'Data Entry'!$C$18)*(20/80)</f>
        <v>819.32619999999997</v>
      </c>
      <c r="G51" s="122">
        <f t="shared" si="5"/>
        <v>358459.70579999982</v>
      </c>
      <c r="H51" s="128">
        <f t="shared" si="6"/>
        <v>276</v>
      </c>
      <c r="I51">
        <v>43</v>
      </c>
      <c r="J51" s="47">
        <f t="shared" si="7"/>
        <v>14</v>
      </c>
      <c r="K51" s="50">
        <f>IF('Data Entry'!$C$9='Attrition Rates'!$A$4,'Attrition Rates'!D46,IF('Data Entry'!$C$9='Attrition Rates'!$A$5,'Attrition Rates'!E46,IF('Data Entry'!$C$9='Attrition Rates'!$A$6,'Attrition Rates'!F46,IF('Data Entry'!$C$9='Attrition Rates'!$A$7,'Attrition Rates'!G46,IF('Data Entry'!$C$9='Attrition Rates'!$A$8,'Attrition Rates'!H46,IF('Data Entry'!$C$9='Attrition Rates'!$A$9,'Attrition Rates'!I46,IF('Data Entry'!$C$9='Attrition Rates'!$A$10,'Attrition Rates'!J46,FALSE)))))))</f>
        <v>0.27599999999999991</v>
      </c>
      <c r="L51" s="158">
        <f t="shared" si="29"/>
        <v>247</v>
      </c>
      <c r="M51" s="1">
        <f t="shared" si="4"/>
        <v>3458</v>
      </c>
      <c r="N51" s="81">
        <f t="shared" si="11"/>
        <v>16.8</v>
      </c>
      <c r="O51" s="76">
        <f t="shared" si="8"/>
        <v>0.34799999999999998</v>
      </c>
      <c r="P51" s="77">
        <f t="shared" si="30"/>
        <v>9</v>
      </c>
      <c r="Q51" s="82">
        <f t="shared" si="10"/>
        <v>151.20000000000002</v>
      </c>
      <c r="R51" s="82"/>
      <c r="S51" s="81">
        <f t="shared" si="21"/>
        <v>20.16</v>
      </c>
      <c r="T51" s="76">
        <f t="shared" si="14"/>
        <v>0.47</v>
      </c>
      <c r="U51" s="77">
        <f t="shared" si="31"/>
        <v>0</v>
      </c>
      <c r="V51" s="82">
        <f t="shared" si="19"/>
        <v>0</v>
      </c>
      <c r="W51" s="82"/>
      <c r="X51" s="81">
        <f t="shared" si="37"/>
        <v>24.192</v>
      </c>
      <c r="Y51" s="76">
        <f t="shared" si="25"/>
        <v>0.72</v>
      </c>
      <c r="Z51" s="77">
        <f t="shared" ref="Z51:Z56" si="43">ROUND(SUM(Z$45*Y51),0)</f>
        <v>0</v>
      </c>
      <c r="AA51" s="82">
        <f t="shared" si="32"/>
        <v>0</v>
      </c>
      <c r="AB51" s="82"/>
      <c r="AC51" s="83">
        <f t="shared" si="22"/>
        <v>16.8</v>
      </c>
      <c r="AD51" s="84">
        <f t="shared" si="15"/>
        <v>0.47</v>
      </c>
      <c r="AE51" s="85">
        <f t="shared" si="33"/>
        <v>8</v>
      </c>
      <c r="AF51" s="86">
        <f t="shared" si="20"/>
        <v>134.4</v>
      </c>
      <c r="AG51" s="123"/>
      <c r="AH51" s="83">
        <f t="shared" si="38"/>
        <v>20.16</v>
      </c>
      <c r="AI51" s="84">
        <f t="shared" si="26"/>
        <v>0.72</v>
      </c>
      <c r="AJ51" s="85">
        <f t="shared" ref="AJ51:AJ56" si="44">ROUND(SUM(AJ$45*AI51),0)</f>
        <v>1</v>
      </c>
      <c r="AK51" s="86">
        <f t="shared" si="34"/>
        <v>20.16</v>
      </c>
      <c r="AL51" s="123"/>
      <c r="AM51" s="87">
        <f t="shared" si="39"/>
        <v>16.8</v>
      </c>
      <c r="AN51" s="88">
        <f t="shared" si="27"/>
        <v>0.72</v>
      </c>
      <c r="AO51" s="89">
        <f t="shared" si="40"/>
        <v>11</v>
      </c>
      <c r="AP51" s="90">
        <f t="shared" si="35"/>
        <v>184.8</v>
      </c>
      <c r="AQ51" s="90"/>
      <c r="AR51" s="81">
        <f t="shared" si="41"/>
        <v>24.192</v>
      </c>
      <c r="AS51" s="76">
        <f t="shared" si="28"/>
        <v>0.72</v>
      </c>
      <c r="AT51" s="77">
        <f t="shared" si="42"/>
        <v>0</v>
      </c>
      <c r="AU51" s="82">
        <f t="shared" si="36"/>
        <v>0</v>
      </c>
      <c r="AV51" s="78"/>
    </row>
    <row r="52" spans="1:48" x14ac:dyDescent="0.2">
      <c r="A52" s="119">
        <f t="shared" si="1"/>
        <v>0</v>
      </c>
      <c r="B52" s="241">
        <f t="shared" si="0"/>
        <v>270</v>
      </c>
      <c r="C52" s="160"/>
      <c r="D52" s="122">
        <f>SUM(C52*'Data Entry'!$C$18)*(20/80)</f>
        <v>0</v>
      </c>
      <c r="E52" s="122">
        <f t="shared" si="2"/>
        <v>3861.7599999999998</v>
      </c>
      <c r="F52" s="122">
        <f>SUM(E52*'Data Entry'!$C$18)*(20/80)</f>
        <v>801.31519999999989</v>
      </c>
      <c r="G52" s="122">
        <f t="shared" si="5"/>
        <v>363122.78099999984</v>
      </c>
      <c r="H52" s="128">
        <f t="shared" si="6"/>
        <v>270</v>
      </c>
      <c r="I52">
        <v>44</v>
      </c>
      <c r="J52" s="47">
        <f t="shared" si="7"/>
        <v>14</v>
      </c>
      <c r="K52" s="50">
        <f>IF('Data Entry'!$C$9='Attrition Rates'!$A$4,'Attrition Rates'!D47,IF('Data Entry'!$C$9='Attrition Rates'!$A$5,'Attrition Rates'!E47,IF('Data Entry'!$C$9='Attrition Rates'!$A$6,'Attrition Rates'!F47,IF('Data Entry'!$C$9='Attrition Rates'!$A$7,'Attrition Rates'!G47,IF('Data Entry'!$C$9='Attrition Rates'!$A$8,'Attrition Rates'!H47,IF('Data Entry'!$C$9='Attrition Rates'!$A$9,'Attrition Rates'!I47,IF('Data Entry'!$C$9='Attrition Rates'!$A$10,'Attrition Rates'!J47,FALSE)))))))</f>
        <v>0.26999999999999991</v>
      </c>
      <c r="L52" s="53">
        <f t="shared" si="29"/>
        <v>242</v>
      </c>
      <c r="M52" s="1">
        <f t="shared" si="4"/>
        <v>3388</v>
      </c>
      <c r="N52" s="81">
        <f t="shared" si="11"/>
        <v>16.8</v>
      </c>
      <c r="O52" s="76">
        <f t="shared" si="8"/>
        <v>0.34199999999999997</v>
      </c>
      <c r="P52" s="77">
        <f t="shared" si="30"/>
        <v>9</v>
      </c>
      <c r="Q52" s="82">
        <f t="shared" si="10"/>
        <v>151.20000000000002</v>
      </c>
      <c r="R52" s="82"/>
      <c r="S52" s="81">
        <f t="shared" si="21"/>
        <v>20.16</v>
      </c>
      <c r="T52" s="76">
        <f t="shared" si="14"/>
        <v>0.45999999999999996</v>
      </c>
      <c r="U52" s="77">
        <f t="shared" si="31"/>
        <v>0</v>
      </c>
      <c r="V52" s="82">
        <f t="shared" si="19"/>
        <v>0</v>
      </c>
      <c r="W52" s="82"/>
      <c r="X52" s="81">
        <f t="shared" si="37"/>
        <v>24.192</v>
      </c>
      <c r="Y52" s="76">
        <f t="shared" si="25"/>
        <v>0.67999999999999994</v>
      </c>
      <c r="Z52" s="77">
        <f t="shared" si="43"/>
        <v>0</v>
      </c>
      <c r="AA52" s="82">
        <f t="shared" si="32"/>
        <v>0</v>
      </c>
      <c r="AB52" s="82"/>
      <c r="AC52" s="83">
        <f t="shared" si="22"/>
        <v>16.8</v>
      </c>
      <c r="AD52" s="84">
        <f t="shared" si="15"/>
        <v>0.45999999999999996</v>
      </c>
      <c r="AE52" s="85">
        <f t="shared" si="33"/>
        <v>8</v>
      </c>
      <c r="AF52" s="86">
        <f t="shared" si="20"/>
        <v>134.4</v>
      </c>
      <c r="AG52" s="123"/>
      <c r="AH52" s="83">
        <f t="shared" si="38"/>
        <v>20.16</v>
      </c>
      <c r="AI52" s="84">
        <f t="shared" si="26"/>
        <v>0.67999999999999994</v>
      </c>
      <c r="AJ52" s="85">
        <f t="shared" si="44"/>
        <v>1</v>
      </c>
      <c r="AK52" s="86">
        <f t="shared" si="34"/>
        <v>20.16</v>
      </c>
      <c r="AL52" s="123"/>
      <c r="AM52" s="87">
        <f t="shared" si="39"/>
        <v>16.8</v>
      </c>
      <c r="AN52" s="88">
        <f t="shared" si="27"/>
        <v>0.67999999999999994</v>
      </c>
      <c r="AO52" s="89">
        <f t="shared" si="40"/>
        <v>10</v>
      </c>
      <c r="AP52" s="90">
        <f t="shared" si="35"/>
        <v>168</v>
      </c>
      <c r="AQ52" s="90"/>
      <c r="AR52" s="81">
        <f t="shared" si="41"/>
        <v>24.192</v>
      </c>
      <c r="AS52" s="76">
        <f t="shared" si="28"/>
        <v>0.67999999999999994</v>
      </c>
      <c r="AT52" s="77">
        <f t="shared" si="42"/>
        <v>0</v>
      </c>
      <c r="AU52" s="82">
        <f t="shared" si="36"/>
        <v>0</v>
      </c>
      <c r="AV52" s="78"/>
    </row>
    <row r="53" spans="1:48" x14ac:dyDescent="0.2">
      <c r="A53" s="119">
        <f t="shared" si="1"/>
        <v>0</v>
      </c>
      <c r="B53" s="241">
        <f t="shared" si="0"/>
        <v>264</v>
      </c>
      <c r="C53" s="160">
        <f>IF('Data Entry'!$C$20='Attrition Rates'!R$4,SUM(((B53*'Data Entry'!$C$21)*'Data Entry'!$C$22)*'Data Entry'!$C$23),0)</f>
        <v>0</v>
      </c>
      <c r="D53" s="122">
        <f>SUM(C53*'Data Entry'!$C$18)*(20/80)</f>
        <v>0</v>
      </c>
      <c r="E53" s="122">
        <f t="shared" si="2"/>
        <v>3777.7599999999998</v>
      </c>
      <c r="F53" s="122">
        <f>SUM(E53*'Data Entry'!$C$18)*(20/80)</f>
        <v>783.88519999999994</v>
      </c>
      <c r="G53" s="122">
        <f t="shared" si="5"/>
        <v>367684.42619999987</v>
      </c>
      <c r="H53" s="128">
        <f t="shared" si="6"/>
        <v>264</v>
      </c>
      <c r="I53">
        <v>45</v>
      </c>
      <c r="J53" s="47">
        <f t="shared" si="7"/>
        <v>14</v>
      </c>
      <c r="K53" s="50">
        <f>IF('Data Entry'!$C$9='Attrition Rates'!$A$4,'Attrition Rates'!D48,IF('Data Entry'!$C$9='Attrition Rates'!$A$5,'Attrition Rates'!E48,IF('Data Entry'!$C$9='Attrition Rates'!$A$6,'Attrition Rates'!F48,IF('Data Entry'!$C$9='Attrition Rates'!$A$7,'Attrition Rates'!G48,IF('Data Entry'!$C$9='Attrition Rates'!$A$8,'Attrition Rates'!H48,IF('Data Entry'!$C$9='Attrition Rates'!$A$9,'Attrition Rates'!I48,IF('Data Entry'!$C$9='Attrition Rates'!$A$10,'Attrition Rates'!J48,FALSE)))))))</f>
        <v>0.2639999999999999</v>
      </c>
      <c r="L53" s="53">
        <f t="shared" si="29"/>
        <v>236</v>
      </c>
      <c r="M53" s="1">
        <f t="shared" si="4"/>
        <v>3304</v>
      </c>
      <c r="N53" s="81">
        <f t="shared" si="11"/>
        <v>16.8</v>
      </c>
      <c r="O53" s="76">
        <f t="shared" si="8"/>
        <v>0.33599999999999997</v>
      </c>
      <c r="P53" s="77">
        <f t="shared" si="30"/>
        <v>9</v>
      </c>
      <c r="Q53" s="82">
        <f t="shared" si="10"/>
        <v>151.20000000000002</v>
      </c>
      <c r="R53" s="82"/>
      <c r="S53" s="81">
        <f t="shared" si="21"/>
        <v>20.16</v>
      </c>
      <c r="T53" s="76">
        <f t="shared" si="14"/>
        <v>0.44999999999999996</v>
      </c>
      <c r="U53" s="77">
        <f t="shared" si="31"/>
        <v>0</v>
      </c>
      <c r="V53" s="82">
        <f t="shared" si="19"/>
        <v>0</v>
      </c>
      <c r="W53" s="82"/>
      <c r="X53" s="81">
        <f t="shared" si="37"/>
        <v>24.192</v>
      </c>
      <c r="Y53" s="76">
        <f t="shared" si="25"/>
        <v>0.65</v>
      </c>
      <c r="Z53" s="77">
        <f t="shared" si="43"/>
        <v>0</v>
      </c>
      <c r="AA53" s="82">
        <f t="shared" si="32"/>
        <v>0</v>
      </c>
      <c r="AB53" s="82"/>
      <c r="AC53" s="83">
        <f t="shared" si="22"/>
        <v>16.8</v>
      </c>
      <c r="AD53" s="84">
        <f t="shared" si="15"/>
        <v>0.44999999999999996</v>
      </c>
      <c r="AE53" s="85">
        <f t="shared" si="33"/>
        <v>8</v>
      </c>
      <c r="AF53" s="86">
        <f t="shared" si="20"/>
        <v>134.4</v>
      </c>
      <c r="AG53" s="123"/>
      <c r="AH53" s="83">
        <f t="shared" si="38"/>
        <v>20.16</v>
      </c>
      <c r="AI53" s="84">
        <f t="shared" si="26"/>
        <v>0.65</v>
      </c>
      <c r="AJ53" s="85">
        <f t="shared" si="44"/>
        <v>1</v>
      </c>
      <c r="AK53" s="86">
        <f t="shared" si="34"/>
        <v>20.16</v>
      </c>
      <c r="AL53" s="123"/>
      <c r="AM53" s="87">
        <f t="shared" si="39"/>
        <v>16.8</v>
      </c>
      <c r="AN53" s="88">
        <f t="shared" si="27"/>
        <v>0.65</v>
      </c>
      <c r="AO53" s="89">
        <f t="shared" si="40"/>
        <v>10</v>
      </c>
      <c r="AP53" s="90">
        <f t="shared" si="35"/>
        <v>168</v>
      </c>
      <c r="AQ53" s="90"/>
      <c r="AR53" s="81">
        <f t="shared" si="41"/>
        <v>24.192</v>
      </c>
      <c r="AS53" s="76">
        <f t="shared" si="28"/>
        <v>0.65</v>
      </c>
      <c r="AT53" s="77">
        <f t="shared" si="42"/>
        <v>0</v>
      </c>
      <c r="AU53" s="82">
        <f t="shared" si="36"/>
        <v>0</v>
      </c>
      <c r="AV53" s="78"/>
    </row>
    <row r="54" spans="1:48" x14ac:dyDescent="0.2">
      <c r="A54" s="119">
        <f t="shared" si="1"/>
        <v>0</v>
      </c>
      <c r="B54" s="241">
        <f t="shared" si="0"/>
        <v>258</v>
      </c>
      <c r="C54" s="160">
        <f>IF('Data Entry'!$C$20='Attrition Rates'!R$3,SUM(((B54*'Data Entry'!$C$21)*'Data Entry'!$C$22)*'Data Entry'!$C$23),0)</f>
        <v>0</v>
      </c>
      <c r="D54" s="122">
        <f>SUM(C54*'Data Entry'!$C$18)*(20/80)</f>
        <v>0</v>
      </c>
      <c r="E54" s="122">
        <f t="shared" si="2"/>
        <v>3688.1599999999994</v>
      </c>
      <c r="F54" s="122">
        <f>SUM(E54*'Data Entry'!$C$18)*(20/80)</f>
        <v>765.29319999999984</v>
      </c>
      <c r="G54" s="122">
        <f t="shared" si="5"/>
        <v>372137.87939999986</v>
      </c>
      <c r="H54" s="128">
        <f t="shared" si="6"/>
        <v>258</v>
      </c>
      <c r="I54">
        <v>46</v>
      </c>
      <c r="J54" s="47">
        <f t="shared" si="7"/>
        <v>14</v>
      </c>
      <c r="K54" s="50">
        <f>IF('Data Entry'!$C$9='Attrition Rates'!$A$4,'Attrition Rates'!D49,IF('Data Entry'!$C$9='Attrition Rates'!$A$5,'Attrition Rates'!E49,IF('Data Entry'!$C$9='Attrition Rates'!$A$6,'Attrition Rates'!F49,IF('Data Entry'!$C$9='Attrition Rates'!$A$7,'Attrition Rates'!G49,IF('Data Entry'!$C$9='Attrition Rates'!$A$8,'Attrition Rates'!H49,IF('Data Entry'!$C$9='Attrition Rates'!$A$9,'Attrition Rates'!I49,IF('Data Entry'!$C$9='Attrition Rates'!$A$10,'Attrition Rates'!J49,FALSE)))))))</f>
        <v>0.2579999999999999</v>
      </c>
      <c r="L54" s="53">
        <f t="shared" si="29"/>
        <v>232</v>
      </c>
      <c r="M54" s="1">
        <f t="shared" si="4"/>
        <v>3248</v>
      </c>
      <c r="N54" s="81">
        <f t="shared" si="11"/>
        <v>16.8</v>
      </c>
      <c r="O54" s="76">
        <f t="shared" si="8"/>
        <v>0.32999999999999996</v>
      </c>
      <c r="P54" s="77">
        <f t="shared" si="30"/>
        <v>9</v>
      </c>
      <c r="Q54" s="82">
        <f t="shared" si="10"/>
        <v>151.20000000000002</v>
      </c>
      <c r="R54" s="82"/>
      <c r="S54" s="81">
        <f t="shared" si="21"/>
        <v>20.16</v>
      </c>
      <c r="T54" s="76">
        <f t="shared" si="14"/>
        <v>0.43000000000000005</v>
      </c>
      <c r="U54" s="77">
        <f t="shared" si="31"/>
        <v>0</v>
      </c>
      <c r="V54" s="82">
        <f t="shared" si="19"/>
        <v>0</v>
      </c>
      <c r="W54" s="82"/>
      <c r="X54" s="81">
        <f t="shared" si="37"/>
        <v>24.192</v>
      </c>
      <c r="Y54" s="76">
        <f t="shared" si="25"/>
        <v>0.63</v>
      </c>
      <c r="Z54" s="77">
        <f t="shared" si="43"/>
        <v>0</v>
      </c>
      <c r="AA54" s="82">
        <f t="shared" si="32"/>
        <v>0</v>
      </c>
      <c r="AB54" s="82"/>
      <c r="AC54" s="83">
        <f t="shared" si="22"/>
        <v>16.8</v>
      </c>
      <c r="AD54" s="84">
        <f t="shared" si="15"/>
        <v>0.43000000000000005</v>
      </c>
      <c r="AE54" s="85">
        <f t="shared" si="33"/>
        <v>7</v>
      </c>
      <c r="AF54" s="86">
        <f t="shared" si="20"/>
        <v>117.60000000000001</v>
      </c>
      <c r="AG54" s="123"/>
      <c r="AH54" s="83">
        <f t="shared" si="38"/>
        <v>20.16</v>
      </c>
      <c r="AI54" s="84">
        <f t="shared" si="26"/>
        <v>0.63</v>
      </c>
      <c r="AJ54" s="85">
        <f t="shared" si="44"/>
        <v>1</v>
      </c>
      <c r="AK54" s="86">
        <f t="shared" si="34"/>
        <v>20.16</v>
      </c>
      <c r="AL54" s="123"/>
      <c r="AM54" s="87">
        <f t="shared" si="39"/>
        <v>16.8</v>
      </c>
      <c r="AN54" s="88">
        <f t="shared" si="27"/>
        <v>0.63</v>
      </c>
      <c r="AO54" s="89">
        <f t="shared" si="40"/>
        <v>9</v>
      </c>
      <c r="AP54" s="90">
        <f t="shared" si="35"/>
        <v>151.20000000000002</v>
      </c>
      <c r="AQ54" s="90"/>
      <c r="AR54" s="81">
        <f t="shared" si="41"/>
        <v>24.192</v>
      </c>
      <c r="AS54" s="76">
        <f t="shared" si="28"/>
        <v>0.63</v>
      </c>
      <c r="AT54" s="77">
        <f t="shared" si="42"/>
        <v>0</v>
      </c>
      <c r="AU54" s="82">
        <f t="shared" si="36"/>
        <v>0</v>
      </c>
      <c r="AV54" s="78"/>
    </row>
    <row r="55" spans="1:48" x14ac:dyDescent="0.2">
      <c r="A55" s="119">
        <f t="shared" si="1"/>
        <v>0</v>
      </c>
      <c r="B55" s="241">
        <f t="shared" si="0"/>
        <v>252</v>
      </c>
      <c r="C55" s="160"/>
      <c r="D55" s="122">
        <f>SUM(C55*'Data Entry'!$C$18)*(20/80)</f>
        <v>0</v>
      </c>
      <c r="E55" s="122">
        <f t="shared" si="2"/>
        <v>3604.1599999999994</v>
      </c>
      <c r="F55" s="122">
        <f>SUM(E55*'Data Entry'!$C$18)*(20/80)</f>
        <v>747.86319999999989</v>
      </c>
      <c r="G55" s="122">
        <f t="shared" si="5"/>
        <v>376489.90259999986</v>
      </c>
      <c r="H55" s="128">
        <f t="shared" si="6"/>
        <v>252</v>
      </c>
      <c r="I55">
        <v>47</v>
      </c>
      <c r="J55" s="47">
        <f t="shared" si="7"/>
        <v>14</v>
      </c>
      <c r="K55" s="50">
        <f>IF('Data Entry'!$C$9='Attrition Rates'!$A$4,'Attrition Rates'!D50,IF('Data Entry'!$C$9='Attrition Rates'!$A$5,'Attrition Rates'!E50,IF('Data Entry'!$C$9='Attrition Rates'!$A$6,'Attrition Rates'!F50,IF('Data Entry'!$C$9='Attrition Rates'!$A$7,'Attrition Rates'!G50,IF('Data Entry'!$C$9='Attrition Rates'!$A$8,'Attrition Rates'!H50,IF('Data Entry'!$C$9='Attrition Rates'!$A$9,'Attrition Rates'!I50,IF('Data Entry'!$C$9='Attrition Rates'!$A$10,'Attrition Rates'!J50,FALSE)))))))</f>
        <v>0.25199999999999989</v>
      </c>
      <c r="L55" s="53">
        <f t="shared" si="29"/>
        <v>226</v>
      </c>
      <c r="M55" s="1">
        <f t="shared" si="4"/>
        <v>3164</v>
      </c>
      <c r="N55" s="81">
        <f t="shared" si="11"/>
        <v>16.8</v>
      </c>
      <c r="O55" s="76">
        <f t="shared" si="8"/>
        <v>0.32399999999999995</v>
      </c>
      <c r="P55" s="77">
        <f t="shared" si="30"/>
        <v>9</v>
      </c>
      <c r="Q55" s="82">
        <f t="shared" si="10"/>
        <v>151.20000000000002</v>
      </c>
      <c r="R55" s="82"/>
      <c r="S55" s="81">
        <f t="shared" si="21"/>
        <v>20.16</v>
      </c>
      <c r="T55" s="76">
        <f t="shared" si="14"/>
        <v>0.41000000000000003</v>
      </c>
      <c r="U55" s="77">
        <f t="shared" si="31"/>
        <v>0</v>
      </c>
      <c r="V55" s="82">
        <f t="shared" si="19"/>
        <v>0</v>
      </c>
      <c r="W55" s="82"/>
      <c r="X55" s="81">
        <f t="shared" si="37"/>
        <v>24.192</v>
      </c>
      <c r="Y55" s="76">
        <f t="shared" si="25"/>
        <v>0.61</v>
      </c>
      <c r="Z55" s="77">
        <f t="shared" si="43"/>
        <v>0</v>
      </c>
      <c r="AA55" s="82">
        <f t="shared" si="32"/>
        <v>0</v>
      </c>
      <c r="AB55" s="82"/>
      <c r="AC55" s="83">
        <f t="shared" si="22"/>
        <v>16.8</v>
      </c>
      <c r="AD55" s="84">
        <f t="shared" si="15"/>
        <v>0.41000000000000003</v>
      </c>
      <c r="AE55" s="85">
        <f t="shared" si="33"/>
        <v>7</v>
      </c>
      <c r="AF55" s="86">
        <f t="shared" si="20"/>
        <v>117.60000000000001</v>
      </c>
      <c r="AG55" s="123"/>
      <c r="AH55" s="83">
        <f t="shared" si="38"/>
        <v>20.16</v>
      </c>
      <c r="AI55" s="84">
        <f t="shared" si="26"/>
        <v>0.61</v>
      </c>
      <c r="AJ55" s="85">
        <f t="shared" si="44"/>
        <v>1</v>
      </c>
      <c r="AK55" s="86">
        <f t="shared" si="34"/>
        <v>20.16</v>
      </c>
      <c r="AL55" s="123"/>
      <c r="AM55" s="87">
        <f t="shared" si="39"/>
        <v>16.8</v>
      </c>
      <c r="AN55" s="88">
        <f t="shared" si="27"/>
        <v>0.61</v>
      </c>
      <c r="AO55" s="89">
        <f t="shared" si="40"/>
        <v>9</v>
      </c>
      <c r="AP55" s="90">
        <f t="shared" si="35"/>
        <v>151.20000000000002</v>
      </c>
      <c r="AQ55" s="90"/>
      <c r="AR55" s="81">
        <f t="shared" si="41"/>
        <v>24.192</v>
      </c>
      <c r="AS55" s="76">
        <f t="shared" si="28"/>
        <v>0.61</v>
      </c>
      <c r="AT55" s="77">
        <f t="shared" si="42"/>
        <v>0</v>
      </c>
      <c r="AU55" s="82">
        <f t="shared" si="36"/>
        <v>0</v>
      </c>
      <c r="AV55" s="78"/>
    </row>
    <row r="56" spans="1:48" x14ac:dyDescent="0.2">
      <c r="A56" s="119">
        <f t="shared" si="1"/>
        <v>0</v>
      </c>
      <c r="B56" s="241">
        <f t="shared" si="0"/>
        <v>246</v>
      </c>
      <c r="C56" s="160"/>
      <c r="D56" s="122">
        <f>SUM(C56*'Data Entry'!$C$18)*(20/80)</f>
        <v>0</v>
      </c>
      <c r="E56" s="122">
        <f t="shared" si="2"/>
        <v>3517.3599999999997</v>
      </c>
      <c r="F56" s="122">
        <f>SUM(E56*'Data Entry'!$C$18)*(20/80)</f>
        <v>729.85219999999993</v>
      </c>
      <c r="G56" s="122">
        <f t="shared" si="5"/>
        <v>380737.11479999986</v>
      </c>
      <c r="H56" s="128">
        <f t="shared" si="6"/>
        <v>246</v>
      </c>
      <c r="I56">
        <v>48</v>
      </c>
      <c r="J56" s="47">
        <f t="shared" si="7"/>
        <v>14</v>
      </c>
      <c r="K56" s="50">
        <f>IF('Data Entry'!$C$9='Attrition Rates'!$A$4,'Attrition Rates'!D51,IF('Data Entry'!$C$9='Attrition Rates'!$A$5,'Attrition Rates'!E51,IF('Data Entry'!$C$9='Attrition Rates'!$A$6,'Attrition Rates'!F51,IF('Data Entry'!$C$9='Attrition Rates'!$A$7,'Attrition Rates'!G51,IF('Data Entry'!$C$9='Attrition Rates'!$A$8,'Attrition Rates'!H51,IF('Data Entry'!$C$9='Attrition Rates'!$A$9,'Attrition Rates'!I51,IF('Data Entry'!$C$9='Attrition Rates'!$A$10,'Attrition Rates'!J51,FALSE)))))))</f>
        <v>0.24599999999999989</v>
      </c>
      <c r="L56" s="53">
        <f t="shared" si="29"/>
        <v>221</v>
      </c>
      <c r="M56" s="1">
        <f t="shared" si="4"/>
        <v>3094</v>
      </c>
      <c r="N56" s="81">
        <f t="shared" si="11"/>
        <v>16.8</v>
      </c>
      <c r="O56" s="76">
        <f t="shared" si="8"/>
        <v>0.31799999999999995</v>
      </c>
      <c r="P56" s="77">
        <f t="shared" si="30"/>
        <v>9</v>
      </c>
      <c r="Q56" s="82">
        <f t="shared" si="10"/>
        <v>151.20000000000002</v>
      </c>
      <c r="R56" s="82"/>
      <c r="S56" s="81">
        <f t="shared" si="21"/>
        <v>20.16</v>
      </c>
      <c r="T56" s="76">
        <f t="shared" si="14"/>
        <v>0.39</v>
      </c>
      <c r="U56" s="77">
        <f t="shared" si="31"/>
        <v>0</v>
      </c>
      <c r="V56" s="82">
        <f t="shared" si="19"/>
        <v>0</v>
      </c>
      <c r="W56" s="82"/>
      <c r="X56" s="81">
        <f t="shared" si="37"/>
        <v>24.192</v>
      </c>
      <c r="Y56" s="76">
        <f t="shared" si="25"/>
        <v>0.59000000000000008</v>
      </c>
      <c r="Z56" s="77">
        <f t="shared" si="43"/>
        <v>0</v>
      </c>
      <c r="AA56" s="82">
        <f t="shared" si="32"/>
        <v>0</v>
      </c>
      <c r="AB56" s="82"/>
      <c r="AC56" s="83">
        <f t="shared" si="22"/>
        <v>16.8</v>
      </c>
      <c r="AD56" s="84">
        <f t="shared" si="15"/>
        <v>0.39</v>
      </c>
      <c r="AE56" s="85">
        <f t="shared" si="33"/>
        <v>6</v>
      </c>
      <c r="AF56" s="86">
        <f t="shared" si="20"/>
        <v>100.80000000000001</v>
      </c>
      <c r="AG56" s="123"/>
      <c r="AH56" s="83">
        <f t="shared" si="38"/>
        <v>20.16</v>
      </c>
      <c r="AI56" s="84">
        <f t="shared" si="26"/>
        <v>0.59000000000000008</v>
      </c>
      <c r="AJ56" s="85">
        <f t="shared" si="44"/>
        <v>1</v>
      </c>
      <c r="AK56" s="86">
        <f t="shared" si="34"/>
        <v>20.16</v>
      </c>
      <c r="AL56" s="123"/>
      <c r="AM56" s="87">
        <f t="shared" si="39"/>
        <v>16.8</v>
      </c>
      <c r="AN56" s="88">
        <f t="shared" si="27"/>
        <v>0.59000000000000008</v>
      </c>
      <c r="AO56" s="89">
        <f t="shared" si="40"/>
        <v>9</v>
      </c>
      <c r="AP56" s="90">
        <f t="shared" si="35"/>
        <v>151.20000000000002</v>
      </c>
      <c r="AQ56" s="90"/>
      <c r="AR56" s="81">
        <f t="shared" si="41"/>
        <v>24.192</v>
      </c>
      <c r="AS56" s="76">
        <f t="shared" si="28"/>
        <v>0.59000000000000008</v>
      </c>
      <c r="AT56" s="77">
        <f t="shared" si="42"/>
        <v>0</v>
      </c>
      <c r="AU56" s="82">
        <f t="shared" si="36"/>
        <v>0</v>
      </c>
      <c r="AV56" s="78"/>
    </row>
    <row r="57" spans="1:48" x14ac:dyDescent="0.2">
      <c r="N57" s="81"/>
      <c r="O57" s="76"/>
      <c r="P57" s="77"/>
      <c r="Q57" s="82"/>
      <c r="R57" s="82"/>
      <c r="S57" s="81"/>
      <c r="T57" s="76"/>
      <c r="U57" s="77"/>
      <c r="V57" s="82"/>
      <c r="W57" s="82"/>
      <c r="X57" s="81"/>
      <c r="Y57" s="76"/>
      <c r="Z57" s="77"/>
      <c r="AA57" s="82"/>
      <c r="AB57" s="82"/>
      <c r="AC57" s="83"/>
      <c r="AD57" s="84"/>
      <c r="AE57" s="85"/>
      <c r="AF57" s="86"/>
      <c r="AG57" s="123"/>
      <c r="AH57" s="83"/>
      <c r="AI57" s="84"/>
      <c r="AJ57" s="85"/>
      <c r="AK57" s="86"/>
      <c r="AL57" s="123"/>
      <c r="AM57" s="87"/>
      <c r="AN57" s="88"/>
      <c r="AO57" s="89"/>
      <c r="AP57" s="90"/>
      <c r="AQ57" s="90"/>
      <c r="AR57" s="81"/>
      <c r="AS57" s="76"/>
      <c r="AT57" s="77"/>
      <c r="AU57" s="82"/>
      <c r="AV57" s="78"/>
    </row>
    <row r="58" spans="1:48" x14ac:dyDescent="0.2">
      <c r="N58" s="81"/>
      <c r="O58" s="76"/>
      <c r="P58" s="77"/>
      <c r="Q58" s="82"/>
      <c r="R58" s="82"/>
      <c r="S58" s="81"/>
      <c r="T58" s="76"/>
      <c r="U58" s="77"/>
      <c r="V58" s="82"/>
      <c r="W58" s="82"/>
      <c r="X58" s="81"/>
      <c r="Y58" s="76"/>
      <c r="Z58" s="77"/>
      <c r="AA58" s="82"/>
      <c r="AB58" s="82"/>
      <c r="AC58" s="83"/>
      <c r="AD58" s="84"/>
      <c r="AE58" s="85"/>
      <c r="AF58" s="86"/>
      <c r="AG58" s="123"/>
      <c r="AH58" s="83"/>
      <c r="AI58" s="84"/>
      <c r="AJ58" s="85"/>
      <c r="AK58" s="86"/>
      <c r="AL58" s="123"/>
      <c r="AM58" s="87"/>
      <c r="AN58" s="88"/>
      <c r="AO58" s="89"/>
      <c r="AP58" s="90"/>
      <c r="AQ58" s="90"/>
      <c r="AR58" s="81"/>
      <c r="AS58" s="76"/>
      <c r="AT58" s="77"/>
      <c r="AU58" s="82"/>
      <c r="AV58" s="78"/>
    </row>
    <row r="59" spans="1:48" x14ac:dyDescent="0.2">
      <c r="N59" s="81"/>
      <c r="O59" s="76"/>
      <c r="P59" s="77"/>
      <c r="Q59" s="82"/>
      <c r="R59" s="82"/>
      <c r="S59" s="81"/>
      <c r="T59" s="76"/>
      <c r="U59" s="77"/>
      <c r="V59" s="82"/>
      <c r="W59" s="82"/>
      <c r="X59" s="81"/>
      <c r="Y59" s="76"/>
      <c r="Z59" s="77"/>
      <c r="AA59" s="82"/>
      <c r="AB59" s="82"/>
      <c r="AC59" s="83"/>
      <c r="AD59" s="84"/>
      <c r="AE59" s="85"/>
      <c r="AF59" s="86"/>
      <c r="AG59" s="123"/>
      <c r="AH59" s="83"/>
      <c r="AI59" s="84"/>
      <c r="AJ59" s="85"/>
      <c r="AK59" s="86"/>
      <c r="AL59" s="123"/>
      <c r="AM59" s="87"/>
      <c r="AN59" s="88"/>
      <c r="AO59" s="89"/>
      <c r="AP59" s="90"/>
      <c r="AQ59" s="90"/>
      <c r="AR59" s="81"/>
      <c r="AS59" s="76"/>
      <c r="AT59" s="77"/>
      <c r="AU59" s="82"/>
      <c r="AV59" s="78"/>
    </row>
    <row r="60" spans="1:48" x14ac:dyDescent="0.2">
      <c r="N60" s="81"/>
      <c r="O60" s="76"/>
      <c r="P60" s="77"/>
      <c r="Q60" s="82"/>
      <c r="R60" s="82"/>
      <c r="S60" s="81"/>
      <c r="T60" s="76"/>
      <c r="U60" s="77"/>
      <c r="V60" s="82"/>
      <c r="W60" s="82"/>
      <c r="X60" s="81"/>
      <c r="Y60" s="76"/>
      <c r="Z60" s="77"/>
      <c r="AA60" s="82"/>
      <c r="AB60" s="82"/>
      <c r="AC60" s="83"/>
      <c r="AD60" s="84"/>
      <c r="AE60" s="85"/>
      <c r="AF60" s="86"/>
      <c r="AG60" s="123"/>
      <c r="AH60" s="83"/>
      <c r="AI60" s="84"/>
      <c r="AJ60" s="85"/>
      <c r="AK60" s="86"/>
      <c r="AL60" s="123"/>
      <c r="AM60" s="87"/>
      <c r="AN60" s="88"/>
      <c r="AO60" s="89"/>
      <c r="AP60" s="90"/>
      <c r="AQ60" s="90"/>
      <c r="AR60" s="81"/>
      <c r="AS60" s="76"/>
      <c r="AT60" s="77"/>
      <c r="AU60" s="82"/>
      <c r="AV60" s="78"/>
    </row>
    <row r="61" spans="1:48" x14ac:dyDescent="0.2">
      <c r="A61" s="2"/>
      <c r="N61" s="81"/>
      <c r="O61" s="76"/>
      <c r="P61" s="77"/>
      <c r="Q61" s="82"/>
      <c r="R61" s="82"/>
      <c r="S61" s="81"/>
      <c r="T61" s="76"/>
      <c r="U61" s="77"/>
      <c r="V61" s="82"/>
      <c r="W61" s="82"/>
      <c r="X61" s="81"/>
      <c r="Y61" s="76"/>
      <c r="Z61" s="77"/>
      <c r="AA61" s="82"/>
      <c r="AB61" s="82"/>
      <c r="AC61" s="83"/>
      <c r="AD61" s="84"/>
      <c r="AE61" s="85"/>
      <c r="AF61" s="86"/>
      <c r="AG61" s="123"/>
      <c r="AH61" s="83"/>
      <c r="AI61" s="84"/>
      <c r="AJ61" s="85"/>
      <c r="AK61" s="86"/>
      <c r="AL61" s="123"/>
      <c r="AM61" s="87"/>
      <c r="AN61" s="88"/>
      <c r="AO61" s="89"/>
      <c r="AP61" s="90"/>
      <c r="AQ61" s="90"/>
      <c r="AR61" s="81"/>
      <c r="AS61" s="76"/>
      <c r="AT61" s="77"/>
      <c r="AU61" s="82"/>
      <c r="AV61" s="78"/>
    </row>
    <row r="62" spans="1:48" x14ac:dyDescent="0.2">
      <c r="N62" s="81"/>
      <c r="O62" s="76"/>
      <c r="P62" s="77"/>
      <c r="Q62" s="82"/>
      <c r="R62" s="82"/>
      <c r="S62" s="81"/>
      <c r="T62" s="76"/>
      <c r="U62" s="77"/>
      <c r="V62" s="82"/>
      <c r="W62" s="82"/>
      <c r="X62" s="81"/>
      <c r="Y62" s="76"/>
      <c r="Z62" s="77"/>
      <c r="AA62" s="82"/>
      <c r="AB62" s="82"/>
      <c r="AC62" s="83"/>
      <c r="AD62" s="84"/>
      <c r="AE62" s="85"/>
      <c r="AF62" s="86"/>
      <c r="AG62" s="123"/>
      <c r="AH62" s="83"/>
      <c r="AI62" s="84"/>
      <c r="AJ62" s="85"/>
      <c r="AK62" s="86"/>
      <c r="AL62" s="123"/>
      <c r="AM62" s="87"/>
      <c r="AN62" s="88"/>
      <c r="AO62" s="89"/>
      <c r="AP62" s="90"/>
      <c r="AQ62" s="90"/>
      <c r="AR62" s="81"/>
      <c r="AS62" s="76"/>
      <c r="AT62" s="77"/>
      <c r="AU62" s="82"/>
      <c r="AV62" s="78"/>
    </row>
    <row r="63" spans="1:48" x14ac:dyDescent="0.2">
      <c r="S63" s="81"/>
      <c r="T63" s="76"/>
      <c r="U63" s="77"/>
      <c r="V63" s="82"/>
      <c r="W63" s="82"/>
      <c r="X63" s="81"/>
      <c r="Y63" s="76"/>
      <c r="Z63" s="77"/>
      <c r="AA63" s="82"/>
      <c r="AB63" s="82"/>
      <c r="AC63" s="83"/>
      <c r="AD63" s="84"/>
      <c r="AE63" s="85"/>
      <c r="AF63" s="86"/>
      <c r="AG63" s="123"/>
      <c r="AH63" s="83"/>
      <c r="AI63" s="84"/>
      <c r="AJ63" s="85"/>
      <c r="AK63" s="86"/>
      <c r="AL63" s="123"/>
      <c r="AM63" s="87"/>
      <c r="AN63" s="88"/>
      <c r="AO63" s="89"/>
      <c r="AP63" s="90"/>
      <c r="AQ63" s="90"/>
      <c r="AR63" s="81"/>
      <c r="AS63" s="76"/>
      <c r="AT63" s="77"/>
      <c r="AU63" s="82"/>
      <c r="AV63" s="78"/>
    </row>
    <row r="64" spans="1:48" x14ac:dyDescent="0.2">
      <c r="S64" s="81"/>
      <c r="T64" s="76"/>
      <c r="U64" s="77"/>
      <c r="V64" s="82"/>
      <c r="W64" s="82"/>
      <c r="X64" s="81"/>
      <c r="Y64" s="76"/>
      <c r="Z64" s="77"/>
      <c r="AA64" s="82"/>
      <c r="AB64" s="82"/>
      <c r="AC64" s="83"/>
      <c r="AD64" s="84"/>
      <c r="AE64" s="85"/>
      <c r="AF64" s="86"/>
      <c r="AG64" s="123"/>
      <c r="AH64" s="83"/>
      <c r="AI64" s="120"/>
      <c r="AJ64" s="85"/>
      <c r="AK64" s="86"/>
      <c r="AL64" s="123"/>
      <c r="AM64" s="87"/>
      <c r="AN64" s="88"/>
      <c r="AO64" s="89"/>
      <c r="AP64" s="90"/>
      <c r="AQ64" s="90"/>
      <c r="AR64" s="81"/>
      <c r="AS64" s="76"/>
      <c r="AT64" s="77"/>
      <c r="AU64" s="82"/>
      <c r="AV64" s="78"/>
    </row>
    <row r="65" spans="2:48" x14ac:dyDescent="0.2">
      <c r="S65" s="81"/>
      <c r="T65" s="76"/>
      <c r="U65" s="77"/>
      <c r="V65" s="82"/>
      <c r="W65" s="82"/>
      <c r="X65" s="81"/>
      <c r="Y65" s="76"/>
      <c r="Z65" s="77"/>
      <c r="AA65" s="82"/>
      <c r="AB65" s="82"/>
      <c r="AC65" s="83"/>
      <c r="AD65" s="84"/>
      <c r="AE65" s="85"/>
      <c r="AF65" s="86"/>
      <c r="AG65" s="123"/>
      <c r="AH65" s="83"/>
      <c r="AI65" s="120"/>
      <c r="AJ65" s="85"/>
      <c r="AK65" s="86"/>
      <c r="AL65" s="123"/>
      <c r="AM65" s="87"/>
      <c r="AN65" s="88"/>
      <c r="AO65" s="89"/>
      <c r="AP65" s="90"/>
      <c r="AQ65" s="90"/>
      <c r="AR65" s="81"/>
      <c r="AS65" s="76"/>
      <c r="AT65" s="77"/>
      <c r="AU65" s="82"/>
      <c r="AV65" s="78"/>
    </row>
    <row r="66" spans="2:48" x14ac:dyDescent="0.2">
      <c r="B66" s="242"/>
      <c r="C66" s="163"/>
      <c r="D66"/>
      <c r="S66" s="81"/>
      <c r="T66" s="76"/>
      <c r="U66" s="77"/>
      <c r="V66" s="82"/>
      <c r="W66" s="82"/>
      <c r="X66" s="81"/>
      <c r="Y66" s="76"/>
      <c r="Z66" s="77"/>
      <c r="AA66" s="82"/>
      <c r="AB66" s="82"/>
      <c r="AC66" s="83"/>
      <c r="AD66" s="84"/>
      <c r="AE66" s="85"/>
      <c r="AF66" s="86"/>
      <c r="AG66" s="123"/>
      <c r="AH66" s="83"/>
      <c r="AI66" s="120"/>
      <c r="AJ66" s="85"/>
      <c r="AK66" s="86"/>
      <c r="AL66" s="123"/>
      <c r="AM66" s="87"/>
      <c r="AN66" s="88"/>
      <c r="AO66" s="89"/>
      <c r="AP66" s="90"/>
      <c r="AQ66" s="90"/>
      <c r="AR66" s="81"/>
      <c r="AS66" s="76"/>
      <c r="AT66" s="77"/>
      <c r="AU66" s="82"/>
      <c r="AV66" s="78"/>
    </row>
    <row r="67" spans="2:48" x14ac:dyDescent="0.2">
      <c r="B67" s="242"/>
      <c r="C67" s="163"/>
      <c r="D67"/>
      <c r="J67" s="48"/>
      <c r="K67" s="51"/>
      <c r="M67"/>
      <c r="S67" s="81"/>
      <c r="T67" s="76"/>
      <c r="U67" s="77"/>
      <c r="V67" s="82"/>
      <c r="W67" s="82"/>
      <c r="X67" s="81"/>
      <c r="Y67" s="76"/>
      <c r="Z67" s="77"/>
      <c r="AA67" s="82"/>
      <c r="AB67" s="82"/>
      <c r="AC67" s="83"/>
      <c r="AD67" s="84"/>
      <c r="AE67" s="85"/>
      <c r="AF67" s="86"/>
      <c r="AG67" s="123"/>
      <c r="AH67" s="83"/>
      <c r="AI67" s="120"/>
      <c r="AJ67" s="85"/>
      <c r="AK67" s="86"/>
      <c r="AL67" s="123"/>
      <c r="AM67" s="87"/>
      <c r="AN67" s="88"/>
      <c r="AO67" s="89"/>
      <c r="AP67" s="90"/>
      <c r="AQ67" s="90"/>
      <c r="AR67" s="81"/>
      <c r="AS67" s="76"/>
      <c r="AT67" s="77"/>
      <c r="AU67" s="82"/>
      <c r="AV67" s="78"/>
    </row>
    <row r="68" spans="2:48" x14ac:dyDescent="0.2">
      <c r="B68" s="242"/>
      <c r="C68" s="163"/>
      <c r="D68"/>
      <c r="J68" s="48"/>
      <c r="K68" s="51"/>
      <c r="M68"/>
      <c r="S68" s="81"/>
      <c r="T68" s="76"/>
      <c r="U68" s="77"/>
      <c r="V68" s="82"/>
      <c r="W68" s="82"/>
      <c r="X68" s="81"/>
      <c r="Y68" s="76"/>
      <c r="Z68" s="77"/>
      <c r="AA68" s="82"/>
      <c r="AB68" s="82"/>
      <c r="AC68" s="83"/>
      <c r="AD68" s="84"/>
      <c r="AE68" s="85"/>
      <c r="AF68" s="86"/>
      <c r="AG68" s="123"/>
      <c r="AH68" s="83"/>
      <c r="AI68" s="120"/>
      <c r="AJ68" s="85"/>
      <c r="AK68" s="86"/>
      <c r="AL68" s="123"/>
      <c r="AM68" s="87"/>
      <c r="AN68" s="88"/>
      <c r="AO68" s="89"/>
      <c r="AP68" s="90"/>
      <c r="AQ68" s="90"/>
      <c r="AR68" s="81"/>
      <c r="AS68" s="76"/>
      <c r="AT68" s="77"/>
      <c r="AU68" s="82"/>
      <c r="AV68" s="78"/>
    </row>
    <row r="69" spans="2:48" x14ac:dyDescent="0.2">
      <c r="B69" s="242"/>
      <c r="C69" s="163"/>
      <c r="D69"/>
      <c r="U69" s="77"/>
      <c r="X69" s="81"/>
      <c r="Y69" s="76"/>
      <c r="Z69" s="77"/>
      <c r="AA69" s="82"/>
      <c r="AB69" s="82"/>
      <c r="AH69" s="83"/>
      <c r="AI69" s="84"/>
      <c r="AJ69" s="85"/>
      <c r="AK69" s="86"/>
      <c r="AL69" s="123"/>
      <c r="AM69" s="87"/>
      <c r="AN69" s="88"/>
      <c r="AO69" s="89"/>
      <c r="AP69" s="90"/>
      <c r="AQ69" s="90"/>
      <c r="AR69" s="7"/>
      <c r="AS69" s="8"/>
      <c r="AT69" s="77"/>
    </row>
    <row r="70" spans="2:48" x14ac:dyDescent="0.2">
      <c r="B70" s="242"/>
      <c r="C70" s="163"/>
      <c r="D70"/>
      <c r="U70" s="77"/>
      <c r="X70" s="81"/>
      <c r="Y70" s="76"/>
      <c r="Z70" s="77"/>
      <c r="AA70" s="82"/>
      <c r="AB70" s="82"/>
      <c r="AH70" s="83"/>
      <c r="AI70" s="84"/>
      <c r="AJ70" s="85"/>
      <c r="AK70" s="86"/>
      <c r="AL70" s="123"/>
      <c r="AM70" s="87"/>
      <c r="AN70" s="88"/>
      <c r="AO70" s="89"/>
      <c r="AP70" s="90"/>
      <c r="AQ70" s="90"/>
      <c r="AR70" s="7"/>
      <c r="AS70" s="8"/>
    </row>
    <row r="71" spans="2:48" x14ac:dyDescent="0.2">
      <c r="B71" s="242"/>
      <c r="C71" s="163"/>
      <c r="D71"/>
      <c r="U71" s="77"/>
      <c r="X71" s="81"/>
      <c r="Y71" s="76"/>
      <c r="Z71" s="77"/>
      <c r="AA71" s="82"/>
      <c r="AB71" s="82"/>
      <c r="AH71" s="83"/>
      <c r="AI71" s="84"/>
      <c r="AJ71" s="85"/>
      <c r="AK71" s="86"/>
      <c r="AL71" s="123"/>
      <c r="AM71" s="87"/>
      <c r="AN71" s="88"/>
      <c r="AO71" s="89"/>
      <c r="AP71" s="90"/>
      <c r="AQ71" s="90"/>
      <c r="AR71" s="7"/>
      <c r="AS71" s="8"/>
    </row>
    <row r="72" spans="2:48" x14ac:dyDescent="0.2">
      <c r="B72" s="242"/>
      <c r="C72" s="163"/>
      <c r="D72"/>
      <c r="U72" s="77"/>
      <c r="X72" s="81"/>
      <c r="Y72" s="76"/>
      <c r="Z72" s="77"/>
      <c r="AA72" s="82"/>
      <c r="AB72" s="82"/>
      <c r="AH72" s="83"/>
      <c r="AI72" s="84"/>
      <c r="AJ72" s="85"/>
      <c r="AK72" s="86"/>
      <c r="AL72" s="123"/>
      <c r="AM72" s="87"/>
      <c r="AN72" s="88"/>
      <c r="AO72" s="89"/>
      <c r="AP72" s="90"/>
      <c r="AQ72" s="90"/>
      <c r="AR72" s="7"/>
      <c r="AS72" s="8"/>
    </row>
    <row r="73" spans="2:48" x14ac:dyDescent="0.2">
      <c r="B73" s="242"/>
      <c r="C73" s="163"/>
      <c r="D73"/>
      <c r="U73" s="77"/>
      <c r="X73" s="81"/>
      <c r="Y73" s="76"/>
      <c r="Z73" s="77"/>
      <c r="AA73" s="82"/>
      <c r="AB73" s="82"/>
      <c r="AH73" s="83"/>
      <c r="AI73" s="84"/>
      <c r="AJ73" s="85"/>
      <c r="AK73" s="86"/>
      <c r="AL73" s="123"/>
      <c r="AM73" s="87"/>
      <c r="AN73" s="88"/>
      <c r="AO73" s="89"/>
      <c r="AP73" s="90"/>
      <c r="AQ73" s="90"/>
      <c r="AR73" s="7"/>
      <c r="AS73" s="8"/>
    </row>
    <row r="74" spans="2:48" x14ac:dyDescent="0.2">
      <c r="B74" s="242"/>
      <c r="C74" s="163"/>
      <c r="D74"/>
      <c r="U74" s="77"/>
      <c r="X74" s="81"/>
      <c r="Y74" s="76"/>
      <c r="Z74" s="77"/>
      <c r="AA74" s="82"/>
      <c r="AB74" s="82"/>
      <c r="AH74" s="83"/>
      <c r="AI74" s="84"/>
      <c r="AJ74" s="85"/>
      <c r="AK74" s="86"/>
      <c r="AL74" s="123"/>
      <c r="AM74" s="87"/>
      <c r="AN74" s="88"/>
      <c r="AO74" s="89"/>
      <c r="AP74" s="90"/>
      <c r="AQ74" s="90"/>
      <c r="AR74" s="7"/>
      <c r="AS74" s="8"/>
    </row>
    <row r="75" spans="2:48" x14ac:dyDescent="0.2">
      <c r="B75" s="242"/>
      <c r="C75" s="163"/>
      <c r="D75"/>
      <c r="U75" s="77"/>
      <c r="AM75" s="22"/>
      <c r="AN75" s="40"/>
      <c r="AO75" s="89"/>
      <c r="AR75" s="7"/>
      <c r="AS75" s="8"/>
    </row>
    <row r="76" spans="2:48" x14ac:dyDescent="0.2">
      <c r="B76" s="242"/>
      <c r="C76" s="163"/>
      <c r="D76"/>
      <c r="U76" s="77"/>
      <c r="AM76" s="22"/>
      <c r="AN76" s="40"/>
      <c r="AO76" s="89"/>
      <c r="AR76" s="7"/>
      <c r="AS76" s="8"/>
    </row>
    <row r="77" spans="2:48" x14ac:dyDescent="0.2">
      <c r="B77" s="242"/>
      <c r="C77" s="163"/>
      <c r="D77"/>
      <c r="U77" s="77"/>
      <c r="AM77" s="22"/>
      <c r="AN77" s="40"/>
      <c r="AR77" s="7"/>
      <c r="AS77" s="8"/>
    </row>
    <row r="78" spans="2:48" x14ac:dyDescent="0.2">
      <c r="B78" s="242"/>
      <c r="C78" s="163"/>
      <c r="D78"/>
      <c r="U78" s="77"/>
      <c r="AM78" s="22"/>
      <c r="AN78" s="40"/>
      <c r="AR78" s="7"/>
      <c r="AS78" s="8"/>
    </row>
    <row r="79" spans="2:48" x14ac:dyDescent="0.2">
      <c r="B79" s="242"/>
      <c r="C79" s="163"/>
      <c r="D79"/>
      <c r="AM79" s="22"/>
      <c r="AN79" s="40"/>
      <c r="AR79" s="7"/>
      <c r="AS79" s="8"/>
    </row>
    <row r="80" spans="2:48" x14ac:dyDescent="0.2">
      <c r="B80" s="242"/>
      <c r="C80" s="163"/>
      <c r="D80"/>
      <c r="AM80" s="22"/>
      <c r="AN80" s="40"/>
      <c r="AR80" s="7"/>
      <c r="AS80" s="8"/>
    </row>
    <row r="81" spans="2:45" x14ac:dyDescent="0.2">
      <c r="B81" s="242"/>
      <c r="C81" s="163"/>
      <c r="D81"/>
      <c r="AD81" s="17"/>
      <c r="AF81" s="13"/>
      <c r="AG81" s="16"/>
      <c r="AM81" s="22"/>
      <c r="AN81" s="40"/>
      <c r="AR81" s="7"/>
      <c r="AS81" s="8"/>
    </row>
    <row r="82" spans="2:45" x14ac:dyDescent="0.2">
      <c r="B82" s="242"/>
      <c r="C82" s="163"/>
      <c r="D82"/>
      <c r="J82"/>
      <c r="K82"/>
      <c r="L82"/>
      <c r="M82"/>
      <c r="AD82" s="17"/>
      <c r="AF82" s="13"/>
      <c r="AG82" s="16"/>
      <c r="AM82" s="22"/>
      <c r="AN82" s="40"/>
      <c r="AR82" s="7"/>
      <c r="AS82" s="8"/>
    </row>
    <row r="83" spans="2:45" x14ac:dyDescent="0.2">
      <c r="B83" s="242"/>
      <c r="C83" s="163"/>
      <c r="D83"/>
      <c r="J83"/>
      <c r="K83"/>
      <c r="L83"/>
      <c r="M83"/>
      <c r="AD83" s="17"/>
      <c r="AF83" s="13"/>
      <c r="AG83" s="16"/>
      <c r="AM83" s="22"/>
      <c r="AN83" s="40"/>
      <c r="AR83" s="7"/>
      <c r="AS83" s="8"/>
    </row>
    <row r="84" spans="2:45" x14ac:dyDescent="0.2">
      <c r="B84" s="242"/>
      <c r="C84" s="163"/>
      <c r="D84"/>
      <c r="J84"/>
      <c r="K84"/>
      <c r="L84"/>
      <c r="M84"/>
      <c r="AD84" s="17"/>
      <c r="AF84" s="13"/>
      <c r="AG84" s="16"/>
      <c r="AM84" s="22"/>
      <c r="AN84" s="40"/>
      <c r="AR84" s="7"/>
      <c r="AS84" s="8"/>
    </row>
    <row r="85" spans="2:45" x14ac:dyDescent="0.2">
      <c r="B85" s="242"/>
      <c r="C85" s="163"/>
      <c r="D85"/>
      <c r="J85"/>
      <c r="K85"/>
      <c r="L85"/>
      <c r="M85"/>
      <c r="AD85" s="17"/>
      <c r="AF85" s="13"/>
      <c r="AG85" s="16"/>
      <c r="AM85" s="22"/>
      <c r="AN85" s="40"/>
      <c r="AR85" s="7"/>
      <c r="AS85" s="8"/>
    </row>
    <row r="86" spans="2:45" x14ac:dyDescent="0.2">
      <c r="B86" s="242"/>
      <c r="C86" s="163"/>
      <c r="D86"/>
      <c r="J86"/>
      <c r="K86"/>
      <c r="L86"/>
      <c r="M86"/>
      <c r="AD86" s="17"/>
      <c r="AF86" s="13"/>
      <c r="AG86" s="16"/>
      <c r="AM86" s="22"/>
      <c r="AN86" s="40"/>
      <c r="AR86" s="7"/>
      <c r="AS86" s="8"/>
    </row>
    <row r="87" spans="2:45" x14ac:dyDescent="0.2">
      <c r="B87" s="242"/>
      <c r="C87" s="163"/>
      <c r="D87"/>
      <c r="J87"/>
      <c r="K87"/>
      <c r="L87"/>
      <c r="M87"/>
      <c r="AD87" s="17"/>
      <c r="AF87" s="13"/>
      <c r="AG87" s="16"/>
      <c r="AM87" s="22"/>
      <c r="AN87" s="40"/>
      <c r="AR87" s="7"/>
      <c r="AS87" s="8"/>
    </row>
    <row r="88" spans="2:45" x14ac:dyDescent="0.2">
      <c r="B88" s="242"/>
      <c r="C88" s="163"/>
      <c r="D88"/>
      <c r="J88"/>
      <c r="K88"/>
      <c r="L88"/>
      <c r="M88"/>
      <c r="AD88" s="17"/>
      <c r="AF88" s="13"/>
      <c r="AG88" s="16"/>
      <c r="AM88" s="22"/>
      <c r="AN88" s="40"/>
      <c r="AR88" s="7"/>
      <c r="AS88" s="8"/>
    </row>
    <row r="89" spans="2:45" x14ac:dyDescent="0.2">
      <c r="B89" s="242"/>
      <c r="C89" s="163"/>
      <c r="D89"/>
      <c r="J89"/>
      <c r="K89"/>
      <c r="L89"/>
      <c r="M89"/>
      <c r="AD89" s="17"/>
      <c r="AF89" s="13"/>
      <c r="AG89" s="16"/>
      <c r="AM89" s="22"/>
      <c r="AN89" s="40"/>
      <c r="AR89" s="7"/>
      <c r="AS89" s="8"/>
    </row>
    <row r="90" spans="2:45" x14ac:dyDescent="0.2">
      <c r="B90" s="242"/>
      <c r="C90" s="163"/>
      <c r="D90"/>
      <c r="J90"/>
      <c r="K90"/>
      <c r="L90"/>
      <c r="M90"/>
      <c r="AD90" s="17"/>
      <c r="AF90" s="13"/>
      <c r="AG90" s="16"/>
      <c r="AM90" s="22"/>
      <c r="AN90" s="40"/>
      <c r="AR90" s="7"/>
      <c r="AS90" s="8"/>
    </row>
    <row r="91" spans="2:45" x14ac:dyDescent="0.2">
      <c r="B91" s="242"/>
      <c r="C91" s="163"/>
      <c r="D91"/>
      <c r="J91"/>
      <c r="K91"/>
      <c r="L91"/>
      <c r="M91"/>
      <c r="AD91" s="17"/>
      <c r="AF91" s="13"/>
      <c r="AG91" s="16"/>
      <c r="AM91" s="22"/>
      <c r="AN91" s="40"/>
      <c r="AR91" s="7"/>
      <c r="AS91" s="8"/>
    </row>
    <row r="92" spans="2:45" x14ac:dyDescent="0.2">
      <c r="B92" s="242"/>
      <c r="C92" s="163"/>
      <c r="D92"/>
      <c r="J92"/>
      <c r="K92"/>
      <c r="L92"/>
      <c r="M92"/>
      <c r="AD92" s="17"/>
      <c r="AF92" s="13"/>
      <c r="AG92" s="16"/>
      <c r="AM92" s="22"/>
      <c r="AN92" s="40"/>
      <c r="AR92" s="7"/>
      <c r="AS92" s="8"/>
    </row>
    <row r="93" spans="2:45" x14ac:dyDescent="0.2">
      <c r="B93" s="242"/>
      <c r="C93" s="163"/>
      <c r="D93"/>
      <c r="J93"/>
      <c r="K93"/>
      <c r="L93"/>
      <c r="M93"/>
      <c r="AD93" s="17"/>
      <c r="AF93" s="13"/>
      <c r="AG93" s="16"/>
      <c r="AM93" s="22"/>
      <c r="AN93" s="40"/>
      <c r="AR93" s="7"/>
      <c r="AS93" s="8"/>
    </row>
    <row r="94" spans="2:45" x14ac:dyDescent="0.2">
      <c r="B94" s="242"/>
      <c r="C94" s="163"/>
      <c r="D94"/>
      <c r="J94"/>
      <c r="K94"/>
      <c r="L94"/>
      <c r="M94"/>
      <c r="AD94" s="17"/>
      <c r="AF94" s="13"/>
      <c r="AG94" s="16"/>
      <c r="AM94" s="22"/>
      <c r="AN94" s="40"/>
      <c r="AR94" s="7"/>
      <c r="AS94" s="8"/>
    </row>
    <row r="95" spans="2:45" x14ac:dyDescent="0.2">
      <c r="B95" s="242"/>
      <c r="C95" s="163"/>
      <c r="D95"/>
      <c r="J95"/>
      <c r="K95"/>
      <c r="L95"/>
      <c r="M95"/>
      <c r="AD95" s="17"/>
      <c r="AF95" s="13"/>
      <c r="AG95" s="16"/>
      <c r="AM95" s="22"/>
      <c r="AN95" s="40"/>
      <c r="AR95" s="7"/>
      <c r="AS95" s="8"/>
    </row>
    <row r="96" spans="2:45" x14ac:dyDescent="0.2">
      <c r="B96" s="242"/>
      <c r="C96" s="163"/>
      <c r="D96"/>
      <c r="J96"/>
      <c r="K96"/>
      <c r="L96"/>
      <c r="M96"/>
      <c r="AD96" s="17"/>
      <c r="AF96" s="13"/>
      <c r="AG96" s="16"/>
      <c r="AM96" s="22"/>
      <c r="AN96" s="40"/>
      <c r="AR96" s="7"/>
      <c r="AS96" s="8"/>
    </row>
    <row r="97" spans="2:45" x14ac:dyDescent="0.2">
      <c r="B97" s="242"/>
      <c r="C97" s="163"/>
      <c r="D97"/>
      <c r="J97"/>
      <c r="K97"/>
      <c r="L97"/>
      <c r="M97"/>
      <c r="AD97" s="17"/>
      <c r="AF97" s="13"/>
      <c r="AG97" s="16"/>
      <c r="AM97" s="22"/>
      <c r="AN97" s="40"/>
      <c r="AR97" s="7"/>
      <c r="AS97" s="8"/>
    </row>
    <row r="98" spans="2:45" x14ac:dyDescent="0.2">
      <c r="B98" s="242"/>
      <c r="C98" s="163"/>
      <c r="D98"/>
      <c r="J98"/>
      <c r="K98"/>
      <c r="L98"/>
      <c r="M98"/>
      <c r="AD98" s="17"/>
      <c r="AF98" s="13"/>
      <c r="AG98" s="16"/>
      <c r="AM98" s="22"/>
      <c r="AN98" s="40"/>
      <c r="AR98" s="7"/>
      <c r="AS98" s="8"/>
    </row>
    <row r="99" spans="2:45" x14ac:dyDescent="0.2">
      <c r="B99" s="242"/>
      <c r="C99" s="163"/>
      <c r="D99"/>
      <c r="J99"/>
      <c r="K99"/>
      <c r="L99"/>
      <c r="M99"/>
      <c r="AD99" s="17"/>
      <c r="AF99" s="13"/>
      <c r="AG99" s="16"/>
      <c r="AM99" s="22"/>
      <c r="AN99" s="40"/>
      <c r="AR99" s="7"/>
      <c r="AS99" s="8"/>
    </row>
    <row r="100" spans="2:45" x14ac:dyDescent="0.2">
      <c r="B100" s="242"/>
      <c r="C100" s="163"/>
      <c r="D100"/>
      <c r="J100"/>
      <c r="K100"/>
      <c r="L100"/>
      <c r="M100"/>
      <c r="AD100" s="17"/>
      <c r="AF100" s="13"/>
      <c r="AG100" s="16"/>
      <c r="AM100" s="22"/>
      <c r="AN100" s="40"/>
      <c r="AR100" s="7"/>
      <c r="AS100" s="8"/>
    </row>
    <row r="101" spans="2:45" x14ac:dyDescent="0.2">
      <c r="B101" s="242"/>
      <c r="C101" s="163"/>
      <c r="D101"/>
      <c r="J101"/>
      <c r="K101"/>
      <c r="L101"/>
      <c r="M101"/>
      <c r="AD101" s="17"/>
      <c r="AF101" s="13"/>
      <c r="AG101" s="16"/>
      <c r="AM101" s="22"/>
      <c r="AN101" s="40"/>
      <c r="AR101" s="7"/>
      <c r="AS101" s="8"/>
    </row>
    <row r="102" spans="2:45" x14ac:dyDescent="0.2">
      <c r="B102" s="242"/>
      <c r="C102" s="163"/>
      <c r="D102"/>
      <c r="J102"/>
      <c r="K102"/>
      <c r="L102"/>
      <c r="M102"/>
      <c r="AD102" s="17"/>
      <c r="AF102" s="13"/>
      <c r="AG102" s="16"/>
      <c r="AM102" s="22"/>
      <c r="AN102" s="40"/>
      <c r="AR102" s="7"/>
      <c r="AS102" s="8"/>
    </row>
    <row r="103" spans="2:45" x14ac:dyDescent="0.2">
      <c r="B103" s="242"/>
      <c r="C103" s="163"/>
      <c r="D103"/>
      <c r="J103"/>
      <c r="K103"/>
      <c r="L103"/>
      <c r="M103"/>
      <c r="AD103" s="17"/>
      <c r="AF103" s="13"/>
      <c r="AG103" s="16"/>
      <c r="AM103" s="22"/>
      <c r="AN103" s="40"/>
      <c r="AR103" s="7"/>
      <c r="AS103" s="8"/>
    </row>
    <row r="104" spans="2:45" x14ac:dyDescent="0.2">
      <c r="B104" s="242"/>
      <c r="C104" s="163"/>
      <c r="D104"/>
      <c r="J104"/>
      <c r="K104"/>
      <c r="L104"/>
      <c r="M104"/>
      <c r="AD104" s="17"/>
      <c r="AF104" s="13"/>
      <c r="AG104" s="16"/>
      <c r="AM104" s="22"/>
      <c r="AN104" s="40"/>
      <c r="AR104" s="7"/>
      <c r="AS104" s="8"/>
    </row>
    <row r="105" spans="2:45" x14ac:dyDescent="0.2">
      <c r="B105" s="242"/>
      <c r="C105" s="163"/>
      <c r="D105"/>
      <c r="J105"/>
      <c r="K105"/>
      <c r="L105"/>
      <c r="M105"/>
      <c r="AD105" s="17"/>
      <c r="AF105" s="13"/>
      <c r="AG105" s="16"/>
      <c r="AM105" s="22"/>
      <c r="AN105" s="40"/>
      <c r="AR105" s="7"/>
      <c r="AS105" s="8"/>
    </row>
    <row r="106" spans="2:45" x14ac:dyDescent="0.2">
      <c r="B106" s="242"/>
      <c r="C106" s="163"/>
      <c r="D106"/>
      <c r="J106"/>
      <c r="K106"/>
      <c r="L106"/>
      <c r="M106"/>
      <c r="AD106" s="17"/>
      <c r="AF106" s="13"/>
      <c r="AG106" s="16"/>
      <c r="AM106" s="22"/>
      <c r="AN106" s="40"/>
      <c r="AR106" s="7"/>
      <c r="AS106" s="8"/>
    </row>
    <row r="107" spans="2:45" x14ac:dyDescent="0.2">
      <c r="B107" s="242"/>
      <c r="C107" s="163"/>
      <c r="D107"/>
      <c r="J107"/>
      <c r="K107"/>
      <c r="L107"/>
      <c r="M107"/>
      <c r="AD107" s="17"/>
      <c r="AF107" s="13"/>
      <c r="AG107" s="16"/>
      <c r="AM107" s="22"/>
      <c r="AN107" s="40"/>
      <c r="AR107" s="7"/>
      <c r="AS107" s="8"/>
    </row>
    <row r="108" spans="2:45" x14ac:dyDescent="0.2">
      <c r="B108" s="242"/>
      <c r="C108" s="163"/>
      <c r="D108"/>
      <c r="J108"/>
      <c r="K108"/>
      <c r="L108"/>
      <c r="M108"/>
      <c r="AD108" s="17"/>
      <c r="AF108" s="13"/>
      <c r="AG108" s="16"/>
      <c r="AM108" s="22"/>
      <c r="AN108" s="40"/>
      <c r="AR108" s="7"/>
      <c r="AS108" s="8"/>
    </row>
    <row r="109" spans="2:45" x14ac:dyDescent="0.2">
      <c r="B109" s="242"/>
      <c r="C109" s="163"/>
      <c r="D109"/>
      <c r="J109"/>
      <c r="K109"/>
      <c r="L109"/>
      <c r="M109"/>
      <c r="AD109" s="17"/>
      <c r="AF109" s="13"/>
      <c r="AG109" s="16"/>
      <c r="AM109" s="22"/>
      <c r="AN109" s="40"/>
      <c r="AR109" s="7"/>
      <c r="AS109" s="8"/>
    </row>
    <row r="110" spans="2:45" x14ac:dyDescent="0.2">
      <c r="B110" s="242"/>
      <c r="C110" s="163"/>
      <c r="D110"/>
      <c r="J110"/>
      <c r="K110"/>
      <c r="L110"/>
      <c r="M110"/>
      <c r="AD110" s="17"/>
      <c r="AF110" s="13"/>
      <c r="AG110" s="16"/>
      <c r="AM110" s="22"/>
      <c r="AN110" s="40"/>
      <c r="AR110" s="7"/>
      <c r="AS110" s="8"/>
    </row>
    <row r="111" spans="2:45" x14ac:dyDescent="0.2">
      <c r="B111" s="242"/>
      <c r="C111" s="163"/>
      <c r="D111"/>
      <c r="J111"/>
      <c r="K111"/>
      <c r="L111"/>
      <c r="M111"/>
      <c r="AD111" s="17"/>
      <c r="AF111" s="13"/>
      <c r="AG111" s="16"/>
      <c r="AM111" s="22"/>
      <c r="AN111" s="40"/>
      <c r="AR111" s="7"/>
      <c r="AS111" s="8"/>
    </row>
    <row r="112" spans="2:45" x14ac:dyDescent="0.2">
      <c r="B112" s="242"/>
      <c r="C112" s="163"/>
      <c r="D112"/>
      <c r="J112"/>
      <c r="K112"/>
      <c r="L112"/>
      <c r="M112"/>
      <c r="AD112" s="17"/>
      <c r="AF112" s="13"/>
      <c r="AG112" s="16"/>
      <c r="AM112" s="22"/>
      <c r="AN112" s="40"/>
      <c r="AR112" s="7"/>
      <c r="AS112" s="8"/>
    </row>
    <row r="113" spans="2:45" x14ac:dyDescent="0.2">
      <c r="B113" s="242"/>
      <c r="C113" s="163"/>
      <c r="D113"/>
      <c r="J113"/>
      <c r="K113"/>
      <c r="L113"/>
      <c r="M113"/>
      <c r="AD113" s="17"/>
      <c r="AF113" s="13"/>
      <c r="AG113" s="16"/>
      <c r="AM113" s="22"/>
      <c r="AN113" s="40"/>
      <c r="AR113" s="7"/>
      <c r="AS113" s="8"/>
    </row>
    <row r="114" spans="2:45" x14ac:dyDescent="0.2">
      <c r="B114" s="242"/>
      <c r="C114" s="163"/>
      <c r="D114"/>
      <c r="J114"/>
      <c r="K114"/>
      <c r="L114"/>
      <c r="M114"/>
      <c r="AD114" s="17"/>
      <c r="AF114" s="13"/>
      <c r="AG114" s="16"/>
      <c r="AM114" s="22"/>
      <c r="AN114" s="40"/>
      <c r="AR114" s="7"/>
      <c r="AS114" s="8"/>
    </row>
    <row r="115" spans="2:45" x14ac:dyDescent="0.2">
      <c r="B115" s="242"/>
      <c r="C115" s="163"/>
      <c r="D115"/>
      <c r="J115"/>
      <c r="K115"/>
      <c r="L115"/>
      <c r="M115"/>
      <c r="AD115" s="17"/>
      <c r="AF115" s="13"/>
      <c r="AG115" s="16"/>
      <c r="AM115" s="22"/>
      <c r="AN115" s="40"/>
      <c r="AR115" s="7"/>
      <c r="AS115" s="8"/>
    </row>
    <row r="116" spans="2:45" x14ac:dyDescent="0.2">
      <c r="B116" s="242"/>
      <c r="C116" s="163"/>
      <c r="D116"/>
      <c r="J116"/>
      <c r="K116"/>
      <c r="L116"/>
      <c r="M116"/>
      <c r="AD116" s="17"/>
      <c r="AF116" s="13"/>
      <c r="AG116" s="16"/>
      <c r="AM116" s="22"/>
      <c r="AN116" s="40"/>
      <c r="AR116" s="7"/>
      <c r="AS116" s="8"/>
    </row>
    <row r="117" spans="2:45" x14ac:dyDescent="0.2">
      <c r="B117" s="242"/>
      <c r="C117" s="163"/>
      <c r="D117"/>
      <c r="J117"/>
      <c r="K117"/>
      <c r="L117"/>
      <c r="M117"/>
      <c r="AD117" s="17"/>
      <c r="AF117" s="13"/>
      <c r="AG117" s="16"/>
      <c r="AM117" s="22"/>
      <c r="AN117" s="40"/>
      <c r="AR117" s="7"/>
      <c r="AS117" s="8"/>
    </row>
    <row r="118" spans="2:45" x14ac:dyDescent="0.2">
      <c r="B118" s="242"/>
      <c r="C118" s="163"/>
      <c r="D118"/>
      <c r="J118"/>
      <c r="K118"/>
      <c r="L118"/>
      <c r="M118"/>
      <c r="AD118" s="17"/>
      <c r="AF118" s="13"/>
      <c r="AG118" s="16"/>
      <c r="AM118" s="22"/>
      <c r="AN118" s="40"/>
      <c r="AR118" s="7"/>
      <c r="AS118" s="8"/>
    </row>
    <row r="119" spans="2:45" x14ac:dyDescent="0.2">
      <c r="B119" s="242"/>
      <c r="C119" s="163"/>
      <c r="D119"/>
      <c r="J119"/>
      <c r="K119"/>
      <c r="L119"/>
      <c r="M119"/>
      <c r="AD119" s="17"/>
      <c r="AF119" s="13"/>
      <c r="AG119" s="16"/>
      <c r="AM119" s="22"/>
      <c r="AN119" s="40"/>
      <c r="AR119" s="7"/>
      <c r="AS119" s="8"/>
    </row>
    <row r="120" spans="2:45" x14ac:dyDescent="0.2">
      <c r="B120" s="242"/>
      <c r="C120" s="163"/>
      <c r="D120"/>
      <c r="J120"/>
      <c r="K120"/>
      <c r="L120"/>
      <c r="M120"/>
      <c r="AD120" s="17"/>
      <c r="AF120" s="13"/>
      <c r="AG120" s="16"/>
      <c r="AM120" s="22"/>
      <c r="AN120" s="40"/>
      <c r="AR120" s="7"/>
      <c r="AS120" s="8"/>
    </row>
    <row r="121" spans="2:45" x14ac:dyDescent="0.2">
      <c r="B121" s="242"/>
      <c r="C121" s="163"/>
      <c r="D121"/>
      <c r="J121"/>
      <c r="K121"/>
      <c r="L121"/>
      <c r="M121"/>
      <c r="AD121" s="17"/>
      <c r="AF121" s="13"/>
      <c r="AG121" s="16"/>
      <c r="AM121" s="22"/>
      <c r="AN121" s="40"/>
      <c r="AR121" s="7"/>
      <c r="AS121" s="8"/>
    </row>
    <row r="122" spans="2:45" x14ac:dyDescent="0.2">
      <c r="B122" s="242"/>
      <c r="C122" s="163"/>
      <c r="D122"/>
      <c r="J122"/>
      <c r="K122"/>
      <c r="L122"/>
      <c r="M122"/>
      <c r="AD122" s="17"/>
      <c r="AF122" s="13"/>
      <c r="AG122" s="16"/>
      <c r="AM122" s="22"/>
      <c r="AN122" s="40"/>
      <c r="AR122" s="7"/>
      <c r="AS122" s="8"/>
    </row>
    <row r="123" spans="2:45" x14ac:dyDescent="0.2">
      <c r="B123" s="242"/>
      <c r="C123" s="163"/>
      <c r="D123"/>
      <c r="J123"/>
      <c r="K123"/>
      <c r="L123"/>
      <c r="M123"/>
      <c r="AD123" s="17"/>
      <c r="AF123" s="13"/>
      <c r="AG123" s="16"/>
      <c r="AM123" s="22"/>
      <c r="AN123" s="40"/>
      <c r="AR123" s="7"/>
      <c r="AS123" s="8"/>
    </row>
    <row r="124" spans="2:45" x14ac:dyDescent="0.2">
      <c r="B124" s="242"/>
      <c r="C124" s="163"/>
      <c r="D124"/>
      <c r="J124"/>
      <c r="K124"/>
      <c r="L124"/>
      <c r="M124"/>
      <c r="AD124" s="17"/>
      <c r="AF124" s="13"/>
      <c r="AG124" s="16"/>
      <c r="AM124" s="22"/>
      <c r="AN124" s="40"/>
      <c r="AR124" s="7"/>
      <c r="AS124" s="8"/>
    </row>
    <row r="125" spans="2:45" x14ac:dyDescent="0.2">
      <c r="B125" s="242"/>
      <c r="C125" s="163"/>
      <c r="D125"/>
      <c r="J125"/>
      <c r="K125"/>
      <c r="L125"/>
      <c r="M125"/>
      <c r="AD125" s="17"/>
      <c r="AF125" s="13"/>
      <c r="AG125" s="16"/>
      <c r="AM125" s="22"/>
      <c r="AN125" s="40"/>
      <c r="AR125" s="7"/>
      <c r="AS125" s="8"/>
    </row>
    <row r="126" spans="2:45" x14ac:dyDescent="0.2">
      <c r="B126" s="242"/>
      <c r="C126" s="163"/>
      <c r="D126"/>
      <c r="J126"/>
      <c r="K126"/>
      <c r="L126"/>
      <c r="M126"/>
      <c r="AD126" s="17"/>
      <c r="AF126" s="13"/>
      <c r="AG126" s="16"/>
      <c r="AM126" s="22"/>
      <c r="AN126" s="40"/>
      <c r="AR126" s="7"/>
      <c r="AS126" s="8"/>
    </row>
    <row r="127" spans="2:45" x14ac:dyDescent="0.2">
      <c r="B127" s="242"/>
      <c r="C127" s="163"/>
      <c r="D127"/>
      <c r="J127"/>
      <c r="K127"/>
      <c r="L127"/>
      <c r="M127"/>
      <c r="AD127" s="17"/>
      <c r="AF127" s="13"/>
      <c r="AG127" s="16"/>
      <c r="AM127" s="22"/>
      <c r="AN127" s="40"/>
      <c r="AR127" s="7"/>
      <c r="AS127" s="8"/>
    </row>
    <row r="128" spans="2:45" x14ac:dyDescent="0.2">
      <c r="B128" s="242"/>
      <c r="C128" s="163"/>
      <c r="D128"/>
      <c r="J128"/>
      <c r="K128"/>
      <c r="L128"/>
      <c r="M128"/>
      <c r="AD128" s="17"/>
      <c r="AF128" s="13"/>
      <c r="AG128" s="16"/>
      <c r="AM128" s="22"/>
      <c r="AN128" s="40"/>
      <c r="AR128" s="7"/>
      <c r="AS128" s="8"/>
    </row>
    <row r="129" spans="2:45" x14ac:dyDescent="0.2">
      <c r="B129" s="242"/>
      <c r="C129" s="163"/>
      <c r="D129"/>
      <c r="J129"/>
      <c r="K129"/>
      <c r="L129"/>
      <c r="M129"/>
      <c r="AD129" s="17"/>
      <c r="AF129" s="13"/>
      <c r="AG129" s="16"/>
      <c r="AM129" s="22"/>
      <c r="AN129" s="40"/>
      <c r="AR129" s="7"/>
      <c r="AS129" s="8"/>
    </row>
    <row r="130" spans="2:45" x14ac:dyDescent="0.2">
      <c r="B130" s="242"/>
      <c r="C130" s="163"/>
      <c r="D130"/>
      <c r="J130"/>
      <c r="K130"/>
      <c r="L130"/>
      <c r="M130"/>
      <c r="AD130" s="17"/>
      <c r="AF130" s="13"/>
      <c r="AG130" s="16"/>
      <c r="AM130" s="22"/>
      <c r="AN130" s="40"/>
      <c r="AR130" s="7"/>
      <c r="AS130" s="8"/>
    </row>
    <row r="131" spans="2:45" x14ac:dyDescent="0.2">
      <c r="B131" s="242"/>
      <c r="C131" s="163"/>
      <c r="D131"/>
      <c r="J131"/>
      <c r="K131"/>
      <c r="L131"/>
      <c r="M131"/>
      <c r="AD131" s="17"/>
      <c r="AF131" s="13"/>
      <c r="AG131" s="16"/>
      <c r="AM131" s="22"/>
      <c r="AN131" s="40"/>
      <c r="AR131" s="7"/>
      <c r="AS131" s="8"/>
    </row>
    <row r="132" spans="2:45" x14ac:dyDescent="0.2">
      <c r="B132" s="242"/>
      <c r="C132" s="163"/>
      <c r="D132"/>
      <c r="J132"/>
      <c r="K132"/>
      <c r="L132"/>
      <c r="M132"/>
      <c r="AD132" s="17"/>
      <c r="AF132" s="13"/>
      <c r="AG132" s="16"/>
      <c r="AM132" s="22"/>
      <c r="AN132" s="40"/>
      <c r="AR132" s="7"/>
      <c r="AS132" s="8"/>
    </row>
    <row r="133" spans="2:45" x14ac:dyDescent="0.2">
      <c r="B133" s="242"/>
      <c r="C133" s="163"/>
      <c r="D133"/>
      <c r="J133"/>
      <c r="K133"/>
      <c r="L133"/>
      <c r="M133"/>
      <c r="AD133" s="17"/>
      <c r="AF133" s="13"/>
      <c r="AG133" s="16"/>
      <c r="AM133" s="22"/>
      <c r="AN133" s="40"/>
      <c r="AR133" s="7"/>
      <c r="AS133" s="8"/>
    </row>
    <row r="134" spans="2:45" x14ac:dyDescent="0.2">
      <c r="B134" s="242"/>
      <c r="C134" s="163"/>
      <c r="D134"/>
      <c r="J134"/>
      <c r="K134"/>
      <c r="L134"/>
      <c r="M134"/>
      <c r="AD134" s="17"/>
      <c r="AF134" s="13"/>
      <c r="AG134" s="16"/>
      <c r="AM134" s="22"/>
      <c r="AN134" s="40"/>
      <c r="AR134" s="7"/>
      <c r="AS134" s="8"/>
    </row>
    <row r="135" spans="2:45" x14ac:dyDescent="0.2">
      <c r="B135" s="242"/>
      <c r="C135" s="163"/>
      <c r="D135"/>
      <c r="J135"/>
      <c r="K135"/>
      <c r="L135"/>
      <c r="M135"/>
      <c r="AD135" s="17"/>
      <c r="AF135" s="13"/>
      <c r="AG135" s="16"/>
      <c r="AM135" s="22"/>
      <c r="AN135" s="40"/>
      <c r="AR135" s="7"/>
      <c r="AS135" s="8"/>
    </row>
    <row r="136" spans="2:45" x14ac:dyDescent="0.2">
      <c r="AD136" s="17"/>
      <c r="AF136" s="13"/>
      <c r="AG136" s="16"/>
      <c r="AM136" s="22"/>
      <c r="AN136" s="40"/>
      <c r="AR136" s="7"/>
      <c r="AS136" s="8"/>
    </row>
    <row r="137" spans="2:45" x14ac:dyDescent="0.2">
      <c r="AD137" s="17"/>
      <c r="AF137" s="13"/>
      <c r="AG137" s="16"/>
      <c r="AM137" s="22"/>
      <c r="AN137" s="40"/>
      <c r="AR137" s="7"/>
      <c r="AS137" s="8"/>
    </row>
    <row r="138" spans="2:45" x14ac:dyDescent="0.2">
      <c r="AD138" s="17"/>
      <c r="AF138" s="13"/>
      <c r="AG138" s="16"/>
      <c r="AM138" s="22"/>
      <c r="AN138" s="40"/>
      <c r="AR138" s="7"/>
      <c r="AS138" s="8"/>
    </row>
    <row r="139" spans="2:45" x14ac:dyDescent="0.2">
      <c r="AD139" s="17"/>
      <c r="AF139" s="13"/>
      <c r="AG139" s="16"/>
      <c r="AM139" s="22"/>
      <c r="AN139" s="40"/>
      <c r="AR139" s="7"/>
      <c r="AS139" s="8"/>
    </row>
    <row r="140" spans="2:45" x14ac:dyDescent="0.2">
      <c r="B140" s="242"/>
      <c r="C140" s="163"/>
      <c r="D140"/>
      <c r="J140"/>
      <c r="K140"/>
      <c r="L140"/>
      <c r="M140"/>
      <c r="AD140" s="17"/>
      <c r="AF140" s="13"/>
      <c r="AG140" s="16"/>
      <c r="AM140" s="22"/>
      <c r="AN140" s="40"/>
      <c r="AR140" s="7"/>
      <c r="AS140" s="8"/>
    </row>
    <row r="141" spans="2:45" x14ac:dyDescent="0.2">
      <c r="B141" s="242"/>
      <c r="C141" s="163"/>
      <c r="D141"/>
      <c r="J141"/>
      <c r="K141"/>
      <c r="L141"/>
      <c r="M141"/>
      <c r="AD141" s="17"/>
      <c r="AF141" s="13"/>
      <c r="AG141" s="16"/>
      <c r="AM141" s="22"/>
      <c r="AN141" s="40"/>
      <c r="AR141" s="7"/>
      <c r="AS141" s="8"/>
    </row>
    <row r="142" spans="2:45" x14ac:dyDescent="0.2">
      <c r="AD142" s="17"/>
      <c r="AF142" s="13"/>
      <c r="AG142" s="16"/>
      <c r="AM142" s="22"/>
      <c r="AN142" s="40"/>
      <c r="AR142" s="7"/>
      <c r="AS142" s="8"/>
    </row>
    <row r="143" spans="2:45" x14ac:dyDescent="0.2">
      <c r="AD143" s="17"/>
      <c r="AF143" s="13"/>
      <c r="AG143" s="16"/>
      <c r="AM143" s="22"/>
      <c r="AN143" s="40"/>
      <c r="AR143" s="7"/>
      <c r="AS143" s="8"/>
    </row>
    <row r="144" spans="2:45" x14ac:dyDescent="0.2">
      <c r="AD144" s="17"/>
      <c r="AF144" s="13"/>
      <c r="AG144" s="16"/>
      <c r="AM144" s="22"/>
      <c r="AN144" s="40"/>
      <c r="AR144" s="7"/>
      <c r="AS144" s="8"/>
    </row>
    <row r="145" spans="2:45" x14ac:dyDescent="0.2">
      <c r="AD145" s="17"/>
      <c r="AF145" s="13"/>
      <c r="AG145" s="16"/>
      <c r="AM145" s="22"/>
      <c r="AN145" s="40"/>
      <c r="AR145" s="7"/>
      <c r="AS145" s="8"/>
    </row>
    <row r="146" spans="2:45" x14ac:dyDescent="0.2">
      <c r="B146" s="242"/>
      <c r="C146" s="163"/>
      <c r="D146"/>
      <c r="J146"/>
      <c r="K146"/>
      <c r="L146"/>
      <c r="M146"/>
      <c r="AD146" s="17"/>
      <c r="AF146" s="13"/>
      <c r="AG146" s="16"/>
      <c r="AM146" s="22"/>
      <c r="AN146" s="40"/>
      <c r="AR146" s="7"/>
      <c r="AS146" s="8"/>
    </row>
    <row r="147" spans="2:45" x14ac:dyDescent="0.2">
      <c r="B147" s="242"/>
      <c r="C147" s="163"/>
      <c r="D147"/>
      <c r="J147"/>
      <c r="K147"/>
      <c r="L147"/>
      <c r="M147"/>
      <c r="AD147" s="17"/>
      <c r="AF147" s="13"/>
      <c r="AG147" s="16"/>
      <c r="AM147" s="22"/>
      <c r="AN147" s="40"/>
      <c r="AR147" s="7"/>
      <c r="AS147" s="8"/>
    </row>
    <row r="148" spans="2:45" x14ac:dyDescent="0.2">
      <c r="AD148" s="17"/>
      <c r="AF148" s="13"/>
      <c r="AG148" s="16"/>
      <c r="AM148" s="22"/>
      <c r="AN148" s="40"/>
      <c r="AR148" s="7"/>
      <c r="AS148" s="8"/>
    </row>
    <row r="149" spans="2:45" x14ac:dyDescent="0.2">
      <c r="AD149" s="17"/>
      <c r="AF149" s="13"/>
      <c r="AG149" s="16"/>
      <c r="AM149" s="22"/>
      <c r="AN149" s="40"/>
      <c r="AR149" s="7"/>
      <c r="AS149" s="8"/>
    </row>
    <row r="150" spans="2:45" x14ac:dyDescent="0.2">
      <c r="AD150" s="17"/>
      <c r="AF150" s="13"/>
      <c r="AG150" s="16"/>
      <c r="AM150" s="22"/>
      <c r="AN150" s="40"/>
      <c r="AR150" s="7"/>
      <c r="AS150" s="8"/>
    </row>
    <row r="151" spans="2:45" x14ac:dyDescent="0.2">
      <c r="AD151" s="17"/>
      <c r="AF151" s="13"/>
      <c r="AG151" s="16"/>
      <c r="AM151" s="22"/>
      <c r="AN151" s="40"/>
      <c r="AR151" s="7"/>
      <c r="AS151" s="8"/>
    </row>
    <row r="152" spans="2:45" x14ac:dyDescent="0.2">
      <c r="AD152" s="17"/>
      <c r="AF152" s="13"/>
      <c r="AG152" s="16"/>
      <c r="AM152" s="22"/>
      <c r="AN152" s="40"/>
      <c r="AR152" s="7"/>
      <c r="AS152" s="8"/>
    </row>
    <row r="153" spans="2:45" x14ac:dyDescent="0.2">
      <c r="AD153" s="17"/>
      <c r="AF153" s="13"/>
      <c r="AG153" s="16"/>
      <c r="AM153" s="22"/>
      <c r="AN153" s="40"/>
      <c r="AR153" s="7"/>
      <c r="AS153" s="8"/>
    </row>
    <row r="154" spans="2:45" x14ac:dyDescent="0.2">
      <c r="AD154" s="17"/>
      <c r="AF154" s="13"/>
      <c r="AG154" s="16"/>
      <c r="AM154" s="22"/>
      <c r="AN154" s="40"/>
      <c r="AR154" s="7"/>
      <c r="AS154" s="8"/>
    </row>
    <row r="155" spans="2:45" x14ac:dyDescent="0.2">
      <c r="AD155" s="17"/>
      <c r="AF155" s="13"/>
      <c r="AG155" s="16"/>
      <c r="AM155" s="22"/>
      <c r="AN155" s="40"/>
      <c r="AR155" s="7"/>
      <c r="AS155" s="8"/>
    </row>
    <row r="156" spans="2:45" x14ac:dyDescent="0.2">
      <c r="AD156" s="17"/>
      <c r="AF156" s="13"/>
      <c r="AG156" s="16"/>
      <c r="AM156" s="22"/>
      <c r="AN156" s="40"/>
      <c r="AR156" s="7"/>
      <c r="AS156" s="8"/>
    </row>
    <row r="157" spans="2:45" x14ac:dyDescent="0.2">
      <c r="AD157" s="17"/>
      <c r="AF157" s="13"/>
      <c r="AG157" s="16"/>
      <c r="AM157" s="22"/>
      <c r="AN157" s="40"/>
      <c r="AR157" s="7"/>
      <c r="AS157" s="8"/>
    </row>
    <row r="158" spans="2:45" x14ac:dyDescent="0.2">
      <c r="AD158" s="17"/>
      <c r="AF158" s="13"/>
      <c r="AG158" s="16"/>
      <c r="AM158" s="22"/>
      <c r="AN158" s="40"/>
      <c r="AR158" s="7"/>
      <c r="AS158" s="8"/>
    </row>
    <row r="159" spans="2:45" x14ac:dyDescent="0.2">
      <c r="AD159" s="17"/>
      <c r="AF159" s="13"/>
      <c r="AG159" s="16"/>
      <c r="AM159" s="22"/>
      <c r="AN159" s="40"/>
      <c r="AR159" s="7"/>
      <c r="AS159" s="8"/>
    </row>
    <row r="160" spans="2:45" x14ac:dyDescent="0.2">
      <c r="AD160" s="17"/>
      <c r="AF160" s="13"/>
      <c r="AG160" s="16"/>
      <c r="AM160" s="22"/>
      <c r="AN160" s="40"/>
      <c r="AR160" s="7"/>
      <c r="AS160" s="8"/>
    </row>
    <row r="161" spans="2:45" x14ac:dyDescent="0.2">
      <c r="B161" s="242"/>
      <c r="C161" s="163"/>
      <c r="D161"/>
      <c r="J161"/>
      <c r="K161"/>
      <c r="L161"/>
      <c r="M161"/>
      <c r="AD161" s="17"/>
      <c r="AF161" s="13"/>
      <c r="AG161" s="16"/>
      <c r="AM161" s="22"/>
      <c r="AN161" s="40"/>
      <c r="AR161" s="7"/>
      <c r="AS161" s="8"/>
    </row>
    <row r="162" spans="2:45" x14ac:dyDescent="0.2">
      <c r="B162" s="242"/>
      <c r="C162" s="163"/>
      <c r="D162"/>
      <c r="J162"/>
      <c r="K162"/>
      <c r="L162"/>
      <c r="M162"/>
      <c r="AD162" s="17"/>
      <c r="AF162" s="13"/>
      <c r="AG162" s="16"/>
      <c r="AM162" s="22"/>
      <c r="AN162" s="40"/>
      <c r="AR162" s="7"/>
      <c r="AS162" s="8"/>
    </row>
    <row r="163" spans="2:45" x14ac:dyDescent="0.2">
      <c r="B163" s="242"/>
      <c r="C163" s="163"/>
      <c r="D163"/>
      <c r="J163"/>
      <c r="K163"/>
      <c r="L163"/>
      <c r="M163"/>
      <c r="AD163" s="17"/>
      <c r="AF163" s="13"/>
      <c r="AG163" s="16"/>
      <c r="AM163" s="22"/>
      <c r="AN163" s="40"/>
      <c r="AR163" s="7"/>
      <c r="AS163" s="8"/>
    </row>
    <row r="164" spans="2:45" x14ac:dyDescent="0.2">
      <c r="B164" s="242"/>
      <c r="C164" s="163"/>
      <c r="D164"/>
      <c r="J164"/>
      <c r="K164"/>
      <c r="L164"/>
      <c r="M164"/>
      <c r="AD164" s="17"/>
      <c r="AF164" s="13"/>
      <c r="AG164" s="16"/>
      <c r="AM164" s="22"/>
      <c r="AN164" s="40"/>
      <c r="AR164" s="7"/>
      <c r="AS164" s="8"/>
    </row>
    <row r="165" spans="2:45" x14ac:dyDescent="0.2">
      <c r="B165" s="242"/>
      <c r="C165" s="163"/>
      <c r="D165"/>
      <c r="J165"/>
      <c r="K165"/>
      <c r="L165"/>
      <c r="M165"/>
      <c r="AD165" s="17"/>
      <c r="AF165" s="13"/>
      <c r="AG165" s="16"/>
      <c r="AM165" s="22"/>
      <c r="AN165" s="40"/>
      <c r="AR165" s="7"/>
      <c r="AS165" s="8"/>
    </row>
    <row r="166" spans="2:45" x14ac:dyDescent="0.2">
      <c r="B166" s="242"/>
      <c r="C166" s="163"/>
      <c r="D166"/>
      <c r="J166"/>
      <c r="K166"/>
      <c r="L166"/>
      <c r="M166"/>
      <c r="AD166" s="17"/>
      <c r="AF166" s="13"/>
      <c r="AG166" s="16"/>
      <c r="AM166" s="22"/>
      <c r="AN166" s="40"/>
      <c r="AR166" s="7"/>
      <c r="AS166" s="8"/>
    </row>
    <row r="167" spans="2:45" x14ac:dyDescent="0.2">
      <c r="B167" s="242"/>
      <c r="C167" s="163"/>
      <c r="D167"/>
      <c r="J167"/>
      <c r="K167"/>
      <c r="L167"/>
      <c r="M167"/>
      <c r="AD167" s="17"/>
      <c r="AF167" s="13"/>
      <c r="AG167" s="16"/>
      <c r="AM167" s="22"/>
      <c r="AN167" s="40"/>
      <c r="AR167" s="7"/>
      <c r="AS167" s="8"/>
    </row>
    <row r="168" spans="2:45" x14ac:dyDescent="0.2">
      <c r="B168" s="242"/>
      <c r="C168" s="163"/>
      <c r="D168"/>
      <c r="J168"/>
      <c r="K168"/>
      <c r="L168"/>
      <c r="M168"/>
      <c r="AD168" s="17"/>
      <c r="AF168" s="13"/>
      <c r="AG168" s="16"/>
      <c r="AM168" s="22"/>
      <c r="AN168" s="40"/>
      <c r="AR168" s="7"/>
      <c r="AS168" s="8"/>
    </row>
    <row r="169" spans="2:45" x14ac:dyDescent="0.2">
      <c r="B169" s="242"/>
      <c r="C169" s="163"/>
      <c r="D169"/>
      <c r="J169"/>
      <c r="K169"/>
      <c r="L169"/>
      <c r="M169"/>
      <c r="AD169" s="17"/>
      <c r="AF169" s="13"/>
      <c r="AG169" s="16"/>
      <c r="AM169" s="22"/>
      <c r="AN169" s="40"/>
      <c r="AR169" s="7"/>
      <c r="AS169" s="8"/>
    </row>
    <row r="170" spans="2:45" x14ac:dyDescent="0.2">
      <c r="B170" s="242"/>
      <c r="C170" s="163"/>
      <c r="D170"/>
      <c r="J170"/>
      <c r="K170"/>
      <c r="L170"/>
      <c r="M170"/>
      <c r="AD170" s="17"/>
      <c r="AF170" s="13"/>
      <c r="AG170" s="16"/>
      <c r="AM170" s="22"/>
      <c r="AN170" s="40"/>
      <c r="AR170" s="7"/>
      <c r="AS170" s="8"/>
    </row>
    <row r="171" spans="2:45" x14ac:dyDescent="0.2">
      <c r="B171" s="242"/>
      <c r="C171" s="163"/>
      <c r="D171"/>
      <c r="J171"/>
      <c r="K171"/>
      <c r="L171"/>
      <c r="M171"/>
      <c r="AD171" s="17"/>
      <c r="AF171" s="13"/>
      <c r="AG171" s="16"/>
      <c r="AM171" s="22"/>
      <c r="AN171" s="40"/>
      <c r="AR171" s="7"/>
      <c r="AS171" s="8"/>
    </row>
    <row r="172" spans="2:45" x14ac:dyDescent="0.2">
      <c r="B172" s="242"/>
      <c r="C172" s="163"/>
      <c r="D172"/>
      <c r="J172"/>
      <c r="K172"/>
      <c r="L172"/>
      <c r="M172"/>
      <c r="AD172" s="17"/>
      <c r="AF172" s="13"/>
      <c r="AG172" s="16"/>
      <c r="AM172" s="22"/>
      <c r="AN172" s="40"/>
      <c r="AR172" s="7"/>
      <c r="AS172" s="8"/>
    </row>
    <row r="173" spans="2:45" x14ac:dyDescent="0.2">
      <c r="B173" s="242"/>
      <c r="C173" s="163"/>
      <c r="D173"/>
      <c r="J173"/>
      <c r="K173"/>
      <c r="L173"/>
      <c r="M173"/>
      <c r="AD173" s="17"/>
      <c r="AF173" s="13"/>
      <c r="AG173" s="16"/>
      <c r="AM173" s="22"/>
      <c r="AN173" s="40"/>
      <c r="AR173" s="7"/>
      <c r="AS173" s="8"/>
    </row>
    <row r="174" spans="2:45" x14ac:dyDescent="0.2">
      <c r="B174" s="242"/>
      <c r="C174" s="163"/>
      <c r="D174"/>
      <c r="J174"/>
      <c r="K174"/>
      <c r="L174"/>
      <c r="M174"/>
      <c r="AD174" s="17"/>
      <c r="AF174" s="13"/>
      <c r="AG174" s="16"/>
      <c r="AM174" s="22"/>
      <c r="AN174" s="40"/>
      <c r="AR174" s="7"/>
      <c r="AS174" s="8"/>
    </row>
    <row r="175" spans="2:45" x14ac:dyDescent="0.2">
      <c r="B175" s="242"/>
      <c r="C175" s="163"/>
      <c r="D175"/>
      <c r="J175"/>
      <c r="K175"/>
      <c r="L175"/>
      <c r="M175"/>
      <c r="AD175" s="17"/>
      <c r="AF175" s="13"/>
      <c r="AG175" s="16"/>
      <c r="AM175" s="22"/>
      <c r="AN175" s="40"/>
      <c r="AR175" s="7"/>
      <c r="AS175" s="8"/>
    </row>
    <row r="176" spans="2:45" x14ac:dyDescent="0.2">
      <c r="B176" s="242"/>
      <c r="C176" s="163"/>
      <c r="D176"/>
      <c r="J176"/>
      <c r="K176"/>
      <c r="L176"/>
      <c r="M176"/>
      <c r="AD176" s="17"/>
      <c r="AF176" s="13"/>
      <c r="AG176" s="16"/>
      <c r="AM176" s="22"/>
      <c r="AN176" s="40"/>
      <c r="AR176" s="7"/>
      <c r="AS176" s="8"/>
    </row>
    <row r="177" spans="2:45" x14ac:dyDescent="0.2">
      <c r="B177" s="242"/>
      <c r="C177" s="163"/>
      <c r="D177"/>
      <c r="J177"/>
      <c r="K177"/>
      <c r="L177"/>
      <c r="M177"/>
      <c r="AD177" s="17"/>
      <c r="AF177" s="13"/>
      <c r="AG177" s="16"/>
      <c r="AM177" s="22"/>
      <c r="AN177" s="40"/>
      <c r="AR177" s="7"/>
      <c r="AS177" s="8"/>
    </row>
    <row r="178" spans="2:45" x14ac:dyDescent="0.2">
      <c r="B178" s="242"/>
      <c r="C178" s="163"/>
      <c r="D178"/>
      <c r="J178"/>
      <c r="K178"/>
      <c r="L178"/>
      <c r="M178"/>
      <c r="AD178" s="17"/>
      <c r="AF178" s="13"/>
      <c r="AG178" s="16"/>
      <c r="AM178" s="22"/>
      <c r="AN178" s="40"/>
      <c r="AR178" s="7"/>
      <c r="AS178" s="8"/>
    </row>
    <row r="179" spans="2:45" x14ac:dyDescent="0.2">
      <c r="B179" s="242"/>
      <c r="C179" s="163"/>
      <c r="D179"/>
      <c r="J179"/>
      <c r="K179"/>
      <c r="L179"/>
      <c r="M179"/>
      <c r="AD179" s="17"/>
      <c r="AF179" s="13"/>
      <c r="AG179" s="16"/>
      <c r="AM179" s="22"/>
      <c r="AN179" s="40"/>
      <c r="AR179" s="7"/>
      <c r="AS179" s="8"/>
    </row>
    <row r="180" spans="2:45" x14ac:dyDescent="0.2">
      <c r="B180" s="242"/>
      <c r="C180" s="163"/>
      <c r="D180"/>
      <c r="J180"/>
      <c r="K180"/>
      <c r="L180"/>
      <c r="M180"/>
      <c r="AD180" s="17"/>
      <c r="AF180" s="13"/>
      <c r="AG180" s="16"/>
      <c r="AM180" s="22"/>
      <c r="AN180" s="40"/>
      <c r="AR180" s="7"/>
      <c r="AS180" s="8"/>
    </row>
    <row r="181" spans="2:45" x14ac:dyDescent="0.2">
      <c r="B181" s="242"/>
      <c r="C181" s="163"/>
      <c r="D181"/>
      <c r="J181"/>
      <c r="K181"/>
      <c r="L181"/>
      <c r="M181"/>
      <c r="AD181" s="17"/>
      <c r="AF181" s="13"/>
      <c r="AG181" s="16"/>
      <c r="AM181" s="22"/>
      <c r="AN181" s="40"/>
      <c r="AR181" s="7"/>
      <c r="AS181" s="8"/>
    </row>
    <row r="182" spans="2:45" x14ac:dyDescent="0.2">
      <c r="B182" s="242"/>
      <c r="C182" s="163"/>
      <c r="D182"/>
      <c r="J182"/>
      <c r="K182"/>
      <c r="L182"/>
      <c r="M182"/>
      <c r="AD182" s="17"/>
      <c r="AF182" s="13"/>
      <c r="AG182" s="16"/>
      <c r="AM182" s="22"/>
      <c r="AN182" s="40"/>
      <c r="AR182" s="7"/>
      <c r="AS182" s="8"/>
    </row>
    <row r="183" spans="2:45" x14ac:dyDescent="0.2">
      <c r="B183" s="242"/>
      <c r="C183" s="163"/>
      <c r="D183"/>
      <c r="J183"/>
      <c r="K183"/>
      <c r="L183"/>
      <c r="M183"/>
      <c r="AD183" s="17"/>
      <c r="AF183" s="13"/>
      <c r="AG183" s="16"/>
      <c r="AM183" s="22"/>
      <c r="AN183" s="40"/>
      <c r="AR183" s="7"/>
      <c r="AS183" s="8"/>
    </row>
    <row r="184" spans="2:45" x14ac:dyDescent="0.2">
      <c r="B184" s="242"/>
      <c r="C184" s="163"/>
      <c r="D184"/>
      <c r="J184"/>
      <c r="K184"/>
      <c r="L184"/>
      <c r="M184"/>
      <c r="AD184" s="17"/>
      <c r="AF184" s="13"/>
      <c r="AG184" s="16"/>
      <c r="AM184" s="22"/>
      <c r="AN184" s="40"/>
      <c r="AR184" s="7"/>
      <c r="AS184" s="8"/>
    </row>
    <row r="185" spans="2:45" x14ac:dyDescent="0.2">
      <c r="B185" s="242"/>
      <c r="C185" s="163"/>
      <c r="D185"/>
      <c r="J185"/>
      <c r="K185"/>
      <c r="L185"/>
      <c r="M185"/>
      <c r="AD185" s="17"/>
      <c r="AF185" s="13"/>
      <c r="AG185" s="16"/>
      <c r="AM185" s="22"/>
      <c r="AN185" s="40"/>
      <c r="AR185" s="7"/>
      <c r="AS185" s="8"/>
    </row>
    <row r="186" spans="2:45" x14ac:dyDescent="0.2">
      <c r="B186" s="242"/>
      <c r="C186" s="163"/>
      <c r="D186"/>
      <c r="J186"/>
      <c r="K186"/>
      <c r="L186"/>
      <c r="M186"/>
      <c r="AD186" s="17"/>
      <c r="AF186" s="13"/>
      <c r="AG186" s="16"/>
      <c r="AM186" s="22"/>
      <c r="AN186" s="40"/>
      <c r="AR186" s="7"/>
      <c r="AS186" s="8"/>
    </row>
    <row r="187" spans="2:45" x14ac:dyDescent="0.2">
      <c r="B187" s="242"/>
      <c r="C187" s="163"/>
      <c r="D187"/>
      <c r="J187"/>
      <c r="K187"/>
      <c r="L187"/>
      <c r="M187"/>
      <c r="AD187" s="17"/>
      <c r="AF187" s="13"/>
      <c r="AG187" s="16"/>
      <c r="AM187" s="22"/>
      <c r="AN187" s="40"/>
      <c r="AR187" s="7"/>
      <c r="AS187" s="8"/>
    </row>
    <row r="188" spans="2:45" x14ac:dyDescent="0.2">
      <c r="B188" s="242"/>
      <c r="C188" s="163"/>
      <c r="D188"/>
      <c r="J188"/>
      <c r="K188"/>
      <c r="L188"/>
      <c r="M188"/>
      <c r="AD188" s="17"/>
      <c r="AF188" s="13"/>
      <c r="AG188" s="16"/>
      <c r="AM188" s="22"/>
      <c r="AN188" s="40"/>
      <c r="AR188" s="7"/>
      <c r="AS188" s="8"/>
    </row>
    <row r="189" spans="2:45" x14ac:dyDescent="0.2">
      <c r="B189" s="242"/>
      <c r="C189" s="163"/>
      <c r="D189"/>
      <c r="J189"/>
      <c r="K189"/>
      <c r="L189"/>
      <c r="M189"/>
      <c r="AD189" s="17"/>
      <c r="AF189" s="13"/>
      <c r="AG189" s="16"/>
      <c r="AM189" s="22"/>
      <c r="AN189" s="40"/>
      <c r="AR189" s="7"/>
      <c r="AS189" s="8"/>
    </row>
    <row r="190" spans="2:45" x14ac:dyDescent="0.2">
      <c r="B190" s="242"/>
      <c r="C190" s="163"/>
      <c r="D190"/>
      <c r="J190"/>
      <c r="K190"/>
      <c r="L190"/>
      <c r="M190"/>
      <c r="AD190" s="17"/>
      <c r="AF190" s="13"/>
      <c r="AG190" s="16"/>
      <c r="AM190" s="22"/>
      <c r="AN190" s="40"/>
      <c r="AR190" s="7"/>
      <c r="AS190" s="8"/>
    </row>
    <row r="191" spans="2:45" x14ac:dyDescent="0.2">
      <c r="B191" s="242"/>
      <c r="C191" s="163"/>
      <c r="D191"/>
      <c r="J191"/>
      <c r="K191"/>
      <c r="L191"/>
      <c r="M191"/>
      <c r="AD191" s="17"/>
      <c r="AF191" s="13"/>
      <c r="AG191" s="16"/>
      <c r="AM191" s="22"/>
      <c r="AN191" s="40"/>
      <c r="AR191" s="7"/>
      <c r="AS191" s="8"/>
    </row>
    <row r="192" spans="2:45" x14ac:dyDescent="0.2">
      <c r="B192" s="242"/>
      <c r="C192" s="163"/>
      <c r="D192"/>
      <c r="J192"/>
      <c r="K192"/>
      <c r="L192"/>
      <c r="M192"/>
      <c r="AD192" s="17"/>
      <c r="AF192" s="13"/>
      <c r="AG192" s="16"/>
      <c r="AM192" s="22"/>
      <c r="AN192" s="40"/>
      <c r="AR192" s="7"/>
      <c r="AS192" s="8"/>
    </row>
    <row r="193" spans="2:45" x14ac:dyDescent="0.2">
      <c r="B193" s="242"/>
      <c r="C193" s="163"/>
      <c r="D193"/>
      <c r="J193"/>
      <c r="K193"/>
      <c r="L193"/>
      <c r="M193"/>
      <c r="AD193" s="17"/>
      <c r="AF193" s="13"/>
      <c r="AG193" s="16"/>
      <c r="AM193" s="22"/>
      <c r="AN193" s="40"/>
      <c r="AR193" s="7"/>
      <c r="AS193" s="8"/>
    </row>
    <row r="194" spans="2:45" x14ac:dyDescent="0.2">
      <c r="B194" s="242"/>
      <c r="C194" s="163"/>
      <c r="D194"/>
      <c r="J194"/>
      <c r="K194"/>
      <c r="L194"/>
      <c r="M194"/>
      <c r="AD194" s="17"/>
      <c r="AF194" s="13"/>
      <c r="AG194" s="16"/>
      <c r="AM194" s="22"/>
      <c r="AN194" s="40"/>
      <c r="AR194" s="7"/>
      <c r="AS194" s="8"/>
    </row>
    <row r="195" spans="2:45" x14ac:dyDescent="0.2">
      <c r="B195" s="242"/>
      <c r="C195" s="163"/>
      <c r="D195"/>
      <c r="J195"/>
      <c r="K195"/>
      <c r="L195"/>
      <c r="M195"/>
      <c r="AD195" s="17"/>
      <c r="AF195" s="13"/>
      <c r="AG195" s="16"/>
      <c r="AM195" s="22"/>
      <c r="AN195" s="40"/>
      <c r="AR195" s="7"/>
      <c r="AS195" s="8"/>
    </row>
    <row r="196" spans="2:45" x14ac:dyDescent="0.2">
      <c r="B196" s="242"/>
      <c r="C196" s="163"/>
      <c r="D196"/>
      <c r="J196"/>
      <c r="K196"/>
      <c r="L196"/>
      <c r="M196"/>
      <c r="AD196" s="17"/>
      <c r="AF196" s="13"/>
      <c r="AG196" s="16"/>
      <c r="AM196" s="22"/>
      <c r="AN196" s="40"/>
      <c r="AR196" s="7"/>
      <c r="AS196" s="8"/>
    </row>
    <row r="197" spans="2:45" x14ac:dyDescent="0.2">
      <c r="B197" s="242"/>
      <c r="C197" s="163"/>
      <c r="D197"/>
      <c r="J197"/>
      <c r="K197"/>
      <c r="L197"/>
      <c r="M197"/>
      <c r="AD197" s="17"/>
      <c r="AF197" s="13"/>
      <c r="AG197" s="16"/>
      <c r="AM197" s="22"/>
      <c r="AN197" s="40"/>
      <c r="AR197" s="7"/>
      <c r="AS197" s="8"/>
    </row>
    <row r="198" spans="2:45" x14ac:dyDescent="0.2">
      <c r="B198" s="242"/>
      <c r="C198" s="163"/>
      <c r="D198"/>
      <c r="J198"/>
      <c r="K198"/>
      <c r="L198"/>
      <c r="M198"/>
      <c r="AD198" s="17"/>
      <c r="AF198" s="13"/>
      <c r="AG198" s="16"/>
      <c r="AM198" s="22"/>
      <c r="AN198" s="40"/>
      <c r="AR198" s="7"/>
      <c r="AS198" s="8"/>
    </row>
    <row r="199" spans="2:45" x14ac:dyDescent="0.2">
      <c r="B199" s="242"/>
      <c r="C199" s="163"/>
      <c r="D199"/>
      <c r="J199"/>
      <c r="K199"/>
      <c r="L199"/>
      <c r="M199"/>
      <c r="AD199" s="17"/>
      <c r="AF199" s="13"/>
      <c r="AG199" s="16"/>
      <c r="AM199" s="22"/>
      <c r="AN199" s="40"/>
      <c r="AR199" s="7"/>
      <c r="AS199" s="8"/>
    </row>
    <row r="200" spans="2:45" x14ac:dyDescent="0.2">
      <c r="B200" s="242"/>
      <c r="C200" s="163"/>
      <c r="D200"/>
      <c r="J200"/>
      <c r="K200"/>
      <c r="L200"/>
      <c r="M200"/>
      <c r="AD200" s="17"/>
      <c r="AF200" s="13"/>
      <c r="AG200" s="16"/>
      <c r="AM200" s="22"/>
      <c r="AN200" s="40"/>
      <c r="AR200" s="7"/>
      <c r="AS200" s="8"/>
    </row>
    <row r="201" spans="2:45" x14ac:dyDescent="0.2">
      <c r="B201" s="242"/>
      <c r="C201" s="163"/>
      <c r="D201"/>
      <c r="J201"/>
      <c r="K201"/>
      <c r="L201"/>
      <c r="M201"/>
      <c r="AD201" s="17"/>
      <c r="AF201" s="13"/>
      <c r="AG201" s="16"/>
      <c r="AM201" s="22"/>
      <c r="AN201" s="40"/>
      <c r="AR201" s="7"/>
      <c r="AS201" s="8"/>
    </row>
    <row r="202" spans="2:45" x14ac:dyDescent="0.2">
      <c r="B202" s="242"/>
      <c r="C202" s="163"/>
      <c r="D202"/>
      <c r="J202"/>
      <c r="K202"/>
      <c r="L202"/>
      <c r="M202"/>
      <c r="AD202" s="17"/>
      <c r="AF202" s="13"/>
      <c r="AG202" s="16"/>
      <c r="AM202" s="22"/>
      <c r="AN202" s="40"/>
      <c r="AR202" s="7"/>
      <c r="AS202" s="8"/>
    </row>
    <row r="203" spans="2:45" x14ac:dyDescent="0.2">
      <c r="B203" s="242"/>
      <c r="C203" s="163"/>
      <c r="D203"/>
      <c r="J203"/>
      <c r="K203"/>
      <c r="L203"/>
      <c r="M203"/>
      <c r="AD203" s="17"/>
      <c r="AF203" s="13"/>
      <c r="AG203" s="16"/>
      <c r="AM203" s="22"/>
      <c r="AN203" s="40"/>
      <c r="AR203" s="7"/>
      <c r="AS203" s="8"/>
    </row>
    <row r="204" spans="2:45" x14ac:dyDescent="0.2">
      <c r="B204" s="242"/>
      <c r="C204" s="163"/>
      <c r="D204"/>
      <c r="J204"/>
      <c r="K204"/>
      <c r="L204"/>
      <c r="M204"/>
      <c r="AD204" s="17"/>
      <c r="AF204" s="13"/>
      <c r="AG204" s="16"/>
      <c r="AM204" s="22"/>
      <c r="AN204" s="40"/>
      <c r="AR204" s="7"/>
      <c r="AS204" s="8"/>
    </row>
    <row r="205" spans="2:45" x14ac:dyDescent="0.2">
      <c r="B205" s="242"/>
      <c r="C205" s="163"/>
      <c r="D205"/>
      <c r="J205"/>
      <c r="K205"/>
      <c r="L205"/>
      <c r="M205"/>
      <c r="AD205" s="17"/>
      <c r="AF205" s="13"/>
      <c r="AG205" s="16"/>
      <c r="AM205" s="22"/>
      <c r="AN205" s="40"/>
      <c r="AR205" s="7"/>
      <c r="AS205" s="8"/>
    </row>
    <row r="206" spans="2:45" x14ac:dyDescent="0.2">
      <c r="B206" s="242"/>
      <c r="C206" s="163"/>
      <c r="D206"/>
      <c r="J206"/>
      <c r="K206"/>
      <c r="L206"/>
      <c r="M206"/>
      <c r="AD206" s="17"/>
      <c r="AF206" s="13"/>
      <c r="AG206" s="16"/>
      <c r="AM206" s="22"/>
      <c r="AN206" s="40"/>
      <c r="AR206" s="7"/>
      <c r="AS206" s="8"/>
    </row>
    <row r="207" spans="2:45" x14ac:dyDescent="0.2">
      <c r="B207" s="242"/>
      <c r="C207" s="163"/>
      <c r="D207"/>
      <c r="J207"/>
      <c r="K207"/>
      <c r="L207"/>
      <c r="M207"/>
      <c r="AD207" s="17"/>
      <c r="AF207" s="13"/>
      <c r="AG207" s="16"/>
      <c r="AM207" s="22"/>
      <c r="AN207" s="40"/>
      <c r="AR207" s="7"/>
      <c r="AS207" s="8"/>
    </row>
    <row r="208" spans="2:45" x14ac:dyDescent="0.2">
      <c r="B208" s="242"/>
      <c r="C208" s="163"/>
      <c r="D208"/>
      <c r="J208"/>
      <c r="K208"/>
      <c r="L208"/>
      <c r="M208"/>
      <c r="AD208" s="17"/>
      <c r="AF208" s="13"/>
      <c r="AG208" s="16"/>
      <c r="AM208" s="22"/>
      <c r="AN208" s="40"/>
      <c r="AR208" s="7"/>
      <c r="AS208" s="8"/>
    </row>
    <row r="209" spans="2:45" x14ac:dyDescent="0.2">
      <c r="B209" s="242"/>
      <c r="C209" s="163"/>
      <c r="D209"/>
      <c r="J209"/>
      <c r="K209"/>
      <c r="L209"/>
      <c r="M209"/>
      <c r="AD209" s="17"/>
      <c r="AF209" s="13"/>
      <c r="AG209" s="16"/>
      <c r="AM209" s="22"/>
      <c r="AN209" s="40"/>
      <c r="AR209" s="7"/>
      <c r="AS209" s="8"/>
    </row>
    <row r="210" spans="2:45" x14ac:dyDescent="0.2">
      <c r="B210" s="242"/>
      <c r="C210" s="163"/>
      <c r="D210"/>
      <c r="J210"/>
      <c r="K210"/>
      <c r="L210"/>
      <c r="M210"/>
      <c r="AD210" s="17"/>
      <c r="AF210" s="13"/>
      <c r="AG210" s="16"/>
      <c r="AM210" s="22"/>
      <c r="AN210" s="40"/>
      <c r="AR210" s="7"/>
      <c r="AS210" s="8"/>
    </row>
    <row r="211" spans="2:45" x14ac:dyDescent="0.2">
      <c r="B211" s="242"/>
      <c r="C211" s="163"/>
      <c r="D211"/>
      <c r="J211"/>
      <c r="K211"/>
      <c r="L211"/>
      <c r="M211"/>
      <c r="AD211" s="17"/>
      <c r="AF211" s="13"/>
      <c r="AG211" s="16"/>
      <c r="AM211" s="22"/>
      <c r="AN211" s="40"/>
      <c r="AR211" s="7"/>
      <c r="AS211" s="8"/>
    </row>
    <row r="212" spans="2:45" x14ac:dyDescent="0.2">
      <c r="B212" s="242"/>
      <c r="C212" s="163"/>
      <c r="D212"/>
      <c r="J212"/>
      <c r="K212"/>
      <c r="L212"/>
      <c r="M212"/>
      <c r="AD212" s="17"/>
      <c r="AF212" s="13"/>
      <c r="AG212" s="16"/>
      <c r="AM212" s="22"/>
      <c r="AN212" s="40"/>
      <c r="AR212" s="7"/>
      <c r="AS212" s="8"/>
    </row>
    <row r="213" spans="2:45" x14ac:dyDescent="0.2">
      <c r="B213" s="242"/>
      <c r="C213" s="163"/>
      <c r="D213"/>
      <c r="J213"/>
      <c r="K213"/>
      <c r="L213"/>
      <c r="M213"/>
      <c r="AD213" s="17"/>
      <c r="AF213" s="13"/>
      <c r="AG213" s="16"/>
      <c r="AM213" s="22"/>
      <c r="AN213" s="40"/>
      <c r="AR213" s="7"/>
      <c r="AS213" s="8"/>
    </row>
    <row r="214" spans="2:45" x14ac:dyDescent="0.2">
      <c r="B214" s="242"/>
      <c r="C214" s="163"/>
      <c r="D214"/>
      <c r="J214"/>
      <c r="K214"/>
      <c r="L214"/>
      <c r="M214"/>
      <c r="AD214" s="17"/>
      <c r="AF214" s="13"/>
      <c r="AG214" s="16"/>
      <c r="AM214" s="22"/>
      <c r="AN214" s="40"/>
      <c r="AR214" s="7"/>
      <c r="AS214" s="8"/>
    </row>
    <row r="215" spans="2:45" x14ac:dyDescent="0.2">
      <c r="B215" s="242"/>
      <c r="C215" s="163"/>
      <c r="D215"/>
      <c r="J215"/>
      <c r="K215"/>
      <c r="L215"/>
      <c r="M215"/>
      <c r="AD215" s="17"/>
      <c r="AF215" s="13"/>
      <c r="AG215" s="16"/>
      <c r="AM215" s="22"/>
      <c r="AN215" s="40"/>
      <c r="AR215" s="7"/>
      <c r="AS215" s="8"/>
    </row>
    <row r="216" spans="2:45" x14ac:dyDescent="0.2">
      <c r="B216" s="242"/>
      <c r="C216" s="163"/>
      <c r="D216"/>
      <c r="J216"/>
      <c r="K216"/>
      <c r="L216"/>
      <c r="M216"/>
      <c r="AD216" s="17"/>
      <c r="AF216" s="13"/>
      <c r="AG216" s="16"/>
      <c r="AM216" s="22"/>
      <c r="AN216" s="40"/>
      <c r="AR216" s="7"/>
      <c r="AS216" s="8"/>
    </row>
    <row r="217" spans="2:45" x14ac:dyDescent="0.2">
      <c r="B217" s="242"/>
      <c r="C217" s="163"/>
      <c r="D217"/>
      <c r="J217"/>
      <c r="K217"/>
      <c r="L217"/>
      <c r="M217"/>
      <c r="AD217" s="17"/>
      <c r="AF217" s="13"/>
      <c r="AG217" s="16"/>
      <c r="AM217" s="22"/>
      <c r="AN217" s="40"/>
      <c r="AR217" s="7"/>
      <c r="AS217" s="8"/>
    </row>
    <row r="218" spans="2:45" x14ac:dyDescent="0.2">
      <c r="B218" s="242"/>
      <c r="C218" s="163"/>
      <c r="D218"/>
      <c r="J218"/>
      <c r="K218"/>
      <c r="L218"/>
      <c r="M218"/>
      <c r="AD218" s="17"/>
      <c r="AF218" s="13"/>
      <c r="AG218" s="16"/>
      <c r="AM218" s="22"/>
      <c r="AN218" s="40"/>
      <c r="AR218" s="7"/>
      <c r="AS218" s="8"/>
    </row>
    <row r="219" spans="2:45" x14ac:dyDescent="0.2">
      <c r="B219" s="242"/>
      <c r="C219" s="163"/>
      <c r="D219"/>
      <c r="J219"/>
      <c r="K219"/>
      <c r="L219"/>
      <c r="M219"/>
      <c r="AD219" s="17"/>
      <c r="AF219" s="13"/>
      <c r="AG219" s="16"/>
      <c r="AM219" s="22"/>
      <c r="AN219" s="40"/>
      <c r="AR219" s="7"/>
      <c r="AS219" s="8"/>
    </row>
    <row r="220" spans="2:45" x14ac:dyDescent="0.2">
      <c r="B220" s="242"/>
      <c r="C220" s="163"/>
      <c r="D220"/>
      <c r="J220"/>
      <c r="K220"/>
      <c r="L220"/>
      <c r="M220"/>
      <c r="AD220" s="17"/>
      <c r="AF220" s="13"/>
      <c r="AG220" s="16"/>
      <c r="AM220" s="22"/>
      <c r="AN220" s="40"/>
      <c r="AR220" s="7"/>
      <c r="AS220" s="8"/>
    </row>
    <row r="221" spans="2:45" x14ac:dyDescent="0.2">
      <c r="B221" s="242"/>
      <c r="C221" s="163"/>
      <c r="D221"/>
      <c r="J221"/>
      <c r="K221"/>
      <c r="L221"/>
      <c r="M221"/>
      <c r="AD221" s="17"/>
      <c r="AF221" s="13"/>
      <c r="AG221" s="16"/>
      <c r="AM221" s="22"/>
      <c r="AN221" s="40"/>
      <c r="AR221" s="7"/>
      <c r="AS221" s="8"/>
    </row>
    <row r="222" spans="2:45" x14ac:dyDescent="0.2">
      <c r="B222" s="242"/>
      <c r="C222" s="163"/>
      <c r="D222"/>
      <c r="J222"/>
      <c r="K222"/>
      <c r="L222"/>
      <c r="M222"/>
      <c r="AD222" s="17"/>
      <c r="AF222" s="13"/>
      <c r="AG222" s="16"/>
      <c r="AM222" s="22"/>
      <c r="AN222" s="40"/>
      <c r="AR222" s="7"/>
      <c r="AS222" s="8"/>
    </row>
    <row r="223" spans="2:45" x14ac:dyDescent="0.2">
      <c r="B223" s="242"/>
      <c r="C223" s="163"/>
      <c r="D223"/>
      <c r="J223"/>
      <c r="K223"/>
      <c r="L223"/>
      <c r="M223"/>
      <c r="AD223" s="17"/>
      <c r="AF223" s="13"/>
      <c r="AG223" s="16"/>
      <c r="AM223" s="22"/>
      <c r="AN223" s="40"/>
      <c r="AR223" s="7"/>
      <c r="AS223" s="8"/>
    </row>
    <row r="224" spans="2:45" x14ac:dyDescent="0.2">
      <c r="B224" s="242"/>
      <c r="C224" s="163"/>
      <c r="D224"/>
      <c r="J224"/>
      <c r="K224"/>
      <c r="L224"/>
      <c r="M224"/>
      <c r="AD224" s="17"/>
      <c r="AF224" s="13"/>
      <c r="AG224" s="16"/>
      <c r="AM224" s="22"/>
      <c r="AN224" s="40"/>
      <c r="AR224" s="7"/>
      <c r="AS224" s="8"/>
    </row>
    <row r="225" spans="2:45" x14ac:dyDescent="0.2">
      <c r="B225" s="242"/>
      <c r="C225" s="163"/>
      <c r="D225"/>
      <c r="J225"/>
      <c r="K225"/>
      <c r="L225"/>
      <c r="M225"/>
      <c r="AD225" s="17"/>
      <c r="AF225" s="13"/>
      <c r="AG225" s="16"/>
      <c r="AM225" s="22"/>
      <c r="AN225" s="40"/>
      <c r="AR225" s="7"/>
      <c r="AS225" s="8"/>
    </row>
    <row r="226" spans="2:45" x14ac:dyDescent="0.2">
      <c r="B226" s="242"/>
      <c r="C226" s="163"/>
      <c r="D226"/>
      <c r="J226"/>
      <c r="K226"/>
      <c r="L226"/>
      <c r="M226"/>
      <c r="AD226" s="17"/>
      <c r="AF226" s="13"/>
      <c r="AG226" s="16"/>
      <c r="AM226" s="22"/>
      <c r="AN226" s="40"/>
      <c r="AR226" s="7"/>
      <c r="AS226" s="8"/>
    </row>
    <row r="227" spans="2:45" x14ac:dyDescent="0.2">
      <c r="B227" s="242"/>
      <c r="C227" s="163"/>
      <c r="D227"/>
      <c r="J227"/>
      <c r="K227"/>
      <c r="L227"/>
      <c r="M227"/>
      <c r="AD227" s="17"/>
      <c r="AF227" s="13"/>
      <c r="AG227" s="16"/>
      <c r="AM227" s="22"/>
      <c r="AN227" s="40"/>
      <c r="AR227" s="7"/>
      <c r="AS227" s="8"/>
    </row>
    <row r="228" spans="2:45" x14ac:dyDescent="0.2">
      <c r="B228" s="242"/>
      <c r="C228" s="163"/>
      <c r="D228"/>
      <c r="J228"/>
      <c r="K228"/>
      <c r="L228"/>
      <c r="M228"/>
      <c r="AD228" s="17"/>
      <c r="AF228" s="13"/>
      <c r="AG228" s="16"/>
      <c r="AM228" s="22"/>
      <c r="AN228" s="40"/>
      <c r="AR228" s="7"/>
      <c r="AS228" s="8"/>
    </row>
    <row r="229" spans="2:45" x14ac:dyDescent="0.2">
      <c r="B229" s="242"/>
      <c r="C229" s="163"/>
      <c r="D229"/>
      <c r="J229"/>
      <c r="K229"/>
      <c r="L229"/>
      <c r="M229"/>
      <c r="AD229" s="17"/>
      <c r="AF229" s="13"/>
      <c r="AG229" s="16"/>
      <c r="AM229" s="22"/>
      <c r="AN229" s="40"/>
      <c r="AR229" s="7"/>
      <c r="AS229" s="8"/>
    </row>
    <row r="230" spans="2:45" x14ac:dyDescent="0.2">
      <c r="B230" s="242"/>
      <c r="C230" s="163"/>
      <c r="D230"/>
      <c r="J230"/>
      <c r="K230"/>
      <c r="L230"/>
      <c r="M230"/>
      <c r="AD230" s="17"/>
      <c r="AF230" s="13"/>
      <c r="AG230" s="16"/>
      <c r="AM230" s="22"/>
      <c r="AN230" s="40"/>
      <c r="AR230" s="7"/>
      <c r="AS230" s="8"/>
    </row>
    <row r="231" spans="2:45" x14ac:dyDescent="0.2">
      <c r="B231" s="242"/>
      <c r="C231" s="163"/>
      <c r="D231"/>
      <c r="J231"/>
      <c r="K231"/>
      <c r="L231"/>
      <c r="M231"/>
      <c r="AD231" s="17"/>
      <c r="AF231" s="13"/>
      <c r="AG231" s="16"/>
      <c r="AM231" s="22"/>
      <c r="AN231" s="40"/>
      <c r="AR231" s="7"/>
      <c r="AS231" s="8"/>
    </row>
    <row r="232" spans="2:45" x14ac:dyDescent="0.2">
      <c r="B232" s="242"/>
      <c r="C232" s="163"/>
      <c r="D232"/>
      <c r="J232"/>
      <c r="K232"/>
      <c r="L232"/>
      <c r="M232"/>
      <c r="AD232" s="17"/>
      <c r="AF232" s="13"/>
      <c r="AG232" s="16"/>
      <c r="AM232" s="22"/>
      <c r="AN232" s="40"/>
      <c r="AR232" s="7"/>
      <c r="AS232" s="8"/>
    </row>
    <row r="233" spans="2:45" x14ac:dyDescent="0.2">
      <c r="B233" s="242"/>
      <c r="C233" s="163"/>
      <c r="D233"/>
      <c r="J233"/>
      <c r="K233"/>
      <c r="L233"/>
      <c r="M233"/>
      <c r="AD233" s="17"/>
      <c r="AF233" s="13"/>
      <c r="AG233" s="16"/>
      <c r="AM233" s="22"/>
      <c r="AN233" s="40"/>
      <c r="AR233" s="7"/>
      <c r="AS233" s="8"/>
    </row>
    <row r="234" spans="2:45" x14ac:dyDescent="0.2">
      <c r="B234" s="242"/>
      <c r="C234" s="163"/>
      <c r="D234"/>
      <c r="J234"/>
      <c r="K234"/>
      <c r="L234"/>
      <c r="M234"/>
      <c r="AD234" s="17"/>
      <c r="AF234" s="13"/>
      <c r="AG234" s="16"/>
      <c r="AM234" s="22"/>
      <c r="AN234" s="40"/>
      <c r="AR234" s="7"/>
      <c r="AS234" s="8"/>
    </row>
    <row r="235" spans="2:45" x14ac:dyDescent="0.2">
      <c r="B235" s="242"/>
      <c r="C235" s="163"/>
      <c r="D235"/>
      <c r="J235"/>
      <c r="K235"/>
      <c r="L235"/>
      <c r="M235"/>
      <c r="AD235" s="17"/>
      <c r="AF235" s="13"/>
      <c r="AG235" s="16"/>
      <c r="AM235" s="22"/>
      <c r="AN235" s="40"/>
      <c r="AR235" s="7"/>
      <c r="AS235" s="8"/>
    </row>
    <row r="236" spans="2:45" x14ac:dyDescent="0.2">
      <c r="B236" s="242"/>
      <c r="C236" s="163"/>
      <c r="D236"/>
      <c r="J236"/>
      <c r="K236"/>
      <c r="L236"/>
      <c r="M236"/>
      <c r="AD236" s="17"/>
      <c r="AF236" s="13"/>
      <c r="AG236" s="16"/>
      <c r="AM236" s="22"/>
      <c r="AN236" s="40"/>
      <c r="AR236" s="7"/>
      <c r="AS236" s="8"/>
    </row>
    <row r="237" spans="2:45" x14ac:dyDescent="0.2">
      <c r="B237" s="242"/>
      <c r="C237" s="163"/>
      <c r="D237"/>
      <c r="J237"/>
      <c r="K237"/>
      <c r="L237"/>
      <c r="M237"/>
      <c r="AD237" s="17"/>
      <c r="AF237" s="13"/>
      <c r="AG237" s="16"/>
      <c r="AM237" s="22"/>
      <c r="AN237" s="40"/>
      <c r="AR237" s="7"/>
      <c r="AS237" s="8"/>
    </row>
    <row r="238" spans="2:45" x14ac:dyDescent="0.2">
      <c r="B238" s="242"/>
      <c r="C238" s="163"/>
      <c r="D238"/>
      <c r="J238"/>
      <c r="K238"/>
      <c r="L238"/>
      <c r="M238"/>
      <c r="AD238" s="17"/>
      <c r="AF238" s="13"/>
      <c r="AG238" s="16"/>
      <c r="AM238" s="22"/>
      <c r="AN238" s="40"/>
      <c r="AR238" s="7"/>
      <c r="AS238" s="8"/>
    </row>
    <row r="239" spans="2:45" x14ac:dyDescent="0.2">
      <c r="B239" s="242"/>
      <c r="C239" s="163"/>
      <c r="D239"/>
      <c r="J239"/>
      <c r="K239"/>
      <c r="L239"/>
      <c r="M239"/>
      <c r="AD239" s="17"/>
      <c r="AF239" s="13"/>
      <c r="AG239" s="16"/>
      <c r="AM239" s="22"/>
      <c r="AN239" s="40"/>
      <c r="AR239" s="7"/>
      <c r="AS239" s="8"/>
    </row>
    <row r="240" spans="2:45" x14ac:dyDescent="0.2">
      <c r="B240" s="242"/>
      <c r="C240" s="163"/>
      <c r="D240"/>
      <c r="J240"/>
      <c r="K240"/>
      <c r="L240"/>
      <c r="M240"/>
      <c r="AD240" s="17"/>
      <c r="AF240" s="13"/>
      <c r="AG240" s="16"/>
      <c r="AM240" s="22"/>
      <c r="AN240" s="40"/>
      <c r="AR240" s="7"/>
      <c r="AS240" s="8"/>
    </row>
    <row r="241" spans="2:45" x14ac:dyDescent="0.2">
      <c r="B241" s="242"/>
      <c r="C241" s="163"/>
      <c r="D241"/>
      <c r="J241"/>
      <c r="K241"/>
      <c r="L241"/>
      <c r="M241"/>
      <c r="AD241" s="17"/>
      <c r="AF241" s="13"/>
      <c r="AG241" s="16"/>
      <c r="AM241" s="22"/>
      <c r="AN241" s="40"/>
      <c r="AR241" s="7"/>
      <c r="AS241" s="8"/>
    </row>
    <row r="242" spans="2:45" x14ac:dyDescent="0.2">
      <c r="B242" s="242"/>
      <c r="C242" s="163"/>
      <c r="D242"/>
      <c r="J242"/>
      <c r="K242"/>
      <c r="L242"/>
      <c r="M242"/>
      <c r="AD242" s="17"/>
      <c r="AF242" s="13"/>
      <c r="AG242" s="16"/>
      <c r="AM242" s="22"/>
      <c r="AN242" s="40"/>
      <c r="AR242" s="7"/>
      <c r="AS242" s="8"/>
    </row>
    <row r="243" spans="2:45" x14ac:dyDescent="0.2">
      <c r="B243" s="242"/>
      <c r="C243" s="163"/>
      <c r="D243"/>
      <c r="J243"/>
      <c r="K243"/>
      <c r="L243"/>
      <c r="M243"/>
      <c r="AD243" s="17"/>
      <c r="AF243" s="13"/>
      <c r="AG243" s="16"/>
      <c r="AM243" s="22"/>
      <c r="AN243" s="40"/>
      <c r="AR243" s="7"/>
      <c r="AS243" s="8"/>
    </row>
    <row r="244" spans="2:45" x14ac:dyDescent="0.2">
      <c r="B244" s="242"/>
      <c r="C244" s="163"/>
      <c r="D244"/>
      <c r="J244"/>
      <c r="K244"/>
      <c r="L244"/>
      <c r="M244"/>
      <c r="AD244" s="17"/>
      <c r="AF244" s="13"/>
      <c r="AG244" s="16"/>
      <c r="AM244" s="22"/>
      <c r="AN244" s="40"/>
      <c r="AR244" s="7"/>
      <c r="AS244" s="8"/>
    </row>
    <row r="245" spans="2:45" x14ac:dyDescent="0.2">
      <c r="B245" s="242"/>
      <c r="C245" s="163"/>
      <c r="D245"/>
      <c r="J245"/>
      <c r="K245"/>
      <c r="L245"/>
      <c r="M245"/>
      <c r="AD245" s="17"/>
      <c r="AF245" s="13"/>
      <c r="AG245" s="16"/>
      <c r="AM245" s="22"/>
      <c r="AN245" s="40"/>
      <c r="AR245" s="7"/>
      <c r="AS245" s="8"/>
    </row>
    <row r="246" spans="2:45" x14ac:dyDescent="0.2">
      <c r="B246" s="242"/>
      <c r="C246" s="163"/>
      <c r="D246"/>
      <c r="J246"/>
      <c r="K246"/>
      <c r="L246"/>
      <c r="M246"/>
      <c r="AD246" s="17"/>
      <c r="AF246" s="13"/>
      <c r="AG246" s="16"/>
      <c r="AM246" s="22"/>
      <c r="AN246" s="40"/>
      <c r="AR246" s="7"/>
      <c r="AS246" s="8"/>
    </row>
    <row r="247" spans="2:45" x14ac:dyDescent="0.2">
      <c r="B247" s="242"/>
      <c r="C247" s="163"/>
      <c r="D247"/>
      <c r="J247"/>
      <c r="K247"/>
      <c r="L247"/>
      <c r="M247"/>
      <c r="AD247" s="17"/>
      <c r="AF247" s="13"/>
      <c r="AG247" s="16"/>
      <c r="AM247" s="22"/>
      <c r="AN247" s="40"/>
      <c r="AR247" s="7"/>
      <c r="AS247" s="8"/>
    </row>
    <row r="248" spans="2:45" x14ac:dyDescent="0.2">
      <c r="B248" s="242"/>
      <c r="C248" s="163"/>
      <c r="D248"/>
      <c r="J248"/>
      <c r="K248"/>
      <c r="L248"/>
      <c r="M248"/>
      <c r="AD248" s="17"/>
      <c r="AF248" s="13"/>
      <c r="AG248" s="16"/>
      <c r="AM248" s="22"/>
      <c r="AN248" s="40"/>
      <c r="AR248" s="7"/>
      <c r="AS248" s="8"/>
    </row>
    <row r="249" spans="2:45" x14ac:dyDescent="0.2">
      <c r="B249" s="242"/>
      <c r="C249" s="163"/>
      <c r="D249"/>
      <c r="J249"/>
      <c r="K249"/>
      <c r="L249"/>
      <c r="M249"/>
      <c r="AD249" s="17"/>
      <c r="AF249" s="13"/>
      <c r="AG249" s="16"/>
      <c r="AM249" s="22"/>
      <c r="AN249" s="40"/>
      <c r="AR249" s="7"/>
      <c r="AS249" s="8"/>
    </row>
    <row r="250" spans="2:45" x14ac:dyDescent="0.2">
      <c r="B250" s="242"/>
      <c r="C250" s="163"/>
      <c r="D250"/>
      <c r="J250"/>
      <c r="K250"/>
      <c r="L250"/>
      <c r="M250"/>
      <c r="AD250" s="17"/>
      <c r="AF250" s="13"/>
      <c r="AG250" s="16"/>
      <c r="AM250" s="22"/>
      <c r="AN250" s="40"/>
      <c r="AR250" s="7"/>
      <c r="AS250" s="8"/>
    </row>
    <row r="251" spans="2:45" x14ac:dyDescent="0.2">
      <c r="B251" s="242"/>
      <c r="C251" s="163"/>
      <c r="D251"/>
      <c r="J251"/>
      <c r="K251"/>
      <c r="L251"/>
      <c r="M251"/>
      <c r="AD251" s="17"/>
      <c r="AF251" s="13"/>
      <c r="AG251" s="16"/>
      <c r="AM251" s="22"/>
      <c r="AN251" s="40"/>
      <c r="AR251" s="7"/>
      <c r="AS251" s="8"/>
    </row>
    <row r="252" spans="2:45" x14ac:dyDescent="0.2">
      <c r="B252" s="242"/>
      <c r="C252" s="163"/>
      <c r="D252"/>
      <c r="J252"/>
      <c r="K252"/>
      <c r="L252"/>
      <c r="M252"/>
      <c r="AD252" s="17"/>
      <c r="AF252" s="13"/>
      <c r="AG252" s="16"/>
      <c r="AM252" s="22"/>
      <c r="AN252" s="40"/>
      <c r="AR252" s="7"/>
      <c r="AS252" s="8"/>
    </row>
    <row r="253" spans="2:45" x14ac:dyDescent="0.2">
      <c r="B253" s="242"/>
      <c r="C253" s="163"/>
      <c r="D253"/>
      <c r="J253"/>
      <c r="K253"/>
      <c r="L253"/>
      <c r="M253"/>
      <c r="AD253" s="17"/>
      <c r="AF253" s="13"/>
      <c r="AG253" s="16"/>
      <c r="AM253" s="22"/>
      <c r="AN253" s="40"/>
      <c r="AR253" s="7"/>
      <c r="AS253" s="8"/>
    </row>
    <row r="254" spans="2:45" x14ac:dyDescent="0.2">
      <c r="B254" s="242"/>
      <c r="C254" s="163"/>
      <c r="D254"/>
      <c r="J254"/>
      <c r="K254"/>
      <c r="L254"/>
      <c r="M254"/>
      <c r="AD254" s="17"/>
      <c r="AF254" s="13"/>
      <c r="AG254" s="16"/>
      <c r="AM254" s="22"/>
      <c r="AN254" s="40"/>
      <c r="AR254" s="7"/>
      <c r="AS254" s="8"/>
    </row>
    <row r="255" spans="2:45" x14ac:dyDescent="0.2">
      <c r="B255" s="242"/>
      <c r="C255" s="163"/>
      <c r="D255"/>
      <c r="J255"/>
      <c r="K255"/>
      <c r="L255"/>
      <c r="M255"/>
      <c r="AD255" s="17"/>
      <c r="AF255" s="13"/>
      <c r="AG255" s="16"/>
      <c r="AM255" s="22"/>
      <c r="AN255" s="40"/>
      <c r="AR255" s="7"/>
      <c r="AS255" s="8"/>
    </row>
    <row r="256" spans="2:45" x14ac:dyDescent="0.2">
      <c r="B256" s="242"/>
      <c r="C256" s="163"/>
      <c r="D256"/>
      <c r="J256"/>
      <c r="K256"/>
      <c r="L256"/>
      <c r="M256"/>
      <c r="AD256" s="17"/>
      <c r="AF256" s="13"/>
      <c r="AG256" s="16"/>
      <c r="AM256" s="22"/>
      <c r="AN256" s="40"/>
      <c r="AR256" s="7"/>
      <c r="AS256" s="8"/>
    </row>
    <row r="257" spans="2:45" x14ac:dyDescent="0.2">
      <c r="B257" s="242"/>
      <c r="C257" s="163"/>
      <c r="D257"/>
      <c r="J257"/>
      <c r="K257"/>
      <c r="L257"/>
      <c r="M257"/>
      <c r="AD257" s="17"/>
      <c r="AF257" s="13"/>
      <c r="AG257" s="16"/>
      <c r="AM257" s="22"/>
      <c r="AN257" s="40"/>
      <c r="AR257" s="7"/>
      <c r="AS257" s="8"/>
    </row>
    <row r="258" spans="2:45" x14ac:dyDescent="0.2">
      <c r="B258" s="242"/>
      <c r="C258" s="163"/>
      <c r="D258"/>
      <c r="J258"/>
      <c r="K258"/>
      <c r="L258"/>
      <c r="M258"/>
      <c r="AD258" s="17"/>
      <c r="AF258" s="13"/>
      <c r="AG258" s="16"/>
      <c r="AM258" s="22"/>
      <c r="AN258" s="40"/>
      <c r="AR258" s="7"/>
      <c r="AS258" s="8"/>
    </row>
    <row r="259" spans="2:45" x14ac:dyDescent="0.2">
      <c r="B259" s="242"/>
      <c r="C259" s="163"/>
      <c r="D259"/>
      <c r="J259"/>
      <c r="K259"/>
      <c r="L259"/>
      <c r="M259"/>
      <c r="AD259" s="17"/>
      <c r="AF259" s="13"/>
      <c r="AG259" s="16"/>
      <c r="AM259" s="22"/>
      <c r="AN259" s="40"/>
      <c r="AR259" s="7"/>
      <c r="AS259" s="8"/>
    </row>
    <row r="260" spans="2:45" x14ac:dyDescent="0.2">
      <c r="B260" s="242"/>
      <c r="C260" s="163"/>
      <c r="D260"/>
      <c r="J260"/>
      <c r="K260"/>
      <c r="L260"/>
      <c r="M260"/>
      <c r="AD260" s="17"/>
      <c r="AF260" s="13"/>
      <c r="AG260" s="16"/>
      <c r="AM260" s="22"/>
      <c r="AN260" s="40"/>
      <c r="AR260" s="7"/>
      <c r="AS260" s="8"/>
    </row>
    <row r="261" spans="2:45" x14ac:dyDescent="0.2">
      <c r="B261" s="242"/>
      <c r="C261" s="163"/>
      <c r="D261"/>
      <c r="J261"/>
      <c r="K261"/>
      <c r="L261"/>
      <c r="M261"/>
      <c r="AD261" s="17"/>
      <c r="AF261" s="13"/>
      <c r="AG261" s="16"/>
      <c r="AM261" s="22"/>
      <c r="AN261" s="40"/>
      <c r="AR261" s="7"/>
      <c r="AS261" s="8"/>
    </row>
    <row r="262" spans="2:45" x14ac:dyDescent="0.2">
      <c r="B262" s="242"/>
      <c r="C262" s="163"/>
      <c r="D262"/>
      <c r="J262"/>
      <c r="K262"/>
      <c r="L262"/>
      <c r="M262"/>
      <c r="AD262" s="17"/>
      <c r="AF262" s="13"/>
      <c r="AG262" s="16"/>
      <c r="AM262" s="22"/>
      <c r="AN262" s="40"/>
      <c r="AR262" s="7"/>
      <c r="AS262" s="8"/>
    </row>
    <row r="263" spans="2:45" x14ac:dyDescent="0.2">
      <c r="B263" s="242"/>
      <c r="C263" s="163"/>
      <c r="D263"/>
      <c r="J263"/>
      <c r="K263"/>
      <c r="L263"/>
      <c r="M263"/>
      <c r="AD263" s="17"/>
      <c r="AF263" s="13"/>
      <c r="AG263" s="16"/>
      <c r="AM263" s="22"/>
      <c r="AN263" s="40"/>
      <c r="AR263" s="7"/>
      <c r="AS263" s="8"/>
    </row>
    <row r="264" spans="2:45" x14ac:dyDescent="0.2">
      <c r="B264" s="242"/>
      <c r="C264" s="163"/>
      <c r="D264"/>
      <c r="J264"/>
      <c r="K264"/>
      <c r="L264"/>
      <c r="M264"/>
      <c r="AD264" s="17"/>
      <c r="AF264" s="13"/>
      <c r="AG264" s="16"/>
      <c r="AM264" s="22"/>
      <c r="AN264" s="40"/>
      <c r="AR264" s="7"/>
      <c r="AS264" s="8"/>
    </row>
    <row r="265" spans="2:45" x14ac:dyDescent="0.2">
      <c r="B265" s="242"/>
      <c r="C265" s="163"/>
      <c r="D265"/>
      <c r="J265"/>
      <c r="K265"/>
      <c r="L265"/>
      <c r="M265"/>
      <c r="AD265" s="17"/>
      <c r="AF265" s="13"/>
      <c r="AG265" s="16"/>
      <c r="AM265" s="22"/>
      <c r="AN265" s="40"/>
      <c r="AR265" s="7"/>
      <c r="AS265" s="8"/>
    </row>
    <row r="266" spans="2:45" x14ac:dyDescent="0.2">
      <c r="B266" s="242"/>
      <c r="C266" s="163"/>
      <c r="D266"/>
      <c r="J266"/>
      <c r="K266"/>
      <c r="L266"/>
      <c r="M266"/>
      <c r="AD266" s="17"/>
      <c r="AF266" s="13"/>
      <c r="AG266" s="16"/>
      <c r="AM266" s="22"/>
      <c r="AN266" s="40"/>
      <c r="AR266" s="7"/>
      <c r="AS266" s="8"/>
    </row>
    <row r="267" spans="2:45" x14ac:dyDescent="0.2">
      <c r="B267" s="242"/>
      <c r="C267" s="163"/>
      <c r="D267"/>
      <c r="J267"/>
      <c r="K267"/>
      <c r="L267"/>
      <c r="M267"/>
      <c r="AD267" s="17"/>
      <c r="AF267" s="13"/>
      <c r="AG267" s="16"/>
      <c r="AM267" s="22"/>
      <c r="AN267" s="40"/>
      <c r="AR267" s="7"/>
      <c r="AS267" s="8"/>
    </row>
    <row r="268" spans="2:45" x14ac:dyDescent="0.2">
      <c r="B268" s="242"/>
      <c r="C268" s="163"/>
      <c r="D268"/>
      <c r="J268"/>
      <c r="K268"/>
      <c r="L268"/>
      <c r="M268"/>
      <c r="AD268" s="17"/>
      <c r="AF268" s="13"/>
      <c r="AG268" s="16"/>
      <c r="AM268" s="22"/>
      <c r="AN268" s="40"/>
      <c r="AR268" s="7"/>
      <c r="AS268" s="8"/>
    </row>
    <row r="269" spans="2:45" x14ac:dyDescent="0.2">
      <c r="B269" s="242"/>
      <c r="C269" s="163"/>
      <c r="D269"/>
      <c r="J269"/>
      <c r="K269"/>
      <c r="L269"/>
      <c r="M269"/>
      <c r="AD269" s="17"/>
      <c r="AF269" s="13"/>
      <c r="AG269" s="16"/>
      <c r="AM269" s="22"/>
      <c r="AN269" s="40"/>
      <c r="AR269" s="7"/>
      <c r="AS269" s="8"/>
    </row>
    <row r="270" spans="2:45" x14ac:dyDescent="0.2">
      <c r="B270" s="242"/>
      <c r="C270" s="163"/>
      <c r="D270"/>
      <c r="J270"/>
      <c r="K270"/>
      <c r="L270"/>
      <c r="M270"/>
      <c r="AD270" s="17"/>
      <c r="AF270" s="13"/>
      <c r="AG270" s="16"/>
      <c r="AM270" s="22"/>
      <c r="AN270" s="40"/>
      <c r="AR270" s="7"/>
      <c r="AS270" s="8"/>
    </row>
    <row r="271" spans="2:45" x14ac:dyDescent="0.2">
      <c r="B271" s="242"/>
      <c r="C271" s="163"/>
      <c r="D271"/>
      <c r="J271"/>
      <c r="K271"/>
      <c r="L271"/>
      <c r="M271"/>
      <c r="AD271" s="17"/>
      <c r="AF271" s="13"/>
      <c r="AG271" s="16"/>
      <c r="AM271" s="22"/>
      <c r="AN271" s="40"/>
      <c r="AR271" s="7"/>
      <c r="AS271" s="8"/>
    </row>
    <row r="272" spans="2:45" x14ac:dyDescent="0.2">
      <c r="B272" s="242"/>
      <c r="C272" s="163"/>
      <c r="D272"/>
      <c r="J272"/>
      <c r="K272"/>
      <c r="L272"/>
      <c r="M272"/>
      <c r="AD272" s="17"/>
      <c r="AF272" s="13"/>
      <c r="AG272" s="16"/>
      <c r="AM272" s="22"/>
      <c r="AN272" s="40"/>
      <c r="AR272" s="7"/>
      <c r="AS272" s="8"/>
    </row>
    <row r="273" spans="2:45" x14ac:dyDescent="0.2">
      <c r="B273" s="242"/>
      <c r="C273" s="163"/>
      <c r="D273"/>
      <c r="J273"/>
      <c r="K273"/>
      <c r="L273"/>
      <c r="M273"/>
      <c r="AD273" s="17"/>
      <c r="AF273" s="13"/>
      <c r="AG273" s="16"/>
      <c r="AM273" s="22"/>
      <c r="AN273" s="40"/>
      <c r="AR273" s="7"/>
      <c r="AS273" s="8"/>
    </row>
    <row r="274" spans="2:45" x14ac:dyDescent="0.2">
      <c r="B274" s="242"/>
      <c r="C274" s="163"/>
      <c r="D274"/>
      <c r="J274"/>
      <c r="K274"/>
      <c r="L274"/>
      <c r="M274"/>
      <c r="AD274" s="17"/>
      <c r="AF274" s="13"/>
      <c r="AG274" s="16"/>
      <c r="AM274" s="22"/>
      <c r="AN274" s="40"/>
      <c r="AR274" s="7"/>
      <c r="AS274" s="8"/>
    </row>
    <row r="275" spans="2:45" x14ac:dyDescent="0.2">
      <c r="B275" s="242"/>
      <c r="C275" s="163"/>
      <c r="D275"/>
      <c r="J275"/>
      <c r="K275"/>
      <c r="L275"/>
      <c r="M275"/>
      <c r="AD275" s="17"/>
      <c r="AF275" s="13"/>
      <c r="AG275" s="16"/>
      <c r="AM275" s="22"/>
      <c r="AN275" s="40"/>
      <c r="AR275" s="7"/>
      <c r="AS275" s="8"/>
    </row>
    <row r="276" spans="2:45" x14ac:dyDescent="0.2">
      <c r="B276" s="242"/>
      <c r="C276" s="163"/>
      <c r="D276"/>
      <c r="J276"/>
      <c r="K276"/>
      <c r="L276"/>
      <c r="M276"/>
      <c r="AD276" s="17"/>
      <c r="AF276" s="13"/>
      <c r="AG276" s="16"/>
      <c r="AM276" s="22"/>
      <c r="AN276" s="40"/>
      <c r="AR276" s="7"/>
      <c r="AS276" s="8"/>
    </row>
    <row r="277" spans="2:45" x14ac:dyDescent="0.2">
      <c r="B277" s="242"/>
      <c r="C277" s="163"/>
      <c r="D277"/>
      <c r="J277"/>
      <c r="K277"/>
      <c r="L277"/>
      <c r="M277"/>
      <c r="AD277" s="17"/>
      <c r="AF277" s="13"/>
      <c r="AG277" s="16"/>
      <c r="AM277" s="22"/>
      <c r="AN277" s="40"/>
      <c r="AR277" s="7"/>
      <c r="AS277" s="8"/>
    </row>
    <row r="278" spans="2:45" x14ac:dyDescent="0.2">
      <c r="B278" s="242"/>
      <c r="C278" s="163"/>
      <c r="D278"/>
      <c r="J278"/>
      <c r="K278"/>
      <c r="L278"/>
      <c r="M278"/>
      <c r="AD278" s="17"/>
      <c r="AF278" s="13"/>
      <c r="AG278" s="16"/>
      <c r="AM278" s="22"/>
      <c r="AN278" s="40"/>
      <c r="AR278" s="7"/>
      <c r="AS278" s="8"/>
    </row>
    <row r="279" spans="2:45" x14ac:dyDescent="0.2">
      <c r="B279" s="242"/>
      <c r="C279" s="163"/>
      <c r="D279"/>
      <c r="J279"/>
      <c r="K279"/>
      <c r="L279"/>
      <c r="M279"/>
      <c r="AD279" s="17"/>
      <c r="AF279" s="13"/>
      <c r="AG279" s="16"/>
      <c r="AM279" s="22"/>
      <c r="AN279" s="40"/>
      <c r="AR279" s="7"/>
      <c r="AS279" s="8"/>
    </row>
    <row r="280" spans="2:45" x14ac:dyDescent="0.2">
      <c r="B280" s="242"/>
      <c r="C280" s="163"/>
      <c r="D280"/>
      <c r="J280"/>
      <c r="K280"/>
      <c r="L280"/>
      <c r="M280"/>
      <c r="AD280" s="17"/>
      <c r="AF280" s="13"/>
      <c r="AG280" s="16"/>
      <c r="AM280" s="22"/>
      <c r="AN280" s="40"/>
      <c r="AR280" s="7"/>
      <c r="AS280" s="8"/>
    </row>
    <row r="281" spans="2:45" x14ac:dyDescent="0.2">
      <c r="B281" s="242"/>
      <c r="C281" s="163"/>
      <c r="D281"/>
      <c r="J281"/>
      <c r="K281"/>
      <c r="L281"/>
      <c r="M281"/>
      <c r="AD281" s="17"/>
      <c r="AF281" s="13"/>
      <c r="AG281" s="16"/>
      <c r="AM281" s="22"/>
      <c r="AN281" s="40"/>
      <c r="AR281" s="7"/>
      <c r="AS281" s="8"/>
    </row>
    <row r="282" spans="2:45" x14ac:dyDescent="0.2">
      <c r="B282" s="242"/>
      <c r="C282" s="163"/>
      <c r="D282"/>
      <c r="J282"/>
      <c r="K282"/>
      <c r="L282"/>
      <c r="M282"/>
      <c r="AD282" s="17"/>
      <c r="AF282" s="13"/>
      <c r="AG282" s="16"/>
      <c r="AM282" s="22"/>
      <c r="AN282" s="40"/>
      <c r="AR282" s="7"/>
      <c r="AS282" s="8"/>
    </row>
    <row r="283" spans="2:45" x14ac:dyDescent="0.2">
      <c r="B283" s="242"/>
      <c r="C283" s="163"/>
      <c r="D283"/>
      <c r="J283"/>
      <c r="K283"/>
      <c r="L283"/>
      <c r="M283"/>
      <c r="AD283" s="17"/>
      <c r="AF283" s="13"/>
      <c r="AG283" s="16"/>
      <c r="AM283" s="22"/>
      <c r="AN283" s="40"/>
      <c r="AR283" s="7"/>
      <c r="AS283" s="8"/>
    </row>
    <row r="284" spans="2:45" x14ac:dyDescent="0.2">
      <c r="B284" s="242"/>
      <c r="C284" s="163"/>
      <c r="D284"/>
      <c r="J284"/>
      <c r="K284"/>
      <c r="L284"/>
      <c r="M284"/>
      <c r="AD284" s="17"/>
      <c r="AF284" s="13"/>
      <c r="AG284" s="16"/>
      <c r="AM284" s="22"/>
      <c r="AN284" s="40"/>
      <c r="AR284" s="7"/>
      <c r="AS284" s="8"/>
    </row>
    <row r="285" spans="2:45" x14ac:dyDescent="0.2">
      <c r="B285" s="242"/>
      <c r="C285" s="163"/>
      <c r="D285"/>
      <c r="J285"/>
      <c r="K285"/>
      <c r="L285"/>
      <c r="M285"/>
      <c r="AD285" s="17"/>
      <c r="AF285" s="13"/>
      <c r="AG285" s="16"/>
      <c r="AM285" s="22"/>
      <c r="AN285" s="40"/>
      <c r="AR285" s="7"/>
      <c r="AS285" s="8"/>
    </row>
    <row r="286" spans="2:45" x14ac:dyDescent="0.2">
      <c r="B286" s="242"/>
      <c r="C286" s="163"/>
      <c r="D286"/>
      <c r="J286"/>
      <c r="K286"/>
      <c r="L286"/>
      <c r="M286"/>
      <c r="AD286" s="17"/>
      <c r="AF286" s="13"/>
      <c r="AG286" s="16"/>
      <c r="AM286" s="22"/>
      <c r="AN286" s="40"/>
      <c r="AR286" s="7"/>
      <c r="AS286" s="8"/>
    </row>
    <row r="287" spans="2:45" x14ac:dyDescent="0.2">
      <c r="B287" s="242"/>
      <c r="C287" s="163"/>
      <c r="D287"/>
      <c r="J287"/>
      <c r="K287"/>
      <c r="L287"/>
      <c r="M287"/>
      <c r="AD287" s="17"/>
      <c r="AF287" s="13"/>
      <c r="AG287" s="16"/>
      <c r="AM287" s="22"/>
      <c r="AN287" s="40"/>
      <c r="AR287" s="7"/>
      <c r="AS287" s="8"/>
    </row>
    <row r="288" spans="2:45" x14ac:dyDescent="0.2">
      <c r="B288" s="242"/>
      <c r="C288" s="163"/>
      <c r="D288"/>
      <c r="J288"/>
      <c r="K288"/>
      <c r="L288"/>
      <c r="M288"/>
      <c r="AD288" s="17"/>
      <c r="AF288" s="13"/>
      <c r="AG288" s="16"/>
      <c r="AM288" s="22"/>
      <c r="AN288" s="40"/>
      <c r="AR288" s="7"/>
      <c r="AS288" s="8"/>
    </row>
    <row r="289" spans="2:45" x14ac:dyDescent="0.2">
      <c r="B289" s="242"/>
      <c r="C289" s="163"/>
      <c r="D289"/>
      <c r="J289"/>
      <c r="K289"/>
      <c r="L289"/>
      <c r="M289"/>
      <c r="AD289" s="17"/>
      <c r="AF289" s="13"/>
      <c r="AG289" s="16"/>
      <c r="AM289" s="22"/>
      <c r="AN289" s="40"/>
      <c r="AR289" s="7"/>
      <c r="AS289" s="8"/>
    </row>
    <row r="290" spans="2:45" x14ac:dyDescent="0.2">
      <c r="B290" s="242"/>
      <c r="C290" s="163"/>
      <c r="D290"/>
      <c r="J290"/>
      <c r="K290"/>
      <c r="L290"/>
      <c r="M290"/>
      <c r="AD290" s="17"/>
      <c r="AF290" s="13"/>
      <c r="AG290" s="16"/>
      <c r="AM290" s="22"/>
      <c r="AN290" s="40"/>
      <c r="AR290" s="7"/>
      <c r="AS290" s="8"/>
    </row>
    <row r="291" spans="2:45" x14ac:dyDescent="0.2">
      <c r="B291" s="242"/>
      <c r="C291" s="163"/>
      <c r="D291"/>
      <c r="J291"/>
      <c r="K291"/>
      <c r="L291"/>
      <c r="M291"/>
      <c r="AD291" s="17"/>
      <c r="AF291" s="13"/>
      <c r="AG291" s="16"/>
      <c r="AM291" s="22"/>
      <c r="AN291" s="40"/>
      <c r="AR291" s="7"/>
      <c r="AS291" s="8"/>
    </row>
    <row r="292" spans="2:45" x14ac:dyDescent="0.2">
      <c r="B292" s="242"/>
      <c r="C292" s="163"/>
      <c r="D292"/>
      <c r="J292"/>
      <c r="K292"/>
      <c r="L292"/>
      <c r="M292"/>
      <c r="AD292" s="17"/>
      <c r="AF292" s="13"/>
      <c r="AG292" s="16"/>
      <c r="AM292" s="22"/>
      <c r="AN292" s="40"/>
      <c r="AR292" s="7"/>
      <c r="AS292" s="8"/>
    </row>
    <row r="293" spans="2:45" x14ac:dyDescent="0.2">
      <c r="B293" s="242"/>
      <c r="C293" s="163"/>
      <c r="D293"/>
      <c r="J293"/>
      <c r="K293"/>
      <c r="L293"/>
      <c r="M293"/>
      <c r="AD293" s="17"/>
      <c r="AF293" s="13"/>
      <c r="AG293" s="16"/>
      <c r="AM293" s="22"/>
      <c r="AN293" s="40"/>
      <c r="AR293" s="7"/>
      <c r="AS293" s="8"/>
    </row>
    <row r="294" spans="2:45" x14ac:dyDescent="0.2">
      <c r="B294" s="242"/>
      <c r="C294" s="163"/>
      <c r="D294"/>
      <c r="J294"/>
      <c r="K294"/>
      <c r="L294"/>
      <c r="M294"/>
      <c r="AD294" s="17"/>
      <c r="AF294" s="13"/>
      <c r="AG294" s="16"/>
      <c r="AM294" s="22"/>
      <c r="AN294" s="40"/>
      <c r="AR294" s="7"/>
      <c r="AS294" s="8"/>
    </row>
    <row r="295" spans="2:45" x14ac:dyDescent="0.2">
      <c r="B295" s="242"/>
      <c r="C295" s="163"/>
      <c r="D295"/>
      <c r="J295"/>
      <c r="K295"/>
      <c r="L295"/>
      <c r="M295"/>
      <c r="AD295" s="17"/>
      <c r="AF295" s="13"/>
      <c r="AG295" s="16"/>
      <c r="AM295" s="22"/>
      <c r="AN295" s="40"/>
      <c r="AR295" s="7"/>
      <c r="AS295" s="8"/>
    </row>
    <row r="296" spans="2:45" x14ac:dyDescent="0.2">
      <c r="B296" s="242"/>
      <c r="C296" s="163"/>
      <c r="D296"/>
      <c r="J296"/>
      <c r="K296"/>
      <c r="L296"/>
      <c r="M296"/>
      <c r="AD296" s="17"/>
      <c r="AF296" s="13"/>
      <c r="AG296" s="16"/>
      <c r="AM296" s="22"/>
      <c r="AN296" s="40"/>
      <c r="AR296" s="7"/>
      <c r="AS296" s="8"/>
    </row>
    <row r="297" spans="2:45" x14ac:dyDescent="0.2">
      <c r="B297" s="242"/>
      <c r="C297" s="163"/>
      <c r="D297"/>
      <c r="J297"/>
      <c r="K297"/>
      <c r="L297"/>
      <c r="M297"/>
      <c r="AD297" s="17"/>
      <c r="AF297" s="13"/>
      <c r="AG297" s="16"/>
      <c r="AM297" s="22"/>
      <c r="AN297" s="40"/>
      <c r="AR297" s="7"/>
      <c r="AS297" s="8"/>
    </row>
    <row r="298" spans="2:45" x14ac:dyDescent="0.2">
      <c r="B298" s="242"/>
      <c r="C298" s="163"/>
      <c r="D298"/>
      <c r="J298"/>
      <c r="K298"/>
      <c r="L298"/>
      <c r="M298"/>
      <c r="AD298" s="17"/>
      <c r="AF298" s="13"/>
      <c r="AG298" s="16"/>
      <c r="AM298" s="22"/>
      <c r="AN298" s="40"/>
      <c r="AR298" s="7"/>
      <c r="AS298" s="8"/>
    </row>
    <row r="299" spans="2:45" x14ac:dyDescent="0.2">
      <c r="B299" s="242"/>
      <c r="C299" s="163"/>
      <c r="D299"/>
      <c r="J299"/>
      <c r="K299"/>
      <c r="L299"/>
      <c r="M299"/>
      <c r="AD299" s="17"/>
      <c r="AF299" s="13"/>
      <c r="AG299" s="16"/>
      <c r="AM299" s="22"/>
      <c r="AN299" s="40"/>
      <c r="AR299" s="7"/>
      <c r="AS299" s="8"/>
    </row>
    <row r="300" spans="2:45" x14ac:dyDescent="0.2">
      <c r="B300" s="242"/>
      <c r="C300" s="163"/>
      <c r="D300"/>
      <c r="J300"/>
      <c r="K300"/>
      <c r="L300"/>
      <c r="M300"/>
      <c r="AD300" s="17"/>
      <c r="AF300" s="13"/>
      <c r="AG300" s="16"/>
      <c r="AM300" s="22"/>
      <c r="AN300" s="40"/>
      <c r="AR300" s="7"/>
      <c r="AS300" s="8"/>
    </row>
    <row r="301" spans="2:45" x14ac:dyDescent="0.2">
      <c r="B301" s="242"/>
      <c r="C301" s="163"/>
      <c r="D301"/>
      <c r="J301"/>
      <c r="K301"/>
      <c r="L301"/>
      <c r="M301"/>
      <c r="AD301" s="17"/>
      <c r="AF301" s="13"/>
      <c r="AG301" s="16"/>
      <c r="AM301" s="22"/>
      <c r="AN301" s="40"/>
      <c r="AR301" s="7"/>
      <c r="AS301" s="8"/>
    </row>
    <row r="302" spans="2:45" x14ac:dyDescent="0.2">
      <c r="B302" s="242"/>
      <c r="C302" s="163"/>
      <c r="D302"/>
      <c r="J302"/>
      <c r="K302"/>
      <c r="L302"/>
      <c r="M302"/>
      <c r="AD302" s="17"/>
      <c r="AF302" s="13"/>
      <c r="AG302" s="16"/>
      <c r="AM302" s="22"/>
      <c r="AN302" s="40"/>
      <c r="AR302" s="7"/>
      <c r="AS302" s="8"/>
    </row>
    <row r="303" spans="2:45" x14ac:dyDescent="0.2">
      <c r="B303" s="242"/>
      <c r="C303" s="163"/>
      <c r="D303"/>
      <c r="J303"/>
      <c r="K303"/>
      <c r="L303"/>
      <c r="M303"/>
      <c r="AD303" s="17"/>
      <c r="AF303" s="13"/>
      <c r="AG303" s="16"/>
      <c r="AM303" s="22"/>
      <c r="AN303" s="40"/>
      <c r="AR303" s="7"/>
      <c r="AS303" s="8"/>
    </row>
    <row r="304" spans="2:45" x14ac:dyDescent="0.2">
      <c r="B304" s="242"/>
      <c r="C304" s="163"/>
      <c r="D304"/>
      <c r="J304"/>
      <c r="K304"/>
      <c r="L304"/>
      <c r="M304"/>
      <c r="AD304" s="17"/>
      <c r="AF304" s="13"/>
      <c r="AG304" s="16"/>
      <c r="AM304" s="22"/>
      <c r="AN304" s="40"/>
      <c r="AR304" s="7"/>
      <c r="AS304" s="8"/>
    </row>
    <row r="305" spans="2:45" x14ac:dyDescent="0.2">
      <c r="B305" s="242"/>
      <c r="C305" s="163"/>
      <c r="D305"/>
      <c r="J305"/>
      <c r="K305"/>
      <c r="L305"/>
      <c r="M305"/>
      <c r="AD305" s="17"/>
      <c r="AF305" s="13"/>
      <c r="AG305" s="16"/>
      <c r="AM305" s="22"/>
      <c r="AN305" s="40"/>
      <c r="AR305" s="7"/>
      <c r="AS305" s="8"/>
    </row>
    <row r="306" spans="2:45" x14ac:dyDescent="0.2">
      <c r="B306" s="242"/>
      <c r="C306" s="163"/>
      <c r="D306"/>
      <c r="J306"/>
      <c r="K306"/>
      <c r="L306"/>
      <c r="M306"/>
      <c r="AD306" s="17"/>
      <c r="AF306" s="13"/>
      <c r="AG306" s="16"/>
      <c r="AM306" s="22"/>
      <c r="AN306" s="40"/>
      <c r="AR306" s="7"/>
      <c r="AS306" s="8"/>
    </row>
    <row r="307" spans="2:45" x14ac:dyDescent="0.2">
      <c r="B307" s="242"/>
      <c r="C307" s="163"/>
      <c r="D307"/>
      <c r="J307"/>
      <c r="K307"/>
      <c r="L307"/>
      <c r="M307"/>
      <c r="AD307" s="17"/>
      <c r="AF307" s="13"/>
      <c r="AG307" s="16"/>
      <c r="AM307" s="22"/>
      <c r="AN307" s="40"/>
      <c r="AR307" s="7"/>
      <c r="AS307" s="8"/>
    </row>
    <row r="308" spans="2:45" x14ac:dyDescent="0.2">
      <c r="B308" s="242"/>
      <c r="C308" s="163"/>
      <c r="D308"/>
      <c r="J308"/>
      <c r="K308"/>
      <c r="L308"/>
      <c r="M308"/>
      <c r="AD308" s="17"/>
      <c r="AF308" s="13"/>
      <c r="AG308" s="16"/>
      <c r="AM308" s="22"/>
      <c r="AN308" s="40"/>
      <c r="AR308" s="7"/>
      <c r="AS308" s="8"/>
    </row>
    <row r="309" spans="2:45" x14ac:dyDescent="0.2">
      <c r="B309" s="242"/>
      <c r="C309" s="163"/>
      <c r="D309"/>
      <c r="J309"/>
      <c r="K309"/>
      <c r="L309"/>
      <c r="M309"/>
      <c r="AD309" s="17"/>
      <c r="AF309" s="13"/>
      <c r="AG309" s="16"/>
      <c r="AM309" s="22"/>
      <c r="AN309" s="40"/>
      <c r="AR309" s="7"/>
      <c r="AS309" s="8"/>
    </row>
    <row r="310" spans="2:45" x14ac:dyDescent="0.2">
      <c r="B310" s="242"/>
      <c r="C310" s="163"/>
      <c r="D310"/>
      <c r="J310"/>
      <c r="K310"/>
      <c r="L310"/>
      <c r="M310"/>
      <c r="AD310" s="17"/>
      <c r="AF310" s="13"/>
      <c r="AG310" s="16"/>
      <c r="AM310" s="22"/>
      <c r="AN310" s="40"/>
      <c r="AR310" s="7"/>
      <c r="AS310" s="8"/>
    </row>
    <row r="311" spans="2:45" x14ac:dyDescent="0.2">
      <c r="B311" s="242"/>
      <c r="C311" s="163"/>
      <c r="D311"/>
      <c r="J311"/>
      <c r="K311"/>
      <c r="L311"/>
      <c r="M311"/>
      <c r="AD311" s="17"/>
      <c r="AF311" s="13"/>
      <c r="AG311" s="16"/>
      <c r="AM311" s="22"/>
      <c r="AN311" s="40"/>
      <c r="AR311" s="7"/>
      <c r="AS311" s="8"/>
    </row>
    <row r="312" spans="2:45" x14ac:dyDescent="0.2">
      <c r="B312" s="242"/>
      <c r="C312" s="163"/>
      <c r="D312"/>
      <c r="J312"/>
      <c r="K312"/>
      <c r="L312"/>
      <c r="M312"/>
      <c r="AD312" s="17"/>
      <c r="AF312" s="13"/>
      <c r="AG312" s="16"/>
      <c r="AM312" s="22"/>
      <c r="AN312" s="40"/>
      <c r="AR312" s="7"/>
      <c r="AS312" s="8"/>
    </row>
    <row r="313" spans="2:45" x14ac:dyDescent="0.2">
      <c r="B313" s="242"/>
      <c r="C313" s="163"/>
      <c r="D313"/>
      <c r="J313"/>
      <c r="K313"/>
      <c r="L313"/>
      <c r="M313"/>
      <c r="AD313" s="17"/>
      <c r="AF313" s="13"/>
      <c r="AG313" s="16"/>
      <c r="AM313" s="22"/>
      <c r="AN313" s="40"/>
      <c r="AR313" s="7"/>
      <c r="AS313" s="8"/>
    </row>
    <row r="314" spans="2:45" x14ac:dyDescent="0.2">
      <c r="B314" s="242"/>
      <c r="C314" s="163"/>
      <c r="D314"/>
      <c r="J314"/>
      <c r="K314"/>
      <c r="L314"/>
      <c r="M314"/>
      <c r="AD314" s="17"/>
      <c r="AF314" s="13"/>
      <c r="AG314" s="16"/>
      <c r="AM314" s="22"/>
      <c r="AN314" s="40"/>
      <c r="AR314" s="7"/>
      <c r="AS314" s="8"/>
    </row>
    <row r="315" spans="2:45" x14ac:dyDescent="0.2">
      <c r="B315" s="242"/>
      <c r="C315" s="163"/>
      <c r="D315"/>
      <c r="J315"/>
      <c r="K315"/>
      <c r="L315"/>
      <c r="M315"/>
      <c r="AD315" s="17"/>
      <c r="AF315" s="13"/>
      <c r="AG315" s="16"/>
      <c r="AM315" s="22"/>
      <c r="AN315" s="40"/>
      <c r="AR315" s="7"/>
      <c r="AS315" s="8"/>
    </row>
    <row r="316" spans="2:45" x14ac:dyDescent="0.2">
      <c r="B316" s="242"/>
      <c r="C316" s="163"/>
      <c r="D316"/>
      <c r="J316"/>
      <c r="K316"/>
      <c r="L316"/>
      <c r="M316"/>
      <c r="AD316" s="17"/>
      <c r="AF316" s="13"/>
      <c r="AG316" s="16"/>
      <c r="AM316" s="22"/>
      <c r="AN316" s="40"/>
      <c r="AR316" s="7"/>
      <c r="AS316" s="8"/>
    </row>
    <row r="317" spans="2:45" x14ac:dyDescent="0.2">
      <c r="B317" s="242"/>
      <c r="C317" s="163"/>
      <c r="D317"/>
      <c r="J317"/>
      <c r="K317"/>
      <c r="L317"/>
      <c r="M317"/>
      <c r="AD317" s="17"/>
      <c r="AF317" s="13"/>
      <c r="AG317" s="16"/>
      <c r="AM317" s="22"/>
      <c r="AN317" s="40"/>
      <c r="AR317" s="7"/>
      <c r="AS317" s="8"/>
    </row>
    <row r="318" spans="2:45" x14ac:dyDescent="0.2">
      <c r="B318" s="242"/>
      <c r="C318" s="163"/>
      <c r="D318"/>
      <c r="J318"/>
      <c r="K318"/>
      <c r="L318"/>
      <c r="M318"/>
      <c r="AD318" s="17"/>
      <c r="AF318" s="13"/>
      <c r="AG318" s="16"/>
      <c r="AM318" s="22"/>
      <c r="AN318" s="40"/>
      <c r="AR318" s="7"/>
      <c r="AS318" s="8"/>
    </row>
    <row r="319" spans="2:45" x14ac:dyDescent="0.2">
      <c r="B319" s="242"/>
      <c r="C319" s="163"/>
      <c r="D319"/>
      <c r="J319"/>
      <c r="K319"/>
      <c r="L319"/>
      <c r="M319"/>
      <c r="AD319" s="17"/>
      <c r="AF319" s="13"/>
      <c r="AG319" s="16"/>
      <c r="AM319" s="22"/>
      <c r="AN319" s="40"/>
      <c r="AR319" s="7"/>
      <c r="AS319" s="8"/>
    </row>
    <row r="320" spans="2:45" x14ac:dyDescent="0.2">
      <c r="B320" s="242"/>
      <c r="C320" s="163"/>
      <c r="D320"/>
      <c r="J320"/>
      <c r="K320"/>
      <c r="L320"/>
      <c r="M320"/>
      <c r="AD320" s="17"/>
      <c r="AF320" s="13"/>
      <c r="AG320" s="16"/>
      <c r="AM320" s="22"/>
      <c r="AN320" s="40"/>
      <c r="AR320" s="7"/>
      <c r="AS320" s="8"/>
    </row>
    <row r="321" spans="2:45" x14ac:dyDescent="0.2">
      <c r="B321" s="242"/>
      <c r="C321" s="163"/>
      <c r="D321"/>
      <c r="J321"/>
      <c r="K321"/>
      <c r="L321"/>
      <c r="M321"/>
      <c r="AD321" s="17"/>
      <c r="AF321" s="13"/>
      <c r="AG321" s="16"/>
      <c r="AM321" s="22"/>
      <c r="AN321" s="40"/>
      <c r="AR321" s="7"/>
      <c r="AS321" s="8"/>
    </row>
    <row r="322" spans="2:45" x14ac:dyDescent="0.2">
      <c r="B322" s="242"/>
      <c r="C322" s="163"/>
      <c r="D322"/>
      <c r="J322"/>
      <c r="K322"/>
      <c r="L322"/>
      <c r="M322"/>
      <c r="AD322" s="17"/>
      <c r="AF322" s="13"/>
      <c r="AG322" s="16"/>
      <c r="AM322" s="22"/>
      <c r="AN322" s="40"/>
      <c r="AR322" s="7"/>
      <c r="AS322" s="8"/>
    </row>
    <row r="323" spans="2:45" x14ac:dyDescent="0.2">
      <c r="B323" s="242"/>
      <c r="C323" s="163"/>
      <c r="D323"/>
      <c r="J323"/>
      <c r="K323"/>
      <c r="L323"/>
      <c r="M323"/>
      <c r="AD323" s="17"/>
      <c r="AF323" s="13"/>
      <c r="AG323" s="16"/>
      <c r="AM323" s="22"/>
      <c r="AN323" s="40"/>
      <c r="AR323" s="7"/>
      <c r="AS323" s="8"/>
    </row>
    <row r="324" spans="2:45" x14ac:dyDescent="0.2">
      <c r="B324" s="242"/>
      <c r="C324" s="163"/>
      <c r="D324"/>
      <c r="J324"/>
      <c r="K324"/>
      <c r="L324"/>
      <c r="M324"/>
      <c r="AD324" s="17"/>
      <c r="AF324" s="13"/>
      <c r="AG324" s="16"/>
      <c r="AM324" s="22"/>
      <c r="AN324" s="40"/>
      <c r="AR324" s="7"/>
      <c r="AS324" s="8"/>
    </row>
    <row r="325" spans="2:45" x14ac:dyDescent="0.2">
      <c r="B325" s="242"/>
      <c r="C325" s="163"/>
      <c r="D325"/>
      <c r="J325"/>
      <c r="K325"/>
      <c r="L325"/>
      <c r="M325"/>
      <c r="AD325" s="17"/>
      <c r="AF325" s="13"/>
      <c r="AG325" s="16"/>
      <c r="AM325" s="22"/>
      <c r="AN325" s="40"/>
      <c r="AR325" s="7"/>
      <c r="AS325" s="8"/>
    </row>
    <row r="326" spans="2:45" x14ac:dyDescent="0.2">
      <c r="B326" s="242"/>
      <c r="C326" s="163"/>
      <c r="D326"/>
      <c r="J326"/>
      <c r="K326"/>
      <c r="L326"/>
      <c r="M326"/>
      <c r="AD326" s="17"/>
      <c r="AF326" s="13"/>
      <c r="AG326" s="16"/>
      <c r="AM326" s="22"/>
      <c r="AN326" s="40"/>
      <c r="AR326" s="7"/>
      <c r="AS326" s="8"/>
    </row>
    <row r="327" spans="2:45" x14ac:dyDescent="0.2">
      <c r="B327" s="242"/>
      <c r="C327" s="163"/>
      <c r="D327"/>
      <c r="J327"/>
      <c r="K327"/>
      <c r="L327"/>
      <c r="M327"/>
      <c r="AD327" s="17"/>
      <c r="AF327" s="13"/>
      <c r="AG327" s="16"/>
      <c r="AM327" s="22"/>
      <c r="AN327" s="40"/>
      <c r="AR327" s="7"/>
      <c r="AS327" s="8"/>
    </row>
    <row r="328" spans="2:45" x14ac:dyDescent="0.2">
      <c r="B328" s="242"/>
      <c r="C328" s="163"/>
      <c r="D328"/>
      <c r="J328"/>
      <c r="K328"/>
      <c r="L328"/>
      <c r="M328"/>
      <c r="AD328" s="17"/>
      <c r="AF328" s="13"/>
      <c r="AG328" s="16"/>
      <c r="AM328" s="22"/>
      <c r="AN328" s="40"/>
      <c r="AR328" s="7"/>
      <c r="AS328" s="8"/>
    </row>
    <row r="329" spans="2:45" x14ac:dyDescent="0.2">
      <c r="B329" s="242"/>
      <c r="C329" s="163"/>
      <c r="D329"/>
      <c r="J329"/>
      <c r="K329"/>
      <c r="L329"/>
      <c r="M329"/>
      <c r="AD329" s="17"/>
      <c r="AF329" s="13"/>
      <c r="AG329" s="16"/>
      <c r="AM329" s="22"/>
      <c r="AN329" s="40"/>
      <c r="AR329" s="7"/>
      <c r="AS329" s="8"/>
    </row>
    <row r="330" spans="2:45" x14ac:dyDescent="0.2">
      <c r="B330" s="242"/>
      <c r="C330" s="163"/>
      <c r="D330"/>
      <c r="J330"/>
      <c r="K330"/>
      <c r="L330"/>
      <c r="M330"/>
      <c r="AD330" s="17"/>
      <c r="AF330" s="13"/>
      <c r="AG330" s="16"/>
      <c r="AM330" s="22"/>
      <c r="AN330" s="40"/>
      <c r="AR330" s="7"/>
      <c r="AS330" s="8"/>
    </row>
    <row r="331" spans="2:45" x14ac:dyDescent="0.2">
      <c r="B331" s="242"/>
      <c r="C331" s="163"/>
      <c r="D331"/>
      <c r="J331"/>
      <c r="K331"/>
      <c r="L331"/>
      <c r="M331"/>
      <c r="AD331" s="17"/>
      <c r="AF331" s="13"/>
      <c r="AG331" s="16"/>
      <c r="AM331" s="22"/>
      <c r="AN331" s="40"/>
      <c r="AR331" s="7"/>
      <c r="AS331" s="8"/>
    </row>
    <row r="332" spans="2:45" x14ac:dyDescent="0.2">
      <c r="B332" s="242"/>
      <c r="C332" s="163"/>
      <c r="D332"/>
      <c r="J332"/>
      <c r="K332"/>
      <c r="L332"/>
      <c r="M332"/>
      <c r="AD332" s="17"/>
      <c r="AF332" s="13"/>
      <c r="AG332" s="16"/>
      <c r="AM332" s="22"/>
      <c r="AN332" s="40"/>
      <c r="AR332" s="7"/>
      <c r="AS332" s="8"/>
    </row>
    <row r="333" spans="2:45" x14ac:dyDescent="0.2">
      <c r="B333" s="242"/>
      <c r="C333" s="163"/>
      <c r="D333"/>
      <c r="J333"/>
      <c r="K333"/>
      <c r="L333"/>
      <c r="M333"/>
      <c r="AD333" s="17"/>
      <c r="AF333" s="13"/>
      <c r="AG333" s="16"/>
      <c r="AM333" s="22"/>
      <c r="AN333" s="40"/>
      <c r="AR333" s="7"/>
      <c r="AS333" s="8"/>
    </row>
    <row r="334" spans="2:45" x14ac:dyDescent="0.2">
      <c r="B334" s="242"/>
      <c r="C334" s="163"/>
      <c r="D334"/>
      <c r="J334"/>
      <c r="K334"/>
      <c r="L334"/>
      <c r="M334"/>
      <c r="AD334" s="17"/>
      <c r="AF334" s="13"/>
      <c r="AG334" s="16"/>
      <c r="AM334" s="22"/>
      <c r="AN334" s="40"/>
      <c r="AR334" s="7"/>
      <c r="AS334" s="8"/>
    </row>
    <row r="335" spans="2:45" x14ac:dyDescent="0.2">
      <c r="B335" s="242"/>
      <c r="C335" s="163"/>
      <c r="D335"/>
      <c r="J335"/>
      <c r="K335"/>
      <c r="L335"/>
      <c r="M335"/>
      <c r="AD335" s="17"/>
      <c r="AF335" s="13"/>
      <c r="AG335" s="16"/>
      <c r="AM335" s="22"/>
      <c r="AN335" s="40"/>
      <c r="AR335" s="7"/>
      <c r="AS335" s="8"/>
    </row>
    <row r="336" spans="2:45" x14ac:dyDescent="0.2">
      <c r="B336" s="242"/>
      <c r="C336" s="163"/>
      <c r="D336"/>
      <c r="J336"/>
      <c r="K336"/>
      <c r="L336"/>
      <c r="M336"/>
      <c r="AD336" s="17"/>
      <c r="AF336" s="13"/>
      <c r="AG336" s="16"/>
      <c r="AM336" s="22"/>
      <c r="AN336" s="40"/>
      <c r="AR336" s="7"/>
      <c r="AS336" s="8"/>
    </row>
    <row r="337" spans="2:45" x14ac:dyDescent="0.2">
      <c r="B337" s="242"/>
      <c r="C337" s="163"/>
      <c r="D337"/>
      <c r="J337"/>
      <c r="K337"/>
      <c r="L337"/>
      <c r="M337"/>
      <c r="AD337" s="17"/>
      <c r="AF337" s="13"/>
      <c r="AG337" s="16"/>
      <c r="AM337" s="22"/>
      <c r="AN337" s="40"/>
      <c r="AR337" s="7"/>
      <c r="AS337" s="8"/>
    </row>
    <row r="338" spans="2:45" x14ac:dyDescent="0.2">
      <c r="B338" s="242"/>
      <c r="C338" s="163"/>
      <c r="D338"/>
      <c r="J338"/>
      <c r="K338"/>
      <c r="L338"/>
      <c r="M338"/>
      <c r="AD338" s="17"/>
      <c r="AF338" s="13"/>
      <c r="AG338" s="16"/>
      <c r="AM338" s="22"/>
      <c r="AN338" s="40"/>
      <c r="AR338" s="7"/>
      <c r="AS338" s="8"/>
    </row>
    <row r="339" spans="2:45" x14ac:dyDescent="0.2">
      <c r="B339" s="242"/>
      <c r="C339" s="163"/>
      <c r="D339"/>
      <c r="J339"/>
      <c r="K339"/>
      <c r="L339"/>
      <c r="M339"/>
      <c r="AD339" s="17"/>
      <c r="AF339" s="13"/>
      <c r="AG339" s="16"/>
      <c r="AM339" s="22"/>
      <c r="AN339" s="40"/>
      <c r="AR339" s="7"/>
      <c r="AS339" s="8"/>
    </row>
    <row r="340" spans="2:45" x14ac:dyDescent="0.2">
      <c r="B340" s="242"/>
      <c r="C340" s="163"/>
      <c r="D340"/>
      <c r="J340"/>
      <c r="K340"/>
      <c r="L340"/>
      <c r="M340"/>
      <c r="AD340" s="17"/>
      <c r="AF340" s="13"/>
      <c r="AG340" s="16"/>
      <c r="AM340" s="22"/>
      <c r="AN340" s="40"/>
      <c r="AR340" s="7"/>
      <c r="AS340" s="8"/>
    </row>
    <row r="341" spans="2:45" x14ac:dyDescent="0.2">
      <c r="B341" s="242"/>
      <c r="C341" s="163"/>
      <c r="D341"/>
      <c r="J341"/>
      <c r="K341"/>
      <c r="L341"/>
      <c r="M341"/>
      <c r="AD341" s="17"/>
      <c r="AF341" s="13"/>
      <c r="AG341" s="16"/>
      <c r="AM341" s="22"/>
      <c r="AN341" s="40"/>
      <c r="AR341" s="7"/>
      <c r="AS341" s="8"/>
    </row>
    <row r="342" spans="2:45" x14ac:dyDescent="0.2">
      <c r="B342" s="242"/>
      <c r="C342" s="163"/>
      <c r="D342"/>
      <c r="J342"/>
      <c r="K342"/>
      <c r="L342"/>
      <c r="M342"/>
      <c r="AD342" s="17"/>
      <c r="AF342" s="13"/>
      <c r="AG342" s="16"/>
      <c r="AM342" s="22"/>
      <c r="AN342" s="40"/>
      <c r="AR342" s="7"/>
      <c r="AS342" s="8"/>
    </row>
    <row r="343" spans="2:45" x14ac:dyDescent="0.2">
      <c r="B343" s="242"/>
      <c r="C343" s="163"/>
      <c r="D343"/>
      <c r="J343"/>
      <c r="K343"/>
      <c r="L343"/>
      <c r="M343"/>
      <c r="AD343" s="17"/>
      <c r="AF343" s="13"/>
      <c r="AG343" s="16"/>
      <c r="AM343" s="22"/>
      <c r="AN343" s="40"/>
      <c r="AR343" s="7"/>
      <c r="AS343" s="8"/>
    </row>
    <row r="344" spans="2:45" x14ac:dyDescent="0.2">
      <c r="B344" s="242"/>
      <c r="C344" s="163"/>
      <c r="D344"/>
      <c r="J344"/>
      <c r="K344"/>
      <c r="L344"/>
      <c r="M344"/>
      <c r="AD344" s="17"/>
      <c r="AF344" s="13"/>
      <c r="AG344" s="16"/>
      <c r="AM344" s="22"/>
      <c r="AN344" s="40"/>
      <c r="AR344" s="7"/>
      <c r="AS344" s="8"/>
    </row>
    <row r="345" spans="2:45" x14ac:dyDescent="0.2">
      <c r="B345" s="242"/>
      <c r="C345" s="163"/>
      <c r="D345"/>
      <c r="J345"/>
      <c r="K345"/>
      <c r="L345"/>
      <c r="M345"/>
      <c r="AD345" s="17"/>
      <c r="AF345" s="13"/>
      <c r="AG345" s="16"/>
      <c r="AM345" s="22"/>
      <c r="AN345" s="40"/>
      <c r="AR345" s="7"/>
      <c r="AS345" s="8"/>
    </row>
    <row r="346" spans="2:45" x14ac:dyDescent="0.2">
      <c r="B346" s="242"/>
      <c r="C346" s="163"/>
      <c r="D346"/>
      <c r="J346"/>
      <c r="K346"/>
      <c r="L346"/>
      <c r="M346"/>
      <c r="AD346" s="17"/>
      <c r="AF346" s="13"/>
      <c r="AG346" s="16"/>
      <c r="AM346" s="22"/>
      <c r="AN346" s="40"/>
      <c r="AR346" s="7"/>
      <c r="AS346" s="8"/>
    </row>
    <row r="347" spans="2:45" x14ac:dyDescent="0.2">
      <c r="B347" s="242"/>
      <c r="C347" s="163"/>
      <c r="D347"/>
      <c r="J347"/>
      <c r="K347"/>
      <c r="L347"/>
      <c r="M347"/>
      <c r="AD347" s="17"/>
      <c r="AF347" s="13"/>
      <c r="AG347" s="16"/>
      <c r="AM347" s="22"/>
      <c r="AN347" s="40"/>
      <c r="AR347" s="7"/>
      <c r="AS347" s="8"/>
    </row>
    <row r="348" spans="2:45" x14ac:dyDescent="0.2">
      <c r="B348" s="242"/>
      <c r="C348" s="163"/>
      <c r="D348"/>
      <c r="J348"/>
      <c r="K348"/>
      <c r="L348"/>
      <c r="M348"/>
      <c r="AD348" s="17"/>
      <c r="AF348" s="13"/>
      <c r="AG348" s="16"/>
      <c r="AM348" s="22"/>
      <c r="AN348" s="40"/>
      <c r="AR348" s="7"/>
      <c r="AS348" s="8"/>
    </row>
    <row r="349" spans="2:45" x14ac:dyDescent="0.2">
      <c r="B349" s="242"/>
      <c r="C349" s="163"/>
      <c r="D349"/>
      <c r="J349"/>
      <c r="K349"/>
      <c r="L349"/>
      <c r="M349"/>
      <c r="AD349" s="17"/>
      <c r="AF349" s="13"/>
      <c r="AG349" s="16"/>
      <c r="AM349" s="22"/>
      <c r="AN349" s="40"/>
      <c r="AR349" s="7"/>
      <c r="AS349" s="8"/>
    </row>
    <row r="350" spans="2:45" x14ac:dyDescent="0.2">
      <c r="B350" s="242"/>
      <c r="C350" s="163"/>
      <c r="D350"/>
      <c r="J350"/>
      <c r="K350"/>
      <c r="L350"/>
      <c r="M350"/>
      <c r="AD350" s="17"/>
      <c r="AF350" s="13"/>
      <c r="AG350" s="16"/>
      <c r="AM350" s="22"/>
      <c r="AN350" s="40"/>
      <c r="AR350" s="7"/>
      <c r="AS350" s="8"/>
    </row>
    <row r="351" spans="2:45" x14ac:dyDescent="0.2">
      <c r="B351" s="242"/>
      <c r="C351" s="163"/>
      <c r="D351"/>
      <c r="J351"/>
      <c r="K351"/>
      <c r="L351"/>
      <c r="M351"/>
      <c r="AD351" s="17"/>
      <c r="AF351" s="13"/>
      <c r="AG351" s="16"/>
      <c r="AM351" s="22"/>
      <c r="AN351" s="40"/>
      <c r="AR351" s="7"/>
      <c r="AS351" s="8"/>
    </row>
    <row r="352" spans="2:45" x14ac:dyDescent="0.2">
      <c r="B352" s="242"/>
      <c r="C352" s="163"/>
      <c r="D352"/>
      <c r="J352"/>
      <c r="K352"/>
      <c r="L352"/>
      <c r="M352"/>
      <c r="AD352" s="17"/>
      <c r="AF352" s="13"/>
      <c r="AG352" s="16"/>
      <c r="AM352" s="22"/>
      <c r="AN352" s="40"/>
      <c r="AR352" s="7"/>
      <c r="AS352" s="8"/>
    </row>
    <row r="353" spans="2:45" x14ac:dyDescent="0.2">
      <c r="B353" s="242"/>
      <c r="C353" s="163"/>
      <c r="D353"/>
      <c r="J353"/>
      <c r="K353"/>
      <c r="L353"/>
      <c r="M353"/>
      <c r="AD353" s="17"/>
      <c r="AF353" s="13"/>
      <c r="AG353" s="16"/>
      <c r="AM353" s="22"/>
      <c r="AN353" s="40"/>
      <c r="AR353" s="7"/>
      <c r="AS353" s="8"/>
    </row>
    <row r="354" spans="2:45" x14ac:dyDescent="0.2">
      <c r="B354" s="242"/>
      <c r="C354" s="163"/>
      <c r="D354"/>
      <c r="J354"/>
      <c r="K354"/>
      <c r="L354"/>
      <c r="M354"/>
      <c r="AD354" s="17"/>
      <c r="AF354" s="13"/>
      <c r="AG354" s="16"/>
      <c r="AM354" s="22"/>
      <c r="AN354" s="40"/>
      <c r="AR354" s="7"/>
      <c r="AS354" s="8"/>
    </row>
    <row r="355" spans="2:45" x14ac:dyDescent="0.2">
      <c r="B355" s="242"/>
      <c r="C355" s="163"/>
      <c r="D355"/>
      <c r="J355"/>
      <c r="K355"/>
      <c r="L355"/>
      <c r="M355"/>
      <c r="AD355" s="17"/>
      <c r="AF355" s="13"/>
      <c r="AG355" s="16"/>
      <c r="AM355" s="22"/>
      <c r="AN355" s="40"/>
      <c r="AR355" s="7"/>
      <c r="AS355" s="8"/>
    </row>
    <row r="356" spans="2:45" x14ac:dyDescent="0.2">
      <c r="B356" s="242"/>
      <c r="C356" s="163"/>
      <c r="D356"/>
      <c r="J356"/>
      <c r="K356"/>
      <c r="L356"/>
      <c r="M356"/>
      <c r="AD356" s="17"/>
      <c r="AF356" s="13"/>
      <c r="AG356" s="16"/>
      <c r="AM356" s="22"/>
      <c r="AN356" s="40"/>
      <c r="AR356" s="7"/>
      <c r="AS356" s="8"/>
    </row>
    <row r="357" spans="2:45" x14ac:dyDescent="0.2">
      <c r="B357" s="242"/>
      <c r="C357" s="163"/>
      <c r="D357"/>
      <c r="J357"/>
      <c r="K357"/>
      <c r="L357"/>
      <c r="M357"/>
      <c r="AD357" s="17"/>
      <c r="AF357" s="13"/>
      <c r="AG357" s="16"/>
      <c r="AM357" s="22"/>
      <c r="AN357" s="40"/>
      <c r="AR357" s="7"/>
      <c r="AS357" s="8"/>
    </row>
    <row r="358" spans="2:45" x14ac:dyDescent="0.2">
      <c r="B358" s="242"/>
      <c r="C358" s="163"/>
      <c r="D358"/>
      <c r="J358"/>
      <c r="K358"/>
      <c r="L358"/>
      <c r="M358"/>
      <c r="AD358" s="17"/>
      <c r="AF358" s="13"/>
      <c r="AG358" s="16"/>
      <c r="AM358" s="22"/>
      <c r="AN358" s="40"/>
      <c r="AR358" s="7"/>
      <c r="AS358" s="8"/>
    </row>
    <row r="359" spans="2:45" x14ac:dyDescent="0.2">
      <c r="B359" s="242"/>
      <c r="C359" s="163"/>
      <c r="D359"/>
      <c r="J359"/>
      <c r="K359"/>
      <c r="L359"/>
      <c r="M359"/>
      <c r="AD359" s="17"/>
      <c r="AF359" s="13"/>
      <c r="AG359" s="16"/>
      <c r="AM359" s="22"/>
      <c r="AN359" s="40"/>
      <c r="AR359" s="7"/>
      <c r="AS359" s="8"/>
    </row>
    <row r="360" spans="2:45" x14ac:dyDescent="0.2">
      <c r="B360" s="242"/>
      <c r="C360" s="163"/>
      <c r="D360"/>
      <c r="J360"/>
      <c r="K360"/>
      <c r="L360"/>
      <c r="M360"/>
      <c r="AD360" s="17"/>
      <c r="AF360" s="13"/>
      <c r="AG360" s="16"/>
      <c r="AM360" s="22"/>
      <c r="AN360" s="40"/>
      <c r="AR360" s="7"/>
      <c r="AS360" s="8"/>
    </row>
    <row r="361" spans="2:45" x14ac:dyDescent="0.2">
      <c r="B361" s="242"/>
      <c r="C361" s="163"/>
      <c r="D361"/>
      <c r="J361"/>
      <c r="K361"/>
      <c r="L361"/>
      <c r="M361"/>
      <c r="AD361" s="17"/>
      <c r="AF361" s="13"/>
      <c r="AG361" s="16"/>
      <c r="AM361" s="22"/>
      <c r="AN361" s="40"/>
      <c r="AR361" s="7"/>
      <c r="AS361" s="8"/>
    </row>
    <row r="362" spans="2:45" x14ac:dyDescent="0.2">
      <c r="B362" s="242"/>
      <c r="C362" s="163"/>
      <c r="D362"/>
      <c r="J362"/>
      <c r="K362"/>
      <c r="L362"/>
      <c r="M362"/>
      <c r="AD362" s="17"/>
      <c r="AF362" s="13"/>
      <c r="AG362" s="16"/>
      <c r="AM362" s="22"/>
      <c r="AN362" s="40"/>
      <c r="AR362" s="7"/>
      <c r="AS362" s="8"/>
    </row>
    <row r="363" spans="2:45" x14ac:dyDescent="0.2">
      <c r="B363" s="242"/>
      <c r="C363" s="163"/>
      <c r="D363"/>
      <c r="J363"/>
      <c r="K363"/>
      <c r="L363"/>
      <c r="M363"/>
      <c r="AD363" s="17"/>
      <c r="AF363" s="13"/>
      <c r="AG363" s="16"/>
      <c r="AM363" s="22"/>
      <c r="AN363" s="40"/>
      <c r="AR363" s="7"/>
      <c r="AS363" s="8"/>
    </row>
    <row r="364" spans="2:45" x14ac:dyDescent="0.2">
      <c r="B364" s="242"/>
      <c r="C364" s="163"/>
      <c r="D364"/>
      <c r="J364"/>
      <c r="K364"/>
      <c r="L364"/>
      <c r="M364"/>
      <c r="AD364" s="17"/>
      <c r="AF364" s="13"/>
      <c r="AG364" s="16"/>
      <c r="AM364" s="22"/>
      <c r="AN364" s="40"/>
      <c r="AR364" s="7"/>
      <c r="AS364" s="8"/>
    </row>
    <row r="365" spans="2:45" x14ac:dyDescent="0.2">
      <c r="B365" s="242"/>
      <c r="C365" s="163"/>
      <c r="D365"/>
      <c r="J365"/>
      <c r="K365"/>
      <c r="L365"/>
      <c r="M365"/>
      <c r="AD365" s="17"/>
      <c r="AF365" s="13"/>
      <c r="AG365" s="16"/>
      <c r="AM365" s="22"/>
      <c r="AN365" s="40"/>
      <c r="AR365" s="7"/>
      <c r="AS365" s="8"/>
    </row>
    <row r="366" spans="2:45" x14ac:dyDescent="0.2">
      <c r="B366" s="242"/>
      <c r="C366" s="163"/>
      <c r="D366"/>
      <c r="J366"/>
      <c r="K366"/>
      <c r="L366"/>
      <c r="M366"/>
      <c r="AD366" s="17"/>
      <c r="AF366" s="13"/>
      <c r="AG366" s="16"/>
      <c r="AM366" s="22"/>
      <c r="AN366" s="40"/>
      <c r="AR366" s="7"/>
      <c r="AS366" s="8"/>
    </row>
    <row r="367" spans="2:45" x14ac:dyDescent="0.2">
      <c r="B367" s="242"/>
      <c r="C367" s="163"/>
      <c r="D367"/>
      <c r="J367"/>
      <c r="K367"/>
      <c r="L367"/>
      <c r="M367"/>
      <c r="AD367" s="17"/>
      <c r="AF367" s="13"/>
      <c r="AG367" s="16"/>
      <c r="AM367" s="22"/>
      <c r="AN367" s="40"/>
      <c r="AR367" s="7"/>
      <c r="AS367" s="8"/>
    </row>
    <row r="368" spans="2:45" x14ac:dyDescent="0.2">
      <c r="B368" s="242"/>
      <c r="C368" s="163"/>
      <c r="D368"/>
      <c r="J368"/>
      <c r="K368"/>
      <c r="L368"/>
      <c r="M368"/>
      <c r="AD368" s="17"/>
      <c r="AF368" s="13"/>
      <c r="AG368" s="16"/>
      <c r="AM368" s="22"/>
      <c r="AN368" s="40"/>
      <c r="AR368" s="7"/>
      <c r="AS368" s="8"/>
    </row>
    <row r="369" spans="2:45" x14ac:dyDescent="0.2">
      <c r="B369" s="242"/>
      <c r="C369" s="163"/>
      <c r="D369"/>
      <c r="J369"/>
      <c r="K369"/>
      <c r="L369"/>
      <c r="M369"/>
      <c r="AD369" s="17"/>
      <c r="AF369" s="13"/>
      <c r="AG369" s="16"/>
      <c r="AM369" s="22"/>
      <c r="AN369" s="40"/>
      <c r="AR369" s="7"/>
      <c r="AS369" s="8"/>
    </row>
    <row r="370" spans="2:45" x14ac:dyDescent="0.2">
      <c r="B370" s="242"/>
      <c r="C370" s="163"/>
      <c r="D370"/>
      <c r="J370"/>
      <c r="K370"/>
      <c r="L370"/>
      <c r="M370"/>
      <c r="AD370" s="17"/>
      <c r="AF370" s="13"/>
      <c r="AG370" s="16"/>
      <c r="AM370" s="22"/>
      <c r="AN370" s="40"/>
      <c r="AR370" s="7"/>
      <c r="AS370" s="8"/>
    </row>
    <row r="371" spans="2:45" x14ac:dyDescent="0.2">
      <c r="B371" s="242"/>
      <c r="C371" s="163"/>
      <c r="D371"/>
      <c r="J371"/>
      <c r="K371"/>
      <c r="L371"/>
      <c r="M371"/>
      <c r="AD371" s="17"/>
      <c r="AF371" s="13"/>
      <c r="AG371" s="16"/>
      <c r="AM371" s="22"/>
      <c r="AN371" s="40"/>
      <c r="AR371" s="7"/>
      <c r="AS371" s="8"/>
    </row>
    <row r="372" spans="2:45" x14ac:dyDescent="0.2">
      <c r="B372" s="242"/>
      <c r="C372" s="163"/>
      <c r="D372"/>
      <c r="J372"/>
      <c r="K372"/>
      <c r="L372"/>
      <c r="M372"/>
      <c r="AD372" s="17"/>
      <c r="AF372" s="13"/>
      <c r="AG372" s="16"/>
      <c r="AM372" s="22"/>
      <c r="AN372" s="40"/>
      <c r="AR372" s="7"/>
      <c r="AS372" s="8"/>
    </row>
    <row r="373" spans="2:45" x14ac:dyDescent="0.2">
      <c r="B373" s="242"/>
      <c r="C373" s="163"/>
      <c r="D373"/>
      <c r="J373"/>
      <c r="K373"/>
      <c r="L373"/>
      <c r="M373"/>
      <c r="AD373" s="17"/>
      <c r="AF373" s="13"/>
      <c r="AG373" s="16"/>
      <c r="AM373" s="22"/>
      <c r="AN373" s="40"/>
      <c r="AR373" s="7"/>
      <c r="AS373" s="8"/>
    </row>
    <row r="374" spans="2:45" x14ac:dyDescent="0.2">
      <c r="B374" s="242"/>
      <c r="C374" s="163"/>
      <c r="D374"/>
      <c r="J374"/>
      <c r="K374"/>
      <c r="L374"/>
      <c r="M374"/>
      <c r="AD374" s="17"/>
      <c r="AF374" s="13"/>
      <c r="AG374" s="16"/>
      <c r="AM374" s="22"/>
      <c r="AN374" s="40"/>
      <c r="AR374" s="7"/>
      <c r="AS374" s="8"/>
    </row>
    <row r="375" spans="2:45" x14ac:dyDescent="0.2">
      <c r="B375" s="242"/>
      <c r="C375" s="163"/>
      <c r="D375"/>
      <c r="J375"/>
      <c r="K375"/>
      <c r="L375"/>
      <c r="M375"/>
      <c r="AD375" s="17"/>
      <c r="AF375" s="13"/>
      <c r="AG375" s="16"/>
      <c r="AM375" s="22"/>
      <c r="AN375" s="40"/>
      <c r="AR375" s="7"/>
      <c r="AS375" s="8"/>
    </row>
    <row r="376" spans="2:45" x14ac:dyDescent="0.2">
      <c r="B376" s="242"/>
      <c r="C376" s="163"/>
      <c r="D376"/>
      <c r="J376"/>
      <c r="K376"/>
      <c r="L376"/>
      <c r="M376"/>
      <c r="AD376" s="17"/>
      <c r="AF376" s="13"/>
      <c r="AG376" s="16"/>
      <c r="AM376" s="22"/>
      <c r="AN376" s="40"/>
      <c r="AR376" s="7"/>
      <c r="AS376" s="8"/>
    </row>
    <row r="377" spans="2:45" x14ac:dyDescent="0.2">
      <c r="B377" s="242"/>
      <c r="C377" s="163"/>
      <c r="D377"/>
      <c r="J377"/>
      <c r="K377"/>
      <c r="L377"/>
      <c r="M377"/>
      <c r="AD377" s="17"/>
      <c r="AF377" s="13"/>
      <c r="AG377" s="16"/>
      <c r="AM377" s="22"/>
      <c r="AN377" s="40"/>
      <c r="AR377" s="7"/>
      <c r="AS377" s="8"/>
    </row>
    <row r="378" spans="2:45" x14ac:dyDescent="0.2">
      <c r="B378" s="242"/>
      <c r="C378" s="163"/>
      <c r="D378"/>
      <c r="J378"/>
      <c r="K378"/>
      <c r="L378"/>
      <c r="M378"/>
      <c r="AD378" s="17"/>
      <c r="AF378" s="13"/>
      <c r="AG378" s="16"/>
      <c r="AM378" s="22"/>
      <c r="AN378" s="40"/>
      <c r="AR378" s="7"/>
      <c r="AS378" s="8"/>
    </row>
    <row r="379" spans="2:45" x14ac:dyDescent="0.2">
      <c r="B379" s="242"/>
      <c r="C379" s="163"/>
      <c r="D379"/>
      <c r="J379"/>
      <c r="K379"/>
      <c r="L379"/>
      <c r="M379"/>
      <c r="AD379" s="17"/>
      <c r="AF379" s="13"/>
      <c r="AG379" s="16"/>
      <c r="AM379" s="22"/>
      <c r="AN379" s="40"/>
      <c r="AR379" s="7"/>
      <c r="AS379" s="8"/>
    </row>
    <row r="380" spans="2:45" x14ac:dyDescent="0.2">
      <c r="B380" s="242"/>
      <c r="C380" s="163"/>
      <c r="D380"/>
      <c r="J380"/>
      <c r="K380"/>
      <c r="L380"/>
      <c r="M380"/>
      <c r="AD380" s="17"/>
      <c r="AF380" s="13"/>
      <c r="AG380" s="16"/>
      <c r="AM380" s="22"/>
      <c r="AN380" s="40"/>
      <c r="AR380" s="7"/>
      <c r="AS380" s="8"/>
    </row>
    <row r="381" spans="2:45" x14ac:dyDescent="0.2">
      <c r="B381" s="242"/>
      <c r="C381" s="163"/>
      <c r="D381"/>
      <c r="J381"/>
      <c r="K381"/>
      <c r="L381"/>
      <c r="M381"/>
      <c r="AD381" s="17"/>
      <c r="AF381" s="13"/>
      <c r="AG381" s="16"/>
      <c r="AM381" s="22"/>
      <c r="AN381" s="40"/>
      <c r="AR381" s="7"/>
      <c r="AS381" s="8"/>
    </row>
    <row r="382" spans="2:45" x14ac:dyDescent="0.2">
      <c r="B382" s="242"/>
      <c r="C382" s="163"/>
      <c r="D382"/>
      <c r="J382"/>
      <c r="K382"/>
      <c r="L382"/>
      <c r="M382"/>
      <c r="AD382" s="17"/>
      <c r="AF382" s="13"/>
      <c r="AG382" s="16"/>
      <c r="AM382" s="22"/>
      <c r="AN382" s="40"/>
      <c r="AR382" s="7"/>
      <c r="AS382" s="8"/>
    </row>
    <row r="383" spans="2:45" x14ac:dyDescent="0.2">
      <c r="B383" s="242"/>
      <c r="C383" s="163"/>
      <c r="D383"/>
      <c r="J383"/>
      <c r="K383"/>
      <c r="L383"/>
      <c r="M383"/>
      <c r="AD383" s="17"/>
      <c r="AF383" s="13"/>
      <c r="AG383" s="16"/>
      <c r="AM383" s="22"/>
      <c r="AN383" s="40"/>
      <c r="AR383" s="7"/>
      <c r="AS383" s="8"/>
    </row>
    <row r="384" spans="2:45" x14ac:dyDescent="0.2">
      <c r="B384" s="242"/>
      <c r="C384" s="163"/>
      <c r="D384"/>
      <c r="J384"/>
      <c r="K384"/>
      <c r="L384"/>
      <c r="M384"/>
      <c r="AD384" s="17"/>
      <c r="AF384" s="13"/>
      <c r="AG384" s="16"/>
      <c r="AM384" s="22"/>
      <c r="AN384" s="40"/>
      <c r="AR384" s="7"/>
      <c r="AS384" s="8"/>
    </row>
    <row r="385" spans="2:45" x14ac:dyDescent="0.2">
      <c r="B385" s="242"/>
      <c r="C385" s="163"/>
      <c r="D385"/>
      <c r="J385"/>
      <c r="K385"/>
      <c r="L385"/>
      <c r="M385"/>
      <c r="AD385" s="17"/>
      <c r="AF385" s="13"/>
      <c r="AG385" s="16"/>
      <c r="AM385" s="22"/>
      <c r="AN385" s="40"/>
      <c r="AR385" s="7"/>
      <c r="AS385" s="8"/>
    </row>
    <row r="386" spans="2:45" x14ac:dyDescent="0.2">
      <c r="B386" s="242"/>
      <c r="C386" s="163"/>
      <c r="D386"/>
      <c r="J386"/>
      <c r="K386"/>
      <c r="L386"/>
      <c r="M386"/>
      <c r="AD386" s="17"/>
      <c r="AF386" s="13"/>
      <c r="AG386" s="16"/>
      <c r="AM386" s="22"/>
      <c r="AN386" s="40"/>
      <c r="AR386" s="7"/>
      <c r="AS386" s="8"/>
    </row>
    <row r="387" spans="2:45" x14ac:dyDescent="0.2">
      <c r="B387" s="242"/>
      <c r="C387" s="163"/>
      <c r="D387"/>
      <c r="J387"/>
      <c r="K387"/>
      <c r="L387"/>
      <c r="M387"/>
      <c r="AD387" s="17"/>
      <c r="AF387" s="13"/>
      <c r="AG387" s="16"/>
      <c r="AM387" s="22"/>
      <c r="AN387" s="40"/>
      <c r="AR387" s="7"/>
      <c r="AS387" s="8"/>
    </row>
    <row r="388" spans="2:45" x14ac:dyDescent="0.2">
      <c r="B388" s="242"/>
      <c r="C388" s="163"/>
      <c r="D388"/>
      <c r="J388"/>
      <c r="K388"/>
      <c r="L388"/>
      <c r="M388"/>
      <c r="AD388" s="17"/>
      <c r="AF388" s="13"/>
      <c r="AG388" s="16"/>
      <c r="AM388" s="22"/>
      <c r="AN388" s="40"/>
      <c r="AR388" s="7"/>
      <c r="AS388" s="8"/>
    </row>
    <row r="389" spans="2:45" x14ac:dyDescent="0.2">
      <c r="B389" s="242"/>
      <c r="C389" s="163"/>
      <c r="D389"/>
      <c r="J389"/>
      <c r="K389"/>
      <c r="L389"/>
      <c r="M389"/>
      <c r="AD389" s="17"/>
      <c r="AF389" s="13"/>
      <c r="AG389" s="16"/>
      <c r="AM389" s="22"/>
      <c r="AN389" s="40"/>
      <c r="AR389" s="7"/>
      <c r="AS389" s="8"/>
    </row>
    <row r="390" spans="2:45" x14ac:dyDescent="0.2">
      <c r="B390" s="242"/>
      <c r="C390" s="163"/>
      <c r="D390"/>
      <c r="J390"/>
      <c r="K390"/>
      <c r="L390"/>
      <c r="M390"/>
      <c r="AD390" s="17"/>
      <c r="AF390" s="13"/>
      <c r="AG390" s="16"/>
      <c r="AM390" s="22"/>
      <c r="AN390" s="40"/>
      <c r="AR390" s="7"/>
      <c r="AS390" s="8"/>
    </row>
    <row r="391" spans="2:45" x14ac:dyDescent="0.2">
      <c r="B391" s="242"/>
      <c r="C391" s="163"/>
      <c r="D391"/>
      <c r="J391"/>
      <c r="K391"/>
      <c r="L391"/>
      <c r="M391"/>
      <c r="AD391" s="17"/>
      <c r="AF391" s="13"/>
      <c r="AG391" s="16"/>
      <c r="AM391" s="22"/>
      <c r="AN391" s="40"/>
      <c r="AR391" s="7"/>
      <c r="AS391" s="8"/>
    </row>
    <row r="392" spans="2:45" x14ac:dyDescent="0.2">
      <c r="B392" s="242"/>
      <c r="C392" s="163"/>
      <c r="D392"/>
      <c r="J392"/>
      <c r="K392"/>
      <c r="L392"/>
      <c r="M392"/>
      <c r="AD392" s="17"/>
      <c r="AF392" s="13"/>
      <c r="AG392" s="16"/>
      <c r="AM392" s="22"/>
      <c r="AN392" s="40"/>
      <c r="AR392" s="7"/>
      <c r="AS392" s="8"/>
    </row>
    <row r="393" spans="2:45" x14ac:dyDescent="0.2">
      <c r="B393" s="242"/>
      <c r="C393" s="163"/>
      <c r="D393"/>
      <c r="J393"/>
      <c r="K393"/>
      <c r="L393"/>
      <c r="M393"/>
      <c r="AD393" s="17"/>
      <c r="AF393" s="13"/>
      <c r="AG393" s="16"/>
      <c r="AM393" s="22"/>
      <c r="AN393" s="40"/>
      <c r="AR393" s="7"/>
      <c r="AS393" s="8"/>
    </row>
    <row r="394" spans="2:45" x14ac:dyDescent="0.2">
      <c r="B394" s="242"/>
      <c r="C394" s="163"/>
      <c r="D394"/>
      <c r="J394"/>
      <c r="K394"/>
      <c r="L394"/>
      <c r="M394"/>
      <c r="AD394" s="17"/>
      <c r="AF394" s="13"/>
      <c r="AG394" s="16"/>
      <c r="AM394" s="22"/>
      <c r="AN394" s="40"/>
      <c r="AR394" s="7"/>
      <c r="AS394" s="8"/>
    </row>
    <row r="395" spans="2:45" x14ac:dyDescent="0.2">
      <c r="B395" s="242"/>
      <c r="C395" s="163"/>
      <c r="D395"/>
      <c r="J395"/>
      <c r="K395"/>
      <c r="L395"/>
      <c r="M395"/>
      <c r="AD395" s="17"/>
      <c r="AF395" s="13"/>
      <c r="AG395" s="16"/>
      <c r="AM395" s="22"/>
      <c r="AN395" s="40"/>
      <c r="AR395" s="7"/>
      <c r="AS395" s="8"/>
    </row>
    <row r="396" spans="2:45" x14ac:dyDescent="0.2">
      <c r="B396" s="242"/>
      <c r="C396" s="163"/>
      <c r="D396"/>
      <c r="J396"/>
      <c r="K396"/>
      <c r="L396"/>
      <c r="M396"/>
      <c r="AD396" s="17"/>
      <c r="AF396" s="13"/>
      <c r="AG396" s="16"/>
      <c r="AM396" s="22"/>
      <c r="AN396" s="40"/>
      <c r="AR396" s="7"/>
      <c r="AS396" s="8"/>
    </row>
    <row r="397" spans="2:45" x14ac:dyDescent="0.2">
      <c r="B397" s="242"/>
      <c r="C397" s="163"/>
      <c r="D397"/>
      <c r="J397"/>
      <c r="K397"/>
      <c r="L397"/>
      <c r="M397"/>
      <c r="AD397" s="17"/>
      <c r="AF397" s="13"/>
      <c r="AG397" s="16"/>
      <c r="AM397" s="22"/>
      <c r="AN397" s="40"/>
      <c r="AR397" s="7"/>
      <c r="AS397" s="8"/>
    </row>
    <row r="398" spans="2:45" x14ac:dyDescent="0.2">
      <c r="B398" s="242"/>
      <c r="C398" s="163"/>
      <c r="D398"/>
      <c r="J398"/>
      <c r="K398"/>
      <c r="L398"/>
      <c r="M398"/>
      <c r="AD398" s="17"/>
      <c r="AF398" s="13"/>
      <c r="AG398" s="16"/>
      <c r="AM398" s="22"/>
      <c r="AN398" s="40"/>
      <c r="AR398" s="7"/>
      <c r="AS398" s="8"/>
    </row>
    <row r="399" spans="2:45" x14ac:dyDescent="0.2">
      <c r="B399" s="242"/>
      <c r="C399" s="163"/>
      <c r="D399"/>
      <c r="J399"/>
      <c r="K399"/>
      <c r="L399"/>
      <c r="M399"/>
      <c r="AD399" s="17"/>
      <c r="AF399" s="13"/>
      <c r="AG399" s="16"/>
      <c r="AM399" s="22"/>
      <c r="AN399" s="40"/>
      <c r="AR399" s="7"/>
      <c r="AS399" s="8"/>
    </row>
    <row r="400" spans="2:45" x14ac:dyDescent="0.2">
      <c r="B400" s="242"/>
      <c r="C400" s="163"/>
      <c r="D400"/>
      <c r="J400"/>
      <c r="K400"/>
      <c r="L400"/>
      <c r="M400"/>
      <c r="AD400" s="17"/>
      <c r="AF400" s="13"/>
      <c r="AG400" s="16"/>
      <c r="AM400" s="22"/>
      <c r="AN400" s="40"/>
      <c r="AR400" s="7"/>
      <c r="AS400" s="8"/>
    </row>
    <row r="401" spans="2:45" x14ac:dyDescent="0.2">
      <c r="B401" s="242"/>
      <c r="C401" s="163"/>
      <c r="D401"/>
      <c r="J401"/>
      <c r="K401"/>
      <c r="L401"/>
      <c r="M401"/>
      <c r="AD401" s="17"/>
      <c r="AF401" s="13"/>
      <c r="AG401" s="16"/>
      <c r="AM401" s="22"/>
      <c r="AN401" s="40"/>
      <c r="AR401" s="7"/>
      <c r="AS401" s="8"/>
    </row>
    <row r="402" spans="2:45" x14ac:dyDescent="0.2">
      <c r="B402" s="242"/>
      <c r="C402" s="163"/>
      <c r="D402"/>
      <c r="J402"/>
      <c r="K402"/>
      <c r="L402"/>
      <c r="M402"/>
      <c r="AD402" s="17"/>
      <c r="AF402" s="13"/>
      <c r="AG402" s="16"/>
      <c r="AM402" s="22"/>
      <c r="AN402" s="40"/>
      <c r="AR402" s="7"/>
      <c r="AS402" s="8"/>
    </row>
    <row r="403" spans="2:45" x14ac:dyDescent="0.2">
      <c r="B403" s="242"/>
      <c r="C403" s="163"/>
      <c r="D403"/>
      <c r="J403"/>
      <c r="K403"/>
      <c r="L403"/>
      <c r="M403"/>
      <c r="AD403" s="17"/>
      <c r="AF403" s="13"/>
      <c r="AG403" s="16"/>
      <c r="AM403" s="22"/>
      <c r="AN403" s="40"/>
      <c r="AR403" s="7"/>
      <c r="AS403" s="8"/>
    </row>
    <row r="404" spans="2:45" x14ac:dyDescent="0.2">
      <c r="B404" s="242"/>
      <c r="C404" s="163"/>
      <c r="D404"/>
      <c r="J404"/>
      <c r="K404"/>
      <c r="L404"/>
      <c r="M404"/>
      <c r="AD404" s="17"/>
      <c r="AF404" s="13"/>
      <c r="AG404" s="16"/>
      <c r="AM404" s="22"/>
      <c r="AN404" s="40"/>
      <c r="AR404" s="7"/>
      <c r="AS404" s="8"/>
    </row>
    <row r="405" spans="2:45" x14ac:dyDescent="0.2">
      <c r="B405" s="242"/>
      <c r="C405" s="163"/>
      <c r="D405"/>
      <c r="J405"/>
      <c r="K405"/>
      <c r="L405"/>
      <c r="M405"/>
      <c r="AD405" s="17"/>
      <c r="AF405" s="13"/>
      <c r="AG405" s="16"/>
      <c r="AM405" s="22"/>
      <c r="AN405" s="40"/>
      <c r="AR405" s="7"/>
      <c r="AS405" s="8"/>
    </row>
    <row r="406" spans="2:45" x14ac:dyDescent="0.2">
      <c r="B406" s="242"/>
      <c r="C406" s="163"/>
      <c r="D406"/>
      <c r="J406"/>
      <c r="K406"/>
      <c r="L406"/>
      <c r="M406"/>
      <c r="AD406" s="17"/>
      <c r="AF406" s="13"/>
      <c r="AG406" s="16"/>
      <c r="AM406" s="22"/>
      <c r="AN406" s="40"/>
      <c r="AR406" s="7"/>
      <c r="AS406" s="8"/>
    </row>
    <row r="407" spans="2:45" x14ac:dyDescent="0.2">
      <c r="B407" s="242"/>
      <c r="C407" s="163"/>
      <c r="D407"/>
      <c r="J407"/>
      <c r="K407"/>
      <c r="L407"/>
      <c r="M407"/>
      <c r="AD407" s="17"/>
      <c r="AF407" s="13"/>
      <c r="AG407" s="16"/>
      <c r="AM407" s="22"/>
      <c r="AN407" s="40"/>
      <c r="AR407" s="7"/>
      <c r="AS407" s="8"/>
    </row>
    <row r="408" spans="2:45" x14ac:dyDescent="0.2">
      <c r="B408" s="242"/>
      <c r="C408" s="163"/>
      <c r="D408"/>
      <c r="J408"/>
      <c r="K408"/>
      <c r="L408"/>
      <c r="M408"/>
      <c r="AD408" s="17"/>
      <c r="AF408" s="13"/>
      <c r="AG408" s="16"/>
      <c r="AM408" s="22"/>
      <c r="AN408" s="40"/>
      <c r="AR408" s="7"/>
      <c r="AS408" s="8"/>
    </row>
    <row r="409" spans="2:45" x14ac:dyDescent="0.2">
      <c r="B409" s="242"/>
      <c r="C409" s="163"/>
      <c r="D409"/>
      <c r="J409"/>
      <c r="K409"/>
      <c r="L409"/>
      <c r="M409"/>
      <c r="AD409" s="17"/>
      <c r="AF409" s="13"/>
      <c r="AG409" s="16"/>
      <c r="AM409" s="22"/>
      <c r="AN409" s="40"/>
      <c r="AR409" s="7"/>
      <c r="AS409" s="8"/>
    </row>
    <row r="410" spans="2:45" x14ac:dyDescent="0.2">
      <c r="B410" s="242"/>
      <c r="C410" s="163"/>
      <c r="D410"/>
      <c r="J410"/>
      <c r="K410"/>
      <c r="L410"/>
      <c r="M410"/>
      <c r="AD410" s="17"/>
      <c r="AF410" s="13"/>
      <c r="AG410" s="16"/>
      <c r="AM410" s="22"/>
      <c r="AN410" s="40"/>
      <c r="AR410" s="7"/>
      <c r="AS410" s="8"/>
    </row>
    <row r="411" spans="2:45" x14ac:dyDescent="0.2">
      <c r="B411" s="242"/>
      <c r="C411" s="163"/>
      <c r="D411"/>
      <c r="J411"/>
      <c r="K411"/>
      <c r="L411"/>
      <c r="M411"/>
      <c r="AD411" s="17"/>
      <c r="AF411" s="13"/>
      <c r="AG411" s="16"/>
      <c r="AM411" s="22"/>
      <c r="AN411" s="40"/>
      <c r="AR411" s="7"/>
      <c r="AS411" s="8"/>
    </row>
    <row r="412" spans="2:45" x14ac:dyDescent="0.2">
      <c r="B412" s="242"/>
      <c r="C412" s="163"/>
      <c r="D412"/>
      <c r="J412"/>
      <c r="K412"/>
      <c r="L412"/>
      <c r="M412"/>
      <c r="AD412" s="17"/>
      <c r="AF412" s="13"/>
      <c r="AG412" s="16"/>
      <c r="AM412" s="22"/>
      <c r="AN412" s="40"/>
      <c r="AR412" s="7"/>
      <c r="AS412" s="8"/>
    </row>
    <row r="413" spans="2:45" x14ac:dyDescent="0.2">
      <c r="B413" s="242"/>
      <c r="C413" s="163"/>
      <c r="D413"/>
      <c r="J413"/>
      <c r="K413"/>
      <c r="L413"/>
      <c r="M413"/>
      <c r="AD413" s="17"/>
      <c r="AF413" s="13"/>
      <c r="AG413" s="16"/>
      <c r="AM413" s="22"/>
      <c r="AN413" s="40"/>
      <c r="AR413" s="7"/>
      <c r="AS413" s="8"/>
    </row>
    <row r="414" spans="2:45" x14ac:dyDescent="0.2">
      <c r="B414" s="242"/>
      <c r="C414" s="163"/>
      <c r="D414"/>
      <c r="J414"/>
      <c r="K414"/>
      <c r="L414"/>
      <c r="M414"/>
      <c r="AD414" s="17"/>
      <c r="AF414" s="13"/>
      <c r="AG414" s="16"/>
      <c r="AM414" s="22"/>
      <c r="AN414" s="40"/>
      <c r="AR414" s="7"/>
      <c r="AS414" s="8"/>
    </row>
    <row r="415" spans="2:45" x14ac:dyDescent="0.2">
      <c r="B415" s="242"/>
      <c r="C415" s="163"/>
      <c r="D415"/>
      <c r="J415"/>
      <c r="K415"/>
      <c r="L415"/>
      <c r="M415"/>
      <c r="AD415" s="17"/>
      <c r="AF415" s="13"/>
      <c r="AG415" s="16"/>
      <c r="AM415" s="22"/>
      <c r="AN415" s="40"/>
      <c r="AR415" s="7"/>
      <c r="AS415" s="8"/>
    </row>
    <row r="416" spans="2:45" x14ac:dyDescent="0.2">
      <c r="B416" s="242"/>
      <c r="C416" s="163"/>
      <c r="D416"/>
      <c r="J416"/>
      <c r="K416"/>
      <c r="L416"/>
      <c r="M416"/>
      <c r="AD416" s="17"/>
      <c r="AF416" s="13"/>
      <c r="AG416" s="16"/>
      <c r="AM416" s="22"/>
      <c r="AN416" s="40"/>
      <c r="AR416" s="7"/>
      <c r="AS416" s="8"/>
    </row>
    <row r="417" spans="2:45" x14ac:dyDescent="0.2">
      <c r="B417" s="242"/>
      <c r="C417" s="163"/>
      <c r="D417"/>
      <c r="J417"/>
      <c r="K417"/>
      <c r="L417"/>
      <c r="M417"/>
      <c r="AD417" s="17"/>
      <c r="AF417" s="13"/>
      <c r="AG417" s="16"/>
      <c r="AM417" s="22"/>
      <c r="AN417" s="40"/>
      <c r="AR417" s="7"/>
      <c r="AS417" s="8"/>
    </row>
    <row r="418" spans="2:45" x14ac:dyDescent="0.2">
      <c r="B418" s="242"/>
      <c r="C418" s="163"/>
      <c r="D418"/>
      <c r="J418"/>
      <c r="K418"/>
      <c r="L418"/>
      <c r="M418"/>
      <c r="AD418" s="17"/>
      <c r="AF418" s="13"/>
      <c r="AG418" s="16"/>
      <c r="AM418" s="22"/>
      <c r="AN418" s="40"/>
      <c r="AR418" s="7"/>
      <c r="AS418" s="8"/>
    </row>
    <row r="419" spans="2:45" x14ac:dyDescent="0.2">
      <c r="B419" s="242"/>
      <c r="C419" s="163"/>
      <c r="D419"/>
      <c r="J419"/>
      <c r="K419"/>
      <c r="L419"/>
      <c r="M419"/>
      <c r="AD419" s="17"/>
      <c r="AF419" s="13"/>
      <c r="AG419" s="16"/>
      <c r="AM419" s="22"/>
      <c r="AN419" s="40"/>
      <c r="AR419" s="7"/>
      <c r="AS419" s="8"/>
    </row>
    <row r="420" spans="2:45" x14ac:dyDescent="0.2">
      <c r="B420" s="242"/>
      <c r="C420" s="163"/>
      <c r="D420"/>
      <c r="J420"/>
      <c r="K420"/>
      <c r="L420"/>
      <c r="M420"/>
      <c r="AD420" s="17"/>
      <c r="AF420" s="13"/>
      <c r="AG420" s="16"/>
      <c r="AM420" s="22"/>
      <c r="AN420" s="40"/>
      <c r="AR420" s="7"/>
      <c r="AS420" s="8"/>
    </row>
    <row r="421" spans="2:45" x14ac:dyDescent="0.2">
      <c r="B421" s="242"/>
      <c r="C421" s="163"/>
      <c r="D421"/>
      <c r="J421"/>
      <c r="K421"/>
      <c r="L421"/>
      <c r="M421"/>
      <c r="AD421" s="17"/>
      <c r="AF421" s="13"/>
      <c r="AG421" s="16"/>
      <c r="AM421" s="22"/>
      <c r="AN421" s="40"/>
      <c r="AR421" s="7"/>
      <c r="AS421" s="8"/>
    </row>
    <row r="422" spans="2:45" x14ac:dyDescent="0.2">
      <c r="B422" s="242"/>
      <c r="C422" s="163"/>
      <c r="D422"/>
      <c r="J422"/>
      <c r="K422"/>
      <c r="L422"/>
      <c r="M422"/>
      <c r="AD422" s="17"/>
      <c r="AF422" s="13"/>
      <c r="AG422" s="16"/>
      <c r="AM422" s="22"/>
      <c r="AN422" s="40"/>
      <c r="AR422" s="7"/>
      <c r="AS422" s="8"/>
    </row>
    <row r="423" spans="2:45" x14ac:dyDescent="0.2">
      <c r="B423" s="242"/>
      <c r="C423" s="163"/>
      <c r="D423"/>
      <c r="J423"/>
      <c r="K423"/>
      <c r="L423"/>
      <c r="M423"/>
      <c r="AD423" s="17"/>
      <c r="AF423" s="13"/>
      <c r="AG423" s="16"/>
      <c r="AM423" s="22"/>
      <c r="AN423" s="40"/>
      <c r="AR423" s="7"/>
      <c r="AS423" s="8"/>
    </row>
    <row r="424" spans="2:45" x14ac:dyDescent="0.2">
      <c r="B424" s="242"/>
      <c r="C424" s="163"/>
      <c r="D424"/>
      <c r="J424"/>
      <c r="K424"/>
      <c r="L424"/>
      <c r="M424"/>
      <c r="AD424" s="17"/>
      <c r="AF424" s="13"/>
      <c r="AG424" s="16"/>
      <c r="AM424" s="22"/>
      <c r="AN424" s="40"/>
      <c r="AR424" s="7"/>
      <c r="AS424" s="8"/>
    </row>
    <row r="425" spans="2:45" x14ac:dyDescent="0.2">
      <c r="B425" s="242"/>
      <c r="C425" s="163"/>
      <c r="D425"/>
      <c r="J425"/>
      <c r="K425"/>
      <c r="L425"/>
      <c r="M425"/>
      <c r="AD425" s="17"/>
      <c r="AF425" s="13"/>
      <c r="AG425" s="16"/>
      <c r="AM425" s="22"/>
      <c r="AN425" s="40"/>
      <c r="AR425" s="7"/>
      <c r="AS425" s="8"/>
    </row>
    <row r="426" spans="2:45" x14ac:dyDescent="0.2">
      <c r="B426" s="242"/>
      <c r="C426" s="163"/>
      <c r="D426"/>
      <c r="J426"/>
      <c r="K426"/>
      <c r="L426"/>
      <c r="M426"/>
      <c r="AD426" s="17"/>
      <c r="AF426" s="13"/>
      <c r="AG426" s="16"/>
      <c r="AM426" s="22"/>
      <c r="AN426" s="40"/>
      <c r="AR426" s="7"/>
      <c r="AS426" s="8"/>
    </row>
    <row r="427" spans="2:45" x14ac:dyDescent="0.2">
      <c r="B427" s="242"/>
      <c r="C427" s="163"/>
      <c r="D427"/>
      <c r="J427"/>
      <c r="K427"/>
      <c r="L427"/>
      <c r="M427"/>
      <c r="AD427" s="17"/>
      <c r="AF427" s="13"/>
      <c r="AG427" s="16"/>
      <c r="AM427" s="22"/>
      <c r="AN427" s="40"/>
      <c r="AR427" s="7"/>
      <c r="AS427" s="8"/>
    </row>
    <row r="428" spans="2:45" x14ac:dyDescent="0.2">
      <c r="B428" s="242"/>
      <c r="C428" s="163"/>
      <c r="D428"/>
      <c r="J428"/>
      <c r="K428"/>
      <c r="L428"/>
      <c r="M428"/>
      <c r="AD428" s="17"/>
      <c r="AF428" s="13"/>
      <c r="AG428" s="16"/>
      <c r="AM428" s="22"/>
      <c r="AN428" s="40"/>
      <c r="AR428" s="7"/>
      <c r="AS428" s="8"/>
    </row>
    <row r="429" spans="2:45" x14ac:dyDescent="0.2">
      <c r="B429" s="242"/>
      <c r="C429" s="163"/>
      <c r="D429"/>
      <c r="J429"/>
      <c r="K429"/>
      <c r="L429"/>
      <c r="M429"/>
      <c r="AD429" s="17"/>
      <c r="AF429" s="13"/>
      <c r="AG429" s="16"/>
      <c r="AM429" s="22"/>
      <c r="AN429" s="40"/>
      <c r="AR429" s="7"/>
      <c r="AS429" s="8"/>
    </row>
    <row r="430" spans="2:45" x14ac:dyDescent="0.2">
      <c r="B430" s="242"/>
      <c r="C430" s="163"/>
      <c r="D430"/>
      <c r="J430"/>
      <c r="K430"/>
      <c r="L430"/>
      <c r="M430"/>
      <c r="AD430" s="17"/>
      <c r="AF430" s="13"/>
      <c r="AG430" s="16"/>
      <c r="AM430" s="22"/>
      <c r="AN430" s="40"/>
      <c r="AR430" s="7"/>
      <c r="AS430" s="8"/>
    </row>
    <row r="431" spans="2:45" x14ac:dyDescent="0.2">
      <c r="B431" s="242"/>
      <c r="C431" s="163"/>
      <c r="D431"/>
      <c r="J431"/>
      <c r="K431"/>
      <c r="L431"/>
      <c r="M431"/>
      <c r="AD431" s="17"/>
      <c r="AF431" s="13"/>
      <c r="AG431" s="16"/>
      <c r="AM431" s="22"/>
      <c r="AN431" s="40"/>
      <c r="AR431" s="7"/>
      <c r="AS431" s="8"/>
    </row>
    <row r="432" spans="2:45" x14ac:dyDescent="0.2">
      <c r="B432" s="242"/>
      <c r="C432" s="163"/>
      <c r="D432"/>
      <c r="J432"/>
      <c r="K432"/>
      <c r="L432"/>
      <c r="M432"/>
      <c r="AD432" s="17"/>
      <c r="AF432" s="13"/>
      <c r="AG432" s="16"/>
      <c r="AM432" s="22"/>
      <c r="AN432" s="40"/>
      <c r="AR432" s="7"/>
      <c r="AS432" s="8"/>
    </row>
    <row r="433" spans="2:45" x14ac:dyDescent="0.2">
      <c r="B433" s="242"/>
      <c r="C433" s="163"/>
      <c r="D433"/>
      <c r="J433"/>
      <c r="K433"/>
      <c r="L433"/>
      <c r="M433"/>
      <c r="AD433" s="17"/>
      <c r="AF433" s="13"/>
      <c r="AG433" s="16"/>
      <c r="AM433" s="22"/>
      <c r="AN433" s="40"/>
      <c r="AR433" s="7"/>
      <c r="AS433" s="8"/>
    </row>
    <row r="434" spans="2:45" x14ac:dyDescent="0.2">
      <c r="B434" s="242"/>
      <c r="C434" s="163"/>
      <c r="D434"/>
      <c r="J434"/>
      <c r="K434"/>
      <c r="L434"/>
      <c r="M434"/>
      <c r="AD434" s="17"/>
      <c r="AF434" s="13"/>
      <c r="AG434" s="16"/>
      <c r="AM434" s="22"/>
      <c r="AN434" s="40"/>
      <c r="AR434" s="7"/>
      <c r="AS434" s="8"/>
    </row>
    <row r="435" spans="2:45" x14ac:dyDescent="0.2">
      <c r="B435" s="242"/>
      <c r="C435" s="163"/>
      <c r="D435"/>
      <c r="J435"/>
      <c r="K435"/>
      <c r="L435"/>
      <c r="M435"/>
      <c r="AD435" s="17"/>
      <c r="AF435" s="13"/>
      <c r="AG435" s="16"/>
      <c r="AM435" s="22"/>
      <c r="AN435" s="40"/>
      <c r="AR435" s="7"/>
      <c r="AS435" s="8"/>
    </row>
    <row r="436" spans="2:45" x14ac:dyDescent="0.2">
      <c r="B436" s="242"/>
      <c r="C436" s="163"/>
      <c r="D436"/>
      <c r="J436"/>
      <c r="K436"/>
      <c r="L436"/>
      <c r="M436"/>
      <c r="AD436" s="17"/>
      <c r="AF436" s="13"/>
      <c r="AG436" s="16"/>
      <c r="AM436" s="22"/>
      <c r="AN436" s="40"/>
      <c r="AR436" s="7"/>
      <c r="AS436" s="8"/>
    </row>
    <row r="437" spans="2:45" x14ac:dyDescent="0.2">
      <c r="B437" s="242"/>
      <c r="C437" s="163"/>
      <c r="D437"/>
      <c r="J437"/>
      <c r="K437"/>
      <c r="L437"/>
      <c r="M437"/>
      <c r="AD437" s="17"/>
      <c r="AF437" s="13"/>
      <c r="AG437" s="16"/>
      <c r="AM437" s="22"/>
      <c r="AN437" s="40"/>
      <c r="AR437" s="7"/>
      <c r="AS437" s="8"/>
    </row>
    <row r="438" spans="2:45" x14ac:dyDescent="0.2">
      <c r="B438" s="242"/>
      <c r="C438" s="163"/>
      <c r="D438"/>
      <c r="J438"/>
      <c r="K438"/>
      <c r="L438"/>
      <c r="M438"/>
      <c r="AD438" s="17"/>
      <c r="AF438" s="13"/>
      <c r="AG438" s="16"/>
      <c r="AM438" s="22"/>
      <c r="AN438" s="40"/>
      <c r="AR438" s="7"/>
      <c r="AS438" s="8"/>
    </row>
    <row r="439" spans="2:45" x14ac:dyDescent="0.2">
      <c r="B439" s="242"/>
      <c r="C439" s="163"/>
      <c r="D439"/>
      <c r="J439"/>
      <c r="K439"/>
      <c r="L439"/>
      <c r="M439"/>
      <c r="AD439" s="17"/>
      <c r="AF439" s="13"/>
      <c r="AG439" s="16"/>
      <c r="AM439" s="22"/>
      <c r="AN439" s="40"/>
      <c r="AR439" s="7"/>
      <c r="AS439" s="8"/>
    </row>
    <row r="440" spans="2:45" x14ac:dyDescent="0.2">
      <c r="B440" s="242"/>
      <c r="C440" s="163"/>
      <c r="D440"/>
      <c r="J440"/>
      <c r="K440"/>
      <c r="L440"/>
      <c r="M440"/>
      <c r="AD440" s="17"/>
      <c r="AF440" s="13"/>
      <c r="AG440" s="16"/>
      <c r="AM440" s="22"/>
      <c r="AN440" s="40"/>
      <c r="AR440" s="7"/>
      <c r="AS440" s="8"/>
    </row>
    <row r="441" spans="2:45" x14ac:dyDescent="0.2">
      <c r="B441" s="242"/>
      <c r="C441" s="163"/>
      <c r="D441"/>
      <c r="J441"/>
      <c r="K441"/>
      <c r="L441"/>
      <c r="M441"/>
      <c r="AD441" s="17"/>
      <c r="AF441" s="13"/>
      <c r="AG441" s="16"/>
      <c r="AM441" s="22"/>
      <c r="AN441" s="40"/>
      <c r="AR441" s="7"/>
      <c r="AS441" s="8"/>
    </row>
    <row r="442" spans="2:45" x14ac:dyDescent="0.2">
      <c r="B442" s="242"/>
      <c r="C442" s="163"/>
      <c r="D442"/>
      <c r="J442"/>
      <c r="K442"/>
      <c r="L442"/>
      <c r="M442"/>
      <c r="AD442" s="17"/>
      <c r="AF442" s="13"/>
      <c r="AG442" s="16"/>
      <c r="AM442" s="22"/>
      <c r="AN442" s="40"/>
      <c r="AR442" s="7"/>
      <c r="AS442" s="8"/>
    </row>
    <row r="443" spans="2:45" x14ac:dyDescent="0.2">
      <c r="B443" s="242"/>
      <c r="C443" s="163"/>
      <c r="D443"/>
      <c r="J443"/>
      <c r="K443"/>
      <c r="L443"/>
      <c r="M443"/>
      <c r="AD443" s="17"/>
      <c r="AF443" s="13"/>
      <c r="AG443" s="16"/>
      <c r="AM443" s="22"/>
      <c r="AN443" s="40"/>
      <c r="AR443" s="7"/>
      <c r="AS443" s="8"/>
    </row>
    <row r="444" spans="2:45" x14ac:dyDescent="0.2">
      <c r="B444" s="242"/>
      <c r="C444" s="163"/>
      <c r="D444"/>
      <c r="J444"/>
      <c r="K444"/>
      <c r="L444"/>
      <c r="M444"/>
      <c r="AD444" s="17"/>
      <c r="AF444" s="13"/>
      <c r="AG444" s="16"/>
      <c r="AM444" s="22"/>
      <c r="AN444" s="40"/>
      <c r="AR444" s="7"/>
      <c r="AS444" s="8"/>
    </row>
    <row r="445" spans="2:45" x14ac:dyDescent="0.2">
      <c r="B445" s="242"/>
      <c r="C445" s="163"/>
      <c r="D445"/>
      <c r="J445"/>
      <c r="K445"/>
      <c r="L445"/>
      <c r="M445"/>
      <c r="AD445" s="17"/>
      <c r="AF445" s="13"/>
      <c r="AG445" s="16"/>
      <c r="AM445" s="22"/>
      <c r="AN445" s="40"/>
      <c r="AR445" s="7"/>
      <c r="AS445" s="8"/>
    </row>
    <row r="446" spans="2:45" x14ac:dyDescent="0.2">
      <c r="B446" s="242"/>
      <c r="C446" s="163"/>
      <c r="D446"/>
      <c r="J446"/>
      <c r="K446"/>
      <c r="L446"/>
      <c r="M446"/>
      <c r="AD446" s="17"/>
      <c r="AF446" s="13"/>
      <c r="AG446" s="16"/>
      <c r="AM446" s="22"/>
      <c r="AN446" s="40"/>
      <c r="AR446" s="7"/>
      <c r="AS446" s="8"/>
    </row>
    <row r="447" spans="2:45" x14ac:dyDescent="0.2">
      <c r="B447" s="242"/>
      <c r="C447" s="163"/>
      <c r="D447"/>
      <c r="J447"/>
      <c r="K447"/>
      <c r="L447"/>
      <c r="M447"/>
      <c r="AD447" s="17"/>
      <c r="AF447" s="13"/>
      <c r="AG447" s="16"/>
      <c r="AM447" s="22"/>
      <c r="AN447" s="40"/>
      <c r="AR447" s="7"/>
      <c r="AS447" s="8"/>
    </row>
    <row r="448" spans="2:45" x14ac:dyDescent="0.2">
      <c r="B448" s="242"/>
      <c r="C448" s="163"/>
      <c r="D448"/>
      <c r="J448"/>
      <c r="K448"/>
      <c r="L448"/>
      <c r="M448"/>
      <c r="AD448" s="17"/>
      <c r="AF448" s="13"/>
      <c r="AG448" s="16"/>
      <c r="AM448" s="22"/>
      <c r="AN448" s="40"/>
      <c r="AR448" s="7"/>
      <c r="AS448" s="8"/>
    </row>
    <row r="449" spans="2:45" x14ac:dyDescent="0.2">
      <c r="B449" s="242"/>
      <c r="C449" s="163"/>
      <c r="D449"/>
      <c r="J449"/>
      <c r="K449"/>
      <c r="L449"/>
      <c r="M449"/>
      <c r="AD449" s="17"/>
      <c r="AF449" s="13"/>
      <c r="AG449" s="16"/>
      <c r="AM449" s="22"/>
      <c r="AN449" s="40"/>
      <c r="AR449" s="7"/>
      <c r="AS449" s="8"/>
    </row>
    <row r="450" spans="2:45" x14ac:dyDescent="0.2">
      <c r="B450" s="242"/>
      <c r="C450" s="163"/>
      <c r="D450"/>
      <c r="J450"/>
      <c r="K450"/>
      <c r="L450"/>
      <c r="M450"/>
      <c r="AD450" s="17"/>
      <c r="AF450" s="13"/>
      <c r="AG450" s="16"/>
      <c r="AM450" s="22"/>
      <c r="AN450" s="40"/>
      <c r="AR450" s="7"/>
      <c r="AS450" s="8"/>
    </row>
    <row r="451" spans="2:45" x14ac:dyDescent="0.2">
      <c r="B451" s="242"/>
      <c r="C451" s="163"/>
      <c r="D451"/>
      <c r="J451"/>
      <c r="K451"/>
      <c r="L451"/>
      <c r="M451"/>
      <c r="AD451" s="17"/>
      <c r="AF451" s="13"/>
      <c r="AG451" s="16"/>
      <c r="AM451" s="22"/>
      <c r="AN451" s="40"/>
      <c r="AR451" s="7"/>
      <c r="AS451" s="8"/>
    </row>
    <row r="452" spans="2:45" x14ac:dyDescent="0.2">
      <c r="B452" s="242"/>
      <c r="C452" s="163"/>
      <c r="D452"/>
      <c r="J452"/>
      <c r="K452"/>
      <c r="L452"/>
      <c r="M452"/>
      <c r="AD452" s="17"/>
      <c r="AF452" s="13"/>
      <c r="AG452" s="16"/>
      <c r="AM452" s="22"/>
      <c r="AN452" s="40"/>
      <c r="AR452" s="7"/>
      <c r="AS452" s="8"/>
    </row>
    <row r="453" spans="2:45" x14ac:dyDescent="0.2">
      <c r="B453" s="242"/>
      <c r="C453" s="163"/>
      <c r="D453"/>
      <c r="J453"/>
      <c r="K453"/>
      <c r="L453"/>
      <c r="M453"/>
      <c r="AD453" s="17"/>
      <c r="AF453" s="13"/>
      <c r="AG453" s="16"/>
      <c r="AM453" s="22"/>
      <c r="AN453" s="40"/>
      <c r="AR453" s="7"/>
      <c r="AS453" s="8"/>
    </row>
    <row r="454" spans="2:45" x14ac:dyDescent="0.2">
      <c r="B454" s="242"/>
      <c r="C454" s="163"/>
      <c r="D454"/>
      <c r="J454"/>
      <c r="K454"/>
      <c r="L454"/>
      <c r="M454"/>
      <c r="AD454" s="17"/>
      <c r="AF454" s="13"/>
      <c r="AG454" s="16"/>
      <c r="AM454" s="22"/>
      <c r="AN454" s="40"/>
      <c r="AR454" s="7"/>
      <c r="AS454" s="8"/>
    </row>
    <row r="455" spans="2:45" x14ac:dyDescent="0.2">
      <c r="B455" s="242"/>
      <c r="C455" s="163"/>
      <c r="D455"/>
      <c r="J455"/>
      <c r="K455"/>
      <c r="L455"/>
      <c r="M455"/>
      <c r="AD455" s="17"/>
      <c r="AF455" s="13"/>
      <c r="AG455" s="16"/>
      <c r="AM455" s="22"/>
      <c r="AN455" s="40"/>
      <c r="AR455" s="7"/>
      <c r="AS455" s="8"/>
    </row>
    <row r="456" spans="2:45" x14ac:dyDescent="0.2">
      <c r="B456" s="242"/>
      <c r="C456" s="163"/>
      <c r="D456"/>
      <c r="J456"/>
      <c r="K456"/>
      <c r="L456"/>
      <c r="M456"/>
      <c r="AD456" s="17"/>
      <c r="AF456" s="13"/>
      <c r="AG456" s="16"/>
      <c r="AM456" s="22"/>
      <c r="AN456" s="40"/>
      <c r="AR456" s="7"/>
      <c r="AS456" s="8"/>
    </row>
    <row r="457" spans="2:45" x14ac:dyDescent="0.2">
      <c r="B457" s="242"/>
      <c r="C457" s="163"/>
      <c r="D457"/>
      <c r="J457"/>
      <c r="K457"/>
      <c r="L457"/>
      <c r="M457"/>
      <c r="AD457" s="17"/>
      <c r="AF457" s="13"/>
      <c r="AG457" s="16"/>
      <c r="AM457" s="22"/>
      <c r="AN457" s="40"/>
      <c r="AR457" s="7"/>
      <c r="AS457" s="8"/>
    </row>
    <row r="458" spans="2:45" x14ac:dyDescent="0.2">
      <c r="B458" s="242"/>
      <c r="C458" s="163"/>
      <c r="D458"/>
      <c r="J458"/>
      <c r="K458"/>
      <c r="L458"/>
      <c r="M458"/>
      <c r="AD458" s="17"/>
      <c r="AF458" s="13"/>
      <c r="AG458" s="16"/>
      <c r="AM458" s="22"/>
      <c r="AN458" s="40"/>
      <c r="AR458" s="7"/>
      <c r="AS458" s="8"/>
    </row>
    <row r="459" spans="2:45" x14ac:dyDescent="0.2">
      <c r="B459" s="242"/>
      <c r="C459" s="163"/>
      <c r="D459"/>
      <c r="J459"/>
      <c r="K459"/>
      <c r="L459"/>
      <c r="M459"/>
      <c r="AD459" s="17"/>
      <c r="AF459" s="13"/>
      <c r="AG459" s="16"/>
      <c r="AM459" s="22"/>
      <c r="AN459" s="40"/>
      <c r="AR459" s="7"/>
      <c r="AS459" s="8"/>
    </row>
    <row r="460" spans="2:45" x14ac:dyDescent="0.2">
      <c r="B460" s="242"/>
      <c r="C460" s="163"/>
      <c r="D460"/>
      <c r="J460"/>
      <c r="K460"/>
      <c r="L460"/>
      <c r="M460"/>
      <c r="AD460" s="17"/>
      <c r="AF460" s="13"/>
      <c r="AG460" s="16"/>
      <c r="AM460" s="22"/>
      <c r="AN460" s="40"/>
      <c r="AR460" s="7"/>
      <c r="AS460" s="8"/>
    </row>
    <row r="461" spans="2:45" x14ac:dyDescent="0.2">
      <c r="B461" s="242"/>
      <c r="C461" s="163"/>
      <c r="D461"/>
      <c r="J461"/>
      <c r="K461"/>
      <c r="L461"/>
      <c r="M461"/>
      <c r="AD461" s="17"/>
      <c r="AF461" s="13"/>
      <c r="AG461" s="16"/>
      <c r="AM461" s="22"/>
      <c r="AN461" s="40"/>
      <c r="AR461" s="7"/>
      <c r="AS461" s="8"/>
    </row>
    <row r="462" spans="2:45" x14ac:dyDescent="0.2">
      <c r="B462" s="242"/>
      <c r="C462" s="163"/>
      <c r="D462"/>
      <c r="J462"/>
      <c r="K462"/>
      <c r="L462"/>
      <c r="M462"/>
      <c r="AD462" s="17"/>
      <c r="AF462" s="13"/>
      <c r="AG462" s="16"/>
      <c r="AM462" s="22"/>
      <c r="AN462" s="40"/>
      <c r="AR462" s="7"/>
      <c r="AS462" s="8"/>
    </row>
    <row r="463" spans="2:45" x14ac:dyDescent="0.2">
      <c r="B463" s="242"/>
      <c r="C463" s="163"/>
      <c r="D463"/>
      <c r="J463"/>
      <c r="K463"/>
      <c r="L463"/>
      <c r="M463"/>
      <c r="AD463" s="17"/>
      <c r="AF463" s="13"/>
      <c r="AG463" s="16"/>
      <c r="AM463" s="22"/>
      <c r="AN463" s="40"/>
      <c r="AR463" s="7"/>
      <c r="AS463" s="8"/>
    </row>
    <row r="464" spans="2:45" x14ac:dyDescent="0.2">
      <c r="B464" s="242"/>
      <c r="C464" s="163"/>
      <c r="D464"/>
      <c r="J464"/>
      <c r="K464"/>
      <c r="L464"/>
      <c r="M464"/>
      <c r="AD464" s="17"/>
      <c r="AF464" s="13"/>
      <c r="AG464" s="16"/>
      <c r="AM464" s="22"/>
      <c r="AN464" s="40"/>
      <c r="AR464" s="7"/>
      <c r="AS464" s="8"/>
    </row>
    <row r="465" spans="2:45" x14ac:dyDescent="0.2">
      <c r="B465" s="242"/>
      <c r="C465" s="163"/>
      <c r="D465"/>
      <c r="J465"/>
      <c r="K465"/>
      <c r="L465"/>
      <c r="M465"/>
      <c r="AD465" s="17"/>
      <c r="AF465" s="13"/>
      <c r="AG465" s="16"/>
      <c r="AM465" s="22"/>
      <c r="AN465" s="40"/>
      <c r="AR465" s="7"/>
      <c r="AS465" s="8"/>
    </row>
    <row r="466" spans="2:45" x14ac:dyDescent="0.2">
      <c r="B466" s="242"/>
      <c r="C466" s="163"/>
      <c r="D466"/>
      <c r="J466"/>
      <c r="K466"/>
      <c r="L466"/>
      <c r="M466"/>
      <c r="AD466" s="17"/>
      <c r="AF466" s="13"/>
      <c r="AG466" s="16"/>
      <c r="AM466" s="22"/>
      <c r="AN466" s="40"/>
      <c r="AR466" s="7"/>
      <c r="AS466" s="8"/>
    </row>
    <row r="467" spans="2:45" x14ac:dyDescent="0.2">
      <c r="B467" s="242"/>
      <c r="C467" s="163"/>
      <c r="D467"/>
      <c r="J467"/>
      <c r="K467"/>
      <c r="L467"/>
      <c r="M467"/>
      <c r="AD467" s="17"/>
      <c r="AF467" s="13"/>
      <c r="AG467" s="16"/>
      <c r="AM467" s="22"/>
      <c r="AN467" s="40"/>
      <c r="AR467" s="7"/>
      <c r="AS467" s="8"/>
    </row>
    <row r="468" spans="2:45" x14ac:dyDescent="0.2">
      <c r="B468" s="242"/>
      <c r="C468" s="163"/>
      <c r="D468"/>
      <c r="J468"/>
      <c r="K468"/>
      <c r="L468"/>
      <c r="M468"/>
      <c r="AD468" s="17"/>
      <c r="AF468" s="13"/>
      <c r="AG468" s="16"/>
      <c r="AM468" s="22"/>
      <c r="AN468" s="40"/>
      <c r="AR468" s="7"/>
      <c r="AS468" s="8"/>
    </row>
    <row r="469" spans="2:45" x14ac:dyDescent="0.2">
      <c r="B469" s="242"/>
      <c r="C469" s="163"/>
      <c r="D469"/>
      <c r="J469"/>
      <c r="K469"/>
      <c r="L469"/>
      <c r="M469"/>
      <c r="AD469" s="17"/>
      <c r="AF469" s="13"/>
      <c r="AG469" s="16"/>
      <c r="AM469" s="22"/>
      <c r="AN469" s="40"/>
      <c r="AR469" s="7"/>
      <c r="AS469" s="8"/>
    </row>
    <row r="470" spans="2:45" x14ac:dyDescent="0.2">
      <c r="B470" s="242"/>
      <c r="C470" s="163"/>
      <c r="D470"/>
      <c r="J470"/>
      <c r="K470"/>
      <c r="L470"/>
      <c r="M470"/>
      <c r="AD470" s="17"/>
      <c r="AF470" s="13"/>
      <c r="AG470" s="16"/>
      <c r="AM470" s="22"/>
      <c r="AN470" s="40"/>
      <c r="AR470" s="7"/>
      <c r="AS470" s="8"/>
    </row>
    <row r="471" spans="2:45" x14ac:dyDescent="0.2">
      <c r="B471" s="242"/>
      <c r="C471" s="163"/>
      <c r="D471"/>
      <c r="J471"/>
      <c r="K471"/>
      <c r="L471"/>
      <c r="M471"/>
      <c r="AD471" s="17"/>
      <c r="AF471" s="13"/>
      <c r="AG471" s="16"/>
      <c r="AM471" s="22"/>
      <c r="AN471" s="40"/>
      <c r="AR471" s="7"/>
      <c r="AS471" s="8"/>
    </row>
    <row r="472" spans="2:45" x14ac:dyDescent="0.2">
      <c r="B472" s="242"/>
      <c r="C472" s="163"/>
      <c r="D472"/>
      <c r="J472"/>
      <c r="K472"/>
      <c r="L472"/>
      <c r="M472"/>
      <c r="AD472" s="17"/>
      <c r="AF472" s="13"/>
      <c r="AG472" s="16"/>
      <c r="AM472" s="22"/>
      <c r="AN472" s="40"/>
      <c r="AR472" s="7"/>
      <c r="AS472" s="8"/>
    </row>
    <row r="473" spans="2:45" x14ac:dyDescent="0.2">
      <c r="B473" s="242"/>
      <c r="C473" s="163"/>
      <c r="D473"/>
      <c r="J473"/>
      <c r="K473"/>
      <c r="L473"/>
      <c r="M473"/>
      <c r="AD473" s="17"/>
      <c r="AF473" s="13"/>
      <c r="AG473" s="16"/>
      <c r="AM473" s="22"/>
      <c r="AN473" s="40"/>
      <c r="AR473" s="7"/>
      <c r="AS473" s="8"/>
    </row>
    <row r="474" spans="2:45" x14ac:dyDescent="0.2">
      <c r="B474" s="242"/>
      <c r="C474" s="163"/>
      <c r="D474"/>
      <c r="J474"/>
      <c r="K474"/>
      <c r="L474"/>
      <c r="M474"/>
      <c r="AD474" s="17"/>
      <c r="AF474" s="13"/>
      <c r="AG474" s="16"/>
      <c r="AM474" s="22"/>
      <c r="AN474" s="40"/>
      <c r="AR474" s="7"/>
      <c r="AS474" s="8"/>
    </row>
    <row r="475" spans="2:45" x14ac:dyDescent="0.2">
      <c r="B475" s="242"/>
      <c r="C475" s="163"/>
      <c r="D475"/>
      <c r="J475"/>
      <c r="K475"/>
      <c r="L475"/>
      <c r="M475"/>
      <c r="AD475" s="17"/>
      <c r="AF475" s="13"/>
      <c r="AG475" s="16"/>
      <c r="AM475" s="22"/>
      <c r="AN475" s="40"/>
      <c r="AR475" s="7"/>
      <c r="AS475" s="8"/>
    </row>
    <row r="476" spans="2:45" x14ac:dyDescent="0.2">
      <c r="B476" s="242"/>
      <c r="C476" s="163"/>
      <c r="D476"/>
      <c r="J476"/>
      <c r="K476"/>
      <c r="L476"/>
      <c r="M476"/>
      <c r="AD476" s="17"/>
      <c r="AF476" s="13"/>
      <c r="AG476" s="16"/>
      <c r="AM476" s="22"/>
      <c r="AN476" s="40"/>
      <c r="AR476" s="7"/>
      <c r="AS476" s="8"/>
    </row>
    <row r="477" spans="2:45" x14ac:dyDescent="0.2">
      <c r="B477" s="242"/>
      <c r="C477" s="163"/>
      <c r="D477"/>
      <c r="J477"/>
      <c r="K477"/>
      <c r="L477"/>
      <c r="M477"/>
      <c r="AD477" s="17"/>
      <c r="AF477" s="13"/>
      <c r="AG477" s="16"/>
      <c r="AM477" s="22"/>
      <c r="AN477" s="40"/>
      <c r="AR477" s="7"/>
      <c r="AS477" s="8"/>
    </row>
    <row r="478" spans="2:45" x14ac:dyDescent="0.2">
      <c r="B478" s="242"/>
      <c r="C478" s="163"/>
      <c r="D478"/>
      <c r="J478"/>
      <c r="K478"/>
      <c r="L478"/>
      <c r="M478"/>
      <c r="AD478" s="17"/>
      <c r="AF478" s="13"/>
      <c r="AG478" s="16"/>
      <c r="AM478" s="22"/>
      <c r="AN478" s="40"/>
      <c r="AR478" s="7"/>
      <c r="AS478" s="8"/>
    </row>
    <row r="479" spans="2:45" x14ac:dyDescent="0.2">
      <c r="B479" s="242"/>
      <c r="C479" s="163"/>
      <c r="D479"/>
      <c r="J479"/>
      <c r="K479"/>
      <c r="L479"/>
      <c r="M479"/>
      <c r="AD479" s="17"/>
      <c r="AF479" s="13"/>
      <c r="AG479" s="16"/>
      <c r="AM479" s="22"/>
      <c r="AN479" s="40"/>
      <c r="AR479" s="7"/>
      <c r="AS479" s="8"/>
    </row>
    <row r="480" spans="2:45" x14ac:dyDescent="0.2">
      <c r="B480" s="242"/>
      <c r="C480" s="163"/>
      <c r="D480"/>
      <c r="J480"/>
      <c r="K480"/>
      <c r="L480"/>
      <c r="M480"/>
      <c r="AD480" s="17"/>
      <c r="AF480" s="13"/>
      <c r="AG480" s="16"/>
      <c r="AM480" s="22"/>
      <c r="AN480" s="40"/>
      <c r="AR480" s="7"/>
      <c r="AS480" s="8"/>
    </row>
    <row r="481" spans="2:45" x14ac:dyDescent="0.2">
      <c r="B481" s="242"/>
      <c r="C481" s="163"/>
      <c r="D481"/>
      <c r="J481"/>
      <c r="K481"/>
      <c r="L481"/>
      <c r="M481"/>
      <c r="AD481" s="17"/>
      <c r="AF481" s="13"/>
      <c r="AG481" s="16"/>
      <c r="AM481" s="22"/>
      <c r="AN481" s="40"/>
      <c r="AR481" s="7"/>
      <c r="AS481" s="8"/>
    </row>
    <row r="482" spans="2:45" x14ac:dyDescent="0.2">
      <c r="B482" s="242"/>
      <c r="C482" s="163"/>
      <c r="D482"/>
      <c r="J482"/>
      <c r="K482"/>
      <c r="L482"/>
      <c r="M482"/>
      <c r="AD482" s="17"/>
      <c r="AF482" s="13"/>
      <c r="AG482" s="16"/>
      <c r="AM482" s="22"/>
      <c r="AN482" s="40"/>
      <c r="AR482" s="7"/>
      <c r="AS482" s="8"/>
    </row>
    <row r="483" spans="2:45" x14ac:dyDescent="0.2">
      <c r="B483" s="242"/>
      <c r="C483" s="163"/>
      <c r="D483"/>
      <c r="J483"/>
      <c r="K483"/>
      <c r="L483"/>
      <c r="M483"/>
      <c r="AD483" s="17"/>
      <c r="AF483" s="13"/>
      <c r="AG483" s="16"/>
      <c r="AM483" s="22"/>
      <c r="AN483" s="40"/>
      <c r="AR483" s="7"/>
      <c r="AS483" s="8"/>
    </row>
    <row r="484" spans="2:45" x14ac:dyDescent="0.2">
      <c r="B484" s="242"/>
      <c r="C484" s="163"/>
      <c r="D484"/>
      <c r="J484"/>
      <c r="K484"/>
      <c r="L484"/>
      <c r="M484"/>
      <c r="AD484" s="17"/>
      <c r="AF484" s="13"/>
      <c r="AG484" s="16"/>
      <c r="AM484" s="22"/>
      <c r="AN484" s="40"/>
      <c r="AR484" s="7"/>
      <c r="AS484" s="8"/>
    </row>
    <row r="485" spans="2:45" x14ac:dyDescent="0.2">
      <c r="B485" s="242"/>
      <c r="C485" s="163"/>
      <c r="D485"/>
      <c r="J485"/>
      <c r="K485"/>
      <c r="L485"/>
      <c r="M485"/>
      <c r="AD485" s="17"/>
      <c r="AF485" s="13"/>
      <c r="AG485" s="16"/>
      <c r="AM485" s="22"/>
      <c r="AN485" s="40"/>
      <c r="AR485" s="7"/>
      <c r="AS485" s="8"/>
    </row>
    <row r="486" spans="2:45" x14ac:dyDescent="0.2">
      <c r="B486" s="242"/>
      <c r="C486" s="163"/>
      <c r="D486"/>
      <c r="J486"/>
      <c r="K486"/>
      <c r="L486"/>
      <c r="M486"/>
      <c r="AD486" s="17"/>
      <c r="AF486" s="13"/>
      <c r="AG486" s="16"/>
      <c r="AM486" s="22"/>
      <c r="AN486" s="40"/>
      <c r="AR486" s="7"/>
      <c r="AS486" s="8"/>
    </row>
    <row r="487" spans="2:45" x14ac:dyDescent="0.2">
      <c r="B487" s="242"/>
      <c r="C487" s="163"/>
      <c r="D487"/>
      <c r="J487"/>
      <c r="K487"/>
      <c r="L487"/>
      <c r="M487"/>
      <c r="AD487" s="17"/>
      <c r="AF487" s="13"/>
      <c r="AG487" s="16"/>
      <c r="AM487" s="22"/>
      <c r="AN487" s="40"/>
      <c r="AR487" s="7"/>
      <c r="AS487" s="8"/>
    </row>
    <row r="488" spans="2:45" x14ac:dyDescent="0.2">
      <c r="B488" s="242"/>
      <c r="C488" s="163"/>
      <c r="D488"/>
      <c r="J488"/>
      <c r="K488"/>
      <c r="L488"/>
      <c r="M488"/>
      <c r="AD488" s="17"/>
      <c r="AF488" s="13"/>
      <c r="AG488" s="16"/>
      <c r="AM488" s="22"/>
      <c r="AN488" s="40"/>
      <c r="AR488" s="7"/>
      <c r="AS488" s="8"/>
    </row>
    <row r="489" spans="2:45" x14ac:dyDescent="0.2">
      <c r="B489" s="242"/>
      <c r="C489" s="163"/>
      <c r="D489"/>
      <c r="J489"/>
      <c r="K489"/>
      <c r="L489"/>
      <c r="M489"/>
      <c r="AD489" s="17"/>
      <c r="AF489" s="13"/>
      <c r="AG489" s="16"/>
      <c r="AM489" s="22"/>
      <c r="AN489" s="40"/>
      <c r="AR489" s="7"/>
      <c r="AS489" s="8"/>
    </row>
    <row r="490" spans="2:45" x14ac:dyDescent="0.2">
      <c r="B490" s="242"/>
      <c r="C490" s="163"/>
      <c r="D490"/>
      <c r="J490"/>
      <c r="K490"/>
      <c r="L490"/>
      <c r="M490"/>
      <c r="AD490" s="17"/>
      <c r="AF490" s="13"/>
      <c r="AG490" s="16"/>
      <c r="AM490" s="22"/>
      <c r="AN490" s="40"/>
      <c r="AR490" s="7"/>
      <c r="AS490" s="8"/>
    </row>
    <row r="491" spans="2:45" x14ac:dyDescent="0.2">
      <c r="B491" s="242"/>
      <c r="C491" s="163"/>
      <c r="D491"/>
      <c r="J491"/>
      <c r="K491"/>
      <c r="L491"/>
      <c r="M491"/>
      <c r="AD491" s="17"/>
      <c r="AF491" s="13"/>
      <c r="AG491" s="16"/>
      <c r="AM491" s="22"/>
      <c r="AN491" s="40"/>
      <c r="AR491" s="7"/>
      <c r="AS491" s="8"/>
    </row>
    <row r="492" spans="2:45" x14ac:dyDescent="0.2">
      <c r="B492" s="242"/>
      <c r="C492" s="163"/>
      <c r="D492"/>
      <c r="J492"/>
      <c r="K492"/>
      <c r="L492"/>
      <c r="M492"/>
      <c r="AD492" s="17"/>
      <c r="AF492" s="13"/>
      <c r="AG492" s="16"/>
      <c r="AM492" s="22"/>
      <c r="AN492" s="40"/>
      <c r="AR492" s="7"/>
      <c r="AS492" s="8"/>
    </row>
    <row r="493" spans="2:45" x14ac:dyDescent="0.2">
      <c r="B493" s="242"/>
      <c r="C493" s="163"/>
      <c r="D493"/>
      <c r="J493"/>
      <c r="K493"/>
      <c r="L493"/>
      <c r="M493"/>
      <c r="AD493" s="17"/>
      <c r="AF493" s="13"/>
      <c r="AG493" s="16"/>
      <c r="AM493" s="22"/>
      <c r="AN493" s="40"/>
      <c r="AR493" s="7"/>
      <c r="AS493" s="8"/>
    </row>
    <row r="494" spans="2:45" x14ac:dyDescent="0.2">
      <c r="B494" s="242"/>
      <c r="C494" s="163"/>
      <c r="D494"/>
      <c r="J494"/>
      <c r="K494"/>
      <c r="L494"/>
      <c r="M494"/>
      <c r="AD494" s="17"/>
      <c r="AF494" s="13"/>
      <c r="AG494" s="16"/>
      <c r="AM494" s="22"/>
      <c r="AN494" s="40"/>
      <c r="AR494" s="7"/>
      <c r="AS494" s="8"/>
    </row>
    <row r="495" spans="2:45" x14ac:dyDescent="0.2">
      <c r="B495" s="242"/>
      <c r="C495" s="163"/>
      <c r="D495"/>
      <c r="J495"/>
      <c r="K495"/>
      <c r="L495"/>
      <c r="M495"/>
      <c r="AD495" s="17"/>
      <c r="AF495" s="13"/>
      <c r="AG495" s="16"/>
      <c r="AM495" s="22"/>
      <c r="AN495" s="40"/>
      <c r="AR495" s="7"/>
      <c r="AS495" s="8"/>
    </row>
    <row r="496" spans="2:45" x14ac:dyDescent="0.2">
      <c r="B496" s="242"/>
      <c r="C496" s="163"/>
      <c r="D496"/>
      <c r="J496"/>
      <c r="K496"/>
      <c r="L496"/>
      <c r="M496"/>
      <c r="AD496" s="17"/>
      <c r="AF496" s="13"/>
      <c r="AG496" s="16"/>
      <c r="AM496" s="22"/>
      <c r="AN496" s="40"/>
      <c r="AR496" s="7"/>
      <c r="AS496" s="8"/>
    </row>
    <row r="497" spans="2:45" x14ac:dyDescent="0.2">
      <c r="B497" s="242"/>
      <c r="C497" s="163"/>
      <c r="D497"/>
      <c r="J497"/>
      <c r="K497"/>
      <c r="L497"/>
      <c r="M497"/>
      <c r="AD497" s="17"/>
      <c r="AF497" s="13"/>
      <c r="AG497" s="16"/>
      <c r="AM497" s="22"/>
      <c r="AN497" s="40"/>
      <c r="AR497" s="7"/>
      <c r="AS497" s="8"/>
    </row>
    <row r="498" spans="2:45" x14ac:dyDescent="0.2">
      <c r="B498" s="242"/>
      <c r="C498" s="163"/>
      <c r="D498"/>
      <c r="J498"/>
      <c r="K498"/>
      <c r="L498"/>
      <c r="M498"/>
      <c r="AD498" s="17"/>
      <c r="AF498" s="13"/>
      <c r="AG498" s="16"/>
      <c r="AM498" s="22"/>
      <c r="AN498" s="40"/>
      <c r="AR498" s="7"/>
      <c r="AS498" s="8"/>
    </row>
    <row r="499" spans="2:45" x14ac:dyDescent="0.2">
      <c r="B499" s="242"/>
      <c r="C499" s="163"/>
      <c r="D499"/>
      <c r="J499"/>
      <c r="K499"/>
      <c r="L499"/>
      <c r="M499"/>
      <c r="AD499" s="17"/>
      <c r="AF499" s="13"/>
      <c r="AG499" s="16"/>
      <c r="AM499" s="22"/>
      <c r="AN499" s="40"/>
      <c r="AR499" s="7"/>
      <c r="AS499" s="8"/>
    </row>
    <row r="500" spans="2:45" x14ac:dyDescent="0.2">
      <c r="B500" s="242"/>
      <c r="C500" s="163"/>
      <c r="D500"/>
      <c r="J500"/>
      <c r="K500"/>
      <c r="L500"/>
      <c r="M500"/>
      <c r="AD500" s="17"/>
      <c r="AF500" s="13"/>
      <c r="AG500" s="16"/>
      <c r="AM500" s="22"/>
      <c r="AN500" s="40"/>
      <c r="AR500" s="7"/>
      <c r="AS500" s="8"/>
    </row>
    <row r="501" spans="2:45" x14ac:dyDescent="0.2">
      <c r="B501" s="242"/>
      <c r="C501" s="163"/>
      <c r="D501"/>
      <c r="J501"/>
      <c r="K501"/>
      <c r="L501"/>
      <c r="M501"/>
      <c r="AD501" s="17"/>
      <c r="AF501" s="13"/>
      <c r="AG501" s="16"/>
      <c r="AM501" s="22"/>
      <c r="AN501" s="40"/>
      <c r="AR501" s="7"/>
      <c r="AS501" s="8"/>
    </row>
    <row r="502" spans="2:45" x14ac:dyDescent="0.2">
      <c r="B502" s="242"/>
      <c r="C502" s="163"/>
      <c r="D502"/>
      <c r="J502"/>
      <c r="K502"/>
      <c r="L502"/>
      <c r="M502"/>
      <c r="AD502" s="17"/>
      <c r="AF502" s="13"/>
      <c r="AG502" s="16"/>
      <c r="AM502" s="22"/>
      <c r="AN502" s="40"/>
      <c r="AR502" s="7"/>
      <c r="AS502" s="8"/>
    </row>
    <row r="503" spans="2:45" x14ac:dyDescent="0.2">
      <c r="B503" s="242"/>
      <c r="C503" s="163"/>
      <c r="D503"/>
      <c r="J503"/>
      <c r="K503"/>
      <c r="L503"/>
      <c r="M503"/>
      <c r="AD503" s="17"/>
      <c r="AF503" s="13"/>
      <c r="AG503" s="16"/>
      <c r="AM503" s="22"/>
      <c r="AN503" s="40"/>
      <c r="AR503" s="7"/>
      <c r="AS503" s="8"/>
    </row>
    <row r="504" spans="2:45" x14ac:dyDescent="0.2">
      <c r="B504" s="242"/>
      <c r="C504" s="163"/>
      <c r="D504"/>
      <c r="J504"/>
      <c r="K504"/>
      <c r="L504"/>
      <c r="M504"/>
      <c r="AD504" s="17"/>
      <c r="AF504" s="13"/>
      <c r="AG504" s="16"/>
      <c r="AM504" s="22"/>
      <c r="AN504" s="40"/>
      <c r="AR504" s="7"/>
      <c r="AS504" s="8"/>
    </row>
    <row r="505" spans="2:45" x14ac:dyDescent="0.2">
      <c r="B505" s="242"/>
      <c r="C505" s="163"/>
      <c r="D505"/>
      <c r="J505"/>
      <c r="K505"/>
      <c r="L505"/>
      <c r="M505"/>
      <c r="AD505" s="17"/>
      <c r="AF505" s="13"/>
      <c r="AG505" s="16"/>
      <c r="AM505" s="22"/>
      <c r="AN505" s="40"/>
      <c r="AR505" s="7"/>
      <c r="AS505" s="8"/>
    </row>
    <row r="506" spans="2:45" x14ac:dyDescent="0.2">
      <c r="B506" s="242"/>
      <c r="C506" s="163"/>
      <c r="D506"/>
      <c r="J506"/>
      <c r="K506"/>
      <c r="L506"/>
      <c r="M506"/>
      <c r="AD506" s="17"/>
      <c r="AF506" s="13"/>
      <c r="AG506" s="16"/>
      <c r="AM506" s="22"/>
      <c r="AN506" s="40"/>
      <c r="AR506" s="7"/>
      <c r="AS506" s="8"/>
    </row>
    <row r="507" spans="2:45" x14ac:dyDescent="0.2">
      <c r="B507" s="242"/>
      <c r="C507" s="163"/>
      <c r="D507"/>
      <c r="J507"/>
      <c r="K507"/>
      <c r="L507"/>
      <c r="M507"/>
      <c r="AD507" s="17"/>
      <c r="AF507" s="13"/>
      <c r="AG507" s="16"/>
      <c r="AM507" s="22"/>
      <c r="AN507" s="40"/>
      <c r="AR507" s="7"/>
      <c r="AS507" s="8"/>
    </row>
    <row r="508" spans="2:45" x14ac:dyDescent="0.2">
      <c r="B508" s="242"/>
      <c r="C508" s="163"/>
      <c r="D508"/>
      <c r="J508"/>
      <c r="K508"/>
      <c r="L508"/>
      <c r="M508"/>
      <c r="AD508" s="17"/>
      <c r="AF508" s="13"/>
      <c r="AG508" s="16"/>
      <c r="AM508" s="22"/>
      <c r="AN508" s="40"/>
      <c r="AR508" s="7"/>
      <c r="AS508" s="8"/>
    </row>
    <row r="509" spans="2:45" x14ac:dyDescent="0.2">
      <c r="B509" s="242"/>
      <c r="C509" s="163"/>
      <c r="D509"/>
      <c r="J509"/>
      <c r="K509"/>
      <c r="L509"/>
      <c r="M509"/>
      <c r="AD509" s="17"/>
      <c r="AF509" s="13"/>
      <c r="AG509" s="16"/>
      <c r="AM509" s="22"/>
      <c r="AN509" s="40"/>
      <c r="AR509" s="7"/>
      <c r="AS509" s="8"/>
    </row>
    <row r="510" spans="2:45" x14ac:dyDescent="0.2">
      <c r="B510" s="242"/>
      <c r="C510" s="163"/>
      <c r="D510"/>
      <c r="J510"/>
      <c r="K510"/>
      <c r="L510"/>
      <c r="M510"/>
      <c r="AD510" s="17"/>
      <c r="AF510" s="13"/>
      <c r="AG510" s="16"/>
      <c r="AM510" s="22"/>
      <c r="AN510" s="40"/>
      <c r="AR510" s="7"/>
      <c r="AS510" s="8"/>
    </row>
    <row r="511" spans="2:45" x14ac:dyDescent="0.2">
      <c r="B511" s="242"/>
      <c r="C511" s="163"/>
      <c r="D511"/>
      <c r="J511"/>
      <c r="K511"/>
      <c r="L511"/>
      <c r="M511"/>
      <c r="AD511" s="17"/>
      <c r="AF511" s="13"/>
      <c r="AG511" s="16"/>
      <c r="AM511" s="22"/>
      <c r="AN511" s="40"/>
      <c r="AR511" s="7"/>
      <c r="AS511" s="8"/>
    </row>
    <row r="512" spans="2:45" x14ac:dyDescent="0.2">
      <c r="B512" s="242"/>
      <c r="C512" s="163"/>
      <c r="D512"/>
      <c r="J512"/>
      <c r="K512"/>
      <c r="L512"/>
      <c r="M512"/>
      <c r="AD512" s="17"/>
      <c r="AF512" s="13"/>
      <c r="AG512" s="16"/>
      <c r="AM512" s="22"/>
      <c r="AN512" s="40"/>
      <c r="AR512" s="7"/>
      <c r="AS512" s="8"/>
    </row>
    <row r="513" spans="2:45" x14ac:dyDescent="0.2">
      <c r="B513" s="242"/>
      <c r="C513" s="163"/>
      <c r="D513"/>
      <c r="J513"/>
      <c r="K513"/>
      <c r="L513"/>
      <c r="M513"/>
      <c r="AD513" s="17"/>
      <c r="AF513" s="13"/>
      <c r="AG513" s="16"/>
      <c r="AM513" s="22"/>
      <c r="AN513" s="40"/>
      <c r="AR513" s="7"/>
      <c r="AS513" s="8"/>
    </row>
    <row r="514" spans="2:45" x14ac:dyDescent="0.2">
      <c r="B514" s="242"/>
      <c r="C514" s="163"/>
      <c r="D514"/>
      <c r="J514"/>
      <c r="K514"/>
      <c r="L514"/>
      <c r="M514"/>
      <c r="AD514" s="17"/>
      <c r="AF514" s="13"/>
      <c r="AG514" s="16"/>
      <c r="AM514" s="22"/>
      <c r="AN514" s="40"/>
      <c r="AR514" s="7"/>
      <c r="AS514" s="8"/>
    </row>
    <row r="515" spans="2:45" x14ac:dyDescent="0.2">
      <c r="B515" s="242"/>
      <c r="C515" s="163"/>
      <c r="D515"/>
      <c r="J515"/>
      <c r="K515"/>
      <c r="L515"/>
      <c r="M515"/>
      <c r="AD515" s="17"/>
      <c r="AF515" s="13"/>
      <c r="AG515" s="16"/>
      <c r="AM515" s="22"/>
      <c r="AN515" s="40"/>
      <c r="AR515" s="7"/>
      <c r="AS515" s="8"/>
    </row>
    <row r="516" spans="2:45" x14ac:dyDescent="0.2">
      <c r="B516" s="242"/>
      <c r="C516" s="163"/>
      <c r="D516"/>
      <c r="J516"/>
      <c r="K516"/>
      <c r="L516"/>
      <c r="M516"/>
      <c r="AD516" s="17"/>
      <c r="AF516" s="13"/>
      <c r="AG516" s="16"/>
      <c r="AM516" s="22"/>
      <c r="AN516" s="40"/>
      <c r="AR516" s="7"/>
      <c r="AS516" s="8"/>
    </row>
    <row r="517" spans="2:45" x14ac:dyDescent="0.2">
      <c r="B517" s="242"/>
      <c r="C517" s="163"/>
      <c r="D517"/>
      <c r="J517"/>
      <c r="K517"/>
      <c r="L517"/>
      <c r="M517"/>
      <c r="AD517" s="17"/>
      <c r="AF517" s="13"/>
      <c r="AG517" s="16"/>
      <c r="AM517" s="22"/>
      <c r="AN517" s="40"/>
      <c r="AR517" s="7"/>
      <c r="AS517" s="8"/>
    </row>
    <row r="518" spans="2:45" x14ac:dyDescent="0.2">
      <c r="B518" s="242"/>
      <c r="C518" s="163"/>
      <c r="D518"/>
      <c r="J518"/>
      <c r="K518"/>
      <c r="L518"/>
      <c r="M518"/>
      <c r="AD518" s="17"/>
      <c r="AF518" s="13"/>
      <c r="AG518" s="16"/>
      <c r="AM518" s="22"/>
      <c r="AN518" s="40"/>
      <c r="AR518" s="7"/>
      <c r="AS518" s="8"/>
    </row>
    <row r="519" spans="2:45" x14ac:dyDescent="0.2">
      <c r="B519" s="242"/>
      <c r="C519" s="163"/>
      <c r="D519"/>
      <c r="J519"/>
      <c r="K519"/>
      <c r="L519"/>
      <c r="M519"/>
      <c r="AD519" s="17"/>
      <c r="AF519" s="13"/>
      <c r="AG519" s="16"/>
      <c r="AM519" s="22"/>
      <c r="AN519" s="40"/>
      <c r="AR519" s="7"/>
      <c r="AS519" s="8"/>
    </row>
    <row r="520" spans="2:45" x14ac:dyDescent="0.2">
      <c r="B520" s="242"/>
      <c r="C520" s="163"/>
      <c r="D520"/>
      <c r="J520"/>
      <c r="K520"/>
      <c r="L520"/>
      <c r="M520"/>
      <c r="AD520" s="17"/>
      <c r="AF520" s="13"/>
      <c r="AG520" s="16"/>
      <c r="AM520" s="22"/>
      <c r="AN520" s="40"/>
      <c r="AR520" s="7"/>
      <c r="AS520" s="8"/>
    </row>
    <row r="521" spans="2:45" x14ac:dyDescent="0.2">
      <c r="B521" s="242"/>
      <c r="C521" s="163"/>
      <c r="D521"/>
      <c r="J521"/>
      <c r="K521"/>
      <c r="L521"/>
      <c r="M521"/>
      <c r="AD521" s="17"/>
      <c r="AF521" s="13"/>
      <c r="AG521" s="16"/>
      <c r="AM521" s="22"/>
      <c r="AN521" s="40"/>
      <c r="AR521" s="7"/>
      <c r="AS521" s="8"/>
    </row>
    <row r="522" spans="2:45" x14ac:dyDescent="0.2">
      <c r="B522" s="242"/>
      <c r="C522" s="163"/>
      <c r="D522"/>
      <c r="J522"/>
      <c r="K522"/>
      <c r="L522"/>
      <c r="M522"/>
      <c r="AD522" s="17"/>
      <c r="AF522" s="13"/>
      <c r="AG522" s="16"/>
      <c r="AM522" s="22"/>
      <c r="AN522" s="40"/>
      <c r="AR522" s="7"/>
      <c r="AS522" s="8"/>
    </row>
    <row r="523" spans="2:45" x14ac:dyDescent="0.2">
      <c r="B523" s="242"/>
      <c r="C523" s="163"/>
      <c r="D523"/>
      <c r="J523"/>
      <c r="K523"/>
      <c r="L523"/>
      <c r="M523"/>
      <c r="AD523" s="17"/>
      <c r="AF523" s="13"/>
      <c r="AG523" s="16"/>
      <c r="AM523" s="22"/>
      <c r="AN523" s="40"/>
      <c r="AR523" s="7"/>
      <c r="AS523" s="8"/>
    </row>
    <row r="524" spans="2:45" x14ac:dyDescent="0.2">
      <c r="B524" s="242"/>
      <c r="C524" s="163"/>
      <c r="D524"/>
      <c r="J524"/>
      <c r="K524"/>
      <c r="L524"/>
      <c r="M524"/>
      <c r="AD524" s="17"/>
      <c r="AF524" s="13"/>
      <c r="AG524" s="16"/>
      <c r="AM524" s="22"/>
      <c r="AN524" s="40"/>
      <c r="AR524" s="7"/>
      <c r="AS524" s="8"/>
    </row>
    <row r="525" spans="2:45" x14ac:dyDescent="0.2">
      <c r="B525" s="242"/>
      <c r="C525" s="163"/>
      <c r="D525"/>
      <c r="J525"/>
      <c r="K525"/>
      <c r="L525"/>
      <c r="M525"/>
      <c r="AD525" s="17"/>
      <c r="AF525" s="13"/>
      <c r="AG525" s="16"/>
      <c r="AM525" s="22"/>
      <c r="AN525" s="40"/>
      <c r="AR525" s="7"/>
      <c r="AS525" s="8"/>
    </row>
    <row r="526" spans="2:45" x14ac:dyDescent="0.2">
      <c r="B526" s="242"/>
      <c r="C526" s="163"/>
      <c r="D526"/>
      <c r="J526"/>
      <c r="K526"/>
      <c r="L526"/>
      <c r="M526"/>
      <c r="AD526" s="17"/>
      <c r="AF526" s="13"/>
      <c r="AG526" s="16"/>
      <c r="AM526" s="22"/>
      <c r="AN526" s="40"/>
      <c r="AR526" s="7"/>
      <c r="AS526" s="8"/>
    </row>
    <row r="527" spans="2:45" x14ac:dyDescent="0.2">
      <c r="B527" s="242"/>
      <c r="C527" s="163"/>
      <c r="D527"/>
      <c r="J527"/>
      <c r="K527"/>
      <c r="L527"/>
      <c r="M527"/>
      <c r="AD527" s="17"/>
      <c r="AF527" s="13"/>
      <c r="AG527" s="16"/>
      <c r="AM527" s="22"/>
      <c r="AN527" s="40"/>
      <c r="AR527" s="7"/>
      <c r="AS527" s="8"/>
    </row>
    <row r="528" spans="2:45" x14ac:dyDescent="0.2">
      <c r="B528" s="242"/>
      <c r="C528" s="163"/>
      <c r="D528"/>
      <c r="J528"/>
      <c r="K528"/>
      <c r="L528"/>
      <c r="M528"/>
      <c r="AD528" s="17"/>
      <c r="AF528" s="13"/>
      <c r="AG528" s="16"/>
      <c r="AM528" s="22"/>
      <c r="AN528" s="40"/>
      <c r="AR528" s="7"/>
      <c r="AS528" s="8"/>
    </row>
    <row r="529" spans="2:45" x14ac:dyDescent="0.2">
      <c r="B529" s="242"/>
      <c r="C529" s="163"/>
      <c r="D529"/>
      <c r="J529"/>
      <c r="K529"/>
      <c r="L529"/>
      <c r="M529"/>
      <c r="AD529" s="17"/>
      <c r="AF529" s="13"/>
      <c r="AG529" s="16"/>
      <c r="AM529" s="22"/>
      <c r="AN529" s="40"/>
      <c r="AR529" s="7"/>
      <c r="AS529" s="8"/>
    </row>
    <row r="530" spans="2:45" x14ac:dyDescent="0.2">
      <c r="B530" s="242"/>
      <c r="C530" s="163"/>
      <c r="D530"/>
      <c r="J530"/>
      <c r="K530"/>
      <c r="L530"/>
      <c r="M530"/>
      <c r="AD530" s="17"/>
      <c r="AF530" s="13"/>
      <c r="AG530" s="16"/>
      <c r="AM530" s="22"/>
      <c r="AN530" s="40"/>
      <c r="AR530" s="7"/>
      <c r="AS530" s="8"/>
    </row>
    <row r="531" spans="2:45" x14ac:dyDescent="0.2">
      <c r="B531" s="242"/>
      <c r="C531" s="163"/>
      <c r="D531"/>
      <c r="J531"/>
      <c r="K531"/>
      <c r="L531"/>
      <c r="M531"/>
      <c r="AD531" s="17"/>
      <c r="AF531" s="13"/>
      <c r="AG531" s="16"/>
      <c r="AM531" s="22"/>
      <c r="AN531" s="40"/>
      <c r="AR531" s="7"/>
      <c r="AS531" s="8"/>
    </row>
    <row r="532" spans="2:45" x14ac:dyDescent="0.2">
      <c r="B532" s="242"/>
      <c r="C532" s="163"/>
      <c r="D532"/>
      <c r="J532"/>
      <c r="K532"/>
      <c r="L532"/>
      <c r="M532"/>
      <c r="AD532" s="17"/>
      <c r="AF532" s="13"/>
      <c r="AG532" s="16"/>
      <c r="AM532" s="22"/>
      <c r="AN532" s="40"/>
      <c r="AR532" s="7"/>
      <c r="AS532" s="8"/>
    </row>
    <row r="533" spans="2:45" x14ac:dyDescent="0.2">
      <c r="B533" s="242"/>
      <c r="C533" s="163"/>
      <c r="D533"/>
      <c r="J533"/>
      <c r="K533"/>
      <c r="L533"/>
      <c r="M533"/>
      <c r="AD533" s="17"/>
      <c r="AF533" s="13"/>
      <c r="AG533" s="16"/>
      <c r="AM533" s="22"/>
      <c r="AN533" s="40"/>
      <c r="AR533" s="7"/>
      <c r="AS533" s="8"/>
    </row>
    <row r="534" spans="2:45" x14ac:dyDescent="0.2">
      <c r="B534" s="242"/>
      <c r="C534" s="163"/>
      <c r="D534"/>
      <c r="J534"/>
      <c r="K534"/>
      <c r="L534"/>
      <c r="M534"/>
      <c r="AD534" s="17"/>
      <c r="AF534" s="13"/>
      <c r="AG534" s="16"/>
      <c r="AM534" s="22"/>
      <c r="AN534" s="40"/>
      <c r="AR534" s="7"/>
      <c r="AS534" s="8"/>
    </row>
    <row r="535" spans="2:45" x14ac:dyDescent="0.2">
      <c r="B535" s="242"/>
      <c r="C535" s="163"/>
      <c r="D535"/>
      <c r="J535"/>
      <c r="K535"/>
      <c r="L535"/>
      <c r="M535"/>
      <c r="AD535" s="17"/>
      <c r="AF535" s="13"/>
      <c r="AG535" s="16"/>
      <c r="AM535" s="22"/>
      <c r="AN535" s="40"/>
      <c r="AR535" s="7"/>
      <c r="AS535" s="8"/>
    </row>
    <row r="536" spans="2:45" x14ac:dyDescent="0.2">
      <c r="B536" s="242"/>
      <c r="C536" s="163"/>
      <c r="D536"/>
      <c r="J536"/>
      <c r="K536"/>
      <c r="L536"/>
      <c r="M536"/>
      <c r="AD536" s="17"/>
      <c r="AF536" s="13"/>
      <c r="AG536" s="16"/>
      <c r="AM536" s="22"/>
      <c r="AN536" s="40"/>
      <c r="AR536" s="7"/>
      <c r="AS536" s="8"/>
    </row>
    <row r="537" spans="2:45" x14ac:dyDescent="0.2">
      <c r="B537" s="242"/>
      <c r="C537" s="163"/>
      <c r="D537"/>
      <c r="J537"/>
      <c r="K537"/>
      <c r="L537"/>
      <c r="M537"/>
      <c r="AD537" s="17"/>
      <c r="AF537" s="13"/>
      <c r="AG537" s="16"/>
      <c r="AM537" s="22"/>
      <c r="AN537" s="40"/>
      <c r="AR537" s="7"/>
      <c r="AS537" s="8"/>
    </row>
    <row r="538" spans="2:45" x14ac:dyDescent="0.2">
      <c r="B538" s="242"/>
      <c r="C538" s="163"/>
      <c r="D538"/>
      <c r="J538"/>
      <c r="K538"/>
      <c r="L538"/>
      <c r="M538"/>
      <c r="AD538" s="17"/>
      <c r="AF538" s="13"/>
      <c r="AG538" s="16"/>
      <c r="AM538" s="22"/>
      <c r="AN538" s="40"/>
      <c r="AR538" s="7"/>
      <c r="AS538" s="8"/>
    </row>
    <row r="539" spans="2:45" x14ac:dyDescent="0.2">
      <c r="B539" s="242"/>
      <c r="C539" s="163"/>
      <c r="D539"/>
      <c r="J539"/>
      <c r="K539"/>
      <c r="L539"/>
      <c r="M539"/>
      <c r="AD539" s="17"/>
      <c r="AF539" s="13"/>
      <c r="AG539" s="16"/>
      <c r="AM539" s="22"/>
      <c r="AN539" s="40"/>
      <c r="AR539" s="7"/>
      <c r="AS539" s="8"/>
    </row>
    <row r="540" spans="2:45" x14ac:dyDescent="0.2">
      <c r="B540" s="242"/>
      <c r="C540" s="163"/>
      <c r="D540"/>
      <c r="J540"/>
      <c r="K540"/>
      <c r="L540"/>
      <c r="M540"/>
      <c r="AD540" s="17"/>
      <c r="AF540" s="13"/>
      <c r="AG540" s="16"/>
      <c r="AM540" s="22"/>
      <c r="AN540" s="40"/>
      <c r="AR540" s="7"/>
      <c r="AS540" s="8"/>
    </row>
    <row r="541" spans="2:45" x14ac:dyDescent="0.2">
      <c r="B541" s="242"/>
      <c r="C541" s="163"/>
      <c r="D541"/>
      <c r="J541"/>
      <c r="K541"/>
      <c r="L541"/>
      <c r="M541"/>
      <c r="AD541" s="17"/>
      <c r="AF541" s="13"/>
      <c r="AG541" s="16"/>
      <c r="AM541" s="22"/>
      <c r="AN541" s="40"/>
      <c r="AR541" s="7"/>
      <c r="AS541" s="8"/>
    </row>
    <row r="542" spans="2:45" x14ac:dyDescent="0.2">
      <c r="B542" s="242"/>
      <c r="C542" s="163"/>
      <c r="D542"/>
      <c r="J542"/>
      <c r="K542"/>
      <c r="L542"/>
      <c r="M542"/>
      <c r="AD542" s="17"/>
      <c r="AF542" s="13"/>
      <c r="AG542" s="16"/>
      <c r="AM542" s="22"/>
      <c r="AN542" s="40"/>
      <c r="AR542" s="7"/>
      <c r="AS542" s="8"/>
    </row>
    <row r="543" spans="2:45" x14ac:dyDescent="0.2">
      <c r="B543" s="242"/>
      <c r="C543" s="163"/>
      <c r="D543"/>
      <c r="J543"/>
      <c r="K543"/>
      <c r="L543"/>
      <c r="M543"/>
      <c r="AD543" s="17"/>
      <c r="AF543" s="13"/>
      <c r="AG543" s="16"/>
      <c r="AM543" s="22"/>
      <c r="AN543" s="40"/>
      <c r="AR543" s="7"/>
      <c r="AS543" s="8"/>
    </row>
    <row r="544" spans="2:45" x14ac:dyDescent="0.2">
      <c r="B544" s="242"/>
      <c r="C544" s="163"/>
      <c r="D544"/>
      <c r="J544"/>
      <c r="K544"/>
      <c r="L544"/>
      <c r="M544"/>
      <c r="AD544" s="17"/>
      <c r="AF544" s="13"/>
      <c r="AG544" s="16"/>
      <c r="AM544" s="22"/>
      <c r="AN544" s="40"/>
      <c r="AR544" s="7"/>
      <c r="AS544" s="8"/>
    </row>
    <row r="545" spans="2:45" x14ac:dyDescent="0.2">
      <c r="B545" s="242"/>
      <c r="C545" s="163"/>
      <c r="D545"/>
      <c r="J545"/>
      <c r="K545"/>
      <c r="L545"/>
      <c r="M545"/>
      <c r="AD545" s="17"/>
      <c r="AF545" s="13"/>
      <c r="AG545" s="16"/>
      <c r="AM545" s="22"/>
      <c r="AN545" s="40"/>
      <c r="AR545" s="7"/>
      <c r="AS545" s="8"/>
    </row>
    <row r="546" spans="2:45" x14ac:dyDescent="0.2">
      <c r="B546" s="242"/>
      <c r="C546" s="163"/>
      <c r="D546"/>
      <c r="J546"/>
      <c r="K546"/>
      <c r="L546"/>
      <c r="M546"/>
      <c r="AD546" s="17"/>
      <c r="AF546" s="13"/>
      <c r="AG546" s="16"/>
      <c r="AM546" s="22"/>
      <c r="AN546" s="40"/>
      <c r="AR546" s="7"/>
      <c r="AS546" s="8"/>
    </row>
    <row r="547" spans="2:45" x14ac:dyDescent="0.2">
      <c r="B547" s="242"/>
      <c r="C547" s="163"/>
      <c r="D547"/>
      <c r="J547"/>
      <c r="K547"/>
      <c r="L547"/>
      <c r="M547"/>
      <c r="AD547" s="17"/>
      <c r="AF547" s="13"/>
      <c r="AG547" s="16"/>
      <c r="AM547" s="22"/>
      <c r="AN547" s="40"/>
      <c r="AR547" s="7"/>
      <c r="AS547" s="8"/>
    </row>
    <row r="548" spans="2:45" x14ac:dyDescent="0.2">
      <c r="B548" s="242"/>
      <c r="C548" s="163"/>
      <c r="D548"/>
      <c r="J548"/>
      <c r="K548"/>
      <c r="L548"/>
      <c r="M548"/>
      <c r="AD548" s="17"/>
      <c r="AF548" s="13"/>
      <c r="AG548" s="16"/>
      <c r="AM548" s="22"/>
      <c r="AN548" s="40"/>
      <c r="AR548" s="7"/>
      <c r="AS548" s="8"/>
    </row>
    <row r="549" spans="2:45" x14ac:dyDescent="0.2">
      <c r="B549" s="242"/>
      <c r="C549" s="163"/>
      <c r="D549"/>
      <c r="J549"/>
      <c r="K549"/>
      <c r="L549"/>
      <c r="M549"/>
      <c r="AD549" s="17"/>
      <c r="AF549" s="13"/>
      <c r="AG549" s="16"/>
      <c r="AM549" s="22"/>
      <c r="AN549" s="40"/>
      <c r="AR549" s="7"/>
      <c r="AS549" s="8"/>
    </row>
    <row r="550" spans="2:45" x14ac:dyDescent="0.2">
      <c r="B550" s="242"/>
      <c r="C550" s="163"/>
      <c r="D550"/>
      <c r="J550"/>
      <c r="K550"/>
      <c r="L550"/>
      <c r="M550"/>
      <c r="AD550" s="17"/>
      <c r="AF550" s="13"/>
      <c r="AG550" s="16"/>
      <c r="AM550" s="22"/>
      <c r="AN550" s="40"/>
      <c r="AR550" s="7"/>
      <c r="AS550" s="8"/>
    </row>
    <row r="551" spans="2:45" x14ac:dyDescent="0.2">
      <c r="B551" s="242"/>
      <c r="C551" s="163"/>
      <c r="D551"/>
      <c r="J551"/>
      <c r="K551"/>
      <c r="L551"/>
      <c r="M551"/>
      <c r="AD551" s="17"/>
      <c r="AF551" s="13"/>
      <c r="AG551" s="16"/>
      <c r="AM551" s="22"/>
      <c r="AN551" s="40"/>
      <c r="AR551" s="7"/>
      <c r="AS551" s="8"/>
    </row>
    <row r="552" spans="2:45" x14ac:dyDescent="0.2">
      <c r="B552" s="242"/>
      <c r="C552" s="163"/>
      <c r="D552"/>
      <c r="J552"/>
      <c r="K552"/>
      <c r="L552"/>
      <c r="M552"/>
      <c r="AD552" s="17"/>
      <c r="AF552" s="13"/>
      <c r="AG552" s="16"/>
      <c r="AM552" s="22"/>
      <c r="AN552" s="40"/>
      <c r="AR552" s="7"/>
      <c r="AS552" s="8"/>
    </row>
    <row r="553" spans="2:45" x14ac:dyDescent="0.2">
      <c r="B553" s="242"/>
      <c r="C553" s="163"/>
      <c r="D553"/>
      <c r="J553"/>
      <c r="K553"/>
      <c r="L553"/>
      <c r="M553"/>
      <c r="AD553" s="17"/>
      <c r="AF553" s="13"/>
      <c r="AG553" s="16"/>
      <c r="AM553" s="22"/>
      <c r="AN553" s="40"/>
      <c r="AR553" s="7"/>
      <c r="AS553" s="8"/>
    </row>
    <row r="554" spans="2:45" x14ac:dyDescent="0.2">
      <c r="B554" s="242"/>
      <c r="C554" s="163"/>
      <c r="D554"/>
      <c r="J554"/>
      <c r="K554"/>
      <c r="L554"/>
      <c r="M554"/>
      <c r="AD554" s="17"/>
      <c r="AF554" s="13"/>
      <c r="AG554" s="16"/>
      <c r="AM554" s="22"/>
      <c r="AN554" s="40"/>
      <c r="AR554" s="7"/>
      <c r="AS554" s="8"/>
    </row>
    <row r="555" spans="2:45" x14ac:dyDescent="0.2">
      <c r="B555" s="242"/>
      <c r="C555" s="163"/>
      <c r="D555"/>
      <c r="J555"/>
      <c r="K555"/>
      <c r="L555"/>
      <c r="M555"/>
      <c r="AD555" s="17"/>
      <c r="AF555" s="13"/>
      <c r="AG555" s="16"/>
      <c r="AM555" s="22"/>
      <c r="AN555" s="40"/>
      <c r="AR555" s="7"/>
      <c r="AS555" s="8"/>
    </row>
    <row r="556" spans="2:45" x14ac:dyDescent="0.2">
      <c r="B556" s="242"/>
      <c r="C556" s="163"/>
      <c r="D556"/>
      <c r="J556"/>
      <c r="K556"/>
      <c r="L556"/>
      <c r="M556"/>
      <c r="AD556" s="17"/>
      <c r="AF556" s="13"/>
      <c r="AG556" s="16"/>
      <c r="AM556" s="22"/>
      <c r="AN556" s="40"/>
      <c r="AR556" s="7"/>
      <c r="AS556" s="8"/>
    </row>
    <row r="557" spans="2:45" x14ac:dyDescent="0.2">
      <c r="B557" s="242"/>
      <c r="C557" s="163"/>
      <c r="D557"/>
      <c r="J557"/>
      <c r="K557"/>
      <c r="L557"/>
      <c r="M557"/>
      <c r="AD557" s="17"/>
      <c r="AF557" s="13"/>
      <c r="AG557" s="16"/>
      <c r="AM557" s="22"/>
      <c r="AN557" s="40"/>
      <c r="AR557" s="7"/>
      <c r="AS557" s="8"/>
    </row>
    <row r="558" spans="2:45" x14ac:dyDescent="0.2">
      <c r="B558" s="242"/>
      <c r="C558" s="163"/>
      <c r="D558"/>
      <c r="J558"/>
      <c r="K558"/>
      <c r="L558"/>
      <c r="M558"/>
      <c r="AD558" s="17"/>
      <c r="AF558" s="13"/>
      <c r="AG558" s="16"/>
      <c r="AM558" s="22"/>
      <c r="AN558" s="40"/>
      <c r="AR558" s="7"/>
      <c r="AS558" s="8"/>
    </row>
    <row r="559" spans="2:45" x14ac:dyDescent="0.2">
      <c r="B559" s="242"/>
      <c r="C559" s="163"/>
      <c r="D559"/>
      <c r="J559"/>
      <c r="K559"/>
      <c r="L559"/>
      <c r="M559"/>
      <c r="AD559" s="17"/>
      <c r="AF559" s="13"/>
      <c r="AG559" s="16"/>
      <c r="AM559" s="22"/>
      <c r="AN559" s="40"/>
      <c r="AR559" s="7"/>
      <c r="AS559" s="8"/>
    </row>
    <row r="560" spans="2:45" x14ac:dyDescent="0.2">
      <c r="B560" s="242"/>
      <c r="C560" s="163"/>
      <c r="D560"/>
      <c r="J560"/>
      <c r="K560"/>
      <c r="L560"/>
      <c r="M560"/>
      <c r="AD560" s="17"/>
      <c r="AF560" s="13"/>
      <c r="AG560" s="16"/>
      <c r="AM560" s="22"/>
      <c r="AN560" s="40"/>
      <c r="AR560" s="7"/>
      <c r="AS560" s="8"/>
    </row>
    <row r="561" spans="2:45" x14ac:dyDescent="0.2">
      <c r="B561" s="242"/>
      <c r="C561" s="163"/>
      <c r="D561"/>
      <c r="J561"/>
      <c r="K561"/>
      <c r="L561"/>
      <c r="M561"/>
      <c r="AD561" s="17"/>
      <c r="AF561" s="13"/>
      <c r="AG561" s="16"/>
      <c r="AM561" s="22"/>
      <c r="AN561" s="40"/>
      <c r="AR561" s="7"/>
      <c r="AS561" s="8"/>
    </row>
    <row r="562" spans="2:45" x14ac:dyDescent="0.2">
      <c r="B562" s="242"/>
      <c r="C562" s="163"/>
      <c r="D562"/>
      <c r="J562"/>
      <c r="K562"/>
      <c r="L562"/>
      <c r="M562"/>
      <c r="AD562" s="17"/>
      <c r="AF562" s="13"/>
      <c r="AG562" s="16"/>
      <c r="AM562" s="22"/>
      <c r="AN562" s="40"/>
      <c r="AR562" s="7"/>
      <c r="AS562" s="8"/>
    </row>
    <row r="563" spans="2:45" x14ac:dyDescent="0.2">
      <c r="B563" s="242"/>
      <c r="C563" s="163"/>
      <c r="D563"/>
      <c r="J563"/>
      <c r="K563"/>
      <c r="L563"/>
      <c r="M563"/>
      <c r="AD563" s="17"/>
      <c r="AF563" s="13"/>
      <c r="AG563" s="16"/>
      <c r="AM563" s="22"/>
      <c r="AN563" s="40"/>
      <c r="AR563" s="7"/>
      <c r="AS563" s="8"/>
    </row>
    <row r="564" spans="2:45" x14ac:dyDescent="0.2">
      <c r="B564" s="242"/>
      <c r="C564" s="163"/>
      <c r="D564"/>
      <c r="J564"/>
      <c r="K564"/>
      <c r="L564"/>
      <c r="M564"/>
      <c r="AD564" s="17"/>
      <c r="AF564" s="13"/>
      <c r="AG564" s="16"/>
      <c r="AM564" s="22"/>
      <c r="AN564" s="40"/>
      <c r="AR564" s="7"/>
      <c r="AS564" s="8"/>
    </row>
    <row r="565" spans="2:45" x14ac:dyDescent="0.2">
      <c r="B565" s="242"/>
      <c r="C565" s="163"/>
      <c r="D565"/>
      <c r="J565"/>
      <c r="K565"/>
      <c r="L565"/>
      <c r="M565"/>
      <c r="AD565" s="17"/>
      <c r="AF565" s="13"/>
      <c r="AG565" s="16"/>
      <c r="AM565" s="22"/>
      <c r="AN565" s="40"/>
      <c r="AR565" s="7"/>
      <c r="AS565" s="8"/>
    </row>
    <row r="566" spans="2:45" x14ac:dyDescent="0.2">
      <c r="B566" s="242"/>
      <c r="C566" s="163"/>
      <c r="D566"/>
      <c r="J566"/>
      <c r="K566"/>
      <c r="L566"/>
      <c r="M566"/>
      <c r="AD566" s="17"/>
      <c r="AF566" s="13"/>
      <c r="AG566" s="16"/>
      <c r="AM566" s="22"/>
      <c r="AN566" s="40"/>
      <c r="AR566" s="7"/>
      <c r="AS566" s="8"/>
    </row>
    <row r="567" spans="2:45" x14ac:dyDescent="0.2">
      <c r="B567" s="242"/>
      <c r="C567" s="163"/>
      <c r="D567"/>
      <c r="J567"/>
      <c r="K567"/>
      <c r="L567"/>
      <c r="M567"/>
      <c r="AD567" s="17"/>
      <c r="AF567" s="13"/>
      <c r="AG567" s="16"/>
      <c r="AM567" s="22"/>
      <c r="AN567" s="40"/>
      <c r="AR567" s="7"/>
      <c r="AS567" s="8"/>
    </row>
    <row r="568" spans="2:45" x14ac:dyDescent="0.2">
      <c r="B568" s="242"/>
      <c r="C568" s="163"/>
      <c r="D568"/>
      <c r="J568"/>
      <c r="K568"/>
      <c r="L568"/>
      <c r="M568"/>
      <c r="AD568" s="17"/>
      <c r="AF568" s="13"/>
      <c r="AG568" s="16"/>
      <c r="AM568" s="22"/>
      <c r="AN568" s="40"/>
      <c r="AR568" s="7"/>
      <c r="AS568" s="8"/>
    </row>
    <row r="569" spans="2:45" x14ac:dyDescent="0.2">
      <c r="B569" s="242"/>
      <c r="C569" s="163"/>
      <c r="D569"/>
      <c r="J569"/>
      <c r="K569"/>
      <c r="L569"/>
      <c r="M569"/>
      <c r="AD569" s="17"/>
      <c r="AF569" s="13"/>
      <c r="AG569" s="16"/>
      <c r="AM569" s="22"/>
      <c r="AN569" s="40"/>
      <c r="AR569" s="7"/>
      <c r="AS569" s="8"/>
    </row>
    <row r="570" spans="2:45" x14ac:dyDescent="0.2">
      <c r="B570" s="242"/>
      <c r="C570" s="163"/>
      <c r="D570"/>
      <c r="J570"/>
      <c r="K570"/>
      <c r="L570"/>
      <c r="M570"/>
      <c r="AD570" s="17"/>
      <c r="AF570" s="13"/>
      <c r="AG570" s="16"/>
      <c r="AM570" s="22"/>
      <c r="AN570" s="40"/>
      <c r="AR570" s="7"/>
      <c r="AS570" s="8"/>
    </row>
    <row r="571" spans="2:45" x14ac:dyDescent="0.2">
      <c r="B571" s="242"/>
      <c r="C571" s="163"/>
      <c r="D571"/>
      <c r="J571"/>
      <c r="K571"/>
      <c r="L571"/>
      <c r="M571"/>
      <c r="AD571" s="17"/>
      <c r="AF571" s="13"/>
      <c r="AG571" s="16"/>
      <c r="AM571" s="22"/>
      <c r="AN571" s="40"/>
      <c r="AR571" s="7"/>
      <c r="AS571" s="8"/>
    </row>
    <row r="572" spans="2:45" x14ac:dyDescent="0.2">
      <c r="B572" s="242"/>
      <c r="C572" s="163"/>
      <c r="D572"/>
      <c r="J572"/>
      <c r="K572"/>
      <c r="L572"/>
      <c r="M572"/>
      <c r="AD572" s="17"/>
      <c r="AF572" s="13"/>
      <c r="AG572" s="16"/>
      <c r="AM572" s="22"/>
      <c r="AN572" s="40"/>
      <c r="AR572" s="7"/>
      <c r="AS572" s="8"/>
    </row>
    <row r="573" spans="2:45" x14ac:dyDescent="0.2">
      <c r="B573" s="242"/>
      <c r="C573" s="163"/>
      <c r="D573"/>
      <c r="J573"/>
      <c r="K573"/>
      <c r="L573"/>
      <c r="M573"/>
      <c r="AD573" s="17"/>
      <c r="AF573" s="13"/>
      <c r="AG573" s="16"/>
      <c r="AM573" s="22"/>
      <c r="AN573" s="40"/>
      <c r="AR573" s="7"/>
      <c r="AS573" s="8"/>
    </row>
    <row r="574" spans="2:45" x14ac:dyDescent="0.2">
      <c r="B574" s="242"/>
      <c r="C574" s="163"/>
      <c r="D574"/>
      <c r="J574"/>
      <c r="K574"/>
      <c r="L574"/>
      <c r="M574"/>
      <c r="AD574" s="17"/>
      <c r="AF574" s="13"/>
      <c r="AG574" s="16"/>
      <c r="AM574" s="22"/>
      <c r="AN574" s="40"/>
      <c r="AR574" s="7"/>
      <c r="AS574" s="8"/>
    </row>
    <row r="575" spans="2:45" x14ac:dyDescent="0.2">
      <c r="B575" s="242"/>
      <c r="C575" s="163"/>
      <c r="D575"/>
      <c r="J575"/>
      <c r="K575"/>
      <c r="L575"/>
      <c r="M575"/>
      <c r="AD575" s="17"/>
      <c r="AF575" s="13"/>
      <c r="AG575" s="16"/>
      <c r="AM575" s="22"/>
      <c r="AN575" s="40"/>
      <c r="AR575" s="7"/>
      <c r="AS575" s="8"/>
    </row>
    <row r="576" spans="2:45" x14ac:dyDescent="0.2">
      <c r="B576" s="242"/>
      <c r="C576" s="163"/>
      <c r="D576"/>
      <c r="J576"/>
      <c r="K576"/>
      <c r="L576"/>
      <c r="M576"/>
      <c r="AD576" s="17"/>
      <c r="AF576" s="13"/>
      <c r="AG576" s="16"/>
      <c r="AM576" s="22"/>
      <c r="AN576" s="40"/>
      <c r="AR576" s="7"/>
      <c r="AS576" s="8"/>
    </row>
    <row r="577" spans="2:45" x14ac:dyDescent="0.2">
      <c r="B577" s="242"/>
      <c r="C577" s="163"/>
      <c r="D577"/>
      <c r="J577"/>
      <c r="K577"/>
      <c r="L577"/>
      <c r="M577"/>
      <c r="AD577" s="17"/>
      <c r="AF577" s="13"/>
      <c r="AG577" s="16"/>
      <c r="AM577" s="22"/>
      <c r="AN577" s="40"/>
      <c r="AR577" s="7"/>
      <c r="AS577" s="8"/>
    </row>
    <row r="578" spans="2:45" x14ac:dyDescent="0.2">
      <c r="B578" s="242"/>
      <c r="C578" s="163"/>
      <c r="D578"/>
      <c r="J578"/>
      <c r="K578"/>
      <c r="L578"/>
      <c r="M578"/>
      <c r="AD578" s="17"/>
      <c r="AF578" s="13"/>
      <c r="AG578" s="16"/>
      <c r="AM578" s="22"/>
      <c r="AN578" s="40"/>
      <c r="AR578" s="7"/>
      <c r="AS578" s="8"/>
    </row>
    <row r="579" spans="2:45" x14ac:dyDescent="0.2">
      <c r="B579" s="242"/>
      <c r="C579" s="163"/>
      <c r="D579"/>
      <c r="J579"/>
      <c r="K579"/>
      <c r="L579"/>
      <c r="M579"/>
      <c r="AD579" s="17"/>
      <c r="AF579" s="13"/>
      <c r="AG579" s="16"/>
      <c r="AM579" s="22"/>
      <c r="AN579" s="40"/>
      <c r="AR579" s="7"/>
      <c r="AS579" s="8"/>
    </row>
    <row r="580" spans="2:45" x14ac:dyDescent="0.2">
      <c r="B580" s="242"/>
      <c r="C580" s="163"/>
      <c r="D580"/>
      <c r="J580"/>
      <c r="K580"/>
      <c r="L580"/>
      <c r="M580"/>
      <c r="AD580" s="17"/>
      <c r="AF580" s="13"/>
      <c r="AG580" s="16"/>
      <c r="AM580" s="22"/>
      <c r="AN580" s="40"/>
      <c r="AR580" s="7"/>
      <c r="AS580" s="8"/>
    </row>
    <row r="581" spans="2:45" x14ac:dyDescent="0.2">
      <c r="B581" s="242"/>
      <c r="C581" s="163"/>
      <c r="D581"/>
      <c r="J581"/>
      <c r="K581"/>
      <c r="L581"/>
      <c r="M581"/>
      <c r="AD581" s="17"/>
      <c r="AF581" s="13"/>
      <c r="AG581" s="16"/>
      <c r="AM581" s="22"/>
      <c r="AN581" s="40"/>
      <c r="AR581" s="7"/>
      <c r="AS581" s="8"/>
    </row>
    <row r="582" spans="2:45" x14ac:dyDescent="0.2">
      <c r="B582" s="242"/>
      <c r="C582" s="163"/>
      <c r="D582"/>
      <c r="J582"/>
      <c r="K582"/>
      <c r="L582"/>
      <c r="M582"/>
      <c r="AD582" s="17"/>
      <c r="AF582" s="13"/>
      <c r="AG582" s="16"/>
      <c r="AM582" s="22"/>
      <c r="AN582" s="40"/>
      <c r="AR582" s="7"/>
      <c r="AS582" s="8"/>
    </row>
    <row r="583" spans="2:45" x14ac:dyDescent="0.2">
      <c r="B583" s="242"/>
      <c r="C583" s="163"/>
      <c r="D583"/>
      <c r="J583"/>
      <c r="K583"/>
      <c r="L583"/>
      <c r="M583"/>
      <c r="AD583" s="17"/>
      <c r="AF583" s="13"/>
      <c r="AG583" s="16"/>
      <c r="AM583" s="22"/>
      <c r="AN583" s="40"/>
      <c r="AR583" s="7"/>
      <c r="AS583" s="8"/>
    </row>
    <row r="584" spans="2:45" x14ac:dyDescent="0.2">
      <c r="B584" s="242"/>
      <c r="C584" s="163"/>
      <c r="D584"/>
      <c r="J584"/>
      <c r="K584"/>
      <c r="L584"/>
      <c r="M584"/>
      <c r="AD584" s="17"/>
      <c r="AF584" s="13"/>
      <c r="AG584" s="16"/>
      <c r="AM584" s="22"/>
      <c r="AN584" s="40"/>
      <c r="AR584" s="7"/>
      <c r="AS584" s="8"/>
    </row>
    <row r="585" spans="2:45" x14ac:dyDescent="0.2">
      <c r="B585" s="242"/>
      <c r="C585" s="163"/>
      <c r="D585"/>
      <c r="J585"/>
      <c r="K585"/>
      <c r="L585"/>
      <c r="M585"/>
      <c r="AD585" s="17"/>
      <c r="AF585" s="13"/>
      <c r="AG585" s="16"/>
      <c r="AM585" s="22"/>
      <c r="AN585" s="40"/>
      <c r="AR585" s="7"/>
      <c r="AS585" s="8"/>
    </row>
    <row r="586" spans="2:45" x14ac:dyDescent="0.2">
      <c r="B586" s="242"/>
      <c r="C586" s="163"/>
      <c r="D586"/>
      <c r="J586"/>
      <c r="K586"/>
      <c r="L586"/>
      <c r="M586"/>
      <c r="AD586" s="17"/>
      <c r="AF586" s="13"/>
      <c r="AG586" s="16"/>
      <c r="AM586" s="22"/>
      <c r="AN586" s="40"/>
      <c r="AR586" s="7"/>
      <c r="AS586" s="8"/>
    </row>
    <row r="587" spans="2:45" x14ac:dyDescent="0.2">
      <c r="B587" s="242"/>
      <c r="C587" s="163"/>
      <c r="D587"/>
      <c r="J587"/>
      <c r="K587"/>
      <c r="L587"/>
      <c r="M587"/>
      <c r="AD587" s="17"/>
      <c r="AF587" s="13"/>
      <c r="AG587" s="16"/>
      <c r="AM587" s="22"/>
      <c r="AN587" s="40"/>
      <c r="AR587" s="7"/>
      <c r="AS587" s="8"/>
    </row>
    <row r="588" spans="2:45" x14ac:dyDescent="0.2">
      <c r="B588" s="242"/>
      <c r="C588" s="163"/>
      <c r="D588"/>
      <c r="J588"/>
      <c r="K588"/>
      <c r="L588"/>
      <c r="M588"/>
      <c r="AD588" s="17"/>
      <c r="AF588" s="13"/>
      <c r="AG588" s="16"/>
      <c r="AM588" s="22"/>
      <c r="AN588" s="40"/>
      <c r="AR588" s="7"/>
      <c r="AS588" s="8"/>
    </row>
    <row r="589" spans="2:45" x14ac:dyDescent="0.2">
      <c r="B589" s="242"/>
      <c r="C589" s="163"/>
      <c r="D589"/>
      <c r="J589"/>
      <c r="K589"/>
      <c r="L589"/>
      <c r="M589"/>
      <c r="AD589" s="17"/>
      <c r="AF589" s="13"/>
      <c r="AG589" s="16"/>
      <c r="AM589" s="22"/>
      <c r="AN589" s="40"/>
      <c r="AR589" s="7"/>
      <c r="AS589" s="8"/>
    </row>
    <row r="590" spans="2:45" x14ac:dyDescent="0.2">
      <c r="B590" s="242"/>
      <c r="C590" s="163"/>
      <c r="D590"/>
      <c r="J590"/>
      <c r="K590"/>
      <c r="L590"/>
      <c r="M590"/>
      <c r="AD590" s="17"/>
      <c r="AF590" s="13"/>
      <c r="AG590" s="16"/>
      <c r="AM590" s="22"/>
      <c r="AN590" s="40"/>
      <c r="AR590" s="7"/>
      <c r="AS590" s="8"/>
    </row>
    <row r="591" spans="2:45" x14ac:dyDescent="0.2">
      <c r="B591" s="242"/>
      <c r="C591" s="163"/>
      <c r="D591"/>
      <c r="J591"/>
      <c r="K591"/>
      <c r="L591"/>
      <c r="M591"/>
      <c r="AD591" s="17"/>
      <c r="AF591" s="13"/>
      <c r="AG591" s="16"/>
      <c r="AM591" s="22"/>
      <c r="AN591" s="40"/>
      <c r="AR591" s="7"/>
      <c r="AS591" s="8"/>
    </row>
    <row r="592" spans="2:45" x14ac:dyDescent="0.2">
      <c r="B592" s="242"/>
      <c r="C592" s="163"/>
      <c r="D592"/>
      <c r="J592"/>
      <c r="K592"/>
      <c r="L592"/>
      <c r="M592"/>
      <c r="AD592" s="17"/>
      <c r="AF592" s="13"/>
      <c r="AG592" s="16"/>
      <c r="AM592" s="22"/>
      <c r="AN592" s="40"/>
      <c r="AR592" s="7"/>
      <c r="AS592" s="8"/>
    </row>
    <row r="593" spans="2:45" x14ac:dyDescent="0.2">
      <c r="B593" s="242"/>
      <c r="C593" s="163"/>
      <c r="D593"/>
      <c r="J593"/>
      <c r="K593"/>
      <c r="L593"/>
      <c r="M593"/>
      <c r="AD593" s="17"/>
      <c r="AF593" s="13"/>
      <c r="AG593" s="16"/>
      <c r="AM593" s="22"/>
      <c r="AN593" s="40"/>
      <c r="AR593" s="7"/>
      <c r="AS593" s="8"/>
    </row>
    <row r="594" spans="2:45" x14ac:dyDescent="0.2">
      <c r="B594" s="242"/>
      <c r="C594" s="163"/>
      <c r="D594"/>
      <c r="J594"/>
      <c r="K594"/>
      <c r="L594"/>
      <c r="M594"/>
      <c r="AD594" s="17"/>
      <c r="AF594" s="13"/>
      <c r="AG594" s="16"/>
      <c r="AM594" s="22"/>
      <c r="AN594" s="40"/>
      <c r="AR594" s="7"/>
      <c r="AS594" s="8"/>
    </row>
    <row r="595" spans="2:45" x14ac:dyDescent="0.2">
      <c r="B595" s="242"/>
      <c r="C595" s="163"/>
      <c r="D595"/>
      <c r="J595"/>
      <c r="K595"/>
      <c r="L595"/>
      <c r="M595"/>
      <c r="AD595" s="17"/>
      <c r="AF595" s="13"/>
      <c r="AG595" s="16"/>
      <c r="AM595" s="22"/>
      <c r="AN595" s="40"/>
      <c r="AR595" s="7"/>
      <c r="AS595" s="8"/>
    </row>
    <row r="596" spans="2:45" x14ac:dyDescent="0.2">
      <c r="B596" s="242"/>
      <c r="C596" s="163"/>
      <c r="D596"/>
      <c r="J596"/>
      <c r="K596"/>
      <c r="L596"/>
      <c r="M596"/>
      <c r="AD596" s="17"/>
      <c r="AF596" s="13"/>
      <c r="AG596" s="16"/>
      <c r="AM596" s="22"/>
      <c r="AN596" s="40"/>
      <c r="AR596" s="7"/>
      <c r="AS596" s="8"/>
    </row>
    <row r="597" spans="2:45" x14ac:dyDescent="0.2">
      <c r="B597" s="242"/>
      <c r="C597" s="163"/>
      <c r="D597"/>
      <c r="J597"/>
      <c r="K597"/>
      <c r="L597"/>
      <c r="M597"/>
      <c r="AD597" s="17"/>
      <c r="AF597" s="13"/>
      <c r="AG597" s="16"/>
      <c r="AM597" s="22"/>
      <c r="AN597" s="40"/>
      <c r="AR597" s="7"/>
      <c r="AS597" s="8"/>
    </row>
    <row r="598" spans="2:45" x14ac:dyDescent="0.2">
      <c r="B598" s="242"/>
      <c r="C598" s="163"/>
      <c r="D598"/>
      <c r="J598"/>
      <c r="K598"/>
      <c r="L598"/>
      <c r="M598"/>
      <c r="AD598" s="17"/>
      <c r="AF598" s="13"/>
      <c r="AG598" s="16"/>
      <c r="AM598" s="22"/>
      <c r="AN598" s="40"/>
      <c r="AR598" s="7"/>
      <c r="AS598" s="8"/>
    </row>
    <row r="599" spans="2:45" x14ac:dyDescent="0.2">
      <c r="B599" s="242"/>
      <c r="C599" s="163"/>
      <c r="D599"/>
      <c r="J599"/>
      <c r="K599"/>
      <c r="L599"/>
      <c r="M599"/>
      <c r="AD599" s="17"/>
      <c r="AF599" s="13"/>
      <c r="AG599" s="16"/>
      <c r="AM599" s="22"/>
      <c r="AN599" s="40"/>
      <c r="AR599" s="7"/>
      <c r="AS599" s="8"/>
    </row>
    <row r="600" spans="2:45" x14ac:dyDescent="0.2">
      <c r="B600" s="242"/>
      <c r="C600" s="163"/>
      <c r="D600"/>
      <c r="J600"/>
      <c r="K600"/>
      <c r="L600"/>
      <c r="M600"/>
      <c r="AD600" s="17"/>
      <c r="AF600" s="13"/>
      <c r="AG600" s="16"/>
      <c r="AM600" s="22"/>
      <c r="AN600" s="40"/>
      <c r="AR600" s="7"/>
      <c r="AS600" s="8"/>
    </row>
    <row r="601" spans="2:45" x14ac:dyDescent="0.2">
      <c r="B601" s="242"/>
      <c r="C601" s="163"/>
      <c r="D601"/>
      <c r="J601"/>
      <c r="K601"/>
      <c r="L601"/>
      <c r="M601"/>
      <c r="AD601" s="17"/>
      <c r="AF601" s="13"/>
      <c r="AG601" s="16"/>
      <c r="AM601" s="22"/>
      <c r="AN601" s="40"/>
      <c r="AR601" s="7"/>
      <c r="AS601" s="8"/>
    </row>
    <row r="602" spans="2:45" x14ac:dyDescent="0.2">
      <c r="B602" s="242"/>
      <c r="C602" s="163"/>
      <c r="D602"/>
      <c r="J602"/>
      <c r="K602"/>
      <c r="L602"/>
      <c r="M602"/>
      <c r="AD602" s="17"/>
      <c r="AF602" s="13"/>
      <c r="AG602" s="16"/>
      <c r="AM602" s="22"/>
      <c r="AN602" s="40"/>
      <c r="AR602" s="7"/>
      <c r="AS602" s="8"/>
    </row>
    <row r="603" spans="2:45" x14ac:dyDescent="0.2">
      <c r="B603" s="242"/>
      <c r="C603" s="163"/>
      <c r="D603"/>
      <c r="J603"/>
      <c r="K603"/>
      <c r="L603"/>
      <c r="M603"/>
      <c r="AD603" s="17"/>
      <c r="AF603" s="13"/>
      <c r="AG603" s="16"/>
      <c r="AM603" s="22"/>
      <c r="AN603" s="40"/>
      <c r="AR603" s="7"/>
      <c r="AS603" s="8"/>
    </row>
    <row r="604" spans="2:45" x14ac:dyDescent="0.2">
      <c r="B604" s="242"/>
      <c r="C604" s="163"/>
      <c r="D604"/>
      <c r="J604"/>
      <c r="K604"/>
      <c r="L604"/>
      <c r="M604"/>
      <c r="AD604" s="17"/>
      <c r="AF604" s="13"/>
      <c r="AG604" s="16"/>
      <c r="AM604" s="22"/>
      <c r="AN604" s="40"/>
      <c r="AR604" s="7"/>
      <c r="AS604" s="8"/>
    </row>
    <row r="605" spans="2:45" x14ac:dyDescent="0.2">
      <c r="B605" s="242"/>
      <c r="C605" s="163"/>
      <c r="D605"/>
      <c r="J605"/>
      <c r="K605"/>
      <c r="L605"/>
      <c r="M605"/>
      <c r="AD605" s="17"/>
      <c r="AF605" s="13"/>
      <c r="AG605" s="16"/>
      <c r="AM605" s="22"/>
      <c r="AN605" s="40"/>
      <c r="AR605" s="7"/>
      <c r="AS605" s="8"/>
    </row>
    <row r="606" spans="2:45" x14ac:dyDescent="0.2">
      <c r="B606" s="242"/>
      <c r="C606" s="163"/>
      <c r="D606"/>
      <c r="J606"/>
      <c r="K606"/>
      <c r="L606"/>
      <c r="M606"/>
      <c r="AD606" s="17"/>
      <c r="AF606" s="13"/>
      <c r="AG606" s="16"/>
      <c r="AM606" s="22"/>
      <c r="AN606" s="40"/>
      <c r="AR606" s="7"/>
      <c r="AS606" s="8"/>
    </row>
    <row r="607" spans="2:45" x14ac:dyDescent="0.2">
      <c r="B607" s="242"/>
      <c r="C607" s="163"/>
      <c r="D607"/>
      <c r="J607"/>
      <c r="K607"/>
      <c r="L607"/>
      <c r="M607"/>
      <c r="AD607" s="17"/>
      <c r="AF607" s="13"/>
      <c r="AG607" s="16"/>
      <c r="AM607" s="22"/>
      <c r="AN607" s="40"/>
      <c r="AR607" s="7"/>
      <c r="AS607" s="8"/>
    </row>
    <row r="608" spans="2:45" x14ac:dyDescent="0.2">
      <c r="B608" s="242"/>
      <c r="C608" s="163"/>
      <c r="D608"/>
      <c r="J608"/>
      <c r="K608"/>
      <c r="L608"/>
      <c r="M608"/>
      <c r="AD608" s="17"/>
      <c r="AF608" s="13"/>
      <c r="AG608" s="16"/>
      <c r="AM608" s="22"/>
      <c r="AN608" s="40"/>
      <c r="AR608" s="7"/>
      <c r="AS608" s="8"/>
    </row>
    <row r="609" spans="2:45" x14ac:dyDescent="0.2">
      <c r="B609" s="242"/>
      <c r="C609" s="163"/>
      <c r="D609"/>
      <c r="J609"/>
      <c r="K609"/>
      <c r="L609"/>
      <c r="M609"/>
      <c r="AD609" s="17"/>
      <c r="AF609" s="13"/>
      <c r="AG609" s="16"/>
      <c r="AM609" s="22"/>
      <c r="AN609" s="40"/>
      <c r="AR609" s="7"/>
      <c r="AS609" s="8"/>
    </row>
    <row r="610" spans="2:45" x14ac:dyDescent="0.2">
      <c r="B610" s="242"/>
      <c r="C610" s="163"/>
      <c r="D610"/>
      <c r="J610"/>
      <c r="K610"/>
      <c r="L610"/>
      <c r="M610"/>
      <c r="AD610" s="17"/>
      <c r="AF610" s="13"/>
      <c r="AG610" s="16"/>
      <c r="AM610" s="22"/>
      <c r="AN610" s="40"/>
      <c r="AR610" s="7"/>
      <c r="AS610" s="8"/>
    </row>
    <row r="611" spans="2:45" x14ac:dyDescent="0.2">
      <c r="B611" s="242"/>
      <c r="C611" s="163"/>
      <c r="D611"/>
      <c r="J611"/>
      <c r="K611"/>
      <c r="L611"/>
      <c r="M611"/>
      <c r="AD611" s="17"/>
      <c r="AF611" s="13"/>
      <c r="AG611" s="16"/>
      <c r="AM611" s="22"/>
      <c r="AN611" s="40"/>
      <c r="AR611" s="7"/>
      <c r="AS611" s="8"/>
    </row>
    <row r="612" spans="2:45" x14ac:dyDescent="0.2">
      <c r="B612" s="242"/>
      <c r="C612" s="163"/>
      <c r="D612"/>
      <c r="J612"/>
      <c r="K612"/>
      <c r="L612"/>
      <c r="M612"/>
      <c r="AD612" s="17"/>
      <c r="AF612" s="13"/>
      <c r="AG612" s="16"/>
      <c r="AM612" s="22"/>
      <c r="AN612" s="40"/>
      <c r="AR612" s="7"/>
      <c r="AS612" s="8"/>
    </row>
    <row r="613" spans="2:45" x14ac:dyDescent="0.2">
      <c r="B613" s="242"/>
      <c r="C613" s="163"/>
      <c r="D613"/>
      <c r="J613"/>
      <c r="K613"/>
      <c r="L613"/>
      <c r="M613"/>
      <c r="AD613" s="17"/>
      <c r="AF613" s="13"/>
      <c r="AG613" s="16"/>
      <c r="AM613" s="22"/>
      <c r="AN613" s="40"/>
      <c r="AR613" s="7"/>
      <c r="AS613" s="8"/>
    </row>
    <row r="614" spans="2:45" x14ac:dyDescent="0.2">
      <c r="B614" s="242"/>
      <c r="C614" s="163"/>
      <c r="D614"/>
      <c r="J614"/>
      <c r="K614"/>
      <c r="L614"/>
      <c r="M614"/>
      <c r="AD614" s="17"/>
      <c r="AF614" s="13"/>
      <c r="AG614" s="16"/>
      <c r="AM614" s="22"/>
      <c r="AN614" s="40"/>
      <c r="AR614" s="7"/>
      <c r="AS614" s="8"/>
    </row>
    <row r="615" spans="2:45" x14ac:dyDescent="0.2">
      <c r="B615" s="242"/>
      <c r="C615" s="163"/>
      <c r="D615"/>
      <c r="J615"/>
      <c r="K615"/>
      <c r="L615"/>
      <c r="M615"/>
      <c r="AD615" s="17"/>
      <c r="AF615" s="13"/>
      <c r="AG615" s="16"/>
      <c r="AM615" s="22"/>
      <c r="AN615" s="40"/>
      <c r="AR615" s="7"/>
      <c r="AS615" s="8"/>
    </row>
    <row r="616" spans="2:45" x14ac:dyDescent="0.2">
      <c r="B616" s="242"/>
      <c r="C616" s="163"/>
      <c r="D616"/>
      <c r="J616"/>
      <c r="K616"/>
      <c r="L616"/>
      <c r="M616"/>
      <c r="AD616" s="17"/>
      <c r="AF616" s="13"/>
      <c r="AG616" s="16"/>
      <c r="AM616" s="22"/>
      <c r="AN616" s="40"/>
      <c r="AR616" s="7"/>
      <c r="AS616" s="8"/>
    </row>
    <row r="617" spans="2:45" x14ac:dyDescent="0.2">
      <c r="B617" s="242"/>
      <c r="C617" s="163"/>
      <c r="D617"/>
      <c r="J617"/>
      <c r="K617"/>
      <c r="L617"/>
      <c r="M617"/>
      <c r="AD617" s="17"/>
      <c r="AF617" s="13"/>
      <c r="AG617" s="16"/>
      <c r="AM617" s="22"/>
      <c r="AN617" s="40"/>
      <c r="AR617" s="7"/>
      <c r="AS617" s="8"/>
    </row>
    <row r="618" spans="2:45" x14ac:dyDescent="0.2">
      <c r="B618" s="242"/>
      <c r="C618" s="163"/>
      <c r="D618"/>
      <c r="J618"/>
      <c r="K618"/>
      <c r="L618"/>
      <c r="M618"/>
      <c r="AD618" s="17"/>
      <c r="AF618" s="13"/>
      <c r="AG618" s="16"/>
      <c r="AM618" s="22"/>
      <c r="AN618" s="40"/>
      <c r="AR618" s="7"/>
      <c r="AS618" s="8"/>
    </row>
    <row r="619" spans="2:45" x14ac:dyDescent="0.2">
      <c r="B619" s="242"/>
      <c r="C619" s="163"/>
      <c r="D619"/>
      <c r="J619"/>
      <c r="K619"/>
      <c r="L619"/>
      <c r="M619"/>
      <c r="AD619" s="17"/>
      <c r="AF619" s="13"/>
      <c r="AG619" s="16"/>
      <c r="AM619" s="22"/>
      <c r="AN619" s="40"/>
      <c r="AR619" s="7"/>
      <c r="AS619" s="8"/>
    </row>
    <row r="620" spans="2:45" x14ac:dyDescent="0.2">
      <c r="B620" s="242"/>
      <c r="C620" s="163"/>
      <c r="D620"/>
      <c r="J620"/>
      <c r="K620"/>
      <c r="L620"/>
      <c r="M620"/>
      <c r="AD620" s="17"/>
      <c r="AF620" s="13"/>
      <c r="AG620" s="16"/>
      <c r="AM620" s="22"/>
      <c r="AN620" s="40"/>
      <c r="AR620" s="7"/>
      <c r="AS620" s="8"/>
    </row>
    <row r="621" spans="2:45" x14ac:dyDescent="0.2">
      <c r="B621" s="242"/>
      <c r="C621" s="163"/>
      <c r="D621"/>
      <c r="J621"/>
      <c r="K621"/>
      <c r="L621"/>
      <c r="M621"/>
      <c r="AD621" s="17"/>
      <c r="AF621" s="13"/>
      <c r="AG621" s="16"/>
      <c r="AM621" s="22"/>
      <c r="AN621" s="40"/>
      <c r="AR621" s="7"/>
      <c r="AS621" s="8"/>
    </row>
    <row r="622" spans="2:45" x14ac:dyDescent="0.2">
      <c r="B622" s="242"/>
      <c r="C622" s="163"/>
      <c r="D622"/>
      <c r="J622"/>
      <c r="K622"/>
      <c r="L622"/>
      <c r="M622"/>
      <c r="AD622" s="17"/>
      <c r="AF622" s="13"/>
      <c r="AG622" s="16"/>
      <c r="AM622" s="22"/>
      <c r="AN622" s="40"/>
      <c r="AR622" s="7"/>
      <c r="AS622" s="8"/>
    </row>
    <row r="623" spans="2:45" x14ac:dyDescent="0.2">
      <c r="B623" s="242"/>
      <c r="C623" s="163"/>
      <c r="D623"/>
      <c r="J623"/>
      <c r="K623"/>
      <c r="L623"/>
      <c r="M623"/>
      <c r="AD623" s="17"/>
      <c r="AF623" s="13"/>
      <c r="AG623" s="16"/>
      <c r="AM623" s="22"/>
      <c r="AN623" s="40"/>
      <c r="AR623" s="7"/>
      <c r="AS623" s="8"/>
    </row>
    <row r="624" spans="2:45" x14ac:dyDescent="0.2">
      <c r="B624" s="242"/>
      <c r="C624" s="163"/>
      <c r="D624"/>
      <c r="J624"/>
      <c r="K624"/>
      <c r="L624"/>
      <c r="M624"/>
      <c r="AD624" s="17"/>
      <c r="AF624" s="13"/>
      <c r="AG624" s="16"/>
      <c r="AM624" s="22"/>
      <c r="AN624" s="40"/>
      <c r="AR624" s="7"/>
      <c r="AS624" s="8"/>
    </row>
    <row r="625" spans="2:45" x14ac:dyDescent="0.2">
      <c r="B625" s="242"/>
      <c r="C625" s="163"/>
      <c r="D625"/>
      <c r="J625"/>
      <c r="K625"/>
      <c r="L625"/>
      <c r="M625"/>
      <c r="AD625" s="17"/>
      <c r="AF625" s="13"/>
      <c r="AG625" s="16"/>
      <c r="AM625" s="22"/>
      <c r="AN625" s="40"/>
      <c r="AR625" s="7"/>
      <c r="AS625" s="8"/>
    </row>
    <row r="626" spans="2:45" x14ac:dyDescent="0.2">
      <c r="B626" s="242"/>
      <c r="C626" s="163"/>
      <c r="D626"/>
      <c r="J626"/>
      <c r="K626"/>
      <c r="L626"/>
      <c r="M626"/>
      <c r="AD626" s="17"/>
      <c r="AF626" s="13"/>
      <c r="AG626" s="16"/>
      <c r="AM626" s="22"/>
      <c r="AN626" s="40"/>
      <c r="AR626" s="7"/>
      <c r="AS626" s="8"/>
    </row>
    <row r="627" spans="2:45" x14ac:dyDescent="0.2">
      <c r="B627" s="242"/>
      <c r="C627" s="163"/>
      <c r="D627"/>
      <c r="J627"/>
      <c r="K627"/>
      <c r="L627"/>
      <c r="M627"/>
      <c r="AD627" s="17"/>
      <c r="AF627" s="13"/>
      <c r="AG627" s="16"/>
      <c r="AM627" s="22"/>
      <c r="AN627" s="40"/>
      <c r="AR627" s="7"/>
      <c r="AS627" s="8"/>
    </row>
    <row r="628" spans="2:45" x14ac:dyDescent="0.2">
      <c r="B628" s="242"/>
      <c r="C628" s="163"/>
      <c r="D628"/>
      <c r="J628"/>
      <c r="K628"/>
      <c r="L628"/>
      <c r="M628"/>
      <c r="AD628" s="17"/>
      <c r="AF628" s="13"/>
      <c r="AG628" s="16"/>
      <c r="AM628" s="22"/>
      <c r="AN628" s="40"/>
      <c r="AR628" s="7"/>
      <c r="AS628" s="8"/>
    </row>
    <row r="629" spans="2:45" x14ac:dyDescent="0.2">
      <c r="B629" s="242"/>
      <c r="C629" s="163"/>
      <c r="D629"/>
      <c r="J629"/>
      <c r="K629"/>
      <c r="L629"/>
      <c r="M629"/>
      <c r="AD629" s="17"/>
      <c r="AF629" s="13"/>
      <c r="AG629" s="16"/>
      <c r="AM629" s="22"/>
      <c r="AN629" s="40"/>
      <c r="AR629" s="7"/>
      <c r="AS629" s="8"/>
    </row>
    <row r="630" spans="2:45" x14ac:dyDescent="0.2">
      <c r="B630" s="242"/>
      <c r="C630" s="163"/>
      <c r="D630"/>
      <c r="J630"/>
      <c r="K630"/>
      <c r="L630"/>
      <c r="M630"/>
      <c r="AD630" s="17"/>
      <c r="AF630" s="13"/>
      <c r="AG630" s="16"/>
      <c r="AM630" s="22"/>
      <c r="AN630" s="40"/>
      <c r="AR630" s="7"/>
      <c r="AS630" s="8"/>
    </row>
    <row r="631" spans="2:45" x14ac:dyDescent="0.2">
      <c r="B631" s="242"/>
      <c r="C631" s="163"/>
      <c r="D631"/>
      <c r="J631"/>
      <c r="K631"/>
      <c r="L631"/>
      <c r="M631"/>
      <c r="AD631" s="17"/>
      <c r="AF631" s="13"/>
      <c r="AG631" s="16"/>
      <c r="AM631" s="22"/>
      <c r="AN631" s="40"/>
      <c r="AR631" s="7"/>
      <c r="AS631" s="8"/>
    </row>
    <row r="632" spans="2:45" x14ac:dyDescent="0.2">
      <c r="B632" s="242"/>
      <c r="C632" s="163"/>
      <c r="D632"/>
      <c r="J632"/>
      <c r="K632"/>
      <c r="L632"/>
      <c r="M632"/>
      <c r="AD632" s="17"/>
      <c r="AF632" s="13"/>
      <c r="AG632" s="16"/>
      <c r="AM632" s="22"/>
      <c r="AN632" s="40"/>
      <c r="AR632" s="7"/>
      <c r="AS632" s="8"/>
    </row>
    <row r="633" spans="2:45" x14ac:dyDescent="0.2">
      <c r="B633" s="242"/>
      <c r="C633" s="163"/>
      <c r="D633"/>
      <c r="J633"/>
      <c r="K633"/>
      <c r="L633"/>
      <c r="M633"/>
      <c r="AD633" s="17"/>
      <c r="AF633" s="13"/>
      <c r="AG633" s="16"/>
      <c r="AM633" s="22"/>
      <c r="AN633" s="40"/>
      <c r="AR633" s="7"/>
      <c r="AS633" s="8"/>
    </row>
    <row r="634" spans="2:45" x14ac:dyDescent="0.2">
      <c r="B634" s="242"/>
      <c r="C634" s="163"/>
      <c r="D634"/>
      <c r="J634"/>
      <c r="K634"/>
      <c r="L634"/>
      <c r="M634"/>
      <c r="AD634" s="17"/>
      <c r="AF634" s="13"/>
      <c r="AG634" s="16"/>
      <c r="AM634" s="22"/>
      <c r="AN634" s="40"/>
      <c r="AR634" s="7"/>
      <c r="AS634" s="8"/>
    </row>
    <row r="635" spans="2:45" x14ac:dyDescent="0.2">
      <c r="B635" s="242"/>
      <c r="C635" s="163"/>
      <c r="D635"/>
      <c r="J635"/>
      <c r="K635"/>
      <c r="L635"/>
      <c r="M635"/>
      <c r="AD635" s="17"/>
      <c r="AF635" s="13"/>
      <c r="AG635" s="16"/>
      <c r="AM635" s="22"/>
      <c r="AN635" s="40"/>
      <c r="AR635" s="7"/>
      <c r="AS635" s="8"/>
    </row>
    <row r="636" spans="2:45" x14ac:dyDescent="0.2">
      <c r="B636" s="242"/>
      <c r="C636" s="163"/>
      <c r="D636"/>
      <c r="J636"/>
      <c r="K636"/>
      <c r="L636"/>
      <c r="M636"/>
      <c r="AD636" s="17"/>
      <c r="AF636" s="13"/>
      <c r="AG636" s="16"/>
      <c r="AM636" s="22"/>
      <c r="AN636" s="40"/>
      <c r="AR636" s="7"/>
      <c r="AS636" s="8"/>
    </row>
    <row r="637" spans="2:45" x14ac:dyDescent="0.2">
      <c r="B637" s="242"/>
      <c r="C637" s="163"/>
      <c r="D637"/>
      <c r="J637"/>
      <c r="K637"/>
      <c r="L637"/>
      <c r="M637"/>
      <c r="AD637" s="17"/>
      <c r="AF637" s="13"/>
      <c r="AG637" s="16"/>
      <c r="AM637" s="22"/>
      <c r="AN637" s="40"/>
      <c r="AR637" s="7"/>
      <c r="AS637" s="8"/>
    </row>
    <row r="638" spans="2:45" x14ac:dyDescent="0.2">
      <c r="B638" s="242"/>
      <c r="C638" s="163"/>
      <c r="D638"/>
      <c r="J638"/>
      <c r="K638"/>
      <c r="L638"/>
      <c r="M638"/>
      <c r="AD638" s="17"/>
      <c r="AF638" s="13"/>
      <c r="AG638" s="16"/>
      <c r="AM638" s="22"/>
      <c r="AN638" s="40"/>
      <c r="AR638" s="7"/>
      <c r="AS638" s="8"/>
    </row>
    <row r="639" spans="2:45" x14ac:dyDescent="0.2">
      <c r="B639" s="242"/>
      <c r="C639" s="163"/>
      <c r="D639"/>
      <c r="J639"/>
      <c r="K639"/>
      <c r="L639"/>
      <c r="M639"/>
      <c r="AD639" s="17"/>
      <c r="AF639" s="13"/>
      <c r="AG639" s="16"/>
      <c r="AM639" s="22"/>
      <c r="AN639" s="40"/>
      <c r="AR639" s="7"/>
      <c r="AS639" s="8"/>
    </row>
    <row r="640" spans="2:45" x14ac:dyDescent="0.2">
      <c r="B640" s="242"/>
      <c r="C640" s="163"/>
      <c r="D640"/>
      <c r="J640"/>
      <c r="K640"/>
      <c r="L640"/>
      <c r="M640"/>
      <c r="AD640" s="17"/>
      <c r="AF640" s="13"/>
      <c r="AG640" s="16"/>
      <c r="AM640" s="22"/>
      <c r="AN640" s="40"/>
      <c r="AR640" s="7"/>
      <c r="AS640" s="8"/>
    </row>
    <row r="641" spans="2:45" x14ac:dyDescent="0.2">
      <c r="B641" s="242"/>
      <c r="C641" s="163"/>
      <c r="D641"/>
      <c r="J641"/>
      <c r="K641"/>
      <c r="L641"/>
      <c r="M641"/>
      <c r="AD641" s="17"/>
      <c r="AF641" s="13"/>
      <c r="AG641" s="16"/>
      <c r="AM641" s="22"/>
      <c r="AN641" s="40"/>
      <c r="AR641" s="7"/>
      <c r="AS641" s="8"/>
    </row>
    <row r="642" spans="2:45" x14ac:dyDescent="0.2">
      <c r="B642" s="242"/>
      <c r="C642" s="163"/>
      <c r="D642"/>
      <c r="J642"/>
      <c r="K642"/>
      <c r="L642"/>
      <c r="M642"/>
      <c r="AD642" s="17"/>
      <c r="AF642" s="13"/>
      <c r="AG642" s="16"/>
      <c r="AM642" s="22"/>
      <c r="AN642" s="40"/>
      <c r="AR642" s="7"/>
      <c r="AS642" s="8"/>
    </row>
    <row r="643" spans="2:45" x14ac:dyDescent="0.2">
      <c r="B643" s="242"/>
      <c r="C643" s="163"/>
      <c r="D643"/>
      <c r="J643"/>
      <c r="K643"/>
      <c r="L643"/>
      <c r="M643"/>
      <c r="AD643" s="17"/>
      <c r="AF643" s="13"/>
      <c r="AG643" s="16"/>
      <c r="AM643" s="22"/>
      <c r="AN643" s="40"/>
      <c r="AR643" s="7"/>
      <c r="AS643" s="8"/>
    </row>
    <row r="644" spans="2:45" x14ac:dyDescent="0.2">
      <c r="B644" s="242"/>
      <c r="C644" s="163"/>
      <c r="D644"/>
      <c r="J644"/>
      <c r="K644"/>
      <c r="L644"/>
      <c r="M644"/>
      <c r="AD644" s="17"/>
      <c r="AF644" s="13"/>
      <c r="AG644" s="16"/>
      <c r="AM644" s="22"/>
      <c r="AN644" s="40"/>
      <c r="AR644" s="7"/>
      <c r="AS644" s="8"/>
    </row>
    <row r="645" spans="2:45" x14ac:dyDescent="0.2">
      <c r="B645" s="242"/>
      <c r="C645" s="163"/>
      <c r="D645"/>
      <c r="J645"/>
      <c r="K645"/>
      <c r="L645"/>
      <c r="M645"/>
      <c r="AD645" s="17"/>
      <c r="AF645" s="13"/>
      <c r="AG645" s="16"/>
      <c r="AM645" s="22"/>
      <c r="AN645" s="40"/>
      <c r="AR645" s="7"/>
      <c r="AS645" s="8"/>
    </row>
    <row r="646" spans="2:45" x14ac:dyDescent="0.2">
      <c r="B646" s="242"/>
      <c r="C646" s="163"/>
      <c r="D646"/>
      <c r="J646"/>
      <c r="K646"/>
      <c r="L646"/>
      <c r="M646"/>
      <c r="AD646" s="17"/>
      <c r="AF646" s="13"/>
      <c r="AG646" s="16"/>
      <c r="AM646" s="22"/>
      <c r="AN646" s="40"/>
      <c r="AR646" s="7"/>
      <c r="AS646" s="8"/>
    </row>
    <row r="647" spans="2:45" x14ac:dyDescent="0.2">
      <c r="B647" s="242"/>
      <c r="C647" s="163"/>
      <c r="D647"/>
      <c r="J647"/>
      <c r="K647"/>
      <c r="L647"/>
      <c r="M647"/>
      <c r="AD647" s="17"/>
      <c r="AF647" s="13"/>
      <c r="AG647" s="16"/>
      <c r="AM647" s="22"/>
      <c r="AN647" s="40"/>
      <c r="AR647" s="7"/>
      <c r="AS647" s="8"/>
    </row>
    <row r="648" spans="2:45" x14ac:dyDescent="0.2">
      <c r="B648" s="242"/>
      <c r="C648" s="163"/>
      <c r="D648"/>
      <c r="J648"/>
      <c r="K648"/>
      <c r="L648"/>
      <c r="M648"/>
      <c r="AD648" s="17"/>
      <c r="AF648" s="13"/>
      <c r="AG648" s="16"/>
      <c r="AM648" s="22"/>
      <c r="AN648" s="40"/>
      <c r="AR648" s="7"/>
      <c r="AS648" s="8"/>
    </row>
    <row r="649" spans="2:45" x14ac:dyDescent="0.2">
      <c r="B649" s="242"/>
      <c r="C649" s="163"/>
      <c r="D649"/>
      <c r="J649"/>
      <c r="K649"/>
      <c r="L649"/>
      <c r="M649"/>
      <c r="AD649" s="17"/>
      <c r="AF649" s="13"/>
      <c r="AG649" s="16"/>
      <c r="AM649" s="22"/>
      <c r="AN649" s="40"/>
      <c r="AR649" s="7"/>
      <c r="AS649" s="8"/>
    </row>
    <row r="650" spans="2:45" x14ac:dyDescent="0.2">
      <c r="B650" s="242"/>
      <c r="C650" s="163"/>
      <c r="D650"/>
      <c r="J650"/>
      <c r="K650"/>
      <c r="L650"/>
      <c r="M650"/>
      <c r="AD650" s="17"/>
      <c r="AF650" s="13"/>
      <c r="AG650" s="16"/>
      <c r="AM650" s="22"/>
      <c r="AN650" s="40"/>
      <c r="AR650" s="7"/>
      <c r="AS650" s="8"/>
    </row>
    <row r="651" spans="2:45" x14ac:dyDescent="0.2">
      <c r="B651" s="242"/>
      <c r="C651" s="163"/>
      <c r="D651"/>
      <c r="J651"/>
      <c r="K651"/>
      <c r="L651"/>
      <c r="M651"/>
      <c r="AD651" s="17"/>
      <c r="AF651" s="13"/>
      <c r="AG651" s="16"/>
      <c r="AM651" s="22"/>
      <c r="AN651" s="40"/>
      <c r="AR651" s="7"/>
      <c r="AS651" s="8"/>
    </row>
    <row r="652" spans="2:45" x14ac:dyDescent="0.2">
      <c r="B652" s="242"/>
      <c r="C652" s="163"/>
      <c r="D652"/>
      <c r="J652"/>
      <c r="K652"/>
      <c r="L652"/>
      <c r="M652"/>
      <c r="AD652" s="17"/>
      <c r="AF652" s="13"/>
      <c r="AG652" s="16"/>
      <c r="AM652" s="22"/>
      <c r="AN652" s="40"/>
      <c r="AR652" s="7"/>
      <c r="AS652" s="8"/>
    </row>
    <row r="653" spans="2:45" x14ac:dyDescent="0.2">
      <c r="B653" s="242"/>
      <c r="C653" s="163"/>
      <c r="D653"/>
      <c r="J653"/>
      <c r="K653"/>
      <c r="L653"/>
      <c r="M653"/>
      <c r="AD653" s="17"/>
      <c r="AF653" s="13"/>
      <c r="AG653" s="16"/>
      <c r="AM653" s="22"/>
      <c r="AN653" s="40"/>
      <c r="AR653" s="7"/>
      <c r="AS653" s="8"/>
    </row>
    <row r="654" spans="2:45" x14ac:dyDescent="0.2">
      <c r="B654" s="242"/>
      <c r="C654" s="163"/>
      <c r="D654"/>
      <c r="J654"/>
      <c r="K654"/>
      <c r="L654"/>
      <c r="M654"/>
      <c r="AD654" s="17"/>
      <c r="AF654" s="13"/>
      <c r="AG654" s="16"/>
      <c r="AM654" s="22"/>
      <c r="AN654" s="40"/>
      <c r="AR654" s="7"/>
      <c r="AS654" s="8"/>
    </row>
    <row r="655" spans="2:45" x14ac:dyDescent="0.2">
      <c r="B655" s="242"/>
      <c r="C655" s="163"/>
      <c r="D655"/>
      <c r="J655"/>
      <c r="K655"/>
      <c r="L655"/>
      <c r="M655"/>
      <c r="AD655" s="17"/>
      <c r="AF655" s="13"/>
      <c r="AG655" s="16"/>
      <c r="AM655" s="22"/>
      <c r="AN655" s="40"/>
      <c r="AR655" s="7"/>
      <c r="AS655" s="8"/>
    </row>
    <row r="656" spans="2:45" x14ac:dyDescent="0.2">
      <c r="B656" s="242"/>
      <c r="C656" s="163"/>
      <c r="D656"/>
      <c r="J656"/>
      <c r="K656"/>
      <c r="L656"/>
      <c r="M656"/>
      <c r="AD656" s="17"/>
      <c r="AF656" s="13"/>
      <c r="AG656" s="16"/>
      <c r="AM656" s="22"/>
      <c r="AN656" s="40"/>
      <c r="AR656" s="7"/>
      <c r="AS656" s="8"/>
    </row>
    <row r="657" spans="2:45" x14ac:dyDescent="0.2">
      <c r="B657" s="242"/>
      <c r="C657" s="163"/>
      <c r="D657"/>
      <c r="J657"/>
      <c r="K657"/>
      <c r="L657"/>
      <c r="M657"/>
      <c r="AD657" s="17"/>
      <c r="AF657" s="13"/>
      <c r="AG657" s="16"/>
      <c r="AM657" s="22"/>
      <c r="AN657" s="40"/>
      <c r="AR657" s="7"/>
      <c r="AS657" s="8"/>
    </row>
    <row r="658" spans="2:45" x14ac:dyDescent="0.2">
      <c r="B658" s="242"/>
      <c r="C658" s="163"/>
      <c r="D658"/>
      <c r="J658"/>
      <c r="K658"/>
      <c r="L658"/>
      <c r="M658"/>
      <c r="AD658" s="17"/>
      <c r="AF658" s="13"/>
      <c r="AG658" s="16"/>
      <c r="AM658" s="22"/>
      <c r="AN658" s="40"/>
      <c r="AR658" s="7"/>
      <c r="AS658" s="8"/>
    </row>
    <row r="659" spans="2:45" x14ac:dyDescent="0.2">
      <c r="B659" s="242"/>
      <c r="C659" s="163"/>
      <c r="D659"/>
      <c r="J659"/>
      <c r="K659"/>
      <c r="L659"/>
      <c r="M659"/>
      <c r="AD659" s="17"/>
      <c r="AF659" s="13"/>
      <c r="AG659" s="16"/>
      <c r="AM659" s="22"/>
      <c r="AN659" s="40"/>
      <c r="AR659" s="7"/>
      <c r="AS659" s="8"/>
    </row>
    <row r="660" spans="2:45" x14ac:dyDescent="0.2">
      <c r="B660" s="242"/>
      <c r="C660" s="163"/>
      <c r="D660"/>
      <c r="J660"/>
      <c r="K660"/>
      <c r="L660"/>
      <c r="M660"/>
      <c r="AD660" s="17"/>
      <c r="AF660" s="13"/>
      <c r="AG660" s="16"/>
      <c r="AM660" s="22"/>
      <c r="AN660" s="40"/>
      <c r="AR660" s="7"/>
      <c r="AS660" s="8"/>
    </row>
    <row r="661" spans="2:45" x14ac:dyDescent="0.2">
      <c r="B661" s="242"/>
      <c r="C661" s="163"/>
      <c r="D661"/>
      <c r="J661"/>
      <c r="K661"/>
      <c r="L661"/>
      <c r="M661"/>
      <c r="AD661" s="17"/>
      <c r="AF661" s="13"/>
      <c r="AG661" s="16"/>
      <c r="AM661" s="22"/>
      <c r="AN661" s="40"/>
      <c r="AR661" s="7"/>
      <c r="AS661" s="8"/>
    </row>
    <row r="662" spans="2:45" x14ac:dyDescent="0.2">
      <c r="B662" s="242"/>
      <c r="C662" s="163"/>
      <c r="D662"/>
      <c r="J662"/>
      <c r="K662"/>
      <c r="L662"/>
      <c r="M662"/>
      <c r="AD662" s="17"/>
      <c r="AF662" s="13"/>
      <c r="AG662" s="16"/>
      <c r="AM662" s="22"/>
      <c r="AN662" s="40"/>
      <c r="AR662" s="7"/>
      <c r="AS662" s="8"/>
    </row>
    <row r="663" spans="2:45" x14ac:dyDescent="0.2">
      <c r="B663" s="242"/>
      <c r="C663" s="163"/>
      <c r="D663"/>
      <c r="J663"/>
      <c r="K663"/>
      <c r="L663"/>
      <c r="M663"/>
      <c r="AD663" s="17"/>
      <c r="AF663" s="13"/>
      <c r="AG663" s="16"/>
      <c r="AM663" s="22"/>
      <c r="AN663" s="40"/>
      <c r="AR663" s="7"/>
      <c r="AS663" s="8"/>
    </row>
    <row r="664" spans="2:45" x14ac:dyDescent="0.2">
      <c r="B664" s="242"/>
      <c r="C664" s="163"/>
      <c r="D664"/>
      <c r="J664"/>
      <c r="K664"/>
      <c r="L664"/>
      <c r="M664"/>
      <c r="AD664" s="17"/>
      <c r="AF664" s="13"/>
      <c r="AG664" s="16"/>
      <c r="AM664" s="22"/>
      <c r="AN664" s="40"/>
      <c r="AR664" s="7"/>
      <c r="AS664" s="8"/>
    </row>
    <row r="665" spans="2:45" x14ac:dyDescent="0.2">
      <c r="B665" s="242"/>
      <c r="C665" s="163"/>
      <c r="D665"/>
      <c r="J665"/>
      <c r="K665"/>
      <c r="L665"/>
      <c r="M665"/>
      <c r="AD665" s="17"/>
      <c r="AF665" s="13"/>
      <c r="AG665" s="16"/>
      <c r="AM665" s="22"/>
      <c r="AN665" s="40"/>
      <c r="AR665" s="7"/>
      <c r="AS665" s="8"/>
    </row>
    <row r="666" spans="2:45" x14ac:dyDescent="0.2">
      <c r="B666" s="242"/>
      <c r="C666" s="163"/>
      <c r="D666"/>
      <c r="J666"/>
      <c r="K666"/>
      <c r="L666"/>
      <c r="M666"/>
      <c r="AD666" s="17"/>
      <c r="AF666" s="13"/>
      <c r="AG666" s="16"/>
      <c r="AM666" s="22"/>
      <c r="AN666" s="40"/>
      <c r="AR666" s="7"/>
      <c r="AS666" s="8"/>
    </row>
    <row r="667" spans="2:45" x14ac:dyDescent="0.2">
      <c r="B667" s="242"/>
      <c r="C667" s="163"/>
      <c r="D667"/>
      <c r="J667"/>
      <c r="K667"/>
      <c r="L667"/>
      <c r="M667"/>
      <c r="AD667" s="17"/>
      <c r="AF667" s="13"/>
      <c r="AG667" s="16"/>
      <c r="AM667" s="22"/>
      <c r="AN667" s="40"/>
      <c r="AR667" s="7"/>
      <c r="AS667" s="8"/>
    </row>
    <row r="668" spans="2:45" x14ac:dyDescent="0.2">
      <c r="B668" s="242"/>
      <c r="C668" s="163"/>
      <c r="D668"/>
      <c r="J668"/>
      <c r="K668"/>
      <c r="L668"/>
      <c r="M668"/>
      <c r="AD668" s="17"/>
      <c r="AF668" s="13"/>
      <c r="AG668" s="16"/>
      <c r="AM668" s="22"/>
      <c r="AN668" s="40"/>
      <c r="AR668" s="7"/>
      <c r="AS668" s="8"/>
    </row>
    <row r="669" spans="2:45" x14ac:dyDescent="0.2">
      <c r="B669" s="242"/>
      <c r="C669" s="163"/>
      <c r="D669"/>
      <c r="J669"/>
      <c r="K669"/>
      <c r="L669"/>
      <c r="M669"/>
      <c r="AD669" s="17"/>
      <c r="AF669" s="13"/>
      <c r="AG669" s="16"/>
      <c r="AM669" s="22"/>
      <c r="AN669" s="40"/>
      <c r="AR669" s="7"/>
      <c r="AS669" s="8"/>
    </row>
    <row r="670" spans="2:45" x14ac:dyDescent="0.2">
      <c r="B670" s="242"/>
      <c r="C670" s="163"/>
      <c r="D670"/>
      <c r="J670"/>
      <c r="K670"/>
      <c r="L670"/>
      <c r="M670"/>
      <c r="AD670" s="17"/>
      <c r="AF670" s="13"/>
      <c r="AG670" s="16"/>
      <c r="AM670" s="22"/>
      <c r="AN670" s="40"/>
      <c r="AR670" s="7"/>
      <c r="AS670" s="8"/>
    </row>
    <row r="671" spans="2:45" x14ac:dyDescent="0.2">
      <c r="B671" s="242"/>
      <c r="C671" s="163"/>
      <c r="D671"/>
      <c r="J671"/>
      <c r="K671"/>
      <c r="L671"/>
      <c r="M671"/>
      <c r="AD671" s="17"/>
      <c r="AF671" s="13"/>
      <c r="AG671" s="16"/>
      <c r="AM671" s="22"/>
      <c r="AN671" s="40"/>
      <c r="AR671" s="7"/>
      <c r="AS671" s="8"/>
    </row>
    <row r="672" spans="2:45" x14ac:dyDescent="0.2">
      <c r="B672" s="242"/>
      <c r="C672" s="163"/>
      <c r="D672"/>
      <c r="J672"/>
      <c r="K672"/>
      <c r="L672"/>
      <c r="M672"/>
      <c r="AD672" s="17"/>
      <c r="AF672" s="13"/>
      <c r="AG672" s="16"/>
      <c r="AM672" s="22"/>
      <c r="AN672" s="40"/>
      <c r="AR672" s="7"/>
      <c r="AS672" s="8"/>
    </row>
    <row r="673" spans="2:45" x14ac:dyDescent="0.2">
      <c r="B673" s="242"/>
      <c r="C673" s="163"/>
      <c r="D673"/>
      <c r="J673"/>
      <c r="K673"/>
      <c r="L673"/>
      <c r="M673"/>
      <c r="AD673" s="17"/>
      <c r="AF673" s="13"/>
      <c r="AG673" s="16"/>
      <c r="AM673" s="22"/>
      <c r="AN673" s="40"/>
      <c r="AR673" s="7"/>
      <c r="AS673" s="8"/>
    </row>
    <row r="674" spans="2:45" x14ac:dyDescent="0.2">
      <c r="B674" s="242"/>
      <c r="C674" s="163"/>
      <c r="D674"/>
      <c r="J674"/>
      <c r="K674"/>
      <c r="L674"/>
      <c r="M674"/>
      <c r="AD674" s="17"/>
      <c r="AF674" s="13"/>
      <c r="AG674" s="16"/>
      <c r="AM674" s="22"/>
      <c r="AN674" s="40"/>
      <c r="AR674" s="7"/>
      <c r="AS674" s="8"/>
    </row>
    <row r="675" spans="2:45" x14ac:dyDescent="0.2">
      <c r="B675" s="242"/>
      <c r="C675" s="163"/>
      <c r="D675"/>
      <c r="J675"/>
      <c r="K675"/>
      <c r="L675"/>
      <c r="M675"/>
      <c r="AD675" s="17"/>
      <c r="AF675" s="13"/>
      <c r="AG675" s="16"/>
      <c r="AM675" s="22"/>
      <c r="AN675" s="40"/>
      <c r="AR675" s="7"/>
      <c r="AS675" s="8"/>
    </row>
    <row r="676" spans="2:45" x14ac:dyDescent="0.2">
      <c r="B676" s="242"/>
      <c r="C676" s="163"/>
      <c r="D676"/>
      <c r="J676"/>
      <c r="K676"/>
      <c r="L676"/>
      <c r="M676"/>
      <c r="AD676" s="17"/>
      <c r="AF676" s="13"/>
      <c r="AG676" s="16"/>
      <c r="AM676" s="22"/>
      <c r="AN676" s="40"/>
      <c r="AR676" s="7"/>
      <c r="AS676" s="8"/>
    </row>
    <row r="677" spans="2:45" x14ac:dyDescent="0.2">
      <c r="B677" s="242"/>
      <c r="C677" s="163"/>
      <c r="D677"/>
      <c r="J677"/>
      <c r="K677"/>
      <c r="L677"/>
      <c r="M677"/>
      <c r="AD677" s="17"/>
      <c r="AF677" s="13"/>
      <c r="AG677" s="16"/>
      <c r="AM677" s="22"/>
      <c r="AN677" s="40"/>
      <c r="AR677" s="7"/>
      <c r="AS677" s="8"/>
    </row>
    <row r="678" spans="2:45" x14ac:dyDescent="0.2">
      <c r="B678" s="242"/>
      <c r="C678" s="163"/>
      <c r="D678"/>
      <c r="J678"/>
      <c r="K678"/>
      <c r="L678"/>
      <c r="M678"/>
      <c r="AD678" s="17"/>
      <c r="AF678" s="13"/>
      <c r="AG678" s="16"/>
      <c r="AM678" s="22"/>
      <c r="AN678" s="40"/>
      <c r="AR678" s="7"/>
      <c r="AS678" s="8"/>
    </row>
    <row r="679" spans="2:45" x14ac:dyDescent="0.2">
      <c r="B679" s="242"/>
      <c r="C679" s="163"/>
      <c r="D679"/>
      <c r="J679"/>
      <c r="K679"/>
      <c r="L679"/>
      <c r="M679"/>
      <c r="N679"/>
      <c r="O679"/>
      <c r="P679"/>
      <c r="Q679"/>
      <c r="R679" s="11"/>
      <c r="S679"/>
      <c r="T679"/>
      <c r="U679"/>
      <c r="V679"/>
      <c r="W679" s="11"/>
      <c r="X679"/>
      <c r="Y679"/>
      <c r="Z679"/>
      <c r="AA679"/>
      <c r="AB679" s="11"/>
      <c r="AD679" s="17"/>
      <c r="AF679" s="13"/>
      <c r="AG679" s="16"/>
      <c r="AM679" s="22"/>
      <c r="AN679" s="40"/>
      <c r="AR679" s="7"/>
      <c r="AS679" s="8"/>
    </row>
    <row r="680" spans="2:45" x14ac:dyDescent="0.2">
      <c r="B680" s="242"/>
      <c r="C680" s="163"/>
      <c r="D680"/>
      <c r="J680"/>
      <c r="K680"/>
      <c r="L680"/>
      <c r="M680"/>
      <c r="N680"/>
      <c r="O680"/>
      <c r="P680"/>
      <c r="Q680"/>
      <c r="R680" s="11"/>
      <c r="S680"/>
      <c r="T680"/>
      <c r="U680"/>
      <c r="V680"/>
      <c r="W680" s="11"/>
      <c r="X680"/>
      <c r="Y680"/>
      <c r="Z680"/>
      <c r="AA680"/>
      <c r="AB680" s="11"/>
      <c r="AD680" s="17"/>
      <c r="AF680" s="13"/>
      <c r="AG680" s="16"/>
      <c r="AM680" s="22"/>
      <c r="AN680" s="40"/>
      <c r="AR680" s="7"/>
      <c r="AS680" s="8"/>
    </row>
    <row r="681" spans="2:45" x14ac:dyDescent="0.2">
      <c r="B681" s="242"/>
      <c r="C681" s="163"/>
      <c r="D681"/>
      <c r="J681"/>
      <c r="K681"/>
      <c r="L681"/>
      <c r="M681"/>
      <c r="N681"/>
      <c r="O681"/>
      <c r="P681"/>
      <c r="Q681"/>
      <c r="R681" s="11"/>
      <c r="S681"/>
      <c r="T681"/>
      <c r="U681"/>
      <c r="V681"/>
      <c r="W681" s="11"/>
      <c r="X681"/>
      <c r="Y681"/>
      <c r="Z681"/>
      <c r="AA681"/>
      <c r="AB681" s="11"/>
      <c r="AD681" s="17"/>
      <c r="AF681" s="13"/>
      <c r="AG681" s="16"/>
      <c r="AM681" s="22"/>
      <c r="AN681" s="40"/>
      <c r="AR681" s="7"/>
      <c r="AS681" s="8"/>
    </row>
    <row r="682" spans="2:45" x14ac:dyDescent="0.2">
      <c r="B682" s="242"/>
      <c r="C682" s="163"/>
      <c r="D682"/>
      <c r="J682"/>
      <c r="K682"/>
      <c r="L682"/>
      <c r="M682"/>
      <c r="N682"/>
      <c r="O682"/>
      <c r="P682"/>
      <c r="Q682"/>
      <c r="R682" s="11"/>
      <c r="S682"/>
      <c r="T682"/>
      <c r="U682"/>
      <c r="V682"/>
      <c r="W682" s="11"/>
      <c r="X682"/>
      <c r="Y682"/>
      <c r="Z682"/>
      <c r="AA682"/>
      <c r="AB682" s="11"/>
      <c r="AD682" s="17"/>
      <c r="AF682" s="13"/>
      <c r="AG682" s="16"/>
      <c r="AM682" s="22"/>
      <c r="AN682" s="40"/>
      <c r="AR682" s="7"/>
      <c r="AS682" s="8"/>
    </row>
    <row r="683" spans="2:45" x14ac:dyDescent="0.2">
      <c r="B683" s="242"/>
      <c r="C683" s="163"/>
      <c r="D683"/>
      <c r="J683"/>
      <c r="K683"/>
      <c r="L683"/>
      <c r="M683"/>
      <c r="N683"/>
      <c r="O683"/>
      <c r="P683"/>
      <c r="Q683"/>
      <c r="R683" s="11"/>
      <c r="S683"/>
      <c r="T683"/>
      <c r="U683"/>
      <c r="V683"/>
      <c r="W683" s="11"/>
      <c r="X683"/>
      <c r="Y683"/>
      <c r="Z683"/>
      <c r="AA683"/>
      <c r="AB683" s="11"/>
      <c r="AD683" s="17"/>
      <c r="AF683" s="13"/>
      <c r="AG683" s="16"/>
      <c r="AM683" s="22"/>
      <c r="AN683" s="40"/>
      <c r="AR683" s="7"/>
      <c r="AS683" s="8"/>
    </row>
    <row r="684" spans="2:45" x14ac:dyDescent="0.2">
      <c r="B684" s="242"/>
      <c r="C684" s="163"/>
      <c r="D684"/>
      <c r="J684"/>
      <c r="K684"/>
      <c r="L684"/>
      <c r="M684"/>
      <c r="N684"/>
      <c r="O684"/>
      <c r="P684"/>
      <c r="Q684"/>
      <c r="R684" s="11"/>
      <c r="S684"/>
      <c r="T684"/>
      <c r="U684"/>
      <c r="V684"/>
      <c r="W684" s="11"/>
      <c r="X684"/>
      <c r="Y684"/>
      <c r="Z684"/>
      <c r="AA684"/>
      <c r="AB684" s="11"/>
      <c r="AD684" s="17"/>
      <c r="AF684" s="13"/>
      <c r="AG684" s="16"/>
      <c r="AM684" s="22"/>
      <c r="AN684" s="40"/>
      <c r="AR684" s="7"/>
      <c r="AS684" s="8"/>
    </row>
    <row r="685" spans="2:45" x14ac:dyDescent="0.2">
      <c r="B685" s="242"/>
      <c r="C685" s="163"/>
      <c r="D685"/>
      <c r="J685"/>
      <c r="K685"/>
      <c r="L685"/>
      <c r="M685"/>
      <c r="N685"/>
      <c r="O685"/>
      <c r="P685"/>
      <c r="Q685"/>
      <c r="R685" s="11"/>
      <c r="S685"/>
      <c r="T685"/>
      <c r="U685"/>
      <c r="V685"/>
      <c r="W685" s="11"/>
      <c r="X685"/>
      <c r="Y685"/>
      <c r="Z685"/>
      <c r="AA685"/>
      <c r="AB685" s="11"/>
      <c r="AD685" s="17"/>
      <c r="AF685" s="13"/>
      <c r="AG685" s="16"/>
      <c r="AM685" s="22"/>
      <c r="AN685" s="40"/>
      <c r="AR685" s="7"/>
      <c r="AS685" s="8"/>
    </row>
    <row r="686" spans="2:45" x14ac:dyDescent="0.2">
      <c r="B686" s="242"/>
      <c r="C686" s="163"/>
      <c r="D686"/>
      <c r="J686"/>
      <c r="K686"/>
      <c r="L686"/>
      <c r="M686"/>
      <c r="N686"/>
      <c r="O686"/>
      <c r="P686"/>
      <c r="Q686"/>
      <c r="R686" s="11"/>
      <c r="S686"/>
      <c r="T686"/>
      <c r="U686"/>
      <c r="V686"/>
      <c r="W686" s="11"/>
      <c r="X686"/>
      <c r="Y686"/>
      <c r="Z686"/>
      <c r="AA686"/>
      <c r="AB686" s="11"/>
      <c r="AD686" s="17"/>
      <c r="AF686" s="13"/>
      <c r="AG686" s="16"/>
      <c r="AM686" s="22"/>
      <c r="AN686" s="40"/>
      <c r="AR686" s="7"/>
      <c r="AS686" s="8"/>
    </row>
    <row r="687" spans="2:45" x14ac:dyDescent="0.2">
      <c r="B687" s="242"/>
      <c r="C687" s="163"/>
      <c r="D687"/>
      <c r="J687"/>
      <c r="K687"/>
      <c r="L687"/>
      <c r="M687"/>
      <c r="N687"/>
      <c r="O687"/>
      <c r="P687"/>
      <c r="Q687"/>
      <c r="R687" s="11"/>
      <c r="S687"/>
      <c r="T687"/>
      <c r="U687"/>
      <c r="V687"/>
      <c r="W687" s="11"/>
      <c r="X687"/>
      <c r="Y687"/>
      <c r="Z687"/>
      <c r="AA687"/>
      <c r="AB687" s="11"/>
      <c r="AD687" s="17"/>
      <c r="AF687" s="13"/>
      <c r="AG687" s="16"/>
      <c r="AM687" s="22"/>
      <c r="AN687" s="40"/>
      <c r="AR687" s="7"/>
      <c r="AS687" s="8"/>
    </row>
    <row r="688" spans="2:45" x14ac:dyDescent="0.2">
      <c r="B688" s="242"/>
      <c r="C688" s="163"/>
      <c r="D688"/>
      <c r="J688"/>
      <c r="K688"/>
      <c r="L688"/>
      <c r="M688"/>
      <c r="N688"/>
      <c r="O688"/>
      <c r="P688"/>
      <c r="Q688"/>
      <c r="R688" s="11"/>
      <c r="S688"/>
      <c r="T688"/>
      <c r="U688"/>
      <c r="V688"/>
      <c r="W688" s="11"/>
      <c r="X688"/>
      <c r="Y688"/>
      <c r="Z688"/>
      <c r="AA688"/>
      <c r="AB688" s="11"/>
      <c r="AD688" s="17"/>
      <c r="AF688" s="13"/>
      <c r="AG688" s="16"/>
      <c r="AM688" s="22"/>
      <c r="AN688" s="40"/>
      <c r="AR688" s="7"/>
      <c r="AS688" s="8"/>
    </row>
    <row r="689" spans="2:45" x14ac:dyDescent="0.2">
      <c r="B689" s="242"/>
      <c r="C689" s="163"/>
      <c r="D689"/>
      <c r="J689"/>
      <c r="K689"/>
      <c r="L689"/>
      <c r="M689"/>
      <c r="N689"/>
      <c r="O689"/>
      <c r="P689"/>
      <c r="Q689"/>
      <c r="R689" s="11"/>
      <c r="S689"/>
      <c r="T689"/>
      <c r="U689"/>
      <c r="V689"/>
      <c r="W689" s="11"/>
      <c r="X689"/>
      <c r="Y689"/>
      <c r="Z689"/>
      <c r="AA689"/>
      <c r="AB689" s="11"/>
      <c r="AD689" s="17"/>
      <c r="AF689" s="13"/>
      <c r="AG689" s="16"/>
      <c r="AM689" s="22"/>
      <c r="AN689" s="40"/>
      <c r="AR689" s="7"/>
      <c r="AS689" s="8"/>
    </row>
    <row r="690" spans="2:45" x14ac:dyDescent="0.2">
      <c r="B690" s="242"/>
      <c r="C690" s="163"/>
      <c r="D690"/>
      <c r="J690"/>
      <c r="K690"/>
      <c r="L690"/>
      <c r="M690"/>
      <c r="N690"/>
      <c r="O690"/>
      <c r="P690"/>
      <c r="Q690"/>
      <c r="R690" s="11"/>
      <c r="S690"/>
      <c r="T690"/>
      <c r="U690"/>
      <c r="V690"/>
      <c r="W690" s="11"/>
      <c r="X690"/>
      <c r="Y690"/>
      <c r="Z690"/>
      <c r="AA690"/>
      <c r="AB690" s="11"/>
      <c r="AD690" s="17"/>
      <c r="AF690" s="13"/>
      <c r="AG690" s="16"/>
      <c r="AM690" s="22"/>
      <c r="AN690" s="40"/>
      <c r="AR690" s="7"/>
      <c r="AS690" s="8"/>
    </row>
    <row r="691" spans="2:45" x14ac:dyDescent="0.2">
      <c r="B691" s="242"/>
      <c r="C691" s="163"/>
      <c r="D691"/>
      <c r="J691"/>
      <c r="K691"/>
      <c r="L691"/>
      <c r="M691"/>
      <c r="N691"/>
      <c r="O691"/>
      <c r="P691"/>
      <c r="Q691"/>
      <c r="R691" s="11"/>
      <c r="S691"/>
      <c r="T691"/>
      <c r="U691"/>
      <c r="V691"/>
      <c r="W691" s="11"/>
      <c r="X691"/>
      <c r="Y691"/>
      <c r="Z691"/>
      <c r="AA691"/>
      <c r="AB691" s="11"/>
      <c r="AD691" s="17"/>
      <c r="AF691" s="13"/>
      <c r="AG691" s="16"/>
      <c r="AM691" s="22"/>
      <c r="AN691" s="40"/>
      <c r="AR691" s="7"/>
      <c r="AS691" s="8"/>
    </row>
    <row r="692" spans="2:45" x14ac:dyDescent="0.2">
      <c r="B692" s="242"/>
      <c r="C692" s="163"/>
      <c r="D692"/>
      <c r="J692"/>
      <c r="K692"/>
      <c r="L692"/>
      <c r="M692"/>
      <c r="N692"/>
      <c r="O692"/>
      <c r="P692"/>
      <c r="Q692"/>
      <c r="R692" s="11"/>
      <c r="S692"/>
      <c r="T692"/>
      <c r="U692"/>
      <c r="V692"/>
      <c r="W692" s="11"/>
      <c r="X692"/>
      <c r="Y692"/>
      <c r="Z692"/>
      <c r="AA692"/>
      <c r="AB692" s="11"/>
      <c r="AD692" s="17"/>
      <c r="AF692" s="13"/>
      <c r="AG692" s="16"/>
      <c r="AM692" s="22"/>
      <c r="AN692" s="40"/>
      <c r="AR692" s="7"/>
      <c r="AS692" s="8"/>
    </row>
    <row r="693" spans="2:45" x14ac:dyDescent="0.2">
      <c r="B693" s="242"/>
      <c r="C693" s="163"/>
      <c r="D693"/>
      <c r="J693"/>
      <c r="K693"/>
      <c r="L693"/>
      <c r="M693"/>
      <c r="N693"/>
      <c r="O693"/>
      <c r="P693"/>
      <c r="Q693"/>
      <c r="R693" s="11"/>
      <c r="S693"/>
      <c r="T693"/>
      <c r="U693"/>
      <c r="V693"/>
      <c r="W693" s="11"/>
      <c r="X693"/>
      <c r="Y693"/>
      <c r="Z693"/>
      <c r="AA693"/>
      <c r="AB693" s="11"/>
      <c r="AD693" s="17"/>
      <c r="AF693" s="13"/>
      <c r="AG693" s="16"/>
      <c r="AM693" s="22"/>
      <c r="AN693" s="40"/>
      <c r="AR693" s="7"/>
      <c r="AS693" s="8"/>
    </row>
    <row r="694" spans="2:45" x14ac:dyDescent="0.2">
      <c r="B694" s="242"/>
      <c r="C694" s="163"/>
      <c r="D694"/>
      <c r="J694"/>
      <c r="K694"/>
      <c r="L694"/>
      <c r="M694"/>
      <c r="N694"/>
      <c r="O694"/>
      <c r="P694"/>
      <c r="Q694"/>
      <c r="R694" s="11"/>
      <c r="S694"/>
      <c r="T694"/>
      <c r="U694"/>
      <c r="V694"/>
      <c r="W694" s="11"/>
      <c r="X694"/>
      <c r="Y694"/>
      <c r="Z694"/>
      <c r="AA694"/>
      <c r="AB694" s="11"/>
      <c r="AD694" s="17"/>
      <c r="AF694" s="13"/>
      <c r="AG694" s="16"/>
      <c r="AM694" s="22"/>
      <c r="AN694" s="40"/>
      <c r="AR694" s="7"/>
      <c r="AS694" s="8"/>
    </row>
    <row r="695" spans="2:45" x14ac:dyDescent="0.2">
      <c r="B695" s="242"/>
      <c r="C695" s="163"/>
      <c r="D695"/>
      <c r="J695"/>
      <c r="K695"/>
      <c r="L695"/>
      <c r="M695"/>
      <c r="N695"/>
      <c r="O695"/>
      <c r="P695"/>
      <c r="Q695"/>
      <c r="R695" s="11"/>
      <c r="S695"/>
      <c r="T695"/>
      <c r="U695"/>
      <c r="V695"/>
      <c r="W695" s="11"/>
      <c r="X695"/>
      <c r="Y695"/>
      <c r="Z695"/>
      <c r="AA695"/>
      <c r="AB695" s="11"/>
      <c r="AD695" s="17"/>
      <c r="AF695" s="13"/>
      <c r="AG695" s="16"/>
      <c r="AM695" s="22"/>
      <c r="AN695" s="40"/>
      <c r="AR695" s="7"/>
      <c r="AS695" s="8"/>
    </row>
    <row r="696" spans="2:45" x14ac:dyDescent="0.2">
      <c r="B696" s="242"/>
      <c r="C696" s="163"/>
      <c r="D696"/>
      <c r="J696"/>
      <c r="K696"/>
      <c r="L696"/>
      <c r="M696"/>
      <c r="N696"/>
      <c r="O696"/>
      <c r="P696"/>
      <c r="Q696"/>
      <c r="R696" s="11"/>
      <c r="S696"/>
      <c r="T696"/>
      <c r="U696"/>
      <c r="V696"/>
      <c r="W696" s="11"/>
      <c r="X696"/>
      <c r="Y696"/>
      <c r="Z696"/>
      <c r="AA696"/>
      <c r="AB696" s="11"/>
      <c r="AD696" s="17"/>
      <c r="AF696" s="13"/>
      <c r="AG696" s="16"/>
      <c r="AM696" s="22"/>
      <c r="AN696" s="40"/>
      <c r="AR696" s="7"/>
      <c r="AS696" s="8"/>
    </row>
    <row r="697" spans="2:45" x14ac:dyDescent="0.2">
      <c r="B697" s="242"/>
      <c r="C697" s="163"/>
      <c r="D697"/>
      <c r="J697"/>
      <c r="K697"/>
      <c r="L697"/>
      <c r="M697"/>
      <c r="N697"/>
      <c r="O697"/>
      <c r="P697"/>
      <c r="Q697"/>
      <c r="R697" s="11"/>
      <c r="S697"/>
      <c r="T697"/>
      <c r="U697"/>
      <c r="V697"/>
      <c r="W697" s="11"/>
      <c r="X697"/>
      <c r="Y697"/>
      <c r="Z697"/>
      <c r="AA697"/>
      <c r="AB697" s="11"/>
      <c r="AD697" s="17"/>
      <c r="AF697" s="13"/>
      <c r="AG697" s="16"/>
      <c r="AM697" s="22"/>
      <c r="AN697" s="40"/>
      <c r="AR697" s="7"/>
      <c r="AS697" s="8"/>
    </row>
    <row r="698" spans="2:45" x14ac:dyDescent="0.2">
      <c r="B698" s="242"/>
      <c r="C698" s="163"/>
      <c r="D698"/>
      <c r="J698"/>
      <c r="K698"/>
      <c r="L698"/>
      <c r="M698"/>
      <c r="N698"/>
      <c r="O698"/>
      <c r="P698"/>
      <c r="Q698"/>
      <c r="R698" s="11"/>
      <c r="S698"/>
      <c r="T698"/>
      <c r="U698"/>
      <c r="V698"/>
      <c r="W698" s="11"/>
      <c r="X698"/>
      <c r="Y698"/>
      <c r="Z698"/>
      <c r="AA698"/>
      <c r="AB698" s="11"/>
      <c r="AD698" s="17"/>
      <c r="AF698" s="13"/>
      <c r="AG698" s="16"/>
      <c r="AM698" s="22"/>
      <c r="AN698" s="40"/>
      <c r="AR698" s="7"/>
      <c r="AS698" s="8"/>
    </row>
    <row r="699" spans="2:45" x14ac:dyDescent="0.2">
      <c r="B699" s="242"/>
      <c r="C699" s="163"/>
      <c r="D699"/>
      <c r="J699"/>
      <c r="K699"/>
      <c r="L699"/>
      <c r="M699"/>
      <c r="N699"/>
      <c r="O699"/>
      <c r="P699"/>
      <c r="Q699"/>
      <c r="R699" s="11"/>
      <c r="S699"/>
      <c r="T699"/>
      <c r="U699"/>
      <c r="V699"/>
      <c r="W699" s="11"/>
      <c r="X699"/>
      <c r="Y699"/>
      <c r="Z699"/>
      <c r="AA699"/>
      <c r="AB699" s="11"/>
      <c r="AD699" s="17"/>
      <c r="AF699" s="13"/>
      <c r="AG699" s="16"/>
      <c r="AM699" s="22"/>
      <c r="AN699" s="40"/>
      <c r="AR699" s="7"/>
      <c r="AS699" s="8"/>
    </row>
    <row r="700" spans="2:45" x14ac:dyDescent="0.2">
      <c r="B700" s="242"/>
      <c r="C700" s="163"/>
      <c r="D700"/>
      <c r="J700"/>
      <c r="K700"/>
      <c r="L700"/>
      <c r="M700"/>
      <c r="N700"/>
      <c r="O700"/>
      <c r="P700"/>
      <c r="Q700"/>
      <c r="R700" s="11"/>
      <c r="S700"/>
      <c r="T700"/>
      <c r="U700"/>
      <c r="V700"/>
      <c r="W700" s="11"/>
      <c r="X700"/>
      <c r="Y700"/>
      <c r="Z700"/>
      <c r="AA700"/>
      <c r="AB700" s="11"/>
      <c r="AD700" s="17"/>
      <c r="AF700" s="13"/>
      <c r="AG700" s="16"/>
      <c r="AM700" s="22"/>
      <c r="AN700" s="40"/>
      <c r="AR700" s="7"/>
      <c r="AS700" s="8"/>
    </row>
    <row r="701" spans="2:45" x14ac:dyDescent="0.2">
      <c r="B701" s="242"/>
      <c r="C701" s="163"/>
      <c r="D701"/>
      <c r="J701"/>
      <c r="K701"/>
      <c r="L701"/>
      <c r="M701"/>
      <c r="N701"/>
      <c r="O701"/>
      <c r="P701"/>
      <c r="Q701"/>
      <c r="R701" s="11"/>
      <c r="S701"/>
      <c r="T701"/>
      <c r="U701"/>
      <c r="V701"/>
      <c r="W701" s="11"/>
      <c r="X701"/>
      <c r="Y701"/>
      <c r="Z701"/>
      <c r="AA701"/>
      <c r="AB701" s="11"/>
      <c r="AD701" s="17"/>
      <c r="AF701" s="13"/>
      <c r="AG701" s="16"/>
      <c r="AM701" s="22"/>
      <c r="AN701" s="40"/>
      <c r="AR701" s="7"/>
      <c r="AS701" s="8"/>
    </row>
    <row r="702" spans="2:45" x14ac:dyDescent="0.2">
      <c r="B702" s="242"/>
      <c r="C702" s="163"/>
      <c r="D702"/>
      <c r="J702"/>
      <c r="K702"/>
      <c r="L702"/>
      <c r="M702"/>
      <c r="N702"/>
      <c r="O702"/>
      <c r="P702"/>
      <c r="Q702"/>
      <c r="R702" s="11"/>
      <c r="S702"/>
      <c r="T702"/>
      <c r="U702"/>
      <c r="V702"/>
      <c r="W702" s="11"/>
      <c r="X702"/>
      <c r="Y702"/>
      <c r="Z702"/>
      <c r="AA702"/>
      <c r="AB702" s="11"/>
      <c r="AD702" s="17"/>
      <c r="AF702" s="13"/>
      <c r="AG702" s="16"/>
      <c r="AM702" s="22"/>
      <c r="AN702" s="40"/>
      <c r="AR702" s="7"/>
      <c r="AS702" s="8"/>
    </row>
    <row r="703" spans="2:45" x14ac:dyDescent="0.2">
      <c r="B703" s="242"/>
      <c r="C703" s="163"/>
      <c r="D703"/>
      <c r="J703"/>
      <c r="K703"/>
      <c r="L703"/>
      <c r="M703"/>
      <c r="N703"/>
      <c r="O703"/>
      <c r="P703"/>
      <c r="Q703"/>
      <c r="R703" s="11"/>
      <c r="S703"/>
      <c r="T703"/>
      <c r="U703"/>
      <c r="V703"/>
      <c r="W703" s="11"/>
      <c r="X703"/>
      <c r="Y703"/>
      <c r="Z703"/>
      <c r="AA703"/>
      <c r="AB703" s="11"/>
      <c r="AD703" s="17"/>
      <c r="AF703" s="13"/>
      <c r="AG703" s="16"/>
      <c r="AM703" s="22"/>
      <c r="AN703" s="40"/>
      <c r="AR703" s="7"/>
      <c r="AS703" s="8"/>
    </row>
    <row r="704" spans="2:45" x14ac:dyDescent="0.2">
      <c r="B704" s="242"/>
      <c r="C704" s="163"/>
      <c r="D704"/>
      <c r="J704"/>
      <c r="K704"/>
      <c r="L704"/>
      <c r="M704"/>
      <c r="N704"/>
      <c r="O704"/>
      <c r="P704"/>
      <c r="Q704"/>
      <c r="R704" s="11"/>
      <c r="S704"/>
      <c r="T704"/>
      <c r="U704"/>
      <c r="V704"/>
      <c r="W704" s="11"/>
      <c r="X704"/>
      <c r="Y704"/>
      <c r="Z704"/>
      <c r="AA704"/>
      <c r="AB704" s="11"/>
      <c r="AD704" s="17"/>
      <c r="AF704" s="13"/>
      <c r="AG704" s="16"/>
      <c r="AM704" s="22"/>
      <c r="AN704" s="40"/>
      <c r="AR704" s="7"/>
      <c r="AS704" s="8"/>
    </row>
    <row r="705" spans="2:45" x14ac:dyDescent="0.2">
      <c r="B705" s="242"/>
      <c r="C705" s="163"/>
      <c r="D705"/>
      <c r="J705"/>
      <c r="K705"/>
      <c r="L705"/>
      <c r="M705"/>
      <c r="N705"/>
      <c r="O705"/>
      <c r="P705"/>
      <c r="Q705"/>
      <c r="R705" s="11"/>
      <c r="S705"/>
      <c r="T705"/>
      <c r="U705"/>
      <c r="V705"/>
      <c r="W705" s="11"/>
      <c r="X705"/>
      <c r="Y705"/>
      <c r="Z705"/>
      <c r="AA705"/>
      <c r="AB705" s="11"/>
      <c r="AD705" s="17"/>
      <c r="AF705" s="13"/>
      <c r="AG705" s="16"/>
      <c r="AM705" s="22"/>
      <c r="AN705" s="40"/>
      <c r="AR705" s="7"/>
      <c r="AS705" s="8"/>
    </row>
    <row r="706" spans="2:45" x14ac:dyDescent="0.2">
      <c r="B706" s="242"/>
      <c r="C706" s="163"/>
      <c r="D706"/>
      <c r="J706"/>
      <c r="K706"/>
      <c r="L706"/>
      <c r="M706"/>
      <c r="N706"/>
      <c r="O706"/>
      <c r="P706"/>
      <c r="Q706"/>
      <c r="R706" s="11"/>
      <c r="S706"/>
      <c r="T706"/>
      <c r="U706"/>
      <c r="V706"/>
      <c r="W706" s="11"/>
      <c r="X706"/>
      <c r="Y706"/>
      <c r="Z706"/>
      <c r="AA706"/>
      <c r="AB706" s="11"/>
      <c r="AD706" s="17"/>
      <c r="AF706" s="13"/>
      <c r="AG706" s="16"/>
      <c r="AM706" s="22"/>
      <c r="AN706" s="40"/>
      <c r="AR706" s="7"/>
      <c r="AS706" s="8"/>
    </row>
    <row r="707" spans="2:45" x14ac:dyDescent="0.2">
      <c r="B707" s="242"/>
      <c r="C707" s="163"/>
      <c r="D707"/>
      <c r="J707"/>
      <c r="K707"/>
      <c r="L707"/>
      <c r="M707"/>
      <c r="N707"/>
      <c r="O707"/>
      <c r="P707"/>
      <c r="Q707"/>
      <c r="R707" s="11"/>
      <c r="S707"/>
      <c r="T707"/>
      <c r="U707"/>
      <c r="V707"/>
      <c r="W707" s="11"/>
      <c r="X707"/>
      <c r="Y707"/>
      <c r="Z707"/>
      <c r="AA707"/>
      <c r="AB707" s="11"/>
      <c r="AD707" s="17"/>
      <c r="AF707" s="13"/>
      <c r="AG707" s="16"/>
      <c r="AM707" s="22"/>
      <c r="AN707" s="40"/>
      <c r="AR707" s="7"/>
      <c r="AS707" s="8"/>
    </row>
    <row r="708" spans="2:45" x14ac:dyDescent="0.2">
      <c r="B708" s="242"/>
      <c r="C708" s="163"/>
      <c r="D708"/>
      <c r="J708"/>
      <c r="K708"/>
      <c r="L708"/>
      <c r="M708"/>
      <c r="N708"/>
      <c r="O708"/>
      <c r="P708"/>
      <c r="Q708"/>
      <c r="R708" s="11"/>
      <c r="S708"/>
      <c r="T708"/>
      <c r="U708"/>
      <c r="V708"/>
      <c r="W708" s="11"/>
      <c r="X708"/>
      <c r="Y708"/>
      <c r="Z708"/>
      <c r="AA708"/>
      <c r="AB708" s="11"/>
      <c r="AD708" s="17"/>
      <c r="AF708" s="13"/>
      <c r="AG708" s="16"/>
      <c r="AM708" s="22"/>
      <c r="AN708" s="40"/>
      <c r="AR708" s="7"/>
      <c r="AS708" s="8"/>
    </row>
    <row r="709" spans="2:45" x14ac:dyDescent="0.2">
      <c r="B709" s="242"/>
      <c r="C709" s="163"/>
      <c r="D709"/>
      <c r="J709"/>
      <c r="K709"/>
      <c r="L709"/>
      <c r="M709"/>
      <c r="N709"/>
      <c r="O709"/>
      <c r="P709"/>
      <c r="Q709"/>
      <c r="R709" s="11"/>
      <c r="S709"/>
      <c r="T709"/>
      <c r="U709"/>
      <c r="V709"/>
      <c r="W709" s="11"/>
      <c r="X709"/>
      <c r="Y709"/>
      <c r="Z709"/>
      <c r="AA709"/>
      <c r="AB709" s="11"/>
      <c r="AD709" s="17"/>
      <c r="AF709" s="13"/>
      <c r="AG709" s="16"/>
      <c r="AM709" s="22"/>
      <c r="AN709" s="40"/>
      <c r="AR709" s="7"/>
      <c r="AS709" s="8"/>
    </row>
    <row r="710" spans="2:45" x14ac:dyDescent="0.2">
      <c r="B710" s="242"/>
      <c r="C710" s="163"/>
      <c r="D710"/>
      <c r="J710"/>
      <c r="K710"/>
      <c r="L710"/>
      <c r="M710"/>
      <c r="N710"/>
      <c r="O710"/>
      <c r="P710"/>
      <c r="Q710"/>
      <c r="R710" s="11"/>
      <c r="S710"/>
      <c r="T710"/>
      <c r="U710"/>
      <c r="V710"/>
      <c r="W710" s="11"/>
      <c r="X710"/>
      <c r="Y710"/>
      <c r="Z710"/>
      <c r="AA710"/>
      <c r="AB710" s="11"/>
      <c r="AD710" s="17"/>
      <c r="AF710" s="13"/>
      <c r="AG710" s="16"/>
      <c r="AM710" s="22"/>
      <c r="AN710" s="40"/>
      <c r="AR710" s="7"/>
      <c r="AS710" s="8"/>
    </row>
    <row r="711" spans="2:45" x14ac:dyDescent="0.2">
      <c r="B711" s="242"/>
      <c r="C711" s="163"/>
      <c r="D711"/>
      <c r="J711"/>
      <c r="K711"/>
      <c r="L711"/>
      <c r="M711"/>
      <c r="N711"/>
      <c r="O711"/>
      <c r="P711"/>
      <c r="Q711"/>
      <c r="R711" s="11"/>
      <c r="S711"/>
      <c r="T711"/>
      <c r="U711"/>
      <c r="V711"/>
      <c r="W711" s="11"/>
      <c r="X711"/>
      <c r="Y711"/>
      <c r="Z711"/>
      <c r="AA711"/>
      <c r="AB711" s="11"/>
      <c r="AD711" s="17"/>
      <c r="AF711" s="13"/>
      <c r="AG711" s="16"/>
      <c r="AM711" s="22"/>
      <c r="AN711" s="40"/>
      <c r="AR711" s="7"/>
      <c r="AS711" s="8"/>
    </row>
    <row r="712" spans="2:45" x14ac:dyDescent="0.2">
      <c r="B712" s="242"/>
      <c r="C712" s="163"/>
      <c r="D712"/>
      <c r="J712"/>
      <c r="K712"/>
      <c r="L712"/>
      <c r="M712"/>
      <c r="N712"/>
      <c r="O712"/>
      <c r="P712"/>
      <c r="Q712"/>
      <c r="R712" s="11"/>
      <c r="S712"/>
      <c r="T712"/>
      <c r="U712"/>
      <c r="V712"/>
      <c r="W712" s="11"/>
      <c r="X712"/>
      <c r="Y712"/>
      <c r="Z712"/>
      <c r="AA712"/>
      <c r="AB712" s="11"/>
      <c r="AD712" s="17"/>
      <c r="AF712" s="13"/>
      <c r="AG712" s="16"/>
      <c r="AM712" s="22"/>
      <c r="AN712" s="40"/>
      <c r="AR712" s="7"/>
      <c r="AS712" s="8"/>
    </row>
    <row r="713" spans="2:45" x14ac:dyDescent="0.2">
      <c r="B713" s="242"/>
      <c r="C713" s="163"/>
      <c r="D713"/>
      <c r="J713"/>
      <c r="K713"/>
      <c r="L713"/>
      <c r="M713"/>
      <c r="N713"/>
      <c r="O713"/>
      <c r="P713"/>
      <c r="Q713"/>
      <c r="R713" s="11"/>
      <c r="S713"/>
      <c r="T713"/>
      <c r="U713"/>
      <c r="V713"/>
      <c r="W713" s="11"/>
      <c r="X713"/>
      <c r="Y713"/>
      <c r="Z713"/>
      <c r="AA713"/>
      <c r="AB713" s="11"/>
      <c r="AD713" s="17"/>
      <c r="AF713" s="13"/>
      <c r="AG713" s="16"/>
      <c r="AM713" s="22"/>
      <c r="AN713" s="40"/>
      <c r="AR713" s="7"/>
      <c r="AS713" s="8"/>
    </row>
    <row r="714" spans="2:45" x14ac:dyDescent="0.2">
      <c r="B714" s="242"/>
      <c r="C714" s="163"/>
      <c r="D714"/>
      <c r="J714"/>
      <c r="K714"/>
      <c r="L714"/>
      <c r="M714"/>
      <c r="N714"/>
      <c r="O714"/>
      <c r="P714"/>
      <c r="Q714"/>
      <c r="R714" s="11"/>
      <c r="S714"/>
      <c r="T714"/>
      <c r="U714"/>
      <c r="V714"/>
      <c r="W714" s="11"/>
      <c r="X714"/>
      <c r="Y714"/>
      <c r="Z714"/>
      <c r="AA714"/>
      <c r="AB714" s="11"/>
      <c r="AD714" s="17"/>
      <c r="AF714" s="13"/>
      <c r="AG714" s="16"/>
      <c r="AM714" s="22"/>
      <c r="AN714" s="40"/>
      <c r="AR714" s="7"/>
      <c r="AS714" s="8"/>
    </row>
    <row r="715" spans="2:45" x14ac:dyDescent="0.2">
      <c r="B715" s="242"/>
      <c r="C715" s="163"/>
      <c r="D715"/>
      <c r="J715"/>
      <c r="K715"/>
      <c r="L715"/>
      <c r="M715"/>
      <c r="N715"/>
      <c r="O715"/>
      <c r="P715"/>
      <c r="Q715"/>
      <c r="R715" s="11"/>
      <c r="S715"/>
      <c r="T715"/>
      <c r="U715"/>
      <c r="V715"/>
      <c r="W715" s="11"/>
      <c r="X715"/>
      <c r="Y715"/>
      <c r="Z715"/>
      <c r="AA715"/>
      <c r="AB715" s="11"/>
      <c r="AD715" s="17"/>
      <c r="AF715" s="13"/>
      <c r="AG715" s="16"/>
      <c r="AM715" s="22"/>
      <c r="AN715" s="40"/>
      <c r="AR715" s="7"/>
      <c r="AS715" s="8"/>
    </row>
    <row r="716" spans="2:45" x14ac:dyDescent="0.2">
      <c r="B716" s="242"/>
      <c r="C716" s="163"/>
      <c r="D716"/>
      <c r="J716"/>
      <c r="K716"/>
      <c r="L716"/>
      <c r="M716"/>
      <c r="N716"/>
      <c r="O716"/>
      <c r="P716"/>
      <c r="Q716"/>
      <c r="R716" s="11"/>
      <c r="S716"/>
      <c r="T716"/>
      <c r="U716"/>
      <c r="V716"/>
      <c r="W716" s="11"/>
      <c r="X716"/>
      <c r="Y716"/>
      <c r="Z716"/>
      <c r="AA716"/>
      <c r="AB716" s="11"/>
      <c r="AD716" s="17"/>
      <c r="AF716" s="13"/>
      <c r="AG716" s="16"/>
      <c r="AM716" s="22"/>
      <c r="AN716" s="40"/>
      <c r="AR716" s="7"/>
      <c r="AS716" s="8"/>
    </row>
    <row r="717" spans="2:45" x14ac:dyDescent="0.2">
      <c r="B717" s="242"/>
      <c r="C717" s="163"/>
      <c r="D717"/>
      <c r="J717"/>
      <c r="K717"/>
      <c r="L717"/>
      <c r="M717"/>
      <c r="N717"/>
      <c r="O717"/>
      <c r="P717"/>
      <c r="Q717"/>
      <c r="R717" s="11"/>
      <c r="S717"/>
      <c r="T717"/>
      <c r="U717"/>
      <c r="V717"/>
      <c r="W717" s="11"/>
      <c r="X717"/>
      <c r="Y717"/>
      <c r="Z717"/>
      <c r="AA717"/>
      <c r="AB717" s="11"/>
      <c r="AD717" s="17"/>
      <c r="AF717" s="13"/>
      <c r="AG717" s="16"/>
      <c r="AM717" s="22"/>
      <c r="AN717" s="40"/>
      <c r="AR717" s="7"/>
      <c r="AS717" s="8"/>
    </row>
    <row r="718" spans="2:45" x14ac:dyDescent="0.2">
      <c r="B718" s="242"/>
      <c r="C718" s="163"/>
      <c r="D718"/>
      <c r="J718"/>
      <c r="K718"/>
      <c r="L718"/>
      <c r="M718"/>
      <c r="N718"/>
      <c r="O718"/>
      <c r="P718"/>
      <c r="Q718"/>
      <c r="R718" s="11"/>
      <c r="S718"/>
      <c r="T718"/>
      <c r="U718"/>
      <c r="V718"/>
      <c r="W718" s="11"/>
      <c r="X718"/>
      <c r="Y718"/>
      <c r="Z718"/>
      <c r="AA718"/>
      <c r="AB718" s="11"/>
      <c r="AD718" s="17"/>
      <c r="AF718" s="13"/>
      <c r="AG718" s="16"/>
      <c r="AM718" s="22"/>
      <c r="AN718" s="40"/>
      <c r="AR718" s="7"/>
      <c r="AS718" s="8"/>
    </row>
    <row r="719" spans="2:45" x14ac:dyDescent="0.2">
      <c r="B719" s="242"/>
      <c r="C719" s="163"/>
      <c r="D719"/>
      <c r="J719"/>
      <c r="K719"/>
      <c r="L719"/>
      <c r="M719"/>
      <c r="N719"/>
      <c r="O719"/>
      <c r="P719"/>
      <c r="Q719"/>
      <c r="R719" s="11"/>
      <c r="S719"/>
      <c r="T719"/>
      <c r="U719"/>
      <c r="V719"/>
      <c r="W719" s="11"/>
      <c r="X719"/>
      <c r="Y719"/>
      <c r="Z719"/>
      <c r="AA719"/>
      <c r="AB719" s="11"/>
      <c r="AD719" s="17"/>
      <c r="AF719" s="13"/>
      <c r="AG719" s="16"/>
      <c r="AM719" s="22"/>
      <c r="AN719" s="40"/>
      <c r="AR719" s="7"/>
      <c r="AS719" s="8"/>
    </row>
    <row r="720" spans="2:45" x14ac:dyDescent="0.2">
      <c r="B720" s="242"/>
      <c r="C720" s="163"/>
      <c r="D720"/>
      <c r="J720"/>
      <c r="K720"/>
      <c r="L720"/>
      <c r="M720"/>
      <c r="N720"/>
      <c r="O720"/>
      <c r="P720"/>
      <c r="Q720"/>
      <c r="R720" s="11"/>
      <c r="S720"/>
      <c r="T720"/>
      <c r="U720"/>
      <c r="V720"/>
      <c r="W720" s="11"/>
      <c r="X720"/>
      <c r="Y720"/>
      <c r="Z720"/>
      <c r="AA720"/>
      <c r="AB720" s="11"/>
      <c r="AD720" s="17"/>
      <c r="AF720" s="13"/>
      <c r="AG720" s="16"/>
      <c r="AM720" s="22"/>
      <c r="AN720" s="40"/>
      <c r="AR720" s="7"/>
      <c r="AS720" s="8"/>
    </row>
    <row r="721" spans="2:45" x14ac:dyDescent="0.2">
      <c r="B721" s="242"/>
      <c r="C721" s="163"/>
      <c r="D721"/>
      <c r="J721"/>
      <c r="K721"/>
      <c r="L721"/>
      <c r="M721"/>
      <c r="N721"/>
      <c r="O721"/>
      <c r="P721"/>
      <c r="Q721"/>
      <c r="R721" s="11"/>
      <c r="S721"/>
      <c r="T721"/>
      <c r="U721"/>
      <c r="V721"/>
      <c r="W721" s="11"/>
      <c r="X721"/>
      <c r="Y721"/>
      <c r="Z721"/>
      <c r="AA721"/>
      <c r="AB721" s="11"/>
      <c r="AD721" s="17"/>
      <c r="AF721" s="13"/>
      <c r="AG721" s="16"/>
      <c r="AM721" s="22"/>
      <c r="AN721" s="40"/>
      <c r="AR721" s="7"/>
      <c r="AS721" s="8"/>
    </row>
    <row r="722" spans="2:45" x14ac:dyDescent="0.2">
      <c r="B722" s="242"/>
      <c r="C722" s="163"/>
      <c r="D722"/>
      <c r="J722"/>
      <c r="K722"/>
      <c r="L722"/>
      <c r="M722"/>
      <c r="N722"/>
      <c r="O722"/>
      <c r="P722"/>
      <c r="Q722"/>
      <c r="R722" s="11"/>
      <c r="S722"/>
      <c r="T722"/>
      <c r="U722"/>
      <c r="V722"/>
      <c r="W722" s="11"/>
      <c r="X722"/>
      <c r="Y722"/>
      <c r="Z722"/>
      <c r="AA722"/>
      <c r="AB722" s="11"/>
      <c r="AD722" s="17"/>
      <c r="AF722" s="13"/>
      <c r="AG722" s="16"/>
      <c r="AM722" s="22"/>
      <c r="AN722" s="40"/>
      <c r="AR722" s="7"/>
      <c r="AS722" s="8"/>
    </row>
    <row r="723" spans="2:45" x14ac:dyDescent="0.2">
      <c r="B723" s="242"/>
      <c r="C723" s="163"/>
      <c r="D723"/>
      <c r="J723"/>
      <c r="K723"/>
      <c r="L723"/>
      <c r="M723"/>
      <c r="N723"/>
      <c r="O723"/>
      <c r="P723"/>
      <c r="Q723"/>
      <c r="R723" s="11"/>
      <c r="S723"/>
      <c r="T723"/>
      <c r="U723"/>
      <c r="V723"/>
      <c r="W723" s="11"/>
      <c r="X723"/>
      <c r="Y723"/>
      <c r="Z723"/>
      <c r="AA723"/>
      <c r="AB723" s="11"/>
      <c r="AD723" s="17"/>
      <c r="AF723" s="13"/>
      <c r="AG723" s="16"/>
      <c r="AM723" s="22"/>
      <c r="AN723" s="40"/>
      <c r="AR723" s="7"/>
      <c r="AS723" s="8"/>
    </row>
    <row r="724" spans="2:45" x14ac:dyDescent="0.2">
      <c r="B724" s="242"/>
      <c r="C724" s="163"/>
      <c r="D724"/>
      <c r="J724"/>
      <c r="K724"/>
      <c r="L724"/>
      <c r="M724"/>
      <c r="N724"/>
      <c r="O724"/>
      <c r="P724"/>
      <c r="Q724"/>
      <c r="R724" s="11"/>
      <c r="S724"/>
      <c r="T724"/>
      <c r="U724"/>
      <c r="V724"/>
      <c r="W724" s="11"/>
      <c r="X724"/>
      <c r="Y724"/>
      <c r="Z724"/>
      <c r="AA724"/>
      <c r="AB724" s="11"/>
      <c r="AD724" s="17"/>
      <c r="AF724" s="13"/>
      <c r="AG724" s="16"/>
      <c r="AM724" s="22"/>
      <c r="AN724" s="40"/>
      <c r="AR724" s="7"/>
      <c r="AS724" s="8"/>
    </row>
    <row r="725" spans="2:45" x14ac:dyDescent="0.2">
      <c r="B725" s="242"/>
      <c r="C725" s="163"/>
      <c r="D725"/>
      <c r="J725"/>
      <c r="K725"/>
      <c r="L725"/>
      <c r="M725"/>
      <c r="N725"/>
      <c r="O725"/>
      <c r="P725"/>
      <c r="Q725"/>
      <c r="R725" s="11"/>
      <c r="S725"/>
      <c r="T725"/>
      <c r="U725"/>
      <c r="V725"/>
      <c r="W725" s="11"/>
      <c r="X725"/>
      <c r="Y725"/>
      <c r="Z725"/>
      <c r="AA725"/>
      <c r="AB725" s="11"/>
      <c r="AD725" s="17"/>
      <c r="AF725" s="13"/>
      <c r="AG725" s="16"/>
      <c r="AM725" s="22"/>
      <c r="AN725" s="40"/>
      <c r="AR725" s="7"/>
      <c r="AS725" s="8"/>
    </row>
    <row r="726" spans="2:45" x14ac:dyDescent="0.2">
      <c r="B726" s="242"/>
      <c r="C726" s="163"/>
      <c r="D726"/>
      <c r="J726"/>
      <c r="K726"/>
      <c r="L726"/>
      <c r="M726"/>
      <c r="N726"/>
      <c r="O726"/>
      <c r="P726"/>
      <c r="Q726"/>
      <c r="R726" s="11"/>
      <c r="S726"/>
      <c r="T726"/>
      <c r="U726"/>
      <c r="V726"/>
      <c r="W726" s="11"/>
      <c r="X726"/>
      <c r="Y726"/>
      <c r="Z726"/>
      <c r="AA726"/>
      <c r="AB726" s="11"/>
      <c r="AD726" s="17"/>
      <c r="AF726" s="13"/>
      <c r="AG726" s="16"/>
      <c r="AM726" s="22"/>
      <c r="AN726" s="40"/>
      <c r="AR726" s="7"/>
      <c r="AS726" s="8"/>
    </row>
    <row r="727" spans="2:45" x14ac:dyDescent="0.2">
      <c r="B727" s="242"/>
      <c r="C727" s="163"/>
      <c r="D727"/>
      <c r="J727"/>
      <c r="K727"/>
      <c r="L727"/>
      <c r="M727"/>
      <c r="N727"/>
      <c r="O727"/>
      <c r="P727"/>
      <c r="Q727"/>
      <c r="R727" s="11"/>
      <c r="S727"/>
      <c r="T727"/>
      <c r="U727"/>
      <c r="V727"/>
      <c r="W727" s="11"/>
      <c r="X727"/>
      <c r="Y727"/>
      <c r="Z727"/>
      <c r="AA727"/>
      <c r="AB727" s="11"/>
      <c r="AD727" s="17"/>
      <c r="AF727" s="13"/>
      <c r="AG727" s="16"/>
      <c r="AM727" s="22"/>
      <c r="AN727" s="40"/>
      <c r="AR727" s="7"/>
      <c r="AS727" s="8"/>
    </row>
    <row r="728" spans="2:45" x14ac:dyDescent="0.2">
      <c r="B728" s="242"/>
      <c r="C728" s="163"/>
      <c r="D728"/>
      <c r="J728"/>
      <c r="K728"/>
      <c r="L728"/>
      <c r="M728"/>
      <c r="N728"/>
      <c r="O728"/>
      <c r="P728"/>
      <c r="Q728"/>
      <c r="R728" s="11"/>
      <c r="S728"/>
      <c r="T728"/>
      <c r="U728"/>
      <c r="V728"/>
      <c r="W728" s="11"/>
      <c r="X728"/>
      <c r="Y728"/>
      <c r="Z728"/>
      <c r="AA728"/>
      <c r="AB728" s="11"/>
      <c r="AD728" s="17"/>
      <c r="AF728" s="13"/>
      <c r="AG728" s="16"/>
      <c r="AM728" s="22"/>
      <c r="AN728" s="40"/>
      <c r="AR728" s="7"/>
      <c r="AS728" s="8"/>
    </row>
    <row r="729" spans="2:45" x14ac:dyDescent="0.2">
      <c r="B729" s="242"/>
      <c r="C729" s="163"/>
      <c r="D729"/>
      <c r="J729"/>
      <c r="K729"/>
      <c r="L729"/>
      <c r="M729"/>
      <c r="N729"/>
      <c r="O729"/>
      <c r="P729"/>
      <c r="Q729"/>
      <c r="R729" s="11"/>
      <c r="S729"/>
      <c r="T729"/>
      <c r="U729"/>
      <c r="V729"/>
      <c r="W729" s="11"/>
      <c r="X729"/>
      <c r="Y729"/>
      <c r="Z729"/>
      <c r="AA729"/>
      <c r="AB729" s="11"/>
      <c r="AD729" s="17"/>
      <c r="AF729" s="13"/>
      <c r="AG729" s="16"/>
      <c r="AM729" s="22"/>
      <c r="AN729" s="40"/>
      <c r="AR729" s="7"/>
      <c r="AS729" s="8"/>
    </row>
    <row r="730" spans="2:45" x14ac:dyDescent="0.2">
      <c r="B730" s="242"/>
      <c r="C730" s="163"/>
      <c r="D730"/>
      <c r="J730"/>
      <c r="K730"/>
      <c r="L730"/>
      <c r="M730"/>
      <c r="N730"/>
      <c r="O730"/>
      <c r="P730"/>
      <c r="Q730"/>
      <c r="R730" s="11"/>
      <c r="S730"/>
      <c r="T730"/>
      <c r="U730"/>
      <c r="V730"/>
      <c r="W730" s="11"/>
      <c r="X730"/>
      <c r="Y730"/>
      <c r="Z730"/>
      <c r="AA730"/>
      <c r="AB730" s="11"/>
      <c r="AD730" s="17"/>
      <c r="AF730" s="13"/>
      <c r="AG730" s="16"/>
      <c r="AM730" s="22"/>
      <c r="AN730" s="40"/>
      <c r="AR730" s="7"/>
      <c r="AS730" s="8"/>
    </row>
    <row r="731" spans="2:45" x14ac:dyDescent="0.2">
      <c r="B731" s="242"/>
      <c r="C731" s="163"/>
      <c r="D731"/>
      <c r="J731"/>
      <c r="K731"/>
      <c r="L731"/>
      <c r="M731"/>
      <c r="N731"/>
      <c r="O731"/>
      <c r="P731"/>
      <c r="Q731"/>
      <c r="R731" s="11"/>
      <c r="S731"/>
      <c r="T731"/>
      <c r="U731"/>
      <c r="V731"/>
      <c r="W731" s="11"/>
      <c r="X731"/>
      <c r="Y731"/>
      <c r="Z731"/>
      <c r="AA731"/>
      <c r="AB731" s="11"/>
      <c r="AD731" s="17"/>
      <c r="AF731" s="13"/>
      <c r="AG731" s="16"/>
      <c r="AM731" s="22"/>
      <c r="AN731" s="40"/>
      <c r="AR731" s="7"/>
      <c r="AS731" s="8"/>
    </row>
    <row r="732" spans="2:45" x14ac:dyDescent="0.2">
      <c r="B732" s="242"/>
      <c r="C732" s="163"/>
      <c r="D732"/>
      <c r="J732"/>
      <c r="K732"/>
      <c r="L732"/>
      <c r="M732"/>
      <c r="N732"/>
      <c r="O732"/>
      <c r="P732"/>
      <c r="Q732"/>
      <c r="R732" s="11"/>
      <c r="S732"/>
      <c r="T732"/>
      <c r="U732"/>
      <c r="V732"/>
      <c r="W732" s="11"/>
      <c r="X732"/>
      <c r="Y732"/>
      <c r="Z732"/>
      <c r="AA732"/>
      <c r="AB732" s="11"/>
      <c r="AD732" s="17"/>
      <c r="AF732" s="13"/>
      <c r="AG732" s="16"/>
      <c r="AM732" s="22"/>
      <c r="AN732" s="40"/>
      <c r="AR732" s="7"/>
      <c r="AS732" s="8"/>
    </row>
    <row r="733" spans="2:45" x14ac:dyDescent="0.2">
      <c r="B733" s="242"/>
      <c r="C733" s="163"/>
      <c r="D733"/>
      <c r="J733"/>
      <c r="K733"/>
      <c r="L733"/>
      <c r="M733"/>
      <c r="N733"/>
      <c r="O733"/>
      <c r="P733"/>
      <c r="Q733"/>
      <c r="R733" s="11"/>
      <c r="S733"/>
      <c r="T733"/>
      <c r="U733"/>
      <c r="V733"/>
      <c r="W733" s="11"/>
      <c r="X733"/>
      <c r="Y733"/>
      <c r="Z733"/>
      <c r="AA733"/>
      <c r="AB733" s="11"/>
      <c r="AD733" s="17"/>
      <c r="AF733" s="13"/>
      <c r="AG733" s="16"/>
      <c r="AM733" s="22"/>
      <c r="AN733" s="40"/>
      <c r="AR733" s="7"/>
      <c r="AS733" s="8"/>
    </row>
    <row r="734" spans="2:45" x14ac:dyDescent="0.2">
      <c r="B734" s="242"/>
      <c r="C734" s="163"/>
      <c r="D734"/>
      <c r="J734"/>
      <c r="K734"/>
      <c r="L734"/>
      <c r="M734"/>
      <c r="N734"/>
      <c r="O734"/>
      <c r="P734"/>
      <c r="Q734"/>
      <c r="R734" s="11"/>
      <c r="S734"/>
      <c r="T734"/>
      <c r="U734"/>
      <c r="V734"/>
      <c r="W734" s="11"/>
      <c r="X734"/>
      <c r="Y734"/>
      <c r="Z734"/>
      <c r="AA734"/>
      <c r="AB734" s="11"/>
      <c r="AD734" s="17"/>
      <c r="AF734" s="13"/>
      <c r="AG734" s="16"/>
      <c r="AM734" s="22"/>
      <c r="AN734" s="40"/>
      <c r="AR734" s="7"/>
      <c r="AS734" s="8"/>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2:M734"/>
  <sheetViews>
    <sheetView topLeftCell="F7" workbookViewId="0">
      <selection activeCell="I27" sqref="I27"/>
    </sheetView>
  </sheetViews>
  <sheetFormatPr baseColWidth="10" defaultRowHeight="16" x14ac:dyDescent="0.2"/>
  <cols>
    <col min="2" max="2" width="18.6640625" style="240" bestFit="1" customWidth="1"/>
    <col min="3" max="3" width="18.6640625" style="162" customWidth="1"/>
    <col min="4" max="4" width="18.6640625" style="52" customWidth="1"/>
    <col min="5" max="5" width="19.6640625" customWidth="1"/>
    <col min="6" max="6" width="18.6640625" customWidth="1"/>
    <col min="7" max="7" width="21.1640625" customWidth="1"/>
    <col min="8" max="8" width="20.33203125" customWidth="1"/>
    <col min="9" max="9" width="21.1640625" customWidth="1"/>
    <col min="10" max="10" width="15" style="47" customWidth="1"/>
    <col min="11" max="11" width="12.83203125" style="50" customWidth="1"/>
    <col min="12" max="12" width="21.1640625" style="53" customWidth="1"/>
    <col min="13" max="13" width="21.1640625" style="1" customWidth="1"/>
  </cols>
  <sheetData>
    <row r="2" spans="1:13" s="11" customFormat="1" x14ac:dyDescent="0.2">
      <c r="B2" s="240"/>
      <c r="C2" s="162"/>
      <c r="D2" s="52"/>
      <c r="E2"/>
      <c r="F2"/>
      <c r="G2"/>
      <c r="H2" t="s">
        <v>14</v>
      </c>
      <c r="I2" s="45">
        <f>+'Data Entry'!C16</f>
        <v>0.05</v>
      </c>
      <c r="K2" s="50"/>
      <c r="L2" s="53"/>
      <c r="M2" s="1"/>
    </row>
    <row r="3" spans="1:13" x14ac:dyDescent="0.2">
      <c r="H3" t="s">
        <v>7</v>
      </c>
      <c r="I3" s="46">
        <f>+'Data Entry'!C11</f>
        <v>1000</v>
      </c>
      <c r="K3" s="50" t="s">
        <v>10</v>
      </c>
      <c r="L3" s="1">
        <f>SUM(8:8)</f>
        <v>312480</v>
      </c>
    </row>
    <row r="4" spans="1:13" x14ac:dyDescent="0.2">
      <c r="H4" t="s">
        <v>6</v>
      </c>
      <c r="I4" s="47">
        <f>SUM(H9*'Data Entry'!C14)</f>
        <v>100000</v>
      </c>
    </row>
    <row r="5" spans="1:13" x14ac:dyDescent="0.2">
      <c r="H5" t="s">
        <v>13</v>
      </c>
      <c r="I5" s="45">
        <f>+'Data Entry'!C17</f>
        <v>0.2</v>
      </c>
      <c r="K5" s="50" t="s">
        <v>11</v>
      </c>
    </row>
    <row r="6" spans="1:13" s="62" customFormat="1" x14ac:dyDescent="0.2">
      <c r="B6" s="240"/>
      <c r="C6" s="162"/>
      <c r="D6" s="52"/>
      <c r="E6"/>
      <c r="F6"/>
      <c r="G6"/>
      <c r="H6"/>
      <c r="I6"/>
      <c r="J6" s="47"/>
      <c r="K6" s="50"/>
      <c r="L6" s="53"/>
      <c r="M6" s="1"/>
    </row>
    <row r="7" spans="1:13" x14ac:dyDescent="0.2">
      <c r="B7" s="240" t="s">
        <v>98</v>
      </c>
      <c r="C7" s="162" t="s">
        <v>79</v>
      </c>
      <c r="D7" s="52" t="s">
        <v>80</v>
      </c>
      <c r="E7" t="s">
        <v>12</v>
      </c>
      <c r="F7" t="s">
        <v>81</v>
      </c>
      <c r="G7" t="s">
        <v>17</v>
      </c>
      <c r="H7" t="s">
        <v>0</v>
      </c>
      <c r="I7" t="s">
        <v>1</v>
      </c>
      <c r="J7" s="47" t="s">
        <v>5</v>
      </c>
      <c r="K7" s="50" t="s">
        <v>2</v>
      </c>
      <c r="L7" s="53" t="s">
        <v>99</v>
      </c>
      <c r="M7" s="1" t="s">
        <v>3</v>
      </c>
    </row>
    <row r="8" spans="1:13" x14ac:dyDescent="0.2">
      <c r="M8" s="1">
        <f>SUM(M9:M56)</f>
        <v>312480</v>
      </c>
    </row>
    <row r="9" spans="1:13" x14ac:dyDescent="0.2">
      <c r="A9" s="119">
        <f>SUM(B9-H9)</f>
        <v>0</v>
      </c>
      <c r="B9" s="241">
        <f t="shared" ref="B9:B56" si="0">SUM(L9)</f>
        <v>1000</v>
      </c>
      <c r="C9" s="160"/>
      <c r="D9" s="122"/>
      <c r="E9" s="122">
        <f>SUM(M9)</f>
        <v>14000</v>
      </c>
      <c r="F9" s="122">
        <f>SUM(E9*'Data Entry'!$C$18)*(20/80)</f>
        <v>2905</v>
      </c>
      <c r="G9" s="122">
        <f>+E9+F9</f>
        <v>16905</v>
      </c>
      <c r="H9" s="128">
        <f>ROUND(+I3,0)</f>
        <v>1000</v>
      </c>
      <c r="I9">
        <v>1</v>
      </c>
      <c r="J9" s="47">
        <f>+'Data Entry'!C13</f>
        <v>14</v>
      </c>
      <c r="K9" s="50">
        <f>IF('Data Entry'!$C$9='Attrition Rates'!$A$4,'Attrition Rates'!D4,IF('Data Entry'!$C$9='Attrition Rates'!$A$5,'Attrition Rates'!E4,IF('Data Entry'!$C$9='Attrition Rates'!$A$6,'Attrition Rates'!F4,IF('Data Entry'!$C$9='Attrition Rates'!$A$7,'Attrition Rates'!G4,IF('Data Entry'!$C$9='Attrition Rates'!$A$8,'Attrition Rates'!H4,IF('Data Entry'!$C$9='Attrition Rates'!$A$9,'Attrition Rates'!I4,IF('Data Entry'!$C$9='Attrition Rates'!$A$10,'Attrition Rates'!J4,FALSE)))))))</f>
        <v>1</v>
      </c>
      <c r="L9" s="53">
        <f>+H9</f>
        <v>1000</v>
      </c>
      <c r="M9" s="1">
        <f>(ROUND(L9,0))*J9</f>
        <v>14000</v>
      </c>
    </row>
    <row r="10" spans="1:13" x14ac:dyDescent="0.2">
      <c r="A10" s="119">
        <f t="shared" ref="A10:A56" si="1">SUM(B10-H10)</f>
        <v>0</v>
      </c>
      <c r="B10" s="241">
        <f t="shared" si="0"/>
        <v>920</v>
      </c>
      <c r="C10" s="160"/>
      <c r="D10" s="122"/>
      <c r="E10" s="122">
        <f t="shared" ref="E10:E56" si="2">SUM(M10)</f>
        <v>12880</v>
      </c>
      <c r="F10" s="122">
        <f>SUM(E10*'Data Entry'!$C$18)*(20/80)</f>
        <v>2672.6</v>
      </c>
      <c r="G10" s="122">
        <f>+G9+E10+F10</f>
        <v>32457.599999999999</v>
      </c>
      <c r="H10" s="128">
        <f>ROUND(SUM($H$9*K10),0)</f>
        <v>920</v>
      </c>
      <c r="I10">
        <v>2</v>
      </c>
      <c r="J10" s="47">
        <f>+J9</f>
        <v>14</v>
      </c>
      <c r="K10" s="50">
        <f>IF('Data Entry'!$C$9='Attrition Rates'!$A$4,'Attrition Rates'!D5,IF('Data Entry'!$C$9='Attrition Rates'!$A$5,'Attrition Rates'!E5,IF('Data Entry'!$C$9='Attrition Rates'!$A$6,'Attrition Rates'!F5,IF('Data Entry'!$C$9='Attrition Rates'!$A$7,'Attrition Rates'!G5,IF('Data Entry'!$C$9='Attrition Rates'!$A$8,'Attrition Rates'!H5,IF('Data Entry'!$C$9='Attrition Rates'!$A$9,'Attrition Rates'!I5,IF('Data Entry'!$C$9='Attrition Rates'!$A$10,'Attrition Rates'!J5,FALSE)))))))</f>
        <v>0.92</v>
      </c>
      <c r="L10" s="53">
        <f t="shared" ref="L10:L56" si="3">+H10</f>
        <v>920</v>
      </c>
      <c r="M10" s="1">
        <f t="shared" ref="M10:M56" si="4">(ROUND(L10,0))*J10</f>
        <v>12880</v>
      </c>
    </row>
    <row r="11" spans="1:13" x14ac:dyDescent="0.2">
      <c r="A11" s="119">
        <f t="shared" si="1"/>
        <v>0</v>
      </c>
      <c r="B11" s="241">
        <f t="shared" si="0"/>
        <v>860</v>
      </c>
      <c r="D11" s="122"/>
      <c r="E11" s="122">
        <f t="shared" si="2"/>
        <v>12040</v>
      </c>
      <c r="F11" s="122">
        <f>SUM(E11*'Data Entry'!$C$18)*(20/80)</f>
        <v>2498.2999999999997</v>
      </c>
      <c r="G11" s="122">
        <f t="shared" ref="G11:G56" si="5">+G10+E11+F11</f>
        <v>46995.9</v>
      </c>
      <c r="H11" s="128">
        <f t="shared" ref="H11:H56" si="6">ROUND(SUM($H$9*K11),0)</f>
        <v>860</v>
      </c>
      <c r="I11">
        <v>3</v>
      </c>
      <c r="J11" s="47">
        <f t="shared" ref="J11:J56" si="7">+J10</f>
        <v>14</v>
      </c>
      <c r="K11" s="50">
        <f>IF('Data Entry'!$C$9='Attrition Rates'!$A$4,'Attrition Rates'!D6,IF('Data Entry'!$C$9='Attrition Rates'!$A$5,'Attrition Rates'!E6,IF('Data Entry'!$C$9='Attrition Rates'!$A$6,'Attrition Rates'!F6,IF('Data Entry'!$C$9='Attrition Rates'!$A$7,'Attrition Rates'!G6,IF('Data Entry'!$C$9='Attrition Rates'!$A$8,'Attrition Rates'!H6,IF('Data Entry'!$C$9='Attrition Rates'!$A$9,'Attrition Rates'!I6,IF('Data Entry'!$C$9='Attrition Rates'!$A$10,'Attrition Rates'!J6,FALSE)))))))</f>
        <v>0.86</v>
      </c>
      <c r="L11" s="53">
        <f t="shared" si="3"/>
        <v>860</v>
      </c>
      <c r="M11" s="1">
        <f t="shared" si="4"/>
        <v>12040</v>
      </c>
    </row>
    <row r="12" spans="1:13" x14ac:dyDescent="0.2">
      <c r="A12" s="119">
        <f t="shared" si="1"/>
        <v>0</v>
      </c>
      <c r="B12" s="241">
        <f t="shared" si="0"/>
        <v>830</v>
      </c>
      <c r="C12" s="160">
        <f>IF('Data Entry'!$C$20='Attrition Rates'!R$3,SUM(((B12*'Data Entry'!$C$21)*'Data Entry'!$C$22)*'Data Entry'!$C$23),0)</f>
        <v>0</v>
      </c>
      <c r="D12" s="122">
        <f>SUM(C12*'Data Entry'!$C$18)*(20/80)</f>
        <v>0</v>
      </c>
      <c r="E12" s="122">
        <f t="shared" si="2"/>
        <v>11620</v>
      </c>
      <c r="F12" s="122">
        <f>SUM(E12*'Data Entry'!$C$18)*(20/80)</f>
        <v>2411.15</v>
      </c>
      <c r="G12" s="122">
        <f t="shared" si="5"/>
        <v>61027.05</v>
      </c>
      <c r="H12" s="128">
        <f t="shared" si="6"/>
        <v>830</v>
      </c>
      <c r="I12">
        <v>4</v>
      </c>
      <c r="J12" s="47">
        <f t="shared" si="7"/>
        <v>14</v>
      </c>
      <c r="K12" s="50">
        <f>IF('Data Entry'!$C$9='Attrition Rates'!$A$4,'Attrition Rates'!D7,IF('Data Entry'!$C$9='Attrition Rates'!$A$5,'Attrition Rates'!E7,IF('Data Entry'!$C$9='Attrition Rates'!$A$6,'Attrition Rates'!F7,IF('Data Entry'!$C$9='Attrition Rates'!$A$7,'Attrition Rates'!G7,IF('Data Entry'!$C$9='Attrition Rates'!$A$8,'Attrition Rates'!H7,IF('Data Entry'!$C$9='Attrition Rates'!$A$9,'Attrition Rates'!I7,IF('Data Entry'!$C$9='Attrition Rates'!$A$10,'Attrition Rates'!J7,FALSE)))))))</f>
        <v>0.83</v>
      </c>
      <c r="L12" s="53">
        <f t="shared" si="3"/>
        <v>830</v>
      </c>
      <c r="M12" s="1">
        <f t="shared" si="4"/>
        <v>11620</v>
      </c>
    </row>
    <row r="13" spans="1:13" x14ac:dyDescent="0.2">
      <c r="A13" s="119">
        <f t="shared" si="1"/>
        <v>0</v>
      </c>
      <c r="B13" s="241">
        <f t="shared" si="0"/>
        <v>780</v>
      </c>
      <c r="C13" s="160">
        <f>IF('Data Entry'!$C$20='Attrition Rates'!R$4,SUM(((B13*'Data Entry'!$C$21)*'Data Entry'!$C$22)*'Data Entry'!$C$23),0)</f>
        <v>0</v>
      </c>
      <c r="D13" s="122">
        <f>SUM(C13*'Data Entry'!$C$18)*(20/80)</f>
        <v>0</v>
      </c>
      <c r="E13" s="122">
        <f t="shared" si="2"/>
        <v>10920</v>
      </c>
      <c r="F13" s="122">
        <f>SUM(E13*'Data Entry'!$C$18)*(20/80)</f>
        <v>2265.9</v>
      </c>
      <c r="G13" s="122">
        <f t="shared" si="5"/>
        <v>74212.95</v>
      </c>
      <c r="H13" s="128">
        <f t="shared" si="6"/>
        <v>780</v>
      </c>
      <c r="I13">
        <v>5</v>
      </c>
      <c r="J13" s="47">
        <f t="shared" si="7"/>
        <v>14</v>
      </c>
      <c r="K13" s="50">
        <f>IF('Data Entry'!$C$9='Attrition Rates'!$A$4,'Attrition Rates'!D8,IF('Data Entry'!$C$9='Attrition Rates'!$A$5,'Attrition Rates'!E8,IF('Data Entry'!$C$9='Attrition Rates'!$A$6,'Attrition Rates'!F8,IF('Data Entry'!$C$9='Attrition Rates'!$A$7,'Attrition Rates'!G8,IF('Data Entry'!$C$9='Attrition Rates'!$A$8,'Attrition Rates'!H8,IF('Data Entry'!$C$9='Attrition Rates'!$A$9,'Attrition Rates'!I8,IF('Data Entry'!$C$9='Attrition Rates'!$A$10,'Attrition Rates'!J8,FALSE)))))))</f>
        <v>0.78</v>
      </c>
      <c r="L13" s="53">
        <f t="shared" si="3"/>
        <v>780</v>
      </c>
      <c r="M13" s="1">
        <f t="shared" si="4"/>
        <v>10920</v>
      </c>
    </row>
    <row r="14" spans="1:13" x14ac:dyDescent="0.2">
      <c r="A14" s="119">
        <f t="shared" si="1"/>
        <v>0</v>
      </c>
      <c r="B14" s="241">
        <f t="shared" si="0"/>
        <v>740</v>
      </c>
      <c r="D14" s="122">
        <f>SUM(C14*'Data Entry'!$C$18)*(20/80)</f>
        <v>0</v>
      </c>
      <c r="E14" s="122">
        <f t="shared" si="2"/>
        <v>10360</v>
      </c>
      <c r="F14" s="122">
        <f>SUM(E14*'Data Entry'!$C$18)*(20/80)</f>
        <v>2149.6999999999998</v>
      </c>
      <c r="G14" s="122">
        <f t="shared" si="5"/>
        <v>86722.65</v>
      </c>
      <c r="H14" s="128">
        <f t="shared" si="6"/>
        <v>740</v>
      </c>
      <c r="I14">
        <v>6</v>
      </c>
      <c r="J14" s="47">
        <f t="shared" si="7"/>
        <v>14</v>
      </c>
      <c r="K14" s="50">
        <f>IF('Data Entry'!$C$9='Attrition Rates'!$A$4,'Attrition Rates'!D9,IF('Data Entry'!$C$9='Attrition Rates'!$A$5,'Attrition Rates'!E9,IF('Data Entry'!$C$9='Attrition Rates'!$A$6,'Attrition Rates'!F9,IF('Data Entry'!$C$9='Attrition Rates'!$A$7,'Attrition Rates'!G9,IF('Data Entry'!$C$9='Attrition Rates'!$A$8,'Attrition Rates'!H9,IF('Data Entry'!$C$9='Attrition Rates'!$A$9,'Attrition Rates'!I9,IF('Data Entry'!$C$9='Attrition Rates'!$A$10,'Attrition Rates'!J9,FALSE)))))))</f>
        <v>0.74</v>
      </c>
      <c r="L14" s="157">
        <f t="shared" si="3"/>
        <v>740</v>
      </c>
      <c r="M14" s="1">
        <f t="shared" si="4"/>
        <v>10360</v>
      </c>
    </row>
    <row r="15" spans="1:13" x14ac:dyDescent="0.2">
      <c r="A15" s="119">
        <f t="shared" si="1"/>
        <v>0</v>
      </c>
      <c r="B15" s="241">
        <f t="shared" si="0"/>
        <v>720</v>
      </c>
      <c r="C15" s="160">
        <f>IF(OR('Data Entry'!$C$20='Attrition Rates'!R$3,'Data Entry'!$C$20='Attrition Rates'!R$5),SUM(((B15*'Data Entry'!$C$21)*'Data Entry'!$C$22)*'Data Entry'!$C$23),0)</f>
        <v>1224</v>
      </c>
      <c r="D15" s="122">
        <f>SUM(C15*'Data Entry'!$C$18)*(20/80)</f>
        <v>253.98</v>
      </c>
      <c r="E15" s="122">
        <f t="shared" si="2"/>
        <v>10080</v>
      </c>
      <c r="F15" s="122">
        <f>SUM(E15*'Data Entry'!$C$18)*(20/80)</f>
        <v>2091.6</v>
      </c>
      <c r="G15" s="122">
        <f t="shared" si="5"/>
        <v>98894.25</v>
      </c>
      <c r="H15" s="128">
        <f t="shared" si="6"/>
        <v>720</v>
      </c>
      <c r="I15">
        <v>7</v>
      </c>
      <c r="J15" s="47">
        <f t="shared" si="7"/>
        <v>14</v>
      </c>
      <c r="K15" s="50">
        <f>IF('Data Entry'!$C$9='Attrition Rates'!$A$4,'Attrition Rates'!D10,IF('Data Entry'!$C$9='Attrition Rates'!$A$5,'Attrition Rates'!E10,IF('Data Entry'!$C$9='Attrition Rates'!$A$6,'Attrition Rates'!F10,IF('Data Entry'!$C$9='Attrition Rates'!$A$7,'Attrition Rates'!G10,IF('Data Entry'!$C$9='Attrition Rates'!$A$8,'Attrition Rates'!H10,IF('Data Entry'!$C$9='Attrition Rates'!$A$9,'Attrition Rates'!I10,IF('Data Entry'!$C$9='Attrition Rates'!$A$10,'Attrition Rates'!J10,FALSE)))))))</f>
        <v>0.72</v>
      </c>
      <c r="L15" s="158">
        <f t="shared" si="3"/>
        <v>720</v>
      </c>
      <c r="M15" s="1">
        <f t="shared" si="4"/>
        <v>10080</v>
      </c>
    </row>
    <row r="16" spans="1:13" x14ac:dyDescent="0.2">
      <c r="A16" s="119">
        <f t="shared" si="1"/>
        <v>0</v>
      </c>
      <c r="B16" s="241">
        <f t="shared" si="0"/>
        <v>680</v>
      </c>
      <c r="C16" s="160"/>
      <c r="D16" s="122">
        <f>SUM(C16*'Data Entry'!$C$18)*(20/80)</f>
        <v>0</v>
      </c>
      <c r="E16" s="122">
        <f t="shared" si="2"/>
        <v>9520</v>
      </c>
      <c r="F16" s="122">
        <f>SUM(E16*'Data Entry'!$C$18)*(20/80)</f>
        <v>1975.3999999999999</v>
      </c>
      <c r="G16" s="122">
        <f t="shared" si="5"/>
        <v>110389.65</v>
      </c>
      <c r="H16" s="128">
        <f t="shared" si="6"/>
        <v>680</v>
      </c>
      <c r="I16">
        <v>8</v>
      </c>
      <c r="J16" s="47">
        <f t="shared" si="7"/>
        <v>14</v>
      </c>
      <c r="K16" s="50">
        <f>IF('Data Entry'!$C$9='Attrition Rates'!$A$4,'Attrition Rates'!D11,IF('Data Entry'!$C$9='Attrition Rates'!$A$5,'Attrition Rates'!E11,IF('Data Entry'!$C$9='Attrition Rates'!$A$6,'Attrition Rates'!F11,IF('Data Entry'!$C$9='Attrition Rates'!$A$7,'Attrition Rates'!G11,IF('Data Entry'!$C$9='Attrition Rates'!$A$8,'Attrition Rates'!H11,IF('Data Entry'!$C$9='Attrition Rates'!$A$9,'Attrition Rates'!I11,IF('Data Entry'!$C$9='Attrition Rates'!$A$10,'Attrition Rates'!J11,FALSE)))))))</f>
        <v>0.67999999999999994</v>
      </c>
      <c r="L16" s="158">
        <f t="shared" si="3"/>
        <v>680</v>
      </c>
      <c r="M16" s="1">
        <f t="shared" si="4"/>
        <v>9520</v>
      </c>
    </row>
    <row r="17" spans="1:13" x14ac:dyDescent="0.2">
      <c r="A17" s="119">
        <f t="shared" si="1"/>
        <v>0</v>
      </c>
      <c r="B17" s="241">
        <f t="shared" si="0"/>
        <v>650</v>
      </c>
      <c r="C17" s="160">
        <f>IF('Data Entry'!$C$20='Attrition Rates'!R$4,SUM(((B17*'Data Entry'!$C$21)*'Data Entry'!$C$22)*'Data Entry'!$C$23),0)</f>
        <v>0</v>
      </c>
      <c r="D17" s="122">
        <f>SUM(C17*'Data Entry'!$C$18)*(20/80)</f>
        <v>0</v>
      </c>
      <c r="E17" s="122">
        <f t="shared" si="2"/>
        <v>9100</v>
      </c>
      <c r="F17" s="122">
        <f>SUM(E17*'Data Entry'!$C$18)*(20/80)</f>
        <v>1888.25</v>
      </c>
      <c r="G17" s="122">
        <f t="shared" si="5"/>
        <v>121377.9</v>
      </c>
      <c r="H17" s="128">
        <f t="shared" si="6"/>
        <v>650</v>
      </c>
      <c r="I17">
        <v>9</v>
      </c>
      <c r="J17" s="47">
        <f t="shared" si="7"/>
        <v>14</v>
      </c>
      <c r="K17" s="50">
        <f>IF('Data Entry'!$C$9='Attrition Rates'!$A$4,'Attrition Rates'!D12,IF('Data Entry'!$C$9='Attrition Rates'!$A$5,'Attrition Rates'!E12,IF('Data Entry'!$C$9='Attrition Rates'!$A$6,'Attrition Rates'!F12,IF('Data Entry'!$C$9='Attrition Rates'!$A$7,'Attrition Rates'!G12,IF('Data Entry'!$C$9='Attrition Rates'!$A$8,'Attrition Rates'!H12,IF('Data Entry'!$C$9='Attrition Rates'!$A$9,'Attrition Rates'!I12,IF('Data Entry'!$C$9='Attrition Rates'!$A$10,'Attrition Rates'!J12,FALSE)))))))</f>
        <v>0.65</v>
      </c>
      <c r="L17" s="158">
        <f t="shared" si="3"/>
        <v>650</v>
      </c>
      <c r="M17" s="1">
        <f t="shared" si="4"/>
        <v>9100</v>
      </c>
    </row>
    <row r="18" spans="1:13" x14ac:dyDescent="0.2">
      <c r="A18" s="119">
        <f t="shared" si="1"/>
        <v>0</v>
      </c>
      <c r="B18" s="241">
        <f t="shared" si="0"/>
        <v>630</v>
      </c>
      <c r="C18" s="160">
        <f>IF('Data Entry'!$C$20='Attrition Rates'!R$3,SUM(((B18*'Data Entry'!$C$21)*'Data Entry'!$C$22)*'Data Entry'!$C$23),0)</f>
        <v>0</v>
      </c>
      <c r="D18" s="122">
        <f>SUM(C18*'Data Entry'!$C$18)*(20/80)</f>
        <v>0</v>
      </c>
      <c r="E18" s="122">
        <f t="shared" si="2"/>
        <v>8820</v>
      </c>
      <c r="F18" s="122">
        <f>SUM(E18*'Data Entry'!$C$18)*(20/80)</f>
        <v>1830.1499999999999</v>
      </c>
      <c r="G18" s="122">
        <f t="shared" si="5"/>
        <v>132028.04999999999</v>
      </c>
      <c r="H18" s="128">
        <f t="shared" si="6"/>
        <v>630</v>
      </c>
      <c r="I18">
        <v>10</v>
      </c>
      <c r="J18" s="47">
        <f t="shared" si="7"/>
        <v>14</v>
      </c>
      <c r="K18" s="50">
        <f>IF('Data Entry'!$C$9='Attrition Rates'!$A$4,'Attrition Rates'!D13,IF('Data Entry'!$C$9='Attrition Rates'!$A$5,'Attrition Rates'!E13,IF('Data Entry'!$C$9='Attrition Rates'!$A$6,'Attrition Rates'!F13,IF('Data Entry'!$C$9='Attrition Rates'!$A$7,'Attrition Rates'!G13,IF('Data Entry'!$C$9='Attrition Rates'!$A$8,'Attrition Rates'!H13,IF('Data Entry'!$C$9='Attrition Rates'!$A$9,'Attrition Rates'!I13,IF('Data Entry'!$C$9='Attrition Rates'!$A$10,'Attrition Rates'!J13,FALSE)))))))</f>
        <v>0.63</v>
      </c>
      <c r="L18" s="158">
        <f t="shared" si="3"/>
        <v>630</v>
      </c>
      <c r="M18" s="1">
        <f t="shared" si="4"/>
        <v>8820</v>
      </c>
    </row>
    <row r="19" spans="1:13" x14ac:dyDescent="0.2">
      <c r="A19" s="119">
        <f t="shared" si="1"/>
        <v>0</v>
      </c>
      <c r="B19" s="241">
        <f t="shared" si="0"/>
        <v>610</v>
      </c>
      <c r="C19" s="160"/>
      <c r="D19" s="122">
        <f>SUM(C19*'Data Entry'!$C$18)*(20/80)</f>
        <v>0</v>
      </c>
      <c r="E19" s="122">
        <f t="shared" si="2"/>
        <v>8540</v>
      </c>
      <c r="F19" s="122">
        <f>SUM(E19*'Data Entry'!$C$18)*(20/80)</f>
        <v>1772.05</v>
      </c>
      <c r="G19" s="122">
        <f t="shared" si="5"/>
        <v>142340.09999999998</v>
      </c>
      <c r="H19" s="128">
        <f t="shared" si="6"/>
        <v>610</v>
      </c>
      <c r="I19">
        <v>11</v>
      </c>
      <c r="J19" s="47">
        <f t="shared" si="7"/>
        <v>14</v>
      </c>
      <c r="K19" s="50">
        <f>IF('Data Entry'!$C$9='Attrition Rates'!$A$4,'Attrition Rates'!D14,IF('Data Entry'!$C$9='Attrition Rates'!$A$5,'Attrition Rates'!E14,IF('Data Entry'!$C$9='Attrition Rates'!$A$6,'Attrition Rates'!F14,IF('Data Entry'!$C$9='Attrition Rates'!$A$7,'Attrition Rates'!G14,IF('Data Entry'!$C$9='Attrition Rates'!$A$8,'Attrition Rates'!H14,IF('Data Entry'!$C$9='Attrition Rates'!$A$9,'Attrition Rates'!I14,IF('Data Entry'!$C$9='Attrition Rates'!$A$10,'Attrition Rates'!J14,FALSE)))))))</f>
        <v>0.61</v>
      </c>
      <c r="L19" s="158">
        <f t="shared" si="3"/>
        <v>610</v>
      </c>
      <c r="M19" s="1">
        <f t="shared" si="4"/>
        <v>8540</v>
      </c>
    </row>
    <row r="20" spans="1:13" x14ac:dyDescent="0.2">
      <c r="A20" s="119">
        <f t="shared" si="1"/>
        <v>0</v>
      </c>
      <c r="B20" s="241">
        <f t="shared" si="0"/>
        <v>590</v>
      </c>
      <c r="D20" s="122">
        <f>SUM(C20*'Data Entry'!$C$18)*(20/80)</f>
        <v>0</v>
      </c>
      <c r="E20" s="122">
        <f t="shared" si="2"/>
        <v>8260</v>
      </c>
      <c r="F20" s="122">
        <f>SUM(E20*'Data Entry'!$C$18)*(20/80)</f>
        <v>1713.9499999999998</v>
      </c>
      <c r="G20" s="122">
        <f t="shared" si="5"/>
        <v>152314.04999999999</v>
      </c>
      <c r="H20" s="128">
        <f t="shared" si="6"/>
        <v>590</v>
      </c>
      <c r="I20">
        <v>12</v>
      </c>
      <c r="J20" s="47">
        <f t="shared" si="7"/>
        <v>14</v>
      </c>
      <c r="K20" s="50">
        <f>IF('Data Entry'!$C$9='Attrition Rates'!$A$4,'Attrition Rates'!D15,IF('Data Entry'!$C$9='Attrition Rates'!$A$5,'Attrition Rates'!E15,IF('Data Entry'!$C$9='Attrition Rates'!$A$6,'Attrition Rates'!F15,IF('Data Entry'!$C$9='Attrition Rates'!$A$7,'Attrition Rates'!G15,IF('Data Entry'!$C$9='Attrition Rates'!$A$8,'Attrition Rates'!H15,IF('Data Entry'!$C$9='Attrition Rates'!$A$9,'Attrition Rates'!I15,IF('Data Entry'!$C$9='Attrition Rates'!$A$10,'Attrition Rates'!J15,FALSE)))))))</f>
        <v>0.59000000000000008</v>
      </c>
      <c r="L20" s="158">
        <f t="shared" si="3"/>
        <v>590</v>
      </c>
      <c r="M20" s="1">
        <f t="shared" si="4"/>
        <v>8260</v>
      </c>
    </row>
    <row r="21" spans="1:13" x14ac:dyDescent="0.2">
      <c r="A21" s="119">
        <f t="shared" si="1"/>
        <v>0</v>
      </c>
      <c r="B21" s="241">
        <f t="shared" si="0"/>
        <v>570</v>
      </c>
      <c r="C21" s="164">
        <f>IF(OR('Data Entry'!$C$20='Attrition Rates'!R$3,'Data Entry'!$C$20='Attrition Rates'!R$4,'Data Entry'!$C$20='Attrition Rates'!R$5,'Data Entry'!$C$20='Attrition Rates'!R$6),SUM(((B21*'Data Entry'!$C$21)*'Data Entry'!$C$22)*'Data Entry'!$C$23),0)</f>
        <v>969</v>
      </c>
      <c r="D21" s="122">
        <f>SUM(C21*'Data Entry'!$C$18)*(20/80)</f>
        <v>201.0675</v>
      </c>
      <c r="E21" s="122">
        <f t="shared" si="2"/>
        <v>7980</v>
      </c>
      <c r="F21" s="122">
        <f>SUM(E21*'Data Entry'!$C$18)*(20/80)</f>
        <v>1655.85</v>
      </c>
      <c r="G21" s="122">
        <f t="shared" si="5"/>
        <v>161949.9</v>
      </c>
      <c r="H21" s="128">
        <f t="shared" si="6"/>
        <v>570</v>
      </c>
      <c r="I21">
        <v>13</v>
      </c>
      <c r="J21" s="47">
        <f t="shared" si="7"/>
        <v>14</v>
      </c>
      <c r="K21" s="50">
        <f>IF('Data Entry'!$C$9='Attrition Rates'!$A$4,'Attrition Rates'!D16,IF('Data Entry'!$C$9='Attrition Rates'!$A$5,'Attrition Rates'!E16,IF('Data Entry'!$C$9='Attrition Rates'!$A$6,'Attrition Rates'!F16,IF('Data Entry'!$C$9='Attrition Rates'!$A$7,'Attrition Rates'!G16,IF('Data Entry'!$C$9='Attrition Rates'!$A$8,'Attrition Rates'!H16,IF('Data Entry'!$C$9='Attrition Rates'!$A$9,'Attrition Rates'!I16,IF('Data Entry'!$C$9='Attrition Rates'!$A$10,'Attrition Rates'!J16,FALSE)))))))</f>
        <v>0.57000000000000006</v>
      </c>
      <c r="L21" s="158">
        <f t="shared" si="3"/>
        <v>570</v>
      </c>
      <c r="M21" s="1">
        <f t="shared" si="4"/>
        <v>7980</v>
      </c>
    </row>
    <row r="22" spans="1:13" x14ac:dyDescent="0.2">
      <c r="A22" s="119">
        <f t="shared" si="1"/>
        <v>0</v>
      </c>
      <c r="B22" s="241">
        <f t="shared" si="0"/>
        <v>550</v>
      </c>
      <c r="C22" s="160"/>
      <c r="D22" s="122">
        <f>SUM(C22*'Data Entry'!$C$18)*(20/80)</f>
        <v>0</v>
      </c>
      <c r="E22" s="122">
        <f t="shared" si="2"/>
        <v>7700</v>
      </c>
      <c r="F22" s="122">
        <f>SUM(E22*'Data Entry'!$C$18)*(20/80)</f>
        <v>1597.75</v>
      </c>
      <c r="G22" s="122">
        <f t="shared" si="5"/>
        <v>171247.65</v>
      </c>
      <c r="H22" s="128">
        <f t="shared" si="6"/>
        <v>550</v>
      </c>
      <c r="I22">
        <v>14</v>
      </c>
      <c r="J22" s="47">
        <f t="shared" si="7"/>
        <v>14</v>
      </c>
      <c r="K22" s="50">
        <f>IF('Data Entry'!$C$9='Attrition Rates'!$A$4,'Attrition Rates'!D17,IF('Data Entry'!$C$9='Attrition Rates'!$A$5,'Attrition Rates'!E17,IF('Data Entry'!$C$9='Attrition Rates'!$A$6,'Attrition Rates'!F17,IF('Data Entry'!$C$9='Attrition Rates'!$A$7,'Attrition Rates'!G17,IF('Data Entry'!$C$9='Attrition Rates'!$A$8,'Attrition Rates'!H17,IF('Data Entry'!$C$9='Attrition Rates'!$A$9,'Attrition Rates'!I17,IF('Data Entry'!$C$9='Attrition Rates'!$A$10,'Attrition Rates'!J17,FALSE)))))))</f>
        <v>0.55000000000000004</v>
      </c>
      <c r="L22" s="158">
        <f t="shared" si="3"/>
        <v>550</v>
      </c>
      <c r="M22" s="1">
        <f t="shared" si="4"/>
        <v>7700</v>
      </c>
    </row>
    <row r="23" spans="1:13" x14ac:dyDescent="0.2">
      <c r="A23" s="119">
        <f t="shared" si="1"/>
        <v>0</v>
      </c>
      <c r="B23" s="241">
        <f t="shared" si="0"/>
        <v>520</v>
      </c>
      <c r="D23" s="122">
        <f>SUM(C23*'Data Entry'!$C$18)*(20/80)</f>
        <v>0</v>
      </c>
      <c r="E23" s="122">
        <f t="shared" si="2"/>
        <v>7280</v>
      </c>
      <c r="F23" s="122">
        <f>SUM(E23*'Data Entry'!$C$18)*(20/80)</f>
        <v>1510.6</v>
      </c>
      <c r="G23" s="122">
        <f t="shared" si="5"/>
        <v>180038.25</v>
      </c>
      <c r="H23" s="128">
        <f t="shared" si="6"/>
        <v>520</v>
      </c>
      <c r="I23">
        <v>15</v>
      </c>
      <c r="J23" s="47">
        <f t="shared" si="7"/>
        <v>14</v>
      </c>
      <c r="K23" s="50">
        <f>IF('Data Entry'!$C$9='Attrition Rates'!$A$4,'Attrition Rates'!D18,IF('Data Entry'!$C$9='Attrition Rates'!$A$5,'Attrition Rates'!E18,IF('Data Entry'!$C$9='Attrition Rates'!$A$6,'Attrition Rates'!F18,IF('Data Entry'!$C$9='Attrition Rates'!$A$7,'Attrition Rates'!G18,IF('Data Entry'!$C$9='Attrition Rates'!$A$8,'Attrition Rates'!H18,IF('Data Entry'!$C$9='Attrition Rates'!$A$9,'Attrition Rates'!I18,IF('Data Entry'!$C$9='Attrition Rates'!$A$10,'Attrition Rates'!J18,FALSE)))))))</f>
        <v>0.52</v>
      </c>
      <c r="L23" s="158">
        <f t="shared" si="3"/>
        <v>520</v>
      </c>
      <c r="M23" s="1">
        <f t="shared" si="4"/>
        <v>7280</v>
      </c>
    </row>
    <row r="24" spans="1:13" x14ac:dyDescent="0.2">
      <c r="A24" s="119">
        <f t="shared" si="1"/>
        <v>0</v>
      </c>
      <c r="B24" s="241">
        <f t="shared" si="0"/>
        <v>510</v>
      </c>
      <c r="C24" s="160">
        <f>IF('Data Entry'!$C$20='Attrition Rates'!R$3,SUM(((B24*'Data Entry'!$C$21)*'Data Entry'!$C$22)*'Data Entry'!$C$23),0)</f>
        <v>0</v>
      </c>
      <c r="D24" s="122">
        <f>SUM(C24*'Data Entry'!$C$18)*(20/80)</f>
        <v>0</v>
      </c>
      <c r="E24" s="122">
        <f t="shared" si="2"/>
        <v>7140</v>
      </c>
      <c r="F24" s="122">
        <f>SUM(E24*'Data Entry'!$C$18)*(20/80)</f>
        <v>1481.55</v>
      </c>
      <c r="G24" s="122">
        <f t="shared" si="5"/>
        <v>188659.8</v>
      </c>
      <c r="H24" s="128">
        <f t="shared" si="6"/>
        <v>510</v>
      </c>
      <c r="I24">
        <v>16</v>
      </c>
      <c r="J24" s="47">
        <f t="shared" si="7"/>
        <v>14</v>
      </c>
      <c r="K24" s="50">
        <f>IF('Data Entry'!$C$9='Attrition Rates'!$A$4,'Attrition Rates'!D19,IF('Data Entry'!$C$9='Attrition Rates'!$A$5,'Attrition Rates'!E19,IF('Data Entry'!$C$9='Attrition Rates'!$A$6,'Attrition Rates'!F19,IF('Data Entry'!$C$9='Attrition Rates'!$A$7,'Attrition Rates'!G19,IF('Data Entry'!$C$9='Attrition Rates'!$A$8,'Attrition Rates'!H19,IF('Data Entry'!$C$9='Attrition Rates'!$A$9,'Attrition Rates'!I19,IF('Data Entry'!$C$9='Attrition Rates'!$A$10,'Attrition Rates'!J19,FALSE)))))))</f>
        <v>0.51</v>
      </c>
      <c r="L24" s="158">
        <f t="shared" si="3"/>
        <v>510</v>
      </c>
      <c r="M24" s="1">
        <f t="shared" si="4"/>
        <v>7140</v>
      </c>
    </row>
    <row r="25" spans="1:13" x14ac:dyDescent="0.2">
      <c r="A25" s="119">
        <f t="shared" si="1"/>
        <v>0</v>
      </c>
      <c r="B25" s="241">
        <f t="shared" si="0"/>
        <v>500</v>
      </c>
      <c r="C25" s="160">
        <f>IF('Data Entry'!$C$20='Attrition Rates'!R$4,SUM(((B25*'Data Entry'!$C$21)*'Data Entry'!$C$22)*'Data Entry'!$C$23),0)</f>
        <v>0</v>
      </c>
      <c r="D25" s="122">
        <f>SUM(C25*'Data Entry'!$C$18)*(20/80)</f>
        <v>0</v>
      </c>
      <c r="E25" s="122">
        <f t="shared" si="2"/>
        <v>7000</v>
      </c>
      <c r="F25" s="122">
        <f>SUM(E25*'Data Entry'!$C$18)*(20/80)</f>
        <v>1452.5</v>
      </c>
      <c r="G25" s="122">
        <f t="shared" si="5"/>
        <v>197112.3</v>
      </c>
      <c r="H25" s="128">
        <f t="shared" si="6"/>
        <v>500</v>
      </c>
      <c r="I25">
        <v>17</v>
      </c>
      <c r="J25" s="47">
        <f t="shared" si="7"/>
        <v>14</v>
      </c>
      <c r="K25" s="50">
        <f>IF('Data Entry'!$C$9='Attrition Rates'!$A$4,'Attrition Rates'!D20,IF('Data Entry'!$C$9='Attrition Rates'!$A$5,'Attrition Rates'!E20,IF('Data Entry'!$C$9='Attrition Rates'!$A$6,'Attrition Rates'!F20,IF('Data Entry'!$C$9='Attrition Rates'!$A$7,'Attrition Rates'!G20,IF('Data Entry'!$C$9='Attrition Rates'!$A$8,'Attrition Rates'!H20,IF('Data Entry'!$C$9='Attrition Rates'!$A$9,'Attrition Rates'!I20,IF('Data Entry'!$C$9='Attrition Rates'!$A$10,'Attrition Rates'!J20,FALSE)))))))</f>
        <v>0.5</v>
      </c>
      <c r="L25" s="158">
        <f t="shared" si="3"/>
        <v>500</v>
      </c>
      <c r="M25" s="1">
        <f t="shared" si="4"/>
        <v>7000</v>
      </c>
    </row>
    <row r="26" spans="1:13" x14ac:dyDescent="0.2">
      <c r="A26" s="119">
        <f t="shared" si="1"/>
        <v>0</v>
      </c>
      <c r="B26" s="241">
        <f t="shared" si="0"/>
        <v>490</v>
      </c>
      <c r="D26" s="122">
        <f>SUM(C26*'Data Entry'!$C$18)*(20/80)</f>
        <v>0</v>
      </c>
      <c r="E26" s="122">
        <f t="shared" si="2"/>
        <v>6860</v>
      </c>
      <c r="F26" s="122">
        <f>SUM(E26*'Data Entry'!$C$18)*(20/80)</f>
        <v>1423.4499999999998</v>
      </c>
      <c r="G26" s="122">
        <f t="shared" si="5"/>
        <v>205395.75</v>
      </c>
      <c r="H26" s="128">
        <f t="shared" si="6"/>
        <v>490</v>
      </c>
      <c r="I26">
        <v>18</v>
      </c>
      <c r="J26" s="47">
        <f t="shared" si="7"/>
        <v>14</v>
      </c>
      <c r="K26" s="50">
        <f>IF('Data Entry'!$C$9='Attrition Rates'!$A$4,'Attrition Rates'!D21,IF('Data Entry'!$C$9='Attrition Rates'!$A$5,'Attrition Rates'!E21,IF('Data Entry'!$C$9='Attrition Rates'!$A$6,'Attrition Rates'!F21,IF('Data Entry'!$C$9='Attrition Rates'!$A$7,'Attrition Rates'!G21,IF('Data Entry'!$C$9='Attrition Rates'!$A$8,'Attrition Rates'!H21,IF('Data Entry'!$C$9='Attrition Rates'!$A$9,'Attrition Rates'!I21,IF('Data Entry'!$C$9='Attrition Rates'!$A$10,'Attrition Rates'!J21,FALSE)))))))</f>
        <v>0.49</v>
      </c>
      <c r="L26" s="158">
        <f t="shared" si="3"/>
        <v>490</v>
      </c>
      <c r="M26" s="1">
        <f t="shared" si="4"/>
        <v>6860</v>
      </c>
    </row>
    <row r="27" spans="1:13" x14ac:dyDescent="0.2">
      <c r="A27" s="119">
        <f t="shared" si="1"/>
        <v>0</v>
      </c>
      <c r="B27" s="241">
        <f t="shared" si="0"/>
        <v>470</v>
      </c>
      <c r="C27" s="160">
        <f>IF(OR('Data Entry'!$C$20='Attrition Rates'!R$3,'Data Entry'!$C$20='Attrition Rates'!R$5),SUM(((B27*'Data Entry'!$C$21)*'Data Entry'!$C$22)*'Data Entry'!$C$23),0)</f>
        <v>799</v>
      </c>
      <c r="D27" s="122">
        <f>SUM(C27*'Data Entry'!$C$18)*(20/80)</f>
        <v>165.79249999999999</v>
      </c>
      <c r="E27" s="122">
        <f t="shared" si="2"/>
        <v>6580</v>
      </c>
      <c r="F27" s="122">
        <f>SUM(E27*'Data Entry'!$C$18)*(20/80)</f>
        <v>1365.35</v>
      </c>
      <c r="G27" s="122">
        <f t="shared" si="5"/>
        <v>213341.1</v>
      </c>
      <c r="H27" s="128">
        <f t="shared" si="6"/>
        <v>470</v>
      </c>
      <c r="I27">
        <v>19</v>
      </c>
      <c r="J27" s="47">
        <f t="shared" si="7"/>
        <v>14</v>
      </c>
      <c r="K27" s="50">
        <f>IF('Data Entry'!$C$9='Attrition Rates'!$A$4,'Attrition Rates'!D22,IF('Data Entry'!$C$9='Attrition Rates'!$A$5,'Attrition Rates'!E22,IF('Data Entry'!$C$9='Attrition Rates'!$A$6,'Attrition Rates'!F22,IF('Data Entry'!$C$9='Attrition Rates'!$A$7,'Attrition Rates'!G22,IF('Data Entry'!$C$9='Attrition Rates'!$A$8,'Attrition Rates'!H22,IF('Data Entry'!$C$9='Attrition Rates'!$A$9,'Attrition Rates'!I22,IF('Data Entry'!$C$9='Attrition Rates'!$A$10,'Attrition Rates'!J22,FALSE)))))))</f>
        <v>0.47</v>
      </c>
      <c r="L27" s="158">
        <f t="shared" si="3"/>
        <v>470</v>
      </c>
      <c r="M27" s="1">
        <f t="shared" si="4"/>
        <v>6580</v>
      </c>
    </row>
    <row r="28" spans="1:13" x14ac:dyDescent="0.2">
      <c r="A28" s="119">
        <f t="shared" si="1"/>
        <v>0</v>
      </c>
      <c r="B28" s="241">
        <f t="shared" si="0"/>
        <v>460</v>
      </c>
      <c r="C28" s="160"/>
      <c r="D28" s="122">
        <f>SUM(C28*'Data Entry'!$C$18)*(20/80)</f>
        <v>0</v>
      </c>
      <c r="E28" s="122">
        <f t="shared" si="2"/>
        <v>6440</v>
      </c>
      <c r="F28" s="122">
        <f>SUM(E28*'Data Entry'!$C$18)*(20/80)</f>
        <v>1336.3</v>
      </c>
      <c r="G28" s="122">
        <f t="shared" si="5"/>
        <v>221117.4</v>
      </c>
      <c r="H28" s="128">
        <f t="shared" si="6"/>
        <v>460</v>
      </c>
      <c r="I28">
        <v>20</v>
      </c>
      <c r="J28" s="47">
        <f t="shared" si="7"/>
        <v>14</v>
      </c>
      <c r="K28" s="50">
        <f>IF('Data Entry'!$C$9='Attrition Rates'!$A$4,'Attrition Rates'!D23,IF('Data Entry'!$C$9='Attrition Rates'!$A$5,'Attrition Rates'!E23,IF('Data Entry'!$C$9='Attrition Rates'!$A$6,'Attrition Rates'!F23,IF('Data Entry'!$C$9='Attrition Rates'!$A$7,'Attrition Rates'!G23,IF('Data Entry'!$C$9='Attrition Rates'!$A$8,'Attrition Rates'!H23,IF('Data Entry'!$C$9='Attrition Rates'!$A$9,'Attrition Rates'!I23,IF('Data Entry'!$C$9='Attrition Rates'!$A$10,'Attrition Rates'!J23,FALSE)))))))</f>
        <v>0.45999999999999996</v>
      </c>
      <c r="L28" s="158">
        <f t="shared" si="3"/>
        <v>460</v>
      </c>
      <c r="M28" s="1">
        <f t="shared" si="4"/>
        <v>6440</v>
      </c>
    </row>
    <row r="29" spans="1:13" x14ac:dyDescent="0.2">
      <c r="A29" s="119">
        <f t="shared" si="1"/>
        <v>0</v>
      </c>
      <c r="B29" s="241">
        <f t="shared" si="0"/>
        <v>450</v>
      </c>
      <c r="C29" s="160">
        <f>IF('Data Entry'!$C$20='Attrition Rates'!R$4,SUM(((B29*'Data Entry'!$C$21)*'Data Entry'!$C$22)*'Data Entry'!$C$23),0)</f>
        <v>0</v>
      </c>
      <c r="D29" s="122">
        <f>SUM(C29*'Data Entry'!$C$18)*(20/80)</f>
        <v>0</v>
      </c>
      <c r="E29" s="122">
        <f t="shared" si="2"/>
        <v>6300</v>
      </c>
      <c r="F29" s="122">
        <f>SUM(E29*'Data Entry'!$C$18)*(20/80)</f>
        <v>1307.25</v>
      </c>
      <c r="G29" s="122">
        <f t="shared" si="5"/>
        <v>228724.65</v>
      </c>
      <c r="H29" s="128">
        <f t="shared" si="6"/>
        <v>450</v>
      </c>
      <c r="I29">
        <v>21</v>
      </c>
      <c r="J29" s="47">
        <f t="shared" si="7"/>
        <v>14</v>
      </c>
      <c r="K29" s="50">
        <f>IF('Data Entry'!$C$9='Attrition Rates'!$A$4,'Attrition Rates'!D24,IF('Data Entry'!$C$9='Attrition Rates'!$A$5,'Attrition Rates'!E24,IF('Data Entry'!$C$9='Attrition Rates'!$A$6,'Attrition Rates'!F24,IF('Data Entry'!$C$9='Attrition Rates'!$A$7,'Attrition Rates'!G24,IF('Data Entry'!$C$9='Attrition Rates'!$A$8,'Attrition Rates'!H24,IF('Data Entry'!$C$9='Attrition Rates'!$A$9,'Attrition Rates'!I24,IF('Data Entry'!$C$9='Attrition Rates'!$A$10,'Attrition Rates'!J24,FALSE)))))))</f>
        <v>0.44999999999999996</v>
      </c>
      <c r="L29" s="158">
        <f t="shared" si="3"/>
        <v>450</v>
      </c>
      <c r="M29" s="1">
        <f t="shared" si="4"/>
        <v>6300</v>
      </c>
    </row>
    <row r="30" spans="1:13" x14ac:dyDescent="0.2">
      <c r="A30" s="119">
        <f t="shared" si="1"/>
        <v>0</v>
      </c>
      <c r="B30" s="241">
        <f t="shared" si="0"/>
        <v>430</v>
      </c>
      <c r="C30" s="160">
        <f>IF('Data Entry'!$C$20='Attrition Rates'!R$3,SUM(((B30*'Data Entry'!$C$21)*'Data Entry'!$C$22)*'Data Entry'!$C$23),0)</f>
        <v>0</v>
      </c>
      <c r="D30" s="122">
        <f>SUM(C30*'Data Entry'!$C$18)*(20/80)</f>
        <v>0</v>
      </c>
      <c r="E30" s="122">
        <f t="shared" si="2"/>
        <v>6020</v>
      </c>
      <c r="F30" s="122">
        <f>SUM(E30*'Data Entry'!$C$18)*(20/80)</f>
        <v>1249.1499999999999</v>
      </c>
      <c r="G30" s="122">
        <f t="shared" si="5"/>
        <v>235993.8</v>
      </c>
      <c r="H30" s="128">
        <f t="shared" si="6"/>
        <v>430</v>
      </c>
      <c r="I30">
        <v>22</v>
      </c>
      <c r="J30" s="47">
        <f t="shared" si="7"/>
        <v>14</v>
      </c>
      <c r="K30" s="50">
        <f>IF('Data Entry'!$C$9='Attrition Rates'!$A$4,'Attrition Rates'!D25,IF('Data Entry'!$C$9='Attrition Rates'!$A$5,'Attrition Rates'!E25,IF('Data Entry'!$C$9='Attrition Rates'!$A$6,'Attrition Rates'!F25,IF('Data Entry'!$C$9='Attrition Rates'!$A$7,'Attrition Rates'!G25,IF('Data Entry'!$C$9='Attrition Rates'!$A$8,'Attrition Rates'!H25,IF('Data Entry'!$C$9='Attrition Rates'!$A$9,'Attrition Rates'!I25,IF('Data Entry'!$C$9='Attrition Rates'!$A$10,'Attrition Rates'!J25,FALSE)))))))</f>
        <v>0.43000000000000005</v>
      </c>
      <c r="L30" s="158">
        <f t="shared" si="3"/>
        <v>430</v>
      </c>
      <c r="M30" s="1">
        <f t="shared" si="4"/>
        <v>6020</v>
      </c>
    </row>
    <row r="31" spans="1:13" x14ac:dyDescent="0.2">
      <c r="A31" s="119">
        <f t="shared" si="1"/>
        <v>0</v>
      </c>
      <c r="B31" s="241">
        <f t="shared" si="0"/>
        <v>410</v>
      </c>
      <c r="C31" s="160"/>
      <c r="D31" s="122">
        <f>SUM(C31*'Data Entry'!$C$18)*(20/80)</f>
        <v>0</v>
      </c>
      <c r="E31" s="122">
        <f t="shared" si="2"/>
        <v>5740</v>
      </c>
      <c r="F31" s="122">
        <f>SUM(E31*'Data Entry'!$C$18)*(20/80)</f>
        <v>1191.05</v>
      </c>
      <c r="G31" s="122">
        <f t="shared" si="5"/>
        <v>242924.84999999998</v>
      </c>
      <c r="H31" s="128">
        <f t="shared" si="6"/>
        <v>410</v>
      </c>
      <c r="I31">
        <v>23</v>
      </c>
      <c r="J31" s="47">
        <f t="shared" si="7"/>
        <v>14</v>
      </c>
      <c r="K31" s="50">
        <f>IF('Data Entry'!$C$9='Attrition Rates'!$A$4,'Attrition Rates'!D26,IF('Data Entry'!$C$9='Attrition Rates'!$A$5,'Attrition Rates'!E26,IF('Data Entry'!$C$9='Attrition Rates'!$A$6,'Attrition Rates'!F26,IF('Data Entry'!$C$9='Attrition Rates'!$A$7,'Attrition Rates'!G26,IF('Data Entry'!$C$9='Attrition Rates'!$A$8,'Attrition Rates'!H26,IF('Data Entry'!$C$9='Attrition Rates'!$A$9,'Attrition Rates'!I26,IF('Data Entry'!$C$9='Attrition Rates'!$A$10,'Attrition Rates'!J26,FALSE)))))))</f>
        <v>0.41000000000000003</v>
      </c>
      <c r="L31" s="158">
        <f t="shared" si="3"/>
        <v>410</v>
      </c>
      <c r="M31" s="1">
        <f t="shared" si="4"/>
        <v>5740</v>
      </c>
    </row>
    <row r="32" spans="1:13" x14ac:dyDescent="0.2">
      <c r="A32" s="119">
        <f t="shared" si="1"/>
        <v>0</v>
      </c>
      <c r="B32" s="241">
        <f t="shared" si="0"/>
        <v>390</v>
      </c>
      <c r="D32" s="122">
        <f>SUM(C32*'Data Entry'!$C$18)*(20/80)</f>
        <v>0</v>
      </c>
      <c r="E32" s="122">
        <f t="shared" si="2"/>
        <v>5460</v>
      </c>
      <c r="F32" s="122">
        <f>SUM(E32*'Data Entry'!$C$18)*(20/80)</f>
        <v>1132.95</v>
      </c>
      <c r="G32" s="122">
        <f t="shared" si="5"/>
        <v>249517.8</v>
      </c>
      <c r="H32" s="128">
        <f t="shared" si="6"/>
        <v>390</v>
      </c>
      <c r="I32">
        <v>24</v>
      </c>
      <c r="J32" s="47">
        <f t="shared" si="7"/>
        <v>14</v>
      </c>
      <c r="K32" s="50">
        <f>IF('Data Entry'!$C$9='Attrition Rates'!$A$4,'Attrition Rates'!D27,IF('Data Entry'!$C$9='Attrition Rates'!$A$5,'Attrition Rates'!E27,IF('Data Entry'!$C$9='Attrition Rates'!$A$6,'Attrition Rates'!F27,IF('Data Entry'!$C$9='Attrition Rates'!$A$7,'Attrition Rates'!G27,IF('Data Entry'!$C$9='Attrition Rates'!$A$8,'Attrition Rates'!H27,IF('Data Entry'!$C$9='Attrition Rates'!$A$9,'Attrition Rates'!I27,IF('Data Entry'!$C$9='Attrition Rates'!$A$10,'Attrition Rates'!J27,FALSE)))))))</f>
        <v>0.39</v>
      </c>
      <c r="L32" s="158">
        <f t="shared" si="3"/>
        <v>390</v>
      </c>
      <c r="M32" s="1">
        <f t="shared" si="4"/>
        <v>5460</v>
      </c>
    </row>
    <row r="33" spans="1:13" x14ac:dyDescent="0.2">
      <c r="A33" s="119">
        <f t="shared" si="1"/>
        <v>0</v>
      </c>
      <c r="B33" s="241">
        <f t="shared" si="0"/>
        <v>384</v>
      </c>
      <c r="C33" s="164">
        <f>IF(OR('Data Entry'!$C$20='Attrition Rates'!R$3,'Data Entry'!$C$20='Attrition Rates'!R$4,'Data Entry'!$C$20='Attrition Rates'!R$5,'Data Entry'!$C$20='Attrition Rates'!R$6),SUM(((B33*'Data Entry'!$C$21)*'Data Entry'!$C$22)*'Data Entry'!$C$23),0)</f>
        <v>652.80000000000007</v>
      </c>
      <c r="D33" s="122">
        <f>SUM(C33*'Data Entry'!$C$18)*(20/80)</f>
        <v>135.45600000000002</v>
      </c>
      <c r="E33" s="122">
        <f t="shared" si="2"/>
        <v>5376</v>
      </c>
      <c r="F33" s="122">
        <f>SUM(E33*'Data Entry'!$C$18)*(20/80)</f>
        <v>1115.52</v>
      </c>
      <c r="G33" s="122">
        <f t="shared" si="5"/>
        <v>256009.31999999998</v>
      </c>
      <c r="H33" s="128">
        <f t="shared" si="6"/>
        <v>384</v>
      </c>
      <c r="I33">
        <v>25</v>
      </c>
      <c r="J33" s="47">
        <f t="shared" si="7"/>
        <v>14</v>
      </c>
      <c r="K33" s="50">
        <f>IF('Data Entry'!$C$9='Attrition Rates'!$A$4,'Attrition Rates'!D28,IF('Data Entry'!$C$9='Attrition Rates'!$A$5,'Attrition Rates'!E28,IF('Data Entry'!$C$9='Attrition Rates'!$A$6,'Attrition Rates'!F28,IF('Data Entry'!$C$9='Attrition Rates'!$A$7,'Attrition Rates'!G28,IF('Data Entry'!$C$9='Attrition Rates'!$A$8,'Attrition Rates'!H28,IF('Data Entry'!$C$9='Attrition Rates'!$A$9,'Attrition Rates'!I28,IF('Data Entry'!$C$9='Attrition Rates'!$A$10,'Attrition Rates'!J28,FALSE)))))))</f>
        <v>0.38400000000000001</v>
      </c>
      <c r="L33" s="158">
        <f t="shared" si="3"/>
        <v>384</v>
      </c>
      <c r="M33" s="1">
        <f t="shared" si="4"/>
        <v>5376</v>
      </c>
    </row>
    <row r="34" spans="1:13" x14ac:dyDescent="0.2">
      <c r="A34" s="119">
        <f t="shared" si="1"/>
        <v>0</v>
      </c>
      <c r="B34" s="241">
        <f t="shared" si="0"/>
        <v>378</v>
      </c>
      <c r="C34" s="160"/>
      <c r="D34" s="122">
        <f>SUM(C34*'Data Entry'!$C$18)*(20/80)</f>
        <v>0</v>
      </c>
      <c r="E34" s="122">
        <f t="shared" si="2"/>
        <v>5292</v>
      </c>
      <c r="F34" s="122">
        <f>SUM(E34*'Data Entry'!$C$18)*(20/80)</f>
        <v>1098.0899999999999</v>
      </c>
      <c r="G34" s="122">
        <f t="shared" si="5"/>
        <v>262399.40999999997</v>
      </c>
      <c r="H34" s="128">
        <f t="shared" si="6"/>
        <v>378</v>
      </c>
      <c r="I34">
        <v>26</v>
      </c>
      <c r="J34" s="47">
        <f t="shared" si="7"/>
        <v>14</v>
      </c>
      <c r="K34" s="50">
        <f>IF('Data Entry'!$C$9='Attrition Rates'!$A$4,'Attrition Rates'!D29,IF('Data Entry'!$C$9='Attrition Rates'!$A$5,'Attrition Rates'!E29,IF('Data Entry'!$C$9='Attrition Rates'!$A$6,'Attrition Rates'!F29,IF('Data Entry'!$C$9='Attrition Rates'!$A$7,'Attrition Rates'!G29,IF('Data Entry'!$C$9='Attrition Rates'!$A$8,'Attrition Rates'!H29,IF('Data Entry'!$C$9='Attrition Rates'!$A$9,'Attrition Rates'!I29,IF('Data Entry'!$C$9='Attrition Rates'!$A$10,'Attrition Rates'!J29,FALSE)))))))</f>
        <v>0.378</v>
      </c>
      <c r="L34" s="158">
        <f t="shared" si="3"/>
        <v>378</v>
      </c>
      <c r="M34" s="1">
        <f t="shared" si="4"/>
        <v>5292</v>
      </c>
    </row>
    <row r="35" spans="1:13" x14ac:dyDescent="0.2">
      <c r="A35" s="119">
        <f t="shared" si="1"/>
        <v>0</v>
      </c>
      <c r="B35" s="241">
        <f t="shared" si="0"/>
        <v>372</v>
      </c>
      <c r="D35" s="122">
        <f>SUM(C35*'Data Entry'!$C$18)*(20/80)</f>
        <v>0</v>
      </c>
      <c r="E35" s="122">
        <f t="shared" si="2"/>
        <v>5208</v>
      </c>
      <c r="F35" s="122">
        <f>SUM(E35*'Data Entry'!$C$18)*(20/80)</f>
        <v>1080.6599999999999</v>
      </c>
      <c r="G35" s="122">
        <f t="shared" si="5"/>
        <v>268688.06999999995</v>
      </c>
      <c r="H35" s="128">
        <f t="shared" si="6"/>
        <v>372</v>
      </c>
      <c r="I35">
        <v>27</v>
      </c>
      <c r="J35" s="47">
        <f t="shared" si="7"/>
        <v>14</v>
      </c>
      <c r="K35" s="50">
        <f>IF('Data Entry'!$C$9='Attrition Rates'!$A$4,'Attrition Rates'!D30,IF('Data Entry'!$C$9='Attrition Rates'!$A$5,'Attrition Rates'!E30,IF('Data Entry'!$C$9='Attrition Rates'!$A$6,'Attrition Rates'!F30,IF('Data Entry'!$C$9='Attrition Rates'!$A$7,'Attrition Rates'!G30,IF('Data Entry'!$C$9='Attrition Rates'!$A$8,'Attrition Rates'!H30,IF('Data Entry'!$C$9='Attrition Rates'!$A$9,'Attrition Rates'!I30,IF('Data Entry'!$C$9='Attrition Rates'!$A$10,'Attrition Rates'!J30,FALSE)))))))</f>
        <v>0.372</v>
      </c>
      <c r="L35" s="158">
        <f t="shared" si="3"/>
        <v>372</v>
      </c>
      <c r="M35" s="1">
        <f t="shared" si="4"/>
        <v>5208</v>
      </c>
    </row>
    <row r="36" spans="1:13" x14ac:dyDescent="0.2">
      <c r="A36" s="119">
        <f t="shared" si="1"/>
        <v>0</v>
      </c>
      <c r="B36" s="241">
        <f t="shared" si="0"/>
        <v>366</v>
      </c>
      <c r="C36" s="160">
        <f>IF('Data Entry'!$C$20='Attrition Rates'!R$3,SUM(((B36*'Data Entry'!$C$21)*'Data Entry'!$C$22)*'Data Entry'!$C$23),0)</f>
        <v>0</v>
      </c>
      <c r="D36" s="122">
        <f>SUM(C36*'Data Entry'!$C$18)*(20/80)</f>
        <v>0</v>
      </c>
      <c r="E36" s="122">
        <f t="shared" si="2"/>
        <v>5124</v>
      </c>
      <c r="F36" s="122">
        <f>SUM(E36*'Data Entry'!$C$18)*(20/80)</f>
        <v>1063.23</v>
      </c>
      <c r="G36" s="122">
        <f t="shared" si="5"/>
        <v>274875.29999999993</v>
      </c>
      <c r="H36" s="128">
        <f t="shared" si="6"/>
        <v>366</v>
      </c>
      <c r="I36">
        <v>28</v>
      </c>
      <c r="J36" s="47">
        <f t="shared" si="7"/>
        <v>14</v>
      </c>
      <c r="K36" s="50">
        <f>IF('Data Entry'!$C$9='Attrition Rates'!$A$4,'Attrition Rates'!D31,IF('Data Entry'!$C$9='Attrition Rates'!$A$5,'Attrition Rates'!E31,IF('Data Entry'!$C$9='Attrition Rates'!$A$6,'Attrition Rates'!F31,IF('Data Entry'!$C$9='Attrition Rates'!$A$7,'Attrition Rates'!G31,IF('Data Entry'!$C$9='Attrition Rates'!$A$8,'Attrition Rates'!H31,IF('Data Entry'!$C$9='Attrition Rates'!$A$9,'Attrition Rates'!I31,IF('Data Entry'!$C$9='Attrition Rates'!$A$10,'Attrition Rates'!J31,FALSE)))))))</f>
        <v>0.36599999999999999</v>
      </c>
      <c r="L36" s="158">
        <f t="shared" si="3"/>
        <v>366</v>
      </c>
      <c r="M36" s="1">
        <f t="shared" si="4"/>
        <v>5124</v>
      </c>
    </row>
    <row r="37" spans="1:13" x14ac:dyDescent="0.2">
      <c r="A37" s="119">
        <f t="shared" si="1"/>
        <v>0</v>
      </c>
      <c r="B37" s="241">
        <f t="shared" si="0"/>
        <v>360</v>
      </c>
      <c r="C37" s="160">
        <f>IF('Data Entry'!$C$20='Attrition Rates'!R$4,SUM(((B37*'Data Entry'!$C$21)*'Data Entry'!$C$22)*'Data Entry'!$C$23),0)</f>
        <v>0</v>
      </c>
      <c r="D37" s="122">
        <f>SUM(C37*'Data Entry'!$C$18)*(20/80)</f>
        <v>0</v>
      </c>
      <c r="E37" s="122">
        <f t="shared" si="2"/>
        <v>5040</v>
      </c>
      <c r="F37" s="122">
        <f>SUM(E37*'Data Entry'!$C$18)*(20/80)</f>
        <v>1045.8</v>
      </c>
      <c r="G37" s="122">
        <f t="shared" si="5"/>
        <v>280961.09999999992</v>
      </c>
      <c r="H37" s="128">
        <f t="shared" si="6"/>
        <v>360</v>
      </c>
      <c r="I37">
        <v>29</v>
      </c>
      <c r="J37" s="47">
        <f t="shared" si="7"/>
        <v>14</v>
      </c>
      <c r="K37" s="50">
        <f>IF('Data Entry'!$C$9='Attrition Rates'!$A$4,'Attrition Rates'!D32,IF('Data Entry'!$C$9='Attrition Rates'!$A$5,'Attrition Rates'!E32,IF('Data Entry'!$C$9='Attrition Rates'!$A$6,'Attrition Rates'!F32,IF('Data Entry'!$C$9='Attrition Rates'!$A$7,'Attrition Rates'!G32,IF('Data Entry'!$C$9='Attrition Rates'!$A$8,'Attrition Rates'!H32,IF('Data Entry'!$C$9='Attrition Rates'!$A$9,'Attrition Rates'!I32,IF('Data Entry'!$C$9='Attrition Rates'!$A$10,'Attrition Rates'!J32,FALSE)))))))</f>
        <v>0.36</v>
      </c>
      <c r="L37" s="158">
        <f t="shared" si="3"/>
        <v>360</v>
      </c>
      <c r="M37" s="1">
        <f t="shared" si="4"/>
        <v>5040</v>
      </c>
    </row>
    <row r="38" spans="1:13" x14ac:dyDescent="0.2">
      <c r="A38" s="119">
        <f t="shared" si="1"/>
        <v>0</v>
      </c>
      <c r="B38" s="241">
        <f t="shared" si="0"/>
        <v>354</v>
      </c>
      <c r="D38" s="122">
        <f>SUM(C38*'Data Entry'!$C$18)*(20/80)</f>
        <v>0</v>
      </c>
      <c r="E38" s="122">
        <f t="shared" si="2"/>
        <v>4956</v>
      </c>
      <c r="F38" s="122">
        <f>SUM(E38*'Data Entry'!$C$18)*(20/80)</f>
        <v>1028.3699999999999</v>
      </c>
      <c r="G38" s="122">
        <f t="shared" si="5"/>
        <v>286945.46999999991</v>
      </c>
      <c r="H38" s="128">
        <f t="shared" si="6"/>
        <v>354</v>
      </c>
      <c r="I38">
        <v>30</v>
      </c>
      <c r="J38" s="47">
        <f t="shared" si="7"/>
        <v>14</v>
      </c>
      <c r="K38" s="50">
        <f>IF('Data Entry'!$C$9='Attrition Rates'!$A$4,'Attrition Rates'!D33,IF('Data Entry'!$C$9='Attrition Rates'!$A$5,'Attrition Rates'!E33,IF('Data Entry'!$C$9='Attrition Rates'!$A$6,'Attrition Rates'!F33,IF('Data Entry'!$C$9='Attrition Rates'!$A$7,'Attrition Rates'!G33,IF('Data Entry'!$C$9='Attrition Rates'!$A$8,'Attrition Rates'!H33,IF('Data Entry'!$C$9='Attrition Rates'!$A$9,'Attrition Rates'!I33,IF('Data Entry'!$C$9='Attrition Rates'!$A$10,'Attrition Rates'!J33,FALSE)))))))</f>
        <v>0.35399999999999998</v>
      </c>
      <c r="L38" s="158">
        <f t="shared" si="3"/>
        <v>354</v>
      </c>
      <c r="M38" s="1">
        <f t="shared" si="4"/>
        <v>4956</v>
      </c>
    </row>
    <row r="39" spans="1:13" x14ac:dyDescent="0.2">
      <c r="A39" s="119">
        <f t="shared" si="1"/>
        <v>0</v>
      </c>
      <c r="B39" s="241">
        <f t="shared" si="0"/>
        <v>348</v>
      </c>
      <c r="C39" s="160">
        <f>IF(OR('Data Entry'!$C$20='Attrition Rates'!R$3,'Data Entry'!$C$20='Attrition Rates'!R$5),SUM(((B39*'Data Entry'!$C$21)*'Data Entry'!$C$22)*'Data Entry'!$C$23),0)</f>
        <v>591.6</v>
      </c>
      <c r="D39" s="122">
        <f>SUM(C39*'Data Entry'!$C$18)*(20/80)</f>
        <v>122.75700000000001</v>
      </c>
      <c r="E39" s="122">
        <f t="shared" si="2"/>
        <v>4872</v>
      </c>
      <c r="F39" s="122">
        <f>SUM(E39*'Data Entry'!$C$18)*(20/80)</f>
        <v>1010.9399999999999</v>
      </c>
      <c r="G39" s="122">
        <f t="shared" si="5"/>
        <v>292828.40999999992</v>
      </c>
      <c r="H39" s="128">
        <f t="shared" si="6"/>
        <v>348</v>
      </c>
      <c r="I39">
        <v>31</v>
      </c>
      <c r="J39" s="47">
        <f t="shared" si="7"/>
        <v>14</v>
      </c>
      <c r="K39" s="50">
        <f>IF('Data Entry'!$C$9='Attrition Rates'!$A$4,'Attrition Rates'!D34,IF('Data Entry'!$C$9='Attrition Rates'!$A$5,'Attrition Rates'!E34,IF('Data Entry'!$C$9='Attrition Rates'!$A$6,'Attrition Rates'!F34,IF('Data Entry'!$C$9='Attrition Rates'!$A$7,'Attrition Rates'!G34,IF('Data Entry'!$C$9='Attrition Rates'!$A$8,'Attrition Rates'!H34,IF('Data Entry'!$C$9='Attrition Rates'!$A$9,'Attrition Rates'!I34,IF('Data Entry'!$C$9='Attrition Rates'!$A$10,'Attrition Rates'!J34,FALSE)))))))</f>
        <v>0.34799999999999998</v>
      </c>
      <c r="L39" s="158">
        <f t="shared" si="3"/>
        <v>348</v>
      </c>
      <c r="M39" s="1">
        <f t="shared" si="4"/>
        <v>4872</v>
      </c>
    </row>
    <row r="40" spans="1:13" x14ac:dyDescent="0.2">
      <c r="A40" s="119">
        <f t="shared" si="1"/>
        <v>0</v>
      </c>
      <c r="B40" s="241">
        <f t="shared" si="0"/>
        <v>342</v>
      </c>
      <c r="C40" s="160"/>
      <c r="D40" s="122">
        <f>SUM(C40*'Data Entry'!$C$18)*(20/80)</f>
        <v>0</v>
      </c>
      <c r="E40" s="122">
        <f t="shared" si="2"/>
        <v>4788</v>
      </c>
      <c r="F40" s="122">
        <f>SUM(E40*'Data Entry'!$C$18)*(20/80)</f>
        <v>993.51</v>
      </c>
      <c r="G40" s="122">
        <f t="shared" si="5"/>
        <v>298609.91999999993</v>
      </c>
      <c r="H40" s="128">
        <f t="shared" si="6"/>
        <v>342</v>
      </c>
      <c r="I40">
        <v>32</v>
      </c>
      <c r="J40" s="47">
        <f t="shared" si="7"/>
        <v>14</v>
      </c>
      <c r="K40" s="50">
        <f>IF('Data Entry'!$C$9='Attrition Rates'!$A$4,'Attrition Rates'!D35,IF('Data Entry'!$C$9='Attrition Rates'!$A$5,'Attrition Rates'!E35,IF('Data Entry'!$C$9='Attrition Rates'!$A$6,'Attrition Rates'!F35,IF('Data Entry'!$C$9='Attrition Rates'!$A$7,'Attrition Rates'!G35,IF('Data Entry'!$C$9='Attrition Rates'!$A$8,'Attrition Rates'!H35,IF('Data Entry'!$C$9='Attrition Rates'!$A$9,'Attrition Rates'!I35,IF('Data Entry'!$C$9='Attrition Rates'!$A$10,'Attrition Rates'!J35,FALSE)))))))</f>
        <v>0.34199999999999997</v>
      </c>
      <c r="L40" s="158">
        <f t="shared" si="3"/>
        <v>342</v>
      </c>
      <c r="M40" s="1">
        <f t="shared" si="4"/>
        <v>4788</v>
      </c>
    </row>
    <row r="41" spans="1:13" x14ac:dyDescent="0.2">
      <c r="A41" s="119">
        <f t="shared" si="1"/>
        <v>0</v>
      </c>
      <c r="B41" s="241">
        <f t="shared" si="0"/>
        <v>336</v>
      </c>
      <c r="C41" s="160">
        <f>IF('Data Entry'!$C$20='Attrition Rates'!R$4,SUM(((B41*'Data Entry'!$C$21)*'Data Entry'!$C$22)*'Data Entry'!$C$23),0)</f>
        <v>0</v>
      </c>
      <c r="D41" s="122">
        <f>SUM(C41*'Data Entry'!$C$18)*(20/80)</f>
        <v>0</v>
      </c>
      <c r="E41" s="122">
        <f t="shared" si="2"/>
        <v>4704</v>
      </c>
      <c r="F41" s="122">
        <f>SUM(E41*'Data Entry'!$C$18)*(20/80)</f>
        <v>976.07999999999993</v>
      </c>
      <c r="G41" s="122">
        <f t="shared" si="5"/>
        <v>304289.99999999994</v>
      </c>
      <c r="H41" s="128">
        <f t="shared" si="6"/>
        <v>336</v>
      </c>
      <c r="I41">
        <v>33</v>
      </c>
      <c r="J41" s="47">
        <f t="shared" si="7"/>
        <v>14</v>
      </c>
      <c r="K41" s="50">
        <f>IF('Data Entry'!$C$9='Attrition Rates'!$A$4,'Attrition Rates'!D36,IF('Data Entry'!$C$9='Attrition Rates'!$A$5,'Attrition Rates'!E36,IF('Data Entry'!$C$9='Attrition Rates'!$A$6,'Attrition Rates'!F36,IF('Data Entry'!$C$9='Attrition Rates'!$A$7,'Attrition Rates'!G36,IF('Data Entry'!$C$9='Attrition Rates'!$A$8,'Attrition Rates'!H36,IF('Data Entry'!$C$9='Attrition Rates'!$A$9,'Attrition Rates'!I36,IF('Data Entry'!$C$9='Attrition Rates'!$A$10,'Attrition Rates'!J36,FALSE)))))))</f>
        <v>0.33599999999999997</v>
      </c>
      <c r="L41" s="158">
        <f t="shared" si="3"/>
        <v>336</v>
      </c>
      <c r="M41" s="1">
        <f t="shared" si="4"/>
        <v>4704</v>
      </c>
    </row>
    <row r="42" spans="1:13" x14ac:dyDescent="0.2">
      <c r="A42" s="119">
        <f t="shared" si="1"/>
        <v>0</v>
      </c>
      <c r="B42" s="241">
        <f t="shared" si="0"/>
        <v>330</v>
      </c>
      <c r="C42" s="160">
        <f>IF('Data Entry'!$C$20='Attrition Rates'!R$3,SUM(((B42*'Data Entry'!$C$21)*'Data Entry'!$C$22)*'Data Entry'!$C$23),0)</f>
        <v>0</v>
      </c>
      <c r="D42" s="122">
        <f>SUM(C42*'Data Entry'!$C$18)*(20/80)</f>
        <v>0</v>
      </c>
      <c r="E42" s="122">
        <f t="shared" si="2"/>
        <v>4620</v>
      </c>
      <c r="F42" s="122">
        <f>SUM(E42*'Data Entry'!$C$18)*(20/80)</f>
        <v>958.65</v>
      </c>
      <c r="G42" s="122">
        <f t="shared" si="5"/>
        <v>309868.64999999997</v>
      </c>
      <c r="H42" s="128">
        <f t="shared" si="6"/>
        <v>330</v>
      </c>
      <c r="I42">
        <v>34</v>
      </c>
      <c r="J42" s="47">
        <f t="shared" si="7"/>
        <v>14</v>
      </c>
      <c r="K42" s="50">
        <f>IF('Data Entry'!$C$9='Attrition Rates'!$A$4,'Attrition Rates'!D37,IF('Data Entry'!$C$9='Attrition Rates'!$A$5,'Attrition Rates'!E37,IF('Data Entry'!$C$9='Attrition Rates'!$A$6,'Attrition Rates'!F37,IF('Data Entry'!$C$9='Attrition Rates'!$A$7,'Attrition Rates'!G37,IF('Data Entry'!$C$9='Attrition Rates'!$A$8,'Attrition Rates'!H37,IF('Data Entry'!$C$9='Attrition Rates'!$A$9,'Attrition Rates'!I37,IF('Data Entry'!$C$9='Attrition Rates'!$A$10,'Attrition Rates'!J37,FALSE)))))))</f>
        <v>0.32999999999999996</v>
      </c>
      <c r="L42" s="158">
        <f t="shared" si="3"/>
        <v>330</v>
      </c>
      <c r="M42" s="1">
        <f t="shared" si="4"/>
        <v>4620</v>
      </c>
    </row>
    <row r="43" spans="1:13" x14ac:dyDescent="0.2">
      <c r="A43" s="119">
        <f t="shared" si="1"/>
        <v>0</v>
      </c>
      <c r="B43" s="241">
        <f t="shared" si="0"/>
        <v>324</v>
      </c>
      <c r="C43" s="160"/>
      <c r="D43" s="122">
        <f>SUM(C43*'Data Entry'!$C$18)*(20/80)</f>
        <v>0</v>
      </c>
      <c r="E43" s="122">
        <f t="shared" si="2"/>
        <v>4536</v>
      </c>
      <c r="F43" s="122">
        <f>SUM(E43*'Data Entry'!$C$18)*(20/80)</f>
        <v>941.21999999999991</v>
      </c>
      <c r="G43" s="122">
        <f t="shared" si="5"/>
        <v>315345.86999999994</v>
      </c>
      <c r="H43" s="128">
        <f t="shared" si="6"/>
        <v>324</v>
      </c>
      <c r="I43">
        <v>35</v>
      </c>
      <c r="J43" s="47">
        <f t="shared" si="7"/>
        <v>14</v>
      </c>
      <c r="K43" s="50">
        <f>IF('Data Entry'!$C$9='Attrition Rates'!$A$4,'Attrition Rates'!D38,IF('Data Entry'!$C$9='Attrition Rates'!$A$5,'Attrition Rates'!E38,IF('Data Entry'!$C$9='Attrition Rates'!$A$6,'Attrition Rates'!F38,IF('Data Entry'!$C$9='Attrition Rates'!$A$7,'Attrition Rates'!G38,IF('Data Entry'!$C$9='Attrition Rates'!$A$8,'Attrition Rates'!H38,IF('Data Entry'!$C$9='Attrition Rates'!$A$9,'Attrition Rates'!I38,IF('Data Entry'!$C$9='Attrition Rates'!$A$10,'Attrition Rates'!J38,FALSE)))))))</f>
        <v>0.32399999999999995</v>
      </c>
      <c r="L43" s="158">
        <f t="shared" si="3"/>
        <v>324</v>
      </c>
      <c r="M43" s="1">
        <f t="shared" si="4"/>
        <v>4536</v>
      </c>
    </row>
    <row r="44" spans="1:13" x14ac:dyDescent="0.2">
      <c r="A44" s="119">
        <f t="shared" si="1"/>
        <v>0</v>
      </c>
      <c r="B44" s="241">
        <f t="shared" si="0"/>
        <v>318</v>
      </c>
      <c r="D44" s="122">
        <f>SUM(C44*'Data Entry'!$C$18)*(20/80)</f>
        <v>0</v>
      </c>
      <c r="E44" s="122">
        <f t="shared" si="2"/>
        <v>4452</v>
      </c>
      <c r="F44" s="122">
        <f>SUM(E44*'Data Entry'!$C$18)*(20/80)</f>
        <v>923.79</v>
      </c>
      <c r="G44" s="122">
        <f t="shared" si="5"/>
        <v>320721.65999999992</v>
      </c>
      <c r="H44" s="128">
        <f t="shared" si="6"/>
        <v>318</v>
      </c>
      <c r="I44">
        <v>36</v>
      </c>
      <c r="J44" s="47">
        <f t="shared" si="7"/>
        <v>14</v>
      </c>
      <c r="K44" s="50">
        <f>IF('Data Entry'!$C$9='Attrition Rates'!$A$4,'Attrition Rates'!D39,IF('Data Entry'!$C$9='Attrition Rates'!$A$5,'Attrition Rates'!E39,IF('Data Entry'!$C$9='Attrition Rates'!$A$6,'Attrition Rates'!F39,IF('Data Entry'!$C$9='Attrition Rates'!$A$7,'Attrition Rates'!G39,IF('Data Entry'!$C$9='Attrition Rates'!$A$8,'Attrition Rates'!H39,IF('Data Entry'!$C$9='Attrition Rates'!$A$9,'Attrition Rates'!I39,IF('Data Entry'!$C$9='Attrition Rates'!$A$10,'Attrition Rates'!J39,FALSE)))))))</f>
        <v>0.31799999999999995</v>
      </c>
      <c r="L44" s="158">
        <f t="shared" si="3"/>
        <v>318</v>
      </c>
      <c r="M44" s="1">
        <f t="shared" si="4"/>
        <v>4452</v>
      </c>
    </row>
    <row r="45" spans="1:13" x14ac:dyDescent="0.2">
      <c r="A45" s="119">
        <f t="shared" si="1"/>
        <v>0</v>
      </c>
      <c r="B45" s="241">
        <f t="shared" si="0"/>
        <v>312</v>
      </c>
      <c r="C45" s="164">
        <f>IF(OR('Data Entry'!$C$20='Attrition Rates'!R$3,'Data Entry'!$C$20='Attrition Rates'!R$4,'Data Entry'!$C$20='Attrition Rates'!R$5,'Data Entry'!$C$20='Attrition Rates'!R$6),SUM(((B45*'Data Entry'!$C$21)*'Data Entry'!$C$22)*'Data Entry'!$C$23),0)</f>
        <v>530.40000000000009</v>
      </c>
      <c r="D45" s="122">
        <f>SUM(C45*'Data Entry'!$C$18)*(20/80)</f>
        <v>110.05800000000001</v>
      </c>
      <c r="E45" s="122">
        <f t="shared" si="2"/>
        <v>4368</v>
      </c>
      <c r="F45" s="122">
        <f>SUM(E45*'Data Entry'!$C$18)*(20/80)</f>
        <v>906.3599999999999</v>
      </c>
      <c r="G45" s="122">
        <f t="shared" si="5"/>
        <v>325996.0199999999</v>
      </c>
      <c r="H45" s="128">
        <f t="shared" si="6"/>
        <v>312</v>
      </c>
      <c r="I45">
        <v>37</v>
      </c>
      <c r="J45" s="47">
        <f t="shared" si="7"/>
        <v>14</v>
      </c>
      <c r="K45" s="50">
        <f>IF('Data Entry'!$C$9='Attrition Rates'!$A$4,'Attrition Rates'!D40,IF('Data Entry'!$C$9='Attrition Rates'!$A$5,'Attrition Rates'!E40,IF('Data Entry'!$C$9='Attrition Rates'!$A$6,'Attrition Rates'!F40,IF('Data Entry'!$C$9='Attrition Rates'!$A$7,'Attrition Rates'!G40,IF('Data Entry'!$C$9='Attrition Rates'!$A$8,'Attrition Rates'!H40,IF('Data Entry'!$C$9='Attrition Rates'!$A$9,'Attrition Rates'!I40,IF('Data Entry'!$C$9='Attrition Rates'!$A$10,'Attrition Rates'!J40,FALSE)))))))</f>
        <v>0.31199999999999994</v>
      </c>
      <c r="L45" s="158">
        <f t="shared" si="3"/>
        <v>312</v>
      </c>
      <c r="M45" s="1">
        <f t="shared" si="4"/>
        <v>4368</v>
      </c>
    </row>
    <row r="46" spans="1:13" x14ac:dyDescent="0.2">
      <c r="A46" s="119">
        <f t="shared" si="1"/>
        <v>0</v>
      </c>
      <c r="B46" s="241">
        <f t="shared" si="0"/>
        <v>306</v>
      </c>
      <c r="C46" s="160"/>
      <c r="D46" s="122">
        <f>SUM(C46*'Data Entry'!$C$18)*(20/80)</f>
        <v>0</v>
      </c>
      <c r="E46" s="122">
        <f t="shared" si="2"/>
        <v>4284</v>
      </c>
      <c r="F46" s="122">
        <f>SUM(E46*'Data Entry'!$C$18)*(20/80)</f>
        <v>888.93</v>
      </c>
      <c r="G46" s="122">
        <f t="shared" si="5"/>
        <v>331168.9499999999</v>
      </c>
      <c r="H46" s="128">
        <f t="shared" si="6"/>
        <v>306</v>
      </c>
      <c r="I46">
        <v>38</v>
      </c>
      <c r="J46" s="47">
        <f t="shared" si="7"/>
        <v>14</v>
      </c>
      <c r="K46" s="50">
        <f>IF('Data Entry'!$C$9='Attrition Rates'!$A$4,'Attrition Rates'!D41,IF('Data Entry'!$C$9='Attrition Rates'!$A$5,'Attrition Rates'!E41,IF('Data Entry'!$C$9='Attrition Rates'!$A$6,'Attrition Rates'!F41,IF('Data Entry'!$C$9='Attrition Rates'!$A$7,'Attrition Rates'!G41,IF('Data Entry'!$C$9='Attrition Rates'!$A$8,'Attrition Rates'!H41,IF('Data Entry'!$C$9='Attrition Rates'!$A$9,'Attrition Rates'!I41,IF('Data Entry'!$C$9='Attrition Rates'!$A$10,'Attrition Rates'!J41,FALSE)))))))</f>
        <v>0.30599999999999994</v>
      </c>
      <c r="L46" s="158">
        <f t="shared" si="3"/>
        <v>306</v>
      </c>
      <c r="M46" s="1">
        <f t="shared" si="4"/>
        <v>4284</v>
      </c>
    </row>
    <row r="47" spans="1:13" x14ac:dyDescent="0.2">
      <c r="A47" s="119">
        <f t="shared" si="1"/>
        <v>0</v>
      </c>
      <c r="B47" s="241">
        <f t="shared" si="0"/>
        <v>300</v>
      </c>
      <c r="D47" s="122">
        <f>SUM(C47*'Data Entry'!$C$18)*(20/80)</f>
        <v>0</v>
      </c>
      <c r="E47" s="122">
        <f t="shared" si="2"/>
        <v>4200</v>
      </c>
      <c r="F47" s="122">
        <f>SUM(E47*'Data Entry'!$C$18)*(20/80)</f>
        <v>871.5</v>
      </c>
      <c r="G47" s="122">
        <f t="shared" si="5"/>
        <v>336240.4499999999</v>
      </c>
      <c r="H47" s="128">
        <f t="shared" si="6"/>
        <v>300</v>
      </c>
      <c r="I47">
        <v>39</v>
      </c>
      <c r="J47" s="47">
        <f t="shared" si="7"/>
        <v>14</v>
      </c>
      <c r="K47" s="50">
        <f>IF('Data Entry'!$C$9='Attrition Rates'!$A$4,'Attrition Rates'!D42,IF('Data Entry'!$C$9='Attrition Rates'!$A$5,'Attrition Rates'!E42,IF('Data Entry'!$C$9='Attrition Rates'!$A$6,'Attrition Rates'!F42,IF('Data Entry'!$C$9='Attrition Rates'!$A$7,'Attrition Rates'!G42,IF('Data Entry'!$C$9='Attrition Rates'!$A$8,'Attrition Rates'!H42,IF('Data Entry'!$C$9='Attrition Rates'!$A$9,'Attrition Rates'!I42,IF('Data Entry'!$C$9='Attrition Rates'!$A$10,'Attrition Rates'!J42,FALSE)))))))</f>
        <v>0.29999999999999993</v>
      </c>
      <c r="L47" s="158">
        <f t="shared" si="3"/>
        <v>300</v>
      </c>
      <c r="M47" s="1">
        <f t="shared" si="4"/>
        <v>4200</v>
      </c>
    </row>
    <row r="48" spans="1:13" x14ac:dyDescent="0.2">
      <c r="A48" s="119">
        <f t="shared" si="1"/>
        <v>0</v>
      </c>
      <c r="B48" s="241">
        <f t="shared" si="0"/>
        <v>294</v>
      </c>
      <c r="C48" s="160">
        <f>IF('Data Entry'!$C$20='Attrition Rates'!R$3,SUM(((B48*'Data Entry'!$C$21)*'Data Entry'!$C$22)*'Data Entry'!$C$23),0)</f>
        <v>0</v>
      </c>
      <c r="D48" s="122">
        <f>SUM(C48*'Data Entry'!$C$18)*(20/80)</f>
        <v>0</v>
      </c>
      <c r="E48" s="122">
        <f t="shared" si="2"/>
        <v>4116</v>
      </c>
      <c r="F48" s="122">
        <f>SUM(E48*'Data Entry'!$C$18)*(20/80)</f>
        <v>854.06999999999994</v>
      </c>
      <c r="G48" s="122">
        <f t="shared" si="5"/>
        <v>341210.5199999999</v>
      </c>
      <c r="H48" s="128">
        <f t="shared" si="6"/>
        <v>294</v>
      </c>
      <c r="I48">
        <v>40</v>
      </c>
      <c r="J48" s="47">
        <f t="shared" si="7"/>
        <v>14</v>
      </c>
      <c r="K48" s="50">
        <f>IF('Data Entry'!$C$9='Attrition Rates'!$A$4,'Attrition Rates'!D43,IF('Data Entry'!$C$9='Attrition Rates'!$A$5,'Attrition Rates'!E43,IF('Data Entry'!$C$9='Attrition Rates'!$A$6,'Attrition Rates'!F43,IF('Data Entry'!$C$9='Attrition Rates'!$A$7,'Attrition Rates'!G43,IF('Data Entry'!$C$9='Attrition Rates'!$A$8,'Attrition Rates'!H43,IF('Data Entry'!$C$9='Attrition Rates'!$A$9,'Attrition Rates'!I43,IF('Data Entry'!$C$9='Attrition Rates'!$A$10,'Attrition Rates'!J43,FALSE)))))))</f>
        <v>0.29399999999999993</v>
      </c>
      <c r="L48" s="158">
        <f t="shared" si="3"/>
        <v>294</v>
      </c>
      <c r="M48" s="1">
        <f t="shared" si="4"/>
        <v>4116</v>
      </c>
    </row>
    <row r="49" spans="1:13" x14ac:dyDescent="0.2">
      <c r="A49" s="119">
        <f t="shared" si="1"/>
        <v>0</v>
      </c>
      <c r="B49" s="241">
        <f t="shared" si="0"/>
        <v>288</v>
      </c>
      <c r="C49" s="160">
        <f>IF('Data Entry'!$C$20='Attrition Rates'!R$4,SUM(((B49*'Data Entry'!$C$21)*'Data Entry'!$C$22)*'Data Entry'!$C$23),0)</f>
        <v>0</v>
      </c>
      <c r="D49" s="122">
        <f>SUM(C49*'Data Entry'!$C$18)*(20/80)</f>
        <v>0</v>
      </c>
      <c r="E49" s="122">
        <f t="shared" si="2"/>
        <v>4032</v>
      </c>
      <c r="F49" s="122">
        <f>SUM(E49*'Data Entry'!$C$18)*(20/80)</f>
        <v>836.64</v>
      </c>
      <c r="G49" s="122">
        <f t="shared" si="5"/>
        <v>346079.15999999992</v>
      </c>
      <c r="H49" s="128">
        <f t="shared" si="6"/>
        <v>288</v>
      </c>
      <c r="I49">
        <v>41</v>
      </c>
      <c r="J49" s="47">
        <f t="shared" si="7"/>
        <v>14</v>
      </c>
      <c r="K49" s="50">
        <f>IF('Data Entry'!$C$9='Attrition Rates'!$A$4,'Attrition Rates'!D44,IF('Data Entry'!$C$9='Attrition Rates'!$A$5,'Attrition Rates'!E44,IF('Data Entry'!$C$9='Attrition Rates'!$A$6,'Attrition Rates'!F44,IF('Data Entry'!$C$9='Attrition Rates'!$A$7,'Attrition Rates'!G44,IF('Data Entry'!$C$9='Attrition Rates'!$A$8,'Attrition Rates'!H44,IF('Data Entry'!$C$9='Attrition Rates'!$A$9,'Attrition Rates'!I44,IF('Data Entry'!$C$9='Attrition Rates'!$A$10,'Attrition Rates'!J44,FALSE)))))))</f>
        <v>0.28799999999999992</v>
      </c>
      <c r="L49" s="158">
        <f t="shared" si="3"/>
        <v>288</v>
      </c>
      <c r="M49" s="1">
        <f t="shared" si="4"/>
        <v>4032</v>
      </c>
    </row>
    <row r="50" spans="1:13" x14ac:dyDescent="0.2">
      <c r="A50" s="119">
        <f t="shared" si="1"/>
        <v>0</v>
      </c>
      <c r="B50" s="241">
        <f t="shared" si="0"/>
        <v>282</v>
      </c>
      <c r="D50" s="122">
        <f>SUM(C50*'Data Entry'!$C$18)*(20/80)</f>
        <v>0</v>
      </c>
      <c r="E50" s="122">
        <f t="shared" si="2"/>
        <v>3948</v>
      </c>
      <c r="F50" s="122">
        <f>SUM(E50*'Data Entry'!$C$18)*(20/80)</f>
        <v>819.20999999999992</v>
      </c>
      <c r="G50" s="122">
        <f t="shared" si="5"/>
        <v>350846.36999999994</v>
      </c>
      <c r="H50" s="128">
        <f t="shared" si="6"/>
        <v>282</v>
      </c>
      <c r="I50">
        <v>42</v>
      </c>
      <c r="J50" s="47">
        <f t="shared" si="7"/>
        <v>14</v>
      </c>
      <c r="K50" s="50">
        <f>IF('Data Entry'!$C$9='Attrition Rates'!$A$4,'Attrition Rates'!D45,IF('Data Entry'!$C$9='Attrition Rates'!$A$5,'Attrition Rates'!E45,IF('Data Entry'!$C$9='Attrition Rates'!$A$6,'Attrition Rates'!F45,IF('Data Entry'!$C$9='Attrition Rates'!$A$7,'Attrition Rates'!G45,IF('Data Entry'!$C$9='Attrition Rates'!$A$8,'Attrition Rates'!H45,IF('Data Entry'!$C$9='Attrition Rates'!$A$9,'Attrition Rates'!I45,IF('Data Entry'!$C$9='Attrition Rates'!$A$10,'Attrition Rates'!J45,FALSE)))))))</f>
        <v>0.28199999999999992</v>
      </c>
      <c r="L50" s="158">
        <f t="shared" si="3"/>
        <v>282</v>
      </c>
      <c r="M50" s="1">
        <f t="shared" si="4"/>
        <v>3948</v>
      </c>
    </row>
    <row r="51" spans="1:13" x14ac:dyDescent="0.2">
      <c r="A51" s="119">
        <f t="shared" si="1"/>
        <v>0</v>
      </c>
      <c r="B51" s="241">
        <f t="shared" si="0"/>
        <v>276</v>
      </c>
      <c r="C51" s="160">
        <f>IF(OR('Data Entry'!$C$20='Attrition Rates'!R$3,'Data Entry'!$C$20='Attrition Rates'!R$5),SUM(((B51*'Data Entry'!$C$21)*'Data Entry'!$C$22)*'Data Entry'!$C$23),0)</f>
        <v>469.20000000000005</v>
      </c>
      <c r="D51" s="122">
        <f>SUM(C51*'Data Entry'!$C$18)*(20/80)</f>
        <v>97.359000000000009</v>
      </c>
      <c r="E51" s="122">
        <f t="shared" si="2"/>
        <v>3864</v>
      </c>
      <c r="F51" s="122">
        <f>SUM(E51*'Data Entry'!$C$18)*(20/80)</f>
        <v>801.78</v>
      </c>
      <c r="G51" s="122">
        <f t="shared" si="5"/>
        <v>355512.14999999997</v>
      </c>
      <c r="H51" s="128">
        <f t="shared" si="6"/>
        <v>276</v>
      </c>
      <c r="I51">
        <v>43</v>
      </c>
      <c r="J51" s="47">
        <f t="shared" si="7"/>
        <v>14</v>
      </c>
      <c r="K51" s="50">
        <f>IF('Data Entry'!$C$9='Attrition Rates'!$A$4,'Attrition Rates'!D46,IF('Data Entry'!$C$9='Attrition Rates'!$A$5,'Attrition Rates'!E46,IF('Data Entry'!$C$9='Attrition Rates'!$A$6,'Attrition Rates'!F46,IF('Data Entry'!$C$9='Attrition Rates'!$A$7,'Attrition Rates'!G46,IF('Data Entry'!$C$9='Attrition Rates'!$A$8,'Attrition Rates'!H46,IF('Data Entry'!$C$9='Attrition Rates'!$A$9,'Attrition Rates'!I46,IF('Data Entry'!$C$9='Attrition Rates'!$A$10,'Attrition Rates'!J46,FALSE)))))))</f>
        <v>0.27599999999999991</v>
      </c>
      <c r="L51" s="158">
        <f t="shared" si="3"/>
        <v>276</v>
      </c>
      <c r="M51" s="1">
        <f t="shared" si="4"/>
        <v>3864</v>
      </c>
    </row>
    <row r="52" spans="1:13" x14ac:dyDescent="0.2">
      <c r="A52" s="119">
        <f t="shared" si="1"/>
        <v>0</v>
      </c>
      <c r="B52" s="241">
        <f t="shared" si="0"/>
        <v>270</v>
      </c>
      <c r="C52" s="160"/>
      <c r="D52" s="122">
        <f>SUM(C52*'Data Entry'!$C$18)*(20/80)</f>
        <v>0</v>
      </c>
      <c r="E52" s="122">
        <f t="shared" si="2"/>
        <v>3780</v>
      </c>
      <c r="F52" s="122">
        <f>SUM(E52*'Data Entry'!$C$18)*(20/80)</f>
        <v>784.34999999999991</v>
      </c>
      <c r="G52" s="122">
        <f t="shared" si="5"/>
        <v>360076.49999999994</v>
      </c>
      <c r="H52" s="128">
        <f t="shared" si="6"/>
        <v>270</v>
      </c>
      <c r="I52">
        <v>44</v>
      </c>
      <c r="J52" s="47">
        <f t="shared" si="7"/>
        <v>14</v>
      </c>
      <c r="K52" s="50">
        <f>IF('Data Entry'!$C$9='Attrition Rates'!$A$4,'Attrition Rates'!D47,IF('Data Entry'!$C$9='Attrition Rates'!$A$5,'Attrition Rates'!E47,IF('Data Entry'!$C$9='Attrition Rates'!$A$6,'Attrition Rates'!F47,IF('Data Entry'!$C$9='Attrition Rates'!$A$7,'Attrition Rates'!G47,IF('Data Entry'!$C$9='Attrition Rates'!$A$8,'Attrition Rates'!H47,IF('Data Entry'!$C$9='Attrition Rates'!$A$9,'Attrition Rates'!I47,IF('Data Entry'!$C$9='Attrition Rates'!$A$10,'Attrition Rates'!J47,FALSE)))))))</f>
        <v>0.26999999999999991</v>
      </c>
      <c r="L52" s="158">
        <f t="shared" si="3"/>
        <v>270</v>
      </c>
      <c r="M52" s="1">
        <f t="shared" si="4"/>
        <v>3780</v>
      </c>
    </row>
    <row r="53" spans="1:13" x14ac:dyDescent="0.2">
      <c r="A53" s="119">
        <f t="shared" si="1"/>
        <v>0</v>
      </c>
      <c r="B53" s="241">
        <f t="shared" si="0"/>
        <v>264</v>
      </c>
      <c r="C53" s="160">
        <f>IF('Data Entry'!$C$20='Attrition Rates'!R$4,SUM(((B53*'Data Entry'!$C$21)*'Data Entry'!$C$22)*'Data Entry'!$C$23),0)</f>
        <v>0</v>
      </c>
      <c r="D53" s="122">
        <f>SUM(C53*'Data Entry'!$C$18)*(20/80)</f>
        <v>0</v>
      </c>
      <c r="E53" s="122">
        <f t="shared" si="2"/>
        <v>3696</v>
      </c>
      <c r="F53" s="122">
        <f>SUM(E53*'Data Entry'!$C$18)*(20/80)</f>
        <v>766.92</v>
      </c>
      <c r="G53" s="122">
        <f t="shared" si="5"/>
        <v>364539.41999999993</v>
      </c>
      <c r="H53" s="128">
        <f t="shared" si="6"/>
        <v>264</v>
      </c>
      <c r="I53">
        <v>45</v>
      </c>
      <c r="J53" s="47">
        <f t="shared" si="7"/>
        <v>14</v>
      </c>
      <c r="K53" s="50">
        <f>IF('Data Entry'!$C$9='Attrition Rates'!$A$4,'Attrition Rates'!D48,IF('Data Entry'!$C$9='Attrition Rates'!$A$5,'Attrition Rates'!E48,IF('Data Entry'!$C$9='Attrition Rates'!$A$6,'Attrition Rates'!F48,IF('Data Entry'!$C$9='Attrition Rates'!$A$7,'Attrition Rates'!G48,IF('Data Entry'!$C$9='Attrition Rates'!$A$8,'Attrition Rates'!H48,IF('Data Entry'!$C$9='Attrition Rates'!$A$9,'Attrition Rates'!I48,IF('Data Entry'!$C$9='Attrition Rates'!$A$10,'Attrition Rates'!J48,FALSE)))))))</f>
        <v>0.2639999999999999</v>
      </c>
      <c r="L53" s="158">
        <f t="shared" si="3"/>
        <v>264</v>
      </c>
      <c r="M53" s="1">
        <f t="shared" si="4"/>
        <v>3696</v>
      </c>
    </row>
    <row r="54" spans="1:13" x14ac:dyDescent="0.2">
      <c r="A54" s="119">
        <f t="shared" si="1"/>
        <v>0</v>
      </c>
      <c r="B54" s="241">
        <f t="shared" si="0"/>
        <v>258</v>
      </c>
      <c r="C54" s="160">
        <f>IF('Data Entry'!$C$20='Attrition Rates'!R$3,SUM(((B54*'Data Entry'!$C$21)*'Data Entry'!$C$22)*'Data Entry'!$C$23),0)</f>
        <v>0</v>
      </c>
      <c r="D54" s="122">
        <f>SUM(C54*'Data Entry'!$C$18)*(20/80)</f>
        <v>0</v>
      </c>
      <c r="E54" s="122">
        <f t="shared" si="2"/>
        <v>3612</v>
      </c>
      <c r="F54" s="122">
        <f>SUM(E54*'Data Entry'!$C$18)*(20/80)</f>
        <v>749.49</v>
      </c>
      <c r="G54" s="122">
        <f t="shared" si="5"/>
        <v>368900.90999999992</v>
      </c>
      <c r="H54" s="128">
        <f t="shared" si="6"/>
        <v>258</v>
      </c>
      <c r="I54">
        <v>46</v>
      </c>
      <c r="J54" s="47">
        <f t="shared" si="7"/>
        <v>14</v>
      </c>
      <c r="K54" s="50">
        <f>IF('Data Entry'!$C$9='Attrition Rates'!$A$4,'Attrition Rates'!D49,IF('Data Entry'!$C$9='Attrition Rates'!$A$5,'Attrition Rates'!E49,IF('Data Entry'!$C$9='Attrition Rates'!$A$6,'Attrition Rates'!F49,IF('Data Entry'!$C$9='Attrition Rates'!$A$7,'Attrition Rates'!G49,IF('Data Entry'!$C$9='Attrition Rates'!$A$8,'Attrition Rates'!H49,IF('Data Entry'!$C$9='Attrition Rates'!$A$9,'Attrition Rates'!I49,IF('Data Entry'!$C$9='Attrition Rates'!$A$10,'Attrition Rates'!J49,FALSE)))))))</f>
        <v>0.2579999999999999</v>
      </c>
      <c r="L54" s="158">
        <f t="shared" si="3"/>
        <v>258</v>
      </c>
      <c r="M54" s="1">
        <f t="shared" si="4"/>
        <v>3612</v>
      </c>
    </row>
    <row r="55" spans="1:13" x14ac:dyDescent="0.2">
      <c r="A55" s="119">
        <f t="shared" si="1"/>
        <v>0</v>
      </c>
      <c r="B55" s="241">
        <f t="shared" si="0"/>
        <v>252</v>
      </c>
      <c r="C55" s="160"/>
      <c r="D55" s="122">
        <f>SUM(C55*'Data Entry'!$C$18)*(20/80)</f>
        <v>0</v>
      </c>
      <c r="E55" s="122">
        <f t="shared" si="2"/>
        <v>3528</v>
      </c>
      <c r="F55" s="122">
        <f>SUM(E55*'Data Entry'!$C$18)*(20/80)</f>
        <v>732.06</v>
      </c>
      <c r="G55" s="122">
        <f t="shared" si="5"/>
        <v>373160.96999999991</v>
      </c>
      <c r="H55" s="128">
        <f t="shared" si="6"/>
        <v>252</v>
      </c>
      <c r="I55">
        <v>47</v>
      </c>
      <c r="J55" s="47">
        <f t="shared" si="7"/>
        <v>14</v>
      </c>
      <c r="K55" s="50">
        <f>IF('Data Entry'!$C$9='Attrition Rates'!$A$4,'Attrition Rates'!D50,IF('Data Entry'!$C$9='Attrition Rates'!$A$5,'Attrition Rates'!E50,IF('Data Entry'!$C$9='Attrition Rates'!$A$6,'Attrition Rates'!F50,IF('Data Entry'!$C$9='Attrition Rates'!$A$7,'Attrition Rates'!G50,IF('Data Entry'!$C$9='Attrition Rates'!$A$8,'Attrition Rates'!H50,IF('Data Entry'!$C$9='Attrition Rates'!$A$9,'Attrition Rates'!I50,IF('Data Entry'!$C$9='Attrition Rates'!$A$10,'Attrition Rates'!J50,FALSE)))))))</f>
        <v>0.25199999999999989</v>
      </c>
      <c r="L55" s="158">
        <f t="shared" si="3"/>
        <v>252</v>
      </c>
      <c r="M55" s="1">
        <f t="shared" si="4"/>
        <v>3528</v>
      </c>
    </row>
    <row r="56" spans="1:13" x14ac:dyDescent="0.2">
      <c r="A56" s="119">
        <f t="shared" si="1"/>
        <v>0</v>
      </c>
      <c r="B56" s="241">
        <f t="shared" si="0"/>
        <v>246</v>
      </c>
      <c r="C56" s="160"/>
      <c r="D56" s="122">
        <f>SUM(C56*'Data Entry'!$C$18)*(20/80)</f>
        <v>0</v>
      </c>
      <c r="E56" s="122">
        <f t="shared" si="2"/>
        <v>3444</v>
      </c>
      <c r="F56" s="122">
        <f>SUM(E56*'Data Entry'!$C$18)*(20/80)</f>
        <v>714.63</v>
      </c>
      <c r="G56" s="122">
        <f t="shared" si="5"/>
        <v>377319.59999999992</v>
      </c>
      <c r="H56" s="128">
        <f t="shared" si="6"/>
        <v>246</v>
      </c>
      <c r="I56">
        <v>48</v>
      </c>
      <c r="J56" s="47">
        <f t="shared" si="7"/>
        <v>14</v>
      </c>
      <c r="K56" s="50">
        <f>IF('Data Entry'!$C$9='Attrition Rates'!$A$4,'Attrition Rates'!D51,IF('Data Entry'!$C$9='Attrition Rates'!$A$5,'Attrition Rates'!E51,IF('Data Entry'!$C$9='Attrition Rates'!$A$6,'Attrition Rates'!F51,IF('Data Entry'!$C$9='Attrition Rates'!$A$7,'Attrition Rates'!G51,IF('Data Entry'!$C$9='Attrition Rates'!$A$8,'Attrition Rates'!H51,IF('Data Entry'!$C$9='Attrition Rates'!$A$9,'Attrition Rates'!I51,IF('Data Entry'!$C$9='Attrition Rates'!$A$10,'Attrition Rates'!J51,FALSE)))))))</f>
        <v>0.24599999999999989</v>
      </c>
      <c r="L56" s="158">
        <f t="shared" si="3"/>
        <v>246</v>
      </c>
      <c r="M56" s="1">
        <f t="shared" si="4"/>
        <v>3444</v>
      </c>
    </row>
    <row r="61" spans="1:13" x14ac:dyDescent="0.2">
      <c r="A61" s="2"/>
    </row>
    <row r="66" spans="2:13" x14ac:dyDescent="0.2">
      <c r="B66" s="242"/>
      <c r="C66" s="163"/>
      <c r="D66"/>
    </row>
    <row r="67" spans="2:13" x14ac:dyDescent="0.2">
      <c r="B67" s="242"/>
      <c r="C67" s="163"/>
      <c r="D67"/>
      <c r="J67" s="48"/>
      <c r="K67" s="51"/>
      <c r="M67"/>
    </row>
    <row r="68" spans="2:13" x14ac:dyDescent="0.2">
      <c r="B68" s="242"/>
      <c r="C68" s="163"/>
      <c r="D68"/>
      <c r="J68" s="48"/>
      <c r="K68" s="51"/>
      <c r="M68"/>
    </row>
    <row r="69" spans="2:13" x14ac:dyDescent="0.2">
      <c r="B69" s="242"/>
      <c r="C69" s="163"/>
      <c r="D69"/>
    </row>
    <row r="70" spans="2:13" x14ac:dyDescent="0.2">
      <c r="B70" s="242"/>
      <c r="C70" s="163"/>
      <c r="D70"/>
    </row>
    <row r="71" spans="2:13" x14ac:dyDescent="0.2">
      <c r="B71" s="242"/>
      <c r="C71" s="163"/>
      <c r="D71"/>
    </row>
    <row r="72" spans="2:13" x14ac:dyDescent="0.2">
      <c r="B72" s="242"/>
      <c r="C72" s="163"/>
      <c r="D72"/>
    </row>
    <row r="73" spans="2:13" x14ac:dyDescent="0.2">
      <c r="B73" s="242"/>
      <c r="C73" s="163"/>
      <c r="D73"/>
    </row>
    <row r="74" spans="2:13" x14ac:dyDescent="0.2">
      <c r="B74" s="242"/>
      <c r="C74" s="163"/>
      <c r="D74"/>
    </row>
    <row r="75" spans="2:13" x14ac:dyDescent="0.2">
      <c r="B75" s="242"/>
      <c r="C75" s="163"/>
      <c r="D75"/>
    </row>
    <row r="76" spans="2:13" x14ac:dyDescent="0.2">
      <c r="B76" s="242"/>
      <c r="C76" s="163"/>
      <c r="D76"/>
    </row>
    <row r="77" spans="2:13" x14ac:dyDescent="0.2">
      <c r="B77" s="242"/>
      <c r="C77" s="163"/>
      <c r="D77"/>
    </row>
    <row r="78" spans="2:13" x14ac:dyDescent="0.2">
      <c r="B78" s="242"/>
      <c r="C78" s="163"/>
      <c r="D78"/>
    </row>
    <row r="79" spans="2:13" x14ac:dyDescent="0.2">
      <c r="B79" s="242"/>
      <c r="C79" s="163"/>
      <c r="D79"/>
    </row>
    <row r="80" spans="2:13" x14ac:dyDescent="0.2">
      <c r="B80" s="242"/>
      <c r="C80" s="163"/>
      <c r="D80"/>
    </row>
    <row r="81" spans="2:13" x14ac:dyDescent="0.2">
      <c r="B81" s="242"/>
      <c r="C81" s="163"/>
      <c r="D81"/>
    </row>
    <row r="82" spans="2:13" x14ac:dyDescent="0.2">
      <c r="B82" s="242"/>
      <c r="C82" s="163"/>
      <c r="D82"/>
      <c r="J82"/>
      <c r="K82"/>
      <c r="L82"/>
      <c r="M82"/>
    </row>
    <row r="83" spans="2:13" x14ac:dyDescent="0.2">
      <c r="B83" s="242"/>
      <c r="C83" s="163"/>
      <c r="D83"/>
      <c r="J83"/>
      <c r="K83"/>
      <c r="L83"/>
      <c r="M83"/>
    </row>
    <row r="84" spans="2:13" x14ac:dyDescent="0.2">
      <c r="B84" s="242"/>
      <c r="C84" s="163"/>
      <c r="D84"/>
      <c r="J84"/>
      <c r="K84"/>
      <c r="L84"/>
      <c r="M84"/>
    </row>
    <row r="85" spans="2:13" x14ac:dyDescent="0.2">
      <c r="B85" s="242"/>
      <c r="C85" s="163"/>
      <c r="D85"/>
      <c r="J85"/>
      <c r="K85"/>
      <c r="L85"/>
      <c r="M85"/>
    </row>
    <row r="86" spans="2:13" x14ac:dyDescent="0.2">
      <c r="B86" s="242"/>
      <c r="C86" s="163"/>
      <c r="D86"/>
      <c r="J86"/>
      <c r="K86"/>
      <c r="L86"/>
      <c r="M86"/>
    </row>
    <row r="87" spans="2:13" x14ac:dyDescent="0.2">
      <c r="B87" s="242"/>
      <c r="C87" s="163"/>
      <c r="D87"/>
      <c r="J87"/>
      <c r="K87"/>
      <c r="L87"/>
      <c r="M87"/>
    </row>
    <row r="88" spans="2:13" x14ac:dyDescent="0.2">
      <c r="B88" s="242"/>
      <c r="C88" s="163"/>
      <c r="D88"/>
      <c r="J88"/>
      <c r="K88"/>
      <c r="L88"/>
      <c r="M88"/>
    </row>
    <row r="89" spans="2:13" x14ac:dyDescent="0.2">
      <c r="B89" s="242"/>
      <c r="C89" s="163"/>
      <c r="D89"/>
      <c r="J89"/>
      <c r="K89"/>
      <c r="L89"/>
      <c r="M89"/>
    </row>
    <row r="90" spans="2:13" x14ac:dyDescent="0.2">
      <c r="B90" s="242"/>
      <c r="C90" s="163"/>
      <c r="D90"/>
      <c r="J90"/>
      <c r="K90"/>
      <c r="L90"/>
      <c r="M90"/>
    </row>
    <row r="91" spans="2:13" x14ac:dyDescent="0.2">
      <c r="B91" s="242"/>
      <c r="C91" s="163"/>
      <c r="D91"/>
      <c r="J91"/>
      <c r="K91"/>
      <c r="L91"/>
      <c r="M91"/>
    </row>
    <row r="92" spans="2:13" x14ac:dyDescent="0.2">
      <c r="B92" s="242"/>
      <c r="C92" s="163"/>
      <c r="D92"/>
      <c r="J92"/>
      <c r="K92"/>
      <c r="L92"/>
      <c r="M92"/>
    </row>
    <row r="93" spans="2:13" x14ac:dyDescent="0.2">
      <c r="B93" s="242"/>
      <c r="C93" s="163"/>
      <c r="D93"/>
      <c r="J93"/>
      <c r="K93"/>
      <c r="L93"/>
      <c r="M93"/>
    </row>
    <row r="94" spans="2:13" x14ac:dyDescent="0.2">
      <c r="B94" s="242"/>
      <c r="C94" s="163"/>
      <c r="D94"/>
      <c r="J94"/>
      <c r="K94"/>
      <c r="L94"/>
      <c r="M94"/>
    </row>
    <row r="95" spans="2:13" x14ac:dyDescent="0.2">
      <c r="B95" s="242"/>
      <c r="C95" s="163"/>
      <c r="D95"/>
      <c r="J95"/>
      <c r="K95"/>
      <c r="L95"/>
      <c r="M95"/>
    </row>
    <row r="96" spans="2:13" x14ac:dyDescent="0.2">
      <c r="B96" s="242"/>
      <c r="C96" s="163"/>
      <c r="D96"/>
      <c r="J96"/>
      <c r="K96"/>
      <c r="L96"/>
      <c r="M96"/>
    </row>
    <row r="97" spans="2:3" customFormat="1" x14ac:dyDescent="0.2">
      <c r="B97" s="242"/>
      <c r="C97" s="163"/>
    </row>
    <row r="98" spans="2:3" customFormat="1" x14ac:dyDescent="0.2">
      <c r="B98" s="242"/>
      <c r="C98" s="163"/>
    </row>
    <row r="99" spans="2:3" customFormat="1" x14ac:dyDescent="0.2">
      <c r="B99" s="242"/>
      <c r="C99" s="163"/>
    </row>
    <row r="100" spans="2:3" customFormat="1" x14ac:dyDescent="0.2">
      <c r="B100" s="242"/>
      <c r="C100" s="163"/>
    </row>
    <row r="101" spans="2:3" customFormat="1" x14ac:dyDescent="0.2">
      <c r="B101" s="242"/>
      <c r="C101" s="163"/>
    </row>
    <row r="102" spans="2:3" customFormat="1" x14ac:dyDescent="0.2">
      <c r="B102" s="242"/>
      <c r="C102" s="163"/>
    </row>
    <row r="103" spans="2:3" customFormat="1" x14ac:dyDescent="0.2">
      <c r="B103" s="242"/>
      <c r="C103" s="163"/>
    </row>
    <row r="104" spans="2:3" customFormat="1" x14ac:dyDescent="0.2">
      <c r="B104" s="242"/>
      <c r="C104" s="163"/>
    </row>
    <row r="105" spans="2:3" customFormat="1" x14ac:dyDescent="0.2">
      <c r="B105" s="242"/>
      <c r="C105" s="163"/>
    </row>
    <row r="106" spans="2:3" customFormat="1" x14ac:dyDescent="0.2">
      <c r="B106" s="242"/>
      <c r="C106" s="163"/>
    </row>
    <row r="107" spans="2:3" customFormat="1" x14ac:dyDescent="0.2">
      <c r="B107" s="242"/>
      <c r="C107" s="163"/>
    </row>
    <row r="108" spans="2:3" customFormat="1" x14ac:dyDescent="0.2">
      <c r="B108" s="242"/>
      <c r="C108" s="163"/>
    </row>
    <row r="109" spans="2:3" customFormat="1" x14ac:dyDescent="0.2">
      <c r="B109" s="242"/>
      <c r="C109" s="163"/>
    </row>
    <row r="110" spans="2:3" customFormat="1" x14ac:dyDescent="0.2">
      <c r="B110" s="242"/>
      <c r="C110" s="163"/>
    </row>
    <row r="111" spans="2:3" customFormat="1" x14ac:dyDescent="0.2">
      <c r="B111" s="242"/>
      <c r="C111" s="163"/>
    </row>
    <row r="112" spans="2:3" customFormat="1" x14ac:dyDescent="0.2">
      <c r="B112" s="242"/>
      <c r="C112" s="163"/>
    </row>
    <row r="113" spans="2:3" customFormat="1" x14ac:dyDescent="0.2">
      <c r="B113" s="242"/>
      <c r="C113" s="163"/>
    </row>
    <row r="114" spans="2:3" customFormat="1" x14ac:dyDescent="0.2">
      <c r="B114" s="242"/>
      <c r="C114" s="163"/>
    </row>
    <row r="115" spans="2:3" customFormat="1" x14ac:dyDescent="0.2">
      <c r="B115" s="242"/>
      <c r="C115" s="163"/>
    </row>
    <row r="116" spans="2:3" customFormat="1" x14ac:dyDescent="0.2">
      <c r="B116" s="242"/>
      <c r="C116" s="163"/>
    </row>
    <row r="117" spans="2:3" customFormat="1" x14ac:dyDescent="0.2">
      <c r="B117" s="242"/>
      <c r="C117" s="163"/>
    </row>
    <row r="118" spans="2:3" customFormat="1" x14ac:dyDescent="0.2">
      <c r="B118" s="242"/>
      <c r="C118" s="163"/>
    </row>
    <row r="119" spans="2:3" customFormat="1" x14ac:dyDescent="0.2">
      <c r="B119" s="242"/>
      <c r="C119" s="163"/>
    </row>
    <row r="120" spans="2:3" customFormat="1" x14ac:dyDescent="0.2">
      <c r="B120" s="242"/>
      <c r="C120" s="163"/>
    </row>
    <row r="121" spans="2:3" customFormat="1" x14ac:dyDescent="0.2">
      <c r="B121" s="242"/>
      <c r="C121" s="163"/>
    </row>
    <row r="122" spans="2:3" customFormat="1" x14ac:dyDescent="0.2">
      <c r="B122" s="242"/>
      <c r="C122" s="163"/>
    </row>
    <row r="123" spans="2:3" customFormat="1" x14ac:dyDescent="0.2">
      <c r="B123" s="242"/>
      <c r="C123" s="163"/>
    </row>
    <row r="124" spans="2:3" customFormat="1" x14ac:dyDescent="0.2">
      <c r="B124" s="242"/>
      <c r="C124" s="163"/>
    </row>
    <row r="125" spans="2:3" customFormat="1" x14ac:dyDescent="0.2">
      <c r="B125" s="242"/>
      <c r="C125" s="163"/>
    </row>
    <row r="126" spans="2:3" customFormat="1" x14ac:dyDescent="0.2">
      <c r="B126" s="242"/>
      <c r="C126" s="163"/>
    </row>
    <row r="127" spans="2:3" customFormat="1" x14ac:dyDescent="0.2">
      <c r="B127" s="242"/>
      <c r="C127" s="163"/>
    </row>
    <row r="128" spans="2:3" customFormat="1" x14ac:dyDescent="0.2">
      <c r="B128" s="242"/>
      <c r="C128" s="163"/>
    </row>
    <row r="129" spans="2:13" x14ac:dyDescent="0.2">
      <c r="B129" s="242"/>
      <c r="C129" s="163"/>
      <c r="D129"/>
      <c r="J129"/>
      <c r="K129"/>
      <c r="L129"/>
      <c r="M129"/>
    </row>
    <row r="130" spans="2:13" x14ac:dyDescent="0.2">
      <c r="B130" s="242"/>
      <c r="C130" s="163"/>
      <c r="D130"/>
      <c r="J130"/>
      <c r="K130"/>
      <c r="L130"/>
      <c r="M130"/>
    </row>
    <row r="131" spans="2:13" x14ac:dyDescent="0.2">
      <c r="B131" s="242"/>
      <c r="C131" s="163"/>
      <c r="D131"/>
      <c r="J131"/>
      <c r="K131"/>
      <c r="L131"/>
      <c r="M131"/>
    </row>
    <row r="132" spans="2:13" x14ac:dyDescent="0.2">
      <c r="B132" s="242"/>
      <c r="C132" s="163"/>
      <c r="D132"/>
      <c r="J132"/>
      <c r="K132"/>
      <c r="L132"/>
      <c r="M132"/>
    </row>
    <row r="133" spans="2:13" x14ac:dyDescent="0.2">
      <c r="B133" s="242"/>
      <c r="C133" s="163"/>
      <c r="D133"/>
      <c r="J133"/>
      <c r="K133"/>
      <c r="L133"/>
      <c r="M133"/>
    </row>
    <row r="134" spans="2:13" x14ac:dyDescent="0.2">
      <c r="B134" s="242"/>
      <c r="C134" s="163"/>
      <c r="D134"/>
      <c r="J134"/>
      <c r="K134"/>
      <c r="L134"/>
      <c r="M134"/>
    </row>
    <row r="135" spans="2:13" x14ac:dyDescent="0.2">
      <c r="B135" s="242"/>
      <c r="C135" s="163"/>
      <c r="D135"/>
      <c r="J135"/>
      <c r="K135"/>
      <c r="L135"/>
      <c r="M135"/>
    </row>
    <row r="140" spans="2:13" x14ac:dyDescent="0.2">
      <c r="B140" s="242"/>
      <c r="C140" s="163"/>
      <c r="D140"/>
      <c r="J140"/>
      <c r="K140"/>
      <c r="L140"/>
      <c r="M140"/>
    </row>
    <row r="141" spans="2:13" x14ac:dyDescent="0.2">
      <c r="B141" s="242"/>
      <c r="C141" s="163"/>
      <c r="D141"/>
      <c r="J141"/>
      <c r="K141"/>
      <c r="L141"/>
      <c r="M141"/>
    </row>
    <row r="146" spans="2:13" x14ac:dyDescent="0.2">
      <c r="B146" s="242"/>
      <c r="C146" s="163"/>
      <c r="D146"/>
      <c r="J146"/>
      <c r="K146"/>
      <c r="L146"/>
      <c r="M146"/>
    </row>
    <row r="147" spans="2:13" x14ac:dyDescent="0.2">
      <c r="B147" s="242"/>
      <c r="C147" s="163"/>
      <c r="D147"/>
      <c r="J147"/>
      <c r="K147"/>
      <c r="L147"/>
      <c r="M147"/>
    </row>
    <row r="161" spans="2:3" customFormat="1" x14ac:dyDescent="0.2">
      <c r="B161" s="242"/>
      <c r="C161" s="163"/>
    </row>
    <row r="162" spans="2:3" customFormat="1" x14ac:dyDescent="0.2">
      <c r="B162" s="242"/>
      <c r="C162" s="163"/>
    </row>
    <row r="163" spans="2:3" customFormat="1" x14ac:dyDescent="0.2">
      <c r="B163" s="242"/>
      <c r="C163" s="163"/>
    </row>
    <row r="164" spans="2:3" customFormat="1" x14ac:dyDescent="0.2">
      <c r="B164" s="242"/>
      <c r="C164" s="163"/>
    </row>
    <row r="165" spans="2:3" customFormat="1" x14ac:dyDescent="0.2">
      <c r="B165" s="242"/>
      <c r="C165" s="163"/>
    </row>
    <row r="166" spans="2:3" customFormat="1" x14ac:dyDescent="0.2">
      <c r="B166" s="242"/>
      <c r="C166" s="163"/>
    </row>
    <row r="167" spans="2:3" customFormat="1" x14ac:dyDescent="0.2">
      <c r="B167" s="242"/>
      <c r="C167" s="163"/>
    </row>
    <row r="168" spans="2:3" customFormat="1" x14ac:dyDescent="0.2">
      <c r="B168" s="242"/>
      <c r="C168" s="163"/>
    </row>
    <row r="169" spans="2:3" customFormat="1" x14ac:dyDescent="0.2">
      <c r="B169" s="242"/>
      <c r="C169" s="163"/>
    </row>
    <row r="170" spans="2:3" customFormat="1" x14ac:dyDescent="0.2">
      <c r="B170" s="242"/>
      <c r="C170" s="163"/>
    </row>
    <row r="171" spans="2:3" customFormat="1" x14ac:dyDescent="0.2">
      <c r="B171" s="242"/>
      <c r="C171" s="163"/>
    </row>
    <row r="172" spans="2:3" customFormat="1" x14ac:dyDescent="0.2">
      <c r="B172" s="242"/>
      <c r="C172" s="163"/>
    </row>
    <row r="173" spans="2:3" customFormat="1" x14ac:dyDescent="0.2">
      <c r="B173" s="242"/>
      <c r="C173" s="163"/>
    </row>
    <row r="174" spans="2:3" customFormat="1" x14ac:dyDescent="0.2">
      <c r="B174" s="242"/>
      <c r="C174" s="163"/>
    </row>
    <row r="175" spans="2:3" customFormat="1" x14ac:dyDescent="0.2">
      <c r="B175" s="242"/>
      <c r="C175" s="163"/>
    </row>
    <row r="176" spans="2:3" customFormat="1" x14ac:dyDescent="0.2">
      <c r="B176" s="242"/>
      <c r="C176" s="163"/>
    </row>
    <row r="177" spans="2:3" customFormat="1" x14ac:dyDescent="0.2">
      <c r="B177" s="242"/>
      <c r="C177" s="163"/>
    </row>
    <row r="178" spans="2:3" customFormat="1" x14ac:dyDescent="0.2">
      <c r="B178" s="242"/>
      <c r="C178" s="163"/>
    </row>
    <row r="179" spans="2:3" customFormat="1" x14ac:dyDescent="0.2">
      <c r="B179" s="242"/>
      <c r="C179" s="163"/>
    </row>
    <row r="180" spans="2:3" customFormat="1" x14ac:dyDescent="0.2">
      <c r="B180" s="242"/>
      <c r="C180" s="163"/>
    </row>
    <row r="181" spans="2:3" customFormat="1" x14ac:dyDescent="0.2">
      <c r="B181" s="242"/>
      <c r="C181" s="163"/>
    </row>
    <row r="182" spans="2:3" customFormat="1" x14ac:dyDescent="0.2">
      <c r="B182" s="242"/>
      <c r="C182" s="163"/>
    </row>
    <row r="183" spans="2:3" customFormat="1" x14ac:dyDescent="0.2">
      <c r="B183" s="242"/>
      <c r="C183" s="163"/>
    </row>
    <row r="184" spans="2:3" customFormat="1" x14ac:dyDescent="0.2">
      <c r="B184" s="242"/>
      <c r="C184" s="163"/>
    </row>
    <row r="185" spans="2:3" customFormat="1" x14ac:dyDescent="0.2">
      <c r="B185" s="242"/>
      <c r="C185" s="163"/>
    </row>
    <row r="186" spans="2:3" customFormat="1" x14ac:dyDescent="0.2">
      <c r="B186" s="242"/>
      <c r="C186" s="163"/>
    </row>
    <row r="187" spans="2:3" customFormat="1" x14ac:dyDescent="0.2">
      <c r="B187" s="242"/>
      <c r="C187" s="163"/>
    </row>
    <row r="188" spans="2:3" customFormat="1" x14ac:dyDescent="0.2">
      <c r="B188" s="242"/>
      <c r="C188" s="163"/>
    </row>
    <row r="189" spans="2:3" customFormat="1" x14ac:dyDescent="0.2">
      <c r="B189" s="242"/>
      <c r="C189" s="163"/>
    </row>
    <row r="190" spans="2:3" customFormat="1" x14ac:dyDescent="0.2">
      <c r="B190" s="242"/>
      <c r="C190" s="163"/>
    </row>
    <row r="191" spans="2:3" customFormat="1" x14ac:dyDescent="0.2">
      <c r="B191" s="242"/>
      <c r="C191" s="163"/>
    </row>
    <row r="192" spans="2:3" customFormat="1" x14ac:dyDescent="0.2">
      <c r="B192" s="242"/>
      <c r="C192" s="163"/>
    </row>
    <row r="193" spans="2:3" customFormat="1" x14ac:dyDescent="0.2">
      <c r="B193" s="242"/>
      <c r="C193" s="163"/>
    </row>
    <row r="194" spans="2:3" customFormat="1" x14ac:dyDescent="0.2">
      <c r="B194" s="242"/>
      <c r="C194" s="163"/>
    </row>
    <row r="195" spans="2:3" customFormat="1" x14ac:dyDescent="0.2">
      <c r="B195" s="242"/>
      <c r="C195" s="163"/>
    </row>
    <row r="196" spans="2:3" customFormat="1" x14ac:dyDescent="0.2">
      <c r="B196" s="242"/>
      <c r="C196" s="163"/>
    </row>
    <row r="197" spans="2:3" customFormat="1" x14ac:dyDescent="0.2">
      <c r="B197" s="242"/>
      <c r="C197" s="163"/>
    </row>
    <row r="198" spans="2:3" customFormat="1" x14ac:dyDescent="0.2">
      <c r="B198" s="242"/>
      <c r="C198" s="163"/>
    </row>
    <row r="199" spans="2:3" customFormat="1" x14ac:dyDescent="0.2">
      <c r="B199" s="242"/>
      <c r="C199" s="163"/>
    </row>
    <row r="200" spans="2:3" customFormat="1" x14ac:dyDescent="0.2">
      <c r="B200" s="242"/>
      <c r="C200" s="163"/>
    </row>
    <row r="201" spans="2:3" customFormat="1" x14ac:dyDescent="0.2">
      <c r="B201" s="242"/>
      <c r="C201" s="163"/>
    </row>
    <row r="202" spans="2:3" customFormat="1" x14ac:dyDescent="0.2">
      <c r="B202" s="242"/>
      <c r="C202" s="163"/>
    </row>
    <row r="203" spans="2:3" customFormat="1" x14ac:dyDescent="0.2">
      <c r="B203" s="242"/>
      <c r="C203" s="163"/>
    </row>
    <row r="204" spans="2:3" customFormat="1" x14ac:dyDescent="0.2">
      <c r="B204" s="242"/>
      <c r="C204" s="163"/>
    </row>
    <row r="205" spans="2:3" customFormat="1" x14ac:dyDescent="0.2">
      <c r="B205" s="242"/>
      <c r="C205" s="163"/>
    </row>
    <row r="206" spans="2:3" customFormat="1" x14ac:dyDescent="0.2">
      <c r="B206" s="242"/>
      <c r="C206" s="163"/>
    </row>
    <row r="207" spans="2:3" customFormat="1" x14ac:dyDescent="0.2">
      <c r="B207" s="242"/>
      <c r="C207" s="163"/>
    </row>
    <row r="208" spans="2:3" customFormat="1" x14ac:dyDescent="0.2">
      <c r="B208" s="242"/>
      <c r="C208" s="163"/>
    </row>
    <row r="209" spans="2:3" customFormat="1" x14ac:dyDescent="0.2">
      <c r="B209" s="242"/>
      <c r="C209" s="163"/>
    </row>
    <row r="210" spans="2:3" customFormat="1" x14ac:dyDescent="0.2">
      <c r="B210" s="242"/>
      <c r="C210" s="163"/>
    </row>
    <row r="211" spans="2:3" customFormat="1" x14ac:dyDescent="0.2">
      <c r="B211" s="242"/>
      <c r="C211" s="163"/>
    </row>
    <row r="212" spans="2:3" customFormat="1" x14ac:dyDescent="0.2">
      <c r="B212" s="242"/>
      <c r="C212" s="163"/>
    </row>
    <row r="213" spans="2:3" customFormat="1" x14ac:dyDescent="0.2">
      <c r="B213" s="242"/>
      <c r="C213" s="163"/>
    </row>
    <row r="214" spans="2:3" customFormat="1" x14ac:dyDescent="0.2">
      <c r="B214" s="242"/>
      <c r="C214" s="163"/>
    </row>
    <row r="215" spans="2:3" customFormat="1" x14ac:dyDescent="0.2">
      <c r="B215" s="242"/>
      <c r="C215" s="163"/>
    </row>
    <row r="216" spans="2:3" customFormat="1" x14ac:dyDescent="0.2">
      <c r="B216" s="242"/>
      <c r="C216" s="163"/>
    </row>
    <row r="217" spans="2:3" customFormat="1" x14ac:dyDescent="0.2">
      <c r="B217" s="242"/>
      <c r="C217" s="163"/>
    </row>
    <row r="218" spans="2:3" customFormat="1" x14ac:dyDescent="0.2">
      <c r="B218" s="242"/>
      <c r="C218" s="163"/>
    </row>
    <row r="219" spans="2:3" customFormat="1" x14ac:dyDescent="0.2">
      <c r="B219" s="242"/>
      <c r="C219" s="163"/>
    </row>
    <row r="220" spans="2:3" customFormat="1" x14ac:dyDescent="0.2">
      <c r="B220" s="242"/>
      <c r="C220" s="163"/>
    </row>
    <row r="221" spans="2:3" customFormat="1" x14ac:dyDescent="0.2">
      <c r="B221" s="242"/>
      <c r="C221" s="163"/>
    </row>
    <row r="222" spans="2:3" customFormat="1" x14ac:dyDescent="0.2">
      <c r="B222" s="242"/>
      <c r="C222" s="163"/>
    </row>
    <row r="223" spans="2:3" customFormat="1" x14ac:dyDescent="0.2">
      <c r="B223" s="242"/>
      <c r="C223" s="163"/>
    </row>
    <row r="224" spans="2:3" customFormat="1" x14ac:dyDescent="0.2">
      <c r="B224" s="242"/>
      <c r="C224" s="163"/>
    </row>
    <row r="225" spans="2:3" customFormat="1" x14ac:dyDescent="0.2">
      <c r="B225" s="242"/>
      <c r="C225" s="163"/>
    </row>
    <row r="226" spans="2:3" customFormat="1" x14ac:dyDescent="0.2">
      <c r="B226" s="242"/>
      <c r="C226" s="163"/>
    </row>
    <row r="227" spans="2:3" customFormat="1" x14ac:dyDescent="0.2">
      <c r="B227" s="242"/>
      <c r="C227" s="163"/>
    </row>
    <row r="228" spans="2:3" customFormat="1" x14ac:dyDescent="0.2">
      <c r="B228" s="242"/>
      <c r="C228" s="163"/>
    </row>
    <row r="229" spans="2:3" customFormat="1" x14ac:dyDescent="0.2">
      <c r="B229" s="242"/>
      <c r="C229" s="163"/>
    </row>
    <row r="230" spans="2:3" customFormat="1" x14ac:dyDescent="0.2">
      <c r="B230" s="242"/>
      <c r="C230" s="163"/>
    </row>
    <row r="231" spans="2:3" customFormat="1" x14ac:dyDescent="0.2">
      <c r="B231" s="242"/>
      <c r="C231" s="163"/>
    </row>
    <row r="232" spans="2:3" customFormat="1" x14ac:dyDescent="0.2">
      <c r="B232" s="242"/>
      <c r="C232" s="163"/>
    </row>
    <row r="233" spans="2:3" customFormat="1" x14ac:dyDescent="0.2">
      <c r="B233" s="242"/>
      <c r="C233" s="163"/>
    </row>
    <row r="234" spans="2:3" customFormat="1" x14ac:dyDescent="0.2">
      <c r="B234" s="242"/>
      <c r="C234" s="163"/>
    </row>
    <row r="235" spans="2:3" customFormat="1" x14ac:dyDescent="0.2">
      <c r="B235" s="242"/>
      <c r="C235" s="163"/>
    </row>
    <row r="236" spans="2:3" customFormat="1" x14ac:dyDescent="0.2">
      <c r="B236" s="242"/>
      <c r="C236" s="163"/>
    </row>
    <row r="237" spans="2:3" customFormat="1" x14ac:dyDescent="0.2">
      <c r="B237" s="242"/>
      <c r="C237" s="163"/>
    </row>
    <row r="238" spans="2:3" customFormat="1" x14ac:dyDescent="0.2">
      <c r="B238" s="242"/>
      <c r="C238" s="163"/>
    </row>
    <row r="239" spans="2:3" customFormat="1" x14ac:dyDescent="0.2">
      <c r="B239" s="242"/>
      <c r="C239" s="163"/>
    </row>
    <row r="240" spans="2:3" customFormat="1" x14ac:dyDescent="0.2">
      <c r="B240" s="242"/>
      <c r="C240" s="163"/>
    </row>
    <row r="241" spans="2:3" customFormat="1" x14ac:dyDescent="0.2">
      <c r="B241" s="242"/>
      <c r="C241" s="163"/>
    </row>
    <row r="242" spans="2:3" customFormat="1" x14ac:dyDescent="0.2">
      <c r="B242" s="242"/>
      <c r="C242" s="163"/>
    </row>
    <row r="243" spans="2:3" customFormat="1" x14ac:dyDescent="0.2">
      <c r="B243" s="242"/>
      <c r="C243" s="163"/>
    </row>
    <row r="244" spans="2:3" customFormat="1" x14ac:dyDescent="0.2">
      <c r="B244" s="242"/>
      <c r="C244" s="163"/>
    </row>
    <row r="245" spans="2:3" customFormat="1" x14ac:dyDescent="0.2">
      <c r="B245" s="242"/>
      <c r="C245" s="163"/>
    </row>
    <row r="246" spans="2:3" customFormat="1" x14ac:dyDescent="0.2">
      <c r="B246" s="242"/>
      <c r="C246" s="163"/>
    </row>
    <row r="247" spans="2:3" customFormat="1" x14ac:dyDescent="0.2">
      <c r="B247" s="242"/>
      <c r="C247" s="163"/>
    </row>
    <row r="248" spans="2:3" customFormat="1" x14ac:dyDescent="0.2">
      <c r="B248" s="242"/>
      <c r="C248" s="163"/>
    </row>
    <row r="249" spans="2:3" customFormat="1" x14ac:dyDescent="0.2">
      <c r="B249" s="242"/>
      <c r="C249" s="163"/>
    </row>
    <row r="250" spans="2:3" customFormat="1" x14ac:dyDescent="0.2">
      <c r="B250" s="242"/>
      <c r="C250" s="163"/>
    </row>
    <row r="251" spans="2:3" customFormat="1" x14ac:dyDescent="0.2">
      <c r="B251" s="242"/>
      <c r="C251" s="163"/>
    </row>
    <row r="252" spans="2:3" customFormat="1" x14ac:dyDescent="0.2">
      <c r="B252" s="242"/>
      <c r="C252" s="163"/>
    </row>
    <row r="253" spans="2:3" customFormat="1" x14ac:dyDescent="0.2">
      <c r="B253" s="242"/>
      <c r="C253" s="163"/>
    </row>
    <row r="254" spans="2:3" customFormat="1" x14ac:dyDescent="0.2">
      <c r="B254" s="242"/>
      <c r="C254" s="163"/>
    </row>
    <row r="255" spans="2:3" customFormat="1" x14ac:dyDescent="0.2">
      <c r="B255" s="242"/>
      <c r="C255" s="163"/>
    </row>
    <row r="256" spans="2:3" customFormat="1" x14ac:dyDescent="0.2">
      <c r="B256" s="242"/>
      <c r="C256" s="163"/>
    </row>
    <row r="257" spans="2:3" customFormat="1" x14ac:dyDescent="0.2">
      <c r="B257" s="242"/>
      <c r="C257" s="163"/>
    </row>
    <row r="258" spans="2:3" customFormat="1" x14ac:dyDescent="0.2">
      <c r="B258" s="242"/>
      <c r="C258" s="163"/>
    </row>
    <row r="259" spans="2:3" customFormat="1" x14ac:dyDescent="0.2">
      <c r="B259" s="242"/>
      <c r="C259" s="163"/>
    </row>
    <row r="260" spans="2:3" customFormat="1" x14ac:dyDescent="0.2">
      <c r="B260" s="242"/>
      <c r="C260" s="163"/>
    </row>
    <row r="261" spans="2:3" customFormat="1" x14ac:dyDescent="0.2">
      <c r="B261" s="242"/>
      <c r="C261" s="163"/>
    </row>
    <row r="262" spans="2:3" customFormat="1" x14ac:dyDescent="0.2">
      <c r="B262" s="242"/>
      <c r="C262" s="163"/>
    </row>
    <row r="263" spans="2:3" customFormat="1" x14ac:dyDescent="0.2">
      <c r="B263" s="242"/>
      <c r="C263" s="163"/>
    </row>
    <row r="264" spans="2:3" customFormat="1" x14ac:dyDescent="0.2">
      <c r="B264" s="242"/>
      <c r="C264" s="163"/>
    </row>
    <row r="265" spans="2:3" customFormat="1" x14ac:dyDescent="0.2">
      <c r="B265" s="242"/>
      <c r="C265" s="163"/>
    </row>
    <row r="266" spans="2:3" customFormat="1" x14ac:dyDescent="0.2">
      <c r="B266" s="242"/>
      <c r="C266" s="163"/>
    </row>
    <row r="267" spans="2:3" customFormat="1" x14ac:dyDescent="0.2">
      <c r="B267" s="242"/>
      <c r="C267" s="163"/>
    </row>
    <row r="268" spans="2:3" customFormat="1" x14ac:dyDescent="0.2">
      <c r="B268" s="242"/>
      <c r="C268" s="163"/>
    </row>
    <row r="269" spans="2:3" customFormat="1" x14ac:dyDescent="0.2">
      <c r="B269" s="242"/>
      <c r="C269" s="163"/>
    </row>
    <row r="270" spans="2:3" customFormat="1" x14ac:dyDescent="0.2">
      <c r="B270" s="242"/>
      <c r="C270" s="163"/>
    </row>
    <row r="271" spans="2:3" customFormat="1" x14ac:dyDescent="0.2">
      <c r="B271" s="242"/>
      <c r="C271" s="163"/>
    </row>
    <row r="272" spans="2:3" customFormat="1" x14ac:dyDescent="0.2">
      <c r="B272" s="242"/>
      <c r="C272" s="163"/>
    </row>
    <row r="273" spans="2:3" customFormat="1" x14ac:dyDescent="0.2">
      <c r="B273" s="242"/>
      <c r="C273" s="163"/>
    </row>
    <row r="274" spans="2:3" customFormat="1" x14ac:dyDescent="0.2">
      <c r="B274" s="242"/>
      <c r="C274" s="163"/>
    </row>
    <row r="275" spans="2:3" customFormat="1" x14ac:dyDescent="0.2">
      <c r="B275" s="242"/>
      <c r="C275" s="163"/>
    </row>
    <row r="276" spans="2:3" customFormat="1" x14ac:dyDescent="0.2">
      <c r="B276" s="242"/>
      <c r="C276" s="163"/>
    </row>
    <row r="277" spans="2:3" customFormat="1" x14ac:dyDescent="0.2">
      <c r="B277" s="242"/>
      <c r="C277" s="163"/>
    </row>
    <row r="278" spans="2:3" customFormat="1" x14ac:dyDescent="0.2">
      <c r="B278" s="242"/>
      <c r="C278" s="163"/>
    </row>
    <row r="279" spans="2:3" customFormat="1" x14ac:dyDescent="0.2">
      <c r="B279" s="242"/>
      <c r="C279" s="163"/>
    </row>
    <row r="280" spans="2:3" customFormat="1" x14ac:dyDescent="0.2">
      <c r="B280" s="242"/>
      <c r="C280" s="163"/>
    </row>
    <row r="281" spans="2:3" customFormat="1" x14ac:dyDescent="0.2">
      <c r="B281" s="242"/>
      <c r="C281" s="163"/>
    </row>
    <row r="282" spans="2:3" customFormat="1" x14ac:dyDescent="0.2">
      <c r="B282" s="242"/>
      <c r="C282" s="163"/>
    </row>
    <row r="283" spans="2:3" customFormat="1" x14ac:dyDescent="0.2">
      <c r="B283" s="242"/>
      <c r="C283" s="163"/>
    </row>
    <row r="284" spans="2:3" customFormat="1" x14ac:dyDescent="0.2">
      <c r="B284" s="242"/>
      <c r="C284" s="163"/>
    </row>
    <row r="285" spans="2:3" customFormat="1" x14ac:dyDescent="0.2">
      <c r="B285" s="242"/>
      <c r="C285" s="163"/>
    </row>
    <row r="286" spans="2:3" customFormat="1" x14ac:dyDescent="0.2">
      <c r="B286" s="242"/>
      <c r="C286" s="163"/>
    </row>
    <row r="287" spans="2:3" customFormat="1" x14ac:dyDescent="0.2">
      <c r="B287" s="242"/>
      <c r="C287" s="163"/>
    </row>
    <row r="288" spans="2:3" customFormat="1" x14ac:dyDescent="0.2">
      <c r="B288" s="242"/>
      <c r="C288" s="163"/>
    </row>
    <row r="289" spans="2:3" customFormat="1" x14ac:dyDescent="0.2">
      <c r="B289" s="242"/>
      <c r="C289" s="163"/>
    </row>
    <row r="290" spans="2:3" customFormat="1" x14ac:dyDescent="0.2">
      <c r="B290" s="242"/>
      <c r="C290" s="163"/>
    </row>
    <row r="291" spans="2:3" customFormat="1" x14ac:dyDescent="0.2">
      <c r="B291" s="242"/>
      <c r="C291" s="163"/>
    </row>
    <row r="292" spans="2:3" customFormat="1" x14ac:dyDescent="0.2">
      <c r="B292" s="242"/>
      <c r="C292" s="163"/>
    </row>
    <row r="293" spans="2:3" customFormat="1" x14ac:dyDescent="0.2">
      <c r="B293" s="242"/>
      <c r="C293" s="163"/>
    </row>
    <row r="294" spans="2:3" customFormat="1" x14ac:dyDescent="0.2">
      <c r="B294" s="242"/>
      <c r="C294" s="163"/>
    </row>
    <row r="295" spans="2:3" customFormat="1" x14ac:dyDescent="0.2">
      <c r="B295" s="242"/>
      <c r="C295" s="163"/>
    </row>
    <row r="296" spans="2:3" customFormat="1" x14ac:dyDescent="0.2">
      <c r="B296" s="242"/>
      <c r="C296" s="163"/>
    </row>
    <row r="297" spans="2:3" customFormat="1" x14ac:dyDescent="0.2">
      <c r="B297" s="242"/>
      <c r="C297" s="163"/>
    </row>
    <row r="298" spans="2:3" customFormat="1" x14ac:dyDescent="0.2">
      <c r="B298" s="242"/>
      <c r="C298" s="163"/>
    </row>
    <row r="299" spans="2:3" customFormat="1" x14ac:dyDescent="0.2">
      <c r="B299" s="242"/>
      <c r="C299" s="163"/>
    </row>
    <row r="300" spans="2:3" customFormat="1" x14ac:dyDescent="0.2">
      <c r="B300" s="242"/>
      <c r="C300" s="163"/>
    </row>
    <row r="301" spans="2:3" customFormat="1" x14ac:dyDescent="0.2">
      <c r="B301" s="242"/>
      <c r="C301" s="163"/>
    </row>
    <row r="302" spans="2:3" customFormat="1" x14ac:dyDescent="0.2">
      <c r="B302" s="242"/>
      <c r="C302" s="163"/>
    </row>
    <row r="303" spans="2:3" customFormat="1" x14ac:dyDescent="0.2">
      <c r="B303" s="242"/>
      <c r="C303" s="163"/>
    </row>
    <row r="304" spans="2:3" customFormat="1" x14ac:dyDescent="0.2">
      <c r="B304" s="242"/>
      <c r="C304" s="163"/>
    </row>
    <row r="305" spans="2:3" customFormat="1" x14ac:dyDescent="0.2">
      <c r="B305" s="242"/>
      <c r="C305" s="163"/>
    </row>
    <row r="306" spans="2:3" customFormat="1" x14ac:dyDescent="0.2">
      <c r="B306" s="242"/>
      <c r="C306" s="163"/>
    </row>
    <row r="307" spans="2:3" customFormat="1" x14ac:dyDescent="0.2">
      <c r="B307" s="242"/>
      <c r="C307" s="163"/>
    </row>
    <row r="308" spans="2:3" customFormat="1" x14ac:dyDescent="0.2">
      <c r="B308" s="242"/>
      <c r="C308" s="163"/>
    </row>
    <row r="309" spans="2:3" customFormat="1" x14ac:dyDescent="0.2">
      <c r="B309" s="242"/>
      <c r="C309" s="163"/>
    </row>
    <row r="310" spans="2:3" customFormat="1" x14ac:dyDescent="0.2">
      <c r="B310" s="242"/>
      <c r="C310" s="163"/>
    </row>
    <row r="311" spans="2:3" customFormat="1" x14ac:dyDescent="0.2">
      <c r="B311" s="242"/>
      <c r="C311" s="163"/>
    </row>
    <row r="312" spans="2:3" customFormat="1" x14ac:dyDescent="0.2">
      <c r="B312" s="242"/>
      <c r="C312" s="163"/>
    </row>
    <row r="313" spans="2:3" customFormat="1" x14ac:dyDescent="0.2">
      <c r="B313" s="242"/>
      <c r="C313" s="163"/>
    </row>
    <row r="314" spans="2:3" customFormat="1" x14ac:dyDescent="0.2">
      <c r="B314" s="242"/>
      <c r="C314" s="163"/>
    </row>
    <row r="315" spans="2:3" customFormat="1" x14ac:dyDescent="0.2">
      <c r="B315" s="242"/>
      <c r="C315" s="163"/>
    </row>
    <row r="316" spans="2:3" customFormat="1" x14ac:dyDescent="0.2">
      <c r="B316" s="242"/>
      <c r="C316" s="163"/>
    </row>
    <row r="317" spans="2:3" customFormat="1" x14ac:dyDescent="0.2">
      <c r="B317" s="242"/>
      <c r="C317" s="163"/>
    </row>
    <row r="318" spans="2:3" customFormat="1" x14ac:dyDescent="0.2">
      <c r="B318" s="242"/>
      <c r="C318" s="163"/>
    </row>
    <row r="319" spans="2:3" customFormat="1" x14ac:dyDescent="0.2">
      <c r="B319" s="242"/>
      <c r="C319" s="163"/>
    </row>
    <row r="320" spans="2:3" customFormat="1" x14ac:dyDescent="0.2">
      <c r="B320" s="242"/>
      <c r="C320" s="163"/>
    </row>
    <row r="321" spans="2:3" customFormat="1" x14ac:dyDescent="0.2">
      <c r="B321" s="242"/>
      <c r="C321" s="163"/>
    </row>
    <row r="322" spans="2:3" customFormat="1" x14ac:dyDescent="0.2">
      <c r="B322" s="242"/>
      <c r="C322" s="163"/>
    </row>
    <row r="323" spans="2:3" customFormat="1" x14ac:dyDescent="0.2">
      <c r="B323" s="242"/>
      <c r="C323" s="163"/>
    </row>
    <row r="324" spans="2:3" customFormat="1" x14ac:dyDescent="0.2">
      <c r="B324" s="242"/>
      <c r="C324" s="163"/>
    </row>
    <row r="325" spans="2:3" customFormat="1" x14ac:dyDescent="0.2">
      <c r="B325" s="242"/>
      <c r="C325" s="163"/>
    </row>
    <row r="326" spans="2:3" customFormat="1" x14ac:dyDescent="0.2">
      <c r="B326" s="242"/>
      <c r="C326" s="163"/>
    </row>
    <row r="327" spans="2:3" customFormat="1" x14ac:dyDescent="0.2">
      <c r="B327" s="242"/>
      <c r="C327" s="163"/>
    </row>
    <row r="328" spans="2:3" customFormat="1" x14ac:dyDescent="0.2">
      <c r="B328" s="242"/>
      <c r="C328" s="163"/>
    </row>
    <row r="329" spans="2:3" customFormat="1" x14ac:dyDescent="0.2">
      <c r="B329" s="242"/>
      <c r="C329" s="163"/>
    </row>
    <row r="330" spans="2:3" customFormat="1" x14ac:dyDescent="0.2">
      <c r="B330" s="242"/>
      <c r="C330" s="163"/>
    </row>
    <row r="331" spans="2:3" customFormat="1" x14ac:dyDescent="0.2">
      <c r="B331" s="242"/>
      <c r="C331" s="163"/>
    </row>
    <row r="332" spans="2:3" customFormat="1" x14ac:dyDescent="0.2">
      <c r="B332" s="242"/>
      <c r="C332" s="163"/>
    </row>
    <row r="333" spans="2:3" customFormat="1" x14ac:dyDescent="0.2">
      <c r="B333" s="242"/>
      <c r="C333" s="163"/>
    </row>
    <row r="334" spans="2:3" customFormat="1" x14ac:dyDescent="0.2">
      <c r="B334" s="242"/>
      <c r="C334" s="163"/>
    </row>
    <row r="335" spans="2:3" customFormat="1" x14ac:dyDescent="0.2">
      <c r="B335" s="242"/>
      <c r="C335" s="163"/>
    </row>
    <row r="336" spans="2:3" customFormat="1" x14ac:dyDescent="0.2">
      <c r="B336" s="242"/>
      <c r="C336" s="163"/>
    </row>
    <row r="337" spans="2:3" customFormat="1" x14ac:dyDescent="0.2">
      <c r="B337" s="242"/>
      <c r="C337" s="163"/>
    </row>
    <row r="338" spans="2:3" customFormat="1" x14ac:dyDescent="0.2">
      <c r="B338" s="242"/>
      <c r="C338" s="163"/>
    </row>
    <row r="339" spans="2:3" customFormat="1" x14ac:dyDescent="0.2">
      <c r="B339" s="242"/>
      <c r="C339" s="163"/>
    </row>
    <row r="340" spans="2:3" customFormat="1" x14ac:dyDescent="0.2">
      <c r="B340" s="242"/>
      <c r="C340" s="163"/>
    </row>
    <row r="341" spans="2:3" customFormat="1" x14ac:dyDescent="0.2">
      <c r="B341" s="242"/>
      <c r="C341" s="163"/>
    </row>
    <row r="342" spans="2:3" customFormat="1" x14ac:dyDescent="0.2">
      <c r="B342" s="242"/>
      <c r="C342" s="163"/>
    </row>
    <row r="343" spans="2:3" customFormat="1" x14ac:dyDescent="0.2">
      <c r="B343" s="242"/>
      <c r="C343" s="163"/>
    </row>
    <row r="344" spans="2:3" customFormat="1" x14ac:dyDescent="0.2">
      <c r="B344" s="242"/>
      <c r="C344" s="163"/>
    </row>
    <row r="345" spans="2:3" customFormat="1" x14ac:dyDescent="0.2">
      <c r="B345" s="242"/>
      <c r="C345" s="163"/>
    </row>
    <row r="346" spans="2:3" customFormat="1" x14ac:dyDescent="0.2">
      <c r="B346" s="242"/>
      <c r="C346" s="163"/>
    </row>
    <row r="347" spans="2:3" customFormat="1" x14ac:dyDescent="0.2">
      <c r="B347" s="242"/>
      <c r="C347" s="163"/>
    </row>
    <row r="348" spans="2:3" customFormat="1" x14ac:dyDescent="0.2">
      <c r="B348" s="242"/>
      <c r="C348" s="163"/>
    </row>
    <row r="349" spans="2:3" customFormat="1" x14ac:dyDescent="0.2">
      <c r="B349" s="242"/>
      <c r="C349" s="163"/>
    </row>
    <row r="350" spans="2:3" customFormat="1" x14ac:dyDescent="0.2">
      <c r="B350" s="242"/>
      <c r="C350" s="163"/>
    </row>
    <row r="351" spans="2:3" customFormat="1" x14ac:dyDescent="0.2">
      <c r="B351" s="242"/>
      <c r="C351" s="163"/>
    </row>
    <row r="352" spans="2:3" customFormat="1" x14ac:dyDescent="0.2">
      <c r="B352" s="242"/>
      <c r="C352" s="163"/>
    </row>
    <row r="353" spans="2:3" customFormat="1" x14ac:dyDescent="0.2">
      <c r="B353" s="242"/>
      <c r="C353" s="163"/>
    </row>
    <row r="354" spans="2:3" customFormat="1" x14ac:dyDescent="0.2">
      <c r="B354" s="242"/>
      <c r="C354" s="163"/>
    </row>
    <row r="355" spans="2:3" customFormat="1" x14ac:dyDescent="0.2">
      <c r="B355" s="242"/>
      <c r="C355" s="163"/>
    </row>
    <row r="356" spans="2:3" customFormat="1" x14ac:dyDescent="0.2">
      <c r="B356" s="242"/>
      <c r="C356" s="163"/>
    </row>
    <row r="357" spans="2:3" customFormat="1" x14ac:dyDescent="0.2">
      <c r="B357" s="242"/>
      <c r="C357" s="163"/>
    </row>
    <row r="358" spans="2:3" customFormat="1" x14ac:dyDescent="0.2">
      <c r="B358" s="242"/>
      <c r="C358" s="163"/>
    </row>
    <row r="359" spans="2:3" customFormat="1" x14ac:dyDescent="0.2">
      <c r="B359" s="242"/>
      <c r="C359" s="163"/>
    </row>
    <row r="360" spans="2:3" customFormat="1" x14ac:dyDescent="0.2">
      <c r="B360" s="242"/>
      <c r="C360" s="163"/>
    </row>
    <row r="361" spans="2:3" customFormat="1" x14ac:dyDescent="0.2">
      <c r="B361" s="242"/>
      <c r="C361" s="163"/>
    </row>
    <row r="362" spans="2:3" customFormat="1" x14ac:dyDescent="0.2">
      <c r="B362" s="242"/>
      <c r="C362" s="163"/>
    </row>
    <row r="363" spans="2:3" customFormat="1" x14ac:dyDescent="0.2">
      <c r="B363" s="242"/>
      <c r="C363" s="163"/>
    </row>
    <row r="364" spans="2:3" customFormat="1" x14ac:dyDescent="0.2">
      <c r="B364" s="242"/>
      <c r="C364" s="163"/>
    </row>
    <row r="365" spans="2:3" customFormat="1" x14ac:dyDescent="0.2">
      <c r="B365" s="242"/>
      <c r="C365" s="163"/>
    </row>
    <row r="366" spans="2:3" customFormat="1" x14ac:dyDescent="0.2">
      <c r="B366" s="242"/>
      <c r="C366" s="163"/>
    </row>
    <row r="367" spans="2:3" customFormat="1" x14ac:dyDescent="0.2">
      <c r="B367" s="242"/>
      <c r="C367" s="163"/>
    </row>
    <row r="368" spans="2:3" customFormat="1" x14ac:dyDescent="0.2">
      <c r="B368" s="242"/>
      <c r="C368" s="163"/>
    </row>
    <row r="369" spans="2:3" customFormat="1" x14ac:dyDescent="0.2">
      <c r="B369" s="242"/>
      <c r="C369" s="163"/>
    </row>
    <row r="370" spans="2:3" customFormat="1" x14ac:dyDescent="0.2">
      <c r="B370" s="242"/>
      <c r="C370" s="163"/>
    </row>
    <row r="371" spans="2:3" customFormat="1" x14ac:dyDescent="0.2">
      <c r="B371" s="242"/>
      <c r="C371" s="163"/>
    </row>
    <row r="372" spans="2:3" customFormat="1" x14ac:dyDescent="0.2">
      <c r="B372" s="242"/>
      <c r="C372" s="163"/>
    </row>
    <row r="373" spans="2:3" customFormat="1" x14ac:dyDescent="0.2">
      <c r="B373" s="242"/>
      <c r="C373" s="163"/>
    </row>
    <row r="374" spans="2:3" customFormat="1" x14ac:dyDescent="0.2">
      <c r="B374" s="242"/>
      <c r="C374" s="163"/>
    </row>
    <row r="375" spans="2:3" customFormat="1" x14ac:dyDescent="0.2">
      <c r="B375" s="242"/>
      <c r="C375" s="163"/>
    </row>
    <row r="376" spans="2:3" customFormat="1" x14ac:dyDescent="0.2">
      <c r="B376" s="242"/>
      <c r="C376" s="163"/>
    </row>
    <row r="377" spans="2:3" customFormat="1" x14ac:dyDescent="0.2">
      <c r="B377" s="242"/>
      <c r="C377" s="163"/>
    </row>
    <row r="378" spans="2:3" customFormat="1" x14ac:dyDescent="0.2">
      <c r="B378" s="242"/>
      <c r="C378" s="163"/>
    </row>
    <row r="379" spans="2:3" customFormat="1" x14ac:dyDescent="0.2">
      <c r="B379" s="242"/>
      <c r="C379" s="163"/>
    </row>
    <row r="380" spans="2:3" customFormat="1" x14ac:dyDescent="0.2">
      <c r="B380" s="242"/>
      <c r="C380" s="163"/>
    </row>
    <row r="381" spans="2:3" customFormat="1" x14ac:dyDescent="0.2">
      <c r="B381" s="242"/>
      <c r="C381" s="163"/>
    </row>
    <row r="382" spans="2:3" customFormat="1" x14ac:dyDescent="0.2">
      <c r="B382" s="242"/>
      <c r="C382" s="163"/>
    </row>
    <row r="383" spans="2:3" customFormat="1" x14ac:dyDescent="0.2">
      <c r="B383" s="242"/>
      <c r="C383" s="163"/>
    </row>
    <row r="384" spans="2:3" customFormat="1" x14ac:dyDescent="0.2">
      <c r="B384" s="242"/>
      <c r="C384" s="163"/>
    </row>
    <row r="385" spans="2:3" customFormat="1" x14ac:dyDescent="0.2">
      <c r="B385" s="242"/>
      <c r="C385" s="163"/>
    </row>
    <row r="386" spans="2:3" customFormat="1" x14ac:dyDescent="0.2">
      <c r="B386" s="242"/>
      <c r="C386" s="163"/>
    </row>
    <row r="387" spans="2:3" customFormat="1" x14ac:dyDescent="0.2">
      <c r="B387" s="242"/>
      <c r="C387" s="163"/>
    </row>
    <row r="388" spans="2:3" customFormat="1" x14ac:dyDescent="0.2">
      <c r="B388" s="242"/>
      <c r="C388" s="163"/>
    </row>
    <row r="389" spans="2:3" customFormat="1" x14ac:dyDescent="0.2">
      <c r="B389" s="242"/>
      <c r="C389" s="163"/>
    </row>
    <row r="390" spans="2:3" customFormat="1" x14ac:dyDescent="0.2">
      <c r="B390" s="242"/>
      <c r="C390" s="163"/>
    </row>
    <row r="391" spans="2:3" customFormat="1" x14ac:dyDescent="0.2">
      <c r="B391" s="242"/>
      <c r="C391" s="163"/>
    </row>
    <row r="392" spans="2:3" customFormat="1" x14ac:dyDescent="0.2">
      <c r="B392" s="242"/>
      <c r="C392" s="163"/>
    </row>
    <row r="393" spans="2:3" customFormat="1" x14ac:dyDescent="0.2">
      <c r="B393" s="242"/>
      <c r="C393" s="163"/>
    </row>
    <row r="394" spans="2:3" customFormat="1" x14ac:dyDescent="0.2">
      <c r="B394" s="242"/>
      <c r="C394" s="163"/>
    </row>
    <row r="395" spans="2:3" customFormat="1" x14ac:dyDescent="0.2">
      <c r="B395" s="242"/>
      <c r="C395" s="163"/>
    </row>
    <row r="396" spans="2:3" customFormat="1" x14ac:dyDescent="0.2">
      <c r="B396" s="242"/>
      <c r="C396" s="163"/>
    </row>
    <row r="397" spans="2:3" customFormat="1" x14ac:dyDescent="0.2">
      <c r="B397" s="242"/>
      <c r="C397" s="163"/>
    </row>
    <row r="398" spans="2:3" customFormat="1" x14ac:dyDescent="0.2">
      <c r="B398" s="242"/>
      <c r="C398" s="163"/>
    </row>
    <row r="399" spans="2:3" customFormat="1" x14ac:dyDescent="0.2">
      <c r="B399" s="242"/>
      <c r="C399" s="163"/>
    </row>
    <row r="400" spans="2:3" customFormat="1" x14ac:dyDescent="0.2">
      <c r="B400" s="242"/>
      <c r="C400" s="163"/>
    </row>
    <row r="401" spans="2:3" customFormat="1" x14ac:dyDescent="0.2">
      <c r="B401" s="242"/>
      <c r="C401" s="163"/>
    </row>
    <row r="402" spans="2:3" customFormat="1" x14ac:dyDescent="0.2">
      <c r="B402" s="242"/>
      <c r="C402" s="163"/>
    </row>
    <row r="403" spans="2:3" customFormat="1" x14ac:dyDescent="0.2">
      <c r="B403" s="242"/>
      <c r="C403" s="163"/>
    </row>
    <row r="404" spans="2:3" customFormat="1" x14ac:dyDescent="0.2">
      <c r="B404" s="242"/>
      <c r="C404" s="163"/>
    </row>
    <row r="405" spans="2:3" customFormat="1" x14ac:dyDescent="0.2">
      <c r="B405" s="242"/>
      <c r="C405" s="163"/>
    </row>
    <row r="406" spans="2:3" customFormat="1" x14ac:dyDescent="0.2">
      <c r="B406" s="242"/>
      <c r="C406" s="163"/>
    </row>
    <row r="407" spans="2:3" customFormat="1" x14ac:dyDescent="0.2">
      <c r="B407" s="242"/>
      <c r="C407" s="163"/>
    </row>
    <row r="408" spans="2:3" customFormat="1" x14ac:dyDescent="0.2">
      <c r="B408" s="242"/>
      <c r="C408" s="163"/>
    </row>
    <row r="409" spans="2:3" customFormat="1" x14ac:dyDescent="0.2">
      <c r="B409" s="242"/>
      <c r="C409" s="163"/>
    </row>
    <row r="410" spans="2:3" customFormat="1" x14ac:dyDescent="0.2">
      <c r="B410" s="242"/>
      <c r="C410" s="163"/>
    </row>
    <row r="411" spans="2:3" customFormat="1" x14ac:dyDescent="0.2">
      <c r="B411" s="242"/>
      <c r="C411" s="163"/>
    </row>
    <row r="412" spans="2:3" customFormat="1" x14ac:dyDescent="0.2">
      <c r="B412" s="242"/>
      <c r="C412" s="163"/>
    </row>
    <row r="413" spans="2:3" customFormat="1" x14ac:dyDescent="0.2">
      <c r="B413" s="242"/>
      <c r="C413" s="163"/>
    </row>
    <row r="414" spans="2:3" customFormat="1" x14ac:dyDescent="0.2">
      <c r="B414" s="242"/>
      <c r="C414" s="163"/>
    </row>
    <row r="415" spans="2:3" customFormat="1" x14ac:dyDescent="0.2">
      <c r="B415" s="242"/>
      <c r="C415" s="163"/>
    </row>
    <row r="416" spans="2:3" customFormat="1" x14ac:dyDescent="0.2">
      <c r="B416" s="242"/>
      <c r="C416" s="163"/>
    </row>
    <row r="417" spans="2:3" customFormat="1" x14ac:dyDescent="0.2">
      <c r="B417" s="242"/>
      <c r="C417" s="163"/>
    </row>
    <row r="418" spans="2:3" customFormat="1" x14ac:dyDescent="0.2">
      <c r="B418" s="242"/>
      <c r="C418" s="163"/>
    </row>
    <row r="419" spans="2:3" customFormat="1" x14ac:dyDescent="0.2">
      <c r="B419" s="242"/>
      <c r="C419" s="163"/>
    </row>
    <row r="420" spans="2:3" customFormat="1" x14ac:dyDescent="0.2">
      <c r="B420" s="242"/>
      <c r="C420" s="163"/>
    </row>
    <row r="421" spans="2:3" customFormat="1" x14ac:dyDescent="0.2">
      <c r="B421" s="242"/>
      <c r="C421" s="163"/>
    </row>
    <row r="422" spans="2:3" customFormat="1" x14ac:dyDescent="0.2">
      <c r="B422" s="242"/>
      <c r="C422" s="163"/>
    </row>
    <row r="423" spans="2:3" customFormat="1" x14ac:dyDescent="0.2">
      <c r="B423" s="242"/>
      <c r="C423" s="163"/>
    </row>
    <row r="424" spans="2:3" customFormat="1" x14ac:dyDescent="0.2">
      <c r="B424" s="242"/>
      <c r="C424" s="163"/>
    </row>
    <row r="425" spans="2:3" customFormat="1" x14ac:dyDescent="0.2">
      <c r="B425" s="242"/>
      <c r="C425" s="163"/>
    </row>
    <row r="426" spans="2:3" customFormat="1" x14ac:dyDescent="0.2">
      <c r="B426" s="242"/>
      <c r="C426" s="163"/>
    </row>
    <row r="427" spans="2:3" customFormat="1" x14ac:dyDescent="0.2">
      <c r="B427" s="242"/>
      <c r="C427" s="163"/>
    </row>
    <row r="428" spans="2:3" customFormat="1" x14ac:dyDescent="0.2">
      <c r="B428" s="242"/>
      <c r="C428" s="163"/>
    </row>
    <row r="429" spans="2:3" customFormat="1" x14ac:dyDescent="0.2">
      <c r="B429" s="242"/>
      <c r="C429" s="163"/>
    </row>
    <row r="430" spans="2:3" customFormat="1" x14ac:dyDescent="0.2">
      <c r="B430" s="242"/>
      <c r="C430" s="163"/>
    </row>
    <row r="431" spans="2:3" customFormat="1" x14ac:dyDescent="0.2">
      <c r="B431" s="242"/>
      <c r="C431" s="163"/>
    </row>
    <row r="432" spans="2:3" customFormat="1" x14ac:dyDescent="0.2">
      <c r="B432" s="242"/>
      <c r="C432" s="163"/>
    </row>
    <row r="433" spans="2:3" customFormat="1" x14ac:dyDescent="0.2">
      <c r="B433" s="242"/>
      <c r="C433" s="163"/>
    </row>
    <row r="434" spans="2:3" customFormat="1" x14ac:dyDescent="0.2">
      <c r="B434" s="242"/>
      <c r="C434" s="163"/>
    </row>
    <row r="435" spans="2:3" customFormat="1" x14ac:dyDescent="0.2">
      <c r="B435" s="242"/>
      <c r="C435" s="163"/>
    </row>
    <row r="436" spans="2:3" customFormat="1" x14ac:dyDescent="0.2">
      <c r="B436" s="242"/>
      <c r="C436" s="163"/>
    </row>
    <row r="437" spans="2:3" customFormat="1" x14ac:dyDescent="0.2">
      <c r="B437" s="242"/>
      <c r="C437" s="163"/>
    </row>
    <row r="438" spans="2:3" customFormat="1" x14ac:dyDescent="0.2">
      <c r="B438" s="242"/>
      <c r="C438" s="163"/>
    </row>
    <row r="439" spans="2:3" customFormat="1" x14ac:dyDescent="0.2">
      <c r="B439" s="242"/>
      <c r="C439" s="163"/>
    </row>
    <row r="440" spans="2:3" customFormat="1" x14ac:dyDescent="0.2">
      <c r="B440" s="242"/>
      <c r="C440" s="163"/>
    </row>
    <row r="441" spans="2:3" customFormat="1" x14ac:dyDescent="0.2">
      <c r="B441" s="242"/>
      <c r="C441" s="163"/>
    </row>
    <row r="442" spans="2:3" customFormat="1" x14ac:dyDescent="0.2">
      <c r="B442" s="242"/>
      <c r="C442" s="163"/>
    </row>
    <row r="443" spans="2:3" customFormat="1" x14ac:dyDescent="0.2">
      <c r="B443" s="242"/>
      <c r="C443" s="163"/>
    </row>
    <row r="444" spans="2:3" customFormat="1" x14ac:dyDescent="0.2">
      <c r="B444" s="242"/>
      <c r="C444" s="163"/>
    </row>
    <row r="445" spans="2:3" customFormat="1" x14ac:dyDescent="0.2">
      <c r="B445" s="242"/>
      <c r="C445" s="163"/>
    </row>
    <row r="446" spans="2:3" customFormat="1" x14ac:dyDescent="0.2">
      <c r="B446" s="242"/>
      <c r="C446" s="163"/>
    </row>
    <row r="447" spans="2:3" customFormat="1" x14ac:dyDescent="0.2">
      <c r="B447" s="242"/>
      <c r="C447" s="163"/>
    </row>
    <row r="448" spans="2:3" customFormat="1" x14ac:dyDescent="0.2">
      <c r="B448" s="242"/>
      <c r="C448" s="163"/>
    </row>
    <row r="449" spans="2:3" customFormat="1" x14ac:dyDescent="0.2">
      <c r="B449" s="242"/>
      <c r="C449" s="163"/>
    </row>
    <row r="450" spans="2:3" customFormat="1" x14ac:dyDescent="0.2">
      <c r="B450" s="242"/>
      <c r="C450" s="163"/>
    </row>
    <row r="451" spans="2:3" customFormat="1" x14ac:dyDescent="0.2">
      <c r="B451" s="242"/>
      <c r="C451" s="163"/>
    </row>
    <row r="452" spans="2:3" customFormat="1" x14ac:dyDescent="0.2">
      <c r="B452" s="242"/>
      <c r="C452" s="163"/>
    </row>
    <row r="453" spans="2:3" customFormat="1" x14ac:dyDescent="0.2">
      <c r="B453" s="242"/>
      <c r="C453" s="163"/>
    </row>
    <row r="454" spans="2:3" customFormat="1" x14ac:dyDescent="0.2">
      <c r="B454" s="242"/>
      <c r="C454" s="163"/>
    </row>
    <row r="455" spans="2:3" customFormat="1" x14ac:dyDescent="0.2">
      <c r="B455" s="242"/>
      <c r="C455" s="163"/>
    </row>
    <row r="456" spans="2:3" customFormat="1" x14ac:dyDescent="0.2">
      <c r="B456" s="242"/>
      <c r="C456" s="163"/>
    </row>
    <row r="457" spans="2:3" customFormat="1" x14ac:dyDescent="0.2">
      <c r="B457" s="242"/>
      <c r="C457" s="163"/>
    </row>
    <row r="458" spans="2:3" customFormat="1" x14ac:dyDescent="0.2">
      <c r="B458" s="242"/>
      <c r="C458" s="163"/>
    </row>
    <row r="459" spans="2:3" customFormat="1" x14ac:dyDescent="0.2">
      <c r="B459" s="242"/>
      <c r="C459" s="163"/>
    </row>
    <row r="460" spans="2:3" customFormat="1" x14ac:dyDescent="0.2">
      <c r="B460" s="242"/>
      <c r="C460" s="163"/>
    </row>
    <row r="461" spans="2:3" customFormat="1" x14ac:dyDescent="0.2">
      <c r="B461" s="242"/>
      <c r="C461" s="163"/>
    </row>
    <row r="462" spans="2:3" customFormat="1" x14ac:dyDescent="0.2">
      <c r="B462" s="242"/>
      <c r="C462" s="163"/>
    </row>
    <row r="463" spans="2:3" customFormat="1" x14ac:dyDescent="0.2">
      <c r="B463" s="242"/>
      <c r="C463" s="163"/>
    </row>
    <row r="464" spans="2:3" customFormat="1" x14ac:dyDescent="0.2">
      <c r="B464" s="242"/>
      <c r="C464" s="163"/>
    </row>
    <row r="465" spans="2:3" customFormat="1" x14ac:dyDescent="0.2">
      <c r="B465" s="242"/>
      <c r="C465" s="163"/>
    </row>
    <row r="466" spans="2:3" customFormat="1" x14ac:dyDescent="0.2">
      <c r="B466" s="242"/>
      <c r="C466" s="163"/>
    </row>
    <row r="467" spans="2:3" customFormat="1" x14ac:dyDescent="0.2">
      <c r="B467" s="242"/>
      <c r="C467" s="163"/>
    </row>
    <row r="468" spans="2:3" customFormat="1" x14ac:dyDescent="0.2">
      <c r="B468" s="242"/>
      <c r="C468" s="163"/>
    </row>
    <row r="469" spans="2:3" customFormat="1" x14ac:dyDescent="0.2">
      <c r="B469" s="242"/>
      <c r="C469" s="163"/>
    </row>
    <row r="470" spans="2:3" customFormat="1" x14ac:dyDescent="0.2">
      <c r="B470" s="242"/>
      <c r="C470" s="163"/>
    </row>
    <row r="471" spans="2:3" customFormat="1" x14ac:dyDescent="0.2">
      <c r="B471" s="242"/>
      <c r="C471" s="163"/>
    </row>
    <row r="472" spans="2:3" customFormat="1" x14ac:dyDescent="0.2">
      <c r="B472" s="242"/>
      <c r="C472" s="163"/>
    </row>
    <row r="473" spans="2:3" customFormat="1" x14ac:dyDescent="0.2">
      <c r="B473" s="242"/>
      <c r="C473" s="163"/>
    </row>
    <row r="474" spans="2:3" customFormat="1" x14ac:dyDescent="0.2">
      <c r="B474" s="242"/>
      <c r="C474" s="163"/>
    </row>
    <row r="475" spans="2:3" customFormat="1" x14ac:dyDescent="0.2">
      <c r="B475" s="242"/>
      <c r="C475" s="163"/>
    </row>
    <row r="476" spans="2:3" customFormat="1" x14ac:dyDescent="0.2">
      <c r="B476" s="242"/>
      <c r="C476" s="163"/>
    </row>
    <row r="477" spans="2:3" customFormat="1" x14ac:dyDescent="0.2">
      <c r="B477" s="242"/>
      <c r="C477" s="163"/>
    </row>
    <row r="478" spans="2:3" customFormat="1" x14ac:dyDescent="0.2">
      <c r="B478" s="242"/>
      <c r="C478" s="163"/>
    </row>
    <row r="479" spans="2:3" customFormat="1" x14ac:dyDescent="0.2">
      <c r="B479" s="242"/>
      <c r="C479" s="163"/>
    </row>
    <row r="480" spans="2:3" customFormat="1" x14ac:dyDescent="0.2">
      <c r="B480" s="242"/>
      <c r="C480" s="163"/>
    </row>
    <row r="481" spans="2:3" customFormat="1" x14ac:dyDescent="0.2">
      <c r="B481" s="242"/>
      <c r="C481" s="163"/>
    </row>
    <row r="482" spans="2:3" customFormat="1" x14ac:dyDescent="0.2">
      <c r="B482" s="242"/>
      <c r="C482" s="163"/>
    </row>
    <row r="483" spans="2:3" customFormat="1" x14ac:dyDescent="0.2">
      <c r="B483" s="242"/>
      <c r="C483" s="163"/>
    </row>
    <row r="484" spans="2:3" customFormat="1" x14ac:dyDescent="0.2">
      <c r="B484" s="242"/>
      <c r="C484" s="163"/>
    </row>
    <row r="485" spans="2:3" customFormat="1" x14ac:dyDescent="0.2">
      <c r="B485" s="242"/>
      <c r="C485" s="163"/>
    </row>
    <row r="486" spans="2:3" customFormat="1" x14ac:dyDescent="0.2">
      <c r="B486" s="242"/>
      <c r="C486" s="163"/>
    </row>
    <row r="487" spans="2:3" customFormat="1" x14ac:dyDescent="0.2">
      <c r="B487" s="242"/>
      <c r="C487" s="163"/>
    </row>
    <row r="488" spans="2:3" customFormat="1" x14ac:dyDescent="0.2">
      <c r="B488" s="242"/>
      <c r="C488" s="163"/>
    </row>
    <row r="489" spans="2:3" customFormat="1" x14ac:dyDescent="0.2">
      <c r="B489" s="242"/>
      <c r="C489" s="163"/>
    </row>
    <row r="490" spans="2:3" customFormat="1" x14ac:dyDescent="0.2">
      <c r="B490" s="242"/>
      <c r="C490" s="163"/>
    </row>
    <row r="491" spans="2:3" customFormat="1" x14ac:dyDescent="0.2">
      <c r="B491" s="242"/>
      <c r="C491" s="163"/>
    </row>
    <row r="492" spans="2:3" customFormat="1" x14ac:dyDescent="0.2">
      <c r="B492" s="242"/>
      <c r="C492" s="163"/>
    </row>
    <row r="493" spans="2:3" customFormat="1" x14ac:dyDescent="0.2">
      <c r="B493" s="242"/>
      <c r="C493" s="163"/>
    </row>
    <row r="494" spans="2:3" customFormat="1" x14ac:dyDescent="0.2">
      <c r="B494" s="242"/>
      <c r="C494" s="163"/>
    </row>
    <row r="495" spans="2:3" customFormat="1" x14ac:dyDescent="0.2">
      <c r="B495" s="242"/>
      <c r="C495" s="163"/>
    </row>
    <row r="496" spans="2:3" customFormat="1" x14ac:dyDescent="0.2">
      <c r="B496" s="242"/>
      <c r="C496" s="163"/>
    </row>
    <row r="497" spans="2:3" customFormat="1" x14ac:dyDescent="0.2">
      <c r="B497" s="242"/>
      <c r="C497" s="163"/>
    </row>
    <row r="498" spans="2:3" customFormat="1" x14ac:dyDescent="0.2">
      <c r="B498" s="242"/>
      <c r="C498" s="163"/>
    </row>
    <row r="499" spans="2:3" customFormat="1" x14ac:dyDescent="0.2">
      <c r="B499" s="242"/>
      <c r="C499" s="163"/>
    </row>
    <row r="500" spans="2:3" customFormat="1" x14ac:dyDescent="0.2">
      <c r="B500" s="242"/>
      <c r="C500" s="163"/>
    </row>
    <row r="501" spans="2:3" customFormat="1" x14ac:dyDescent="0.2">
      <c r="B501" s="242"/>
      <c r="C501" s="163"/>
    </row>
    <row r="502" spans="2:3" customFormat="1" x14ac:dyDescent="0.2">
      <c r="B502" s="242"/>
      <c r="C502" s="163"/>
    </row>
    <row r="503" spans="2:3" customFormat="1" x14ac:dyDescent="0.2">
      <c r="B503" s="242"/>
      <c r="C503" s="163"/>
    </row>
    <row r="504" spans="2:3" customFormat="1" x14ac:dyDescent="0.2">
      <c r="B504" s="242"/>
      <c r="C504" s="163"/>
    </row>
    <row r="505" spans="2:3" customFormat="1" x14ac:dyDescent="0.2">
      <c r="B505" s="242"/>
      <c r="C505" s="163"/>
    </row>
    <row r="506" spans="2:3" customFormat="1" x14ac:dyDescent="0.2">
      <c r="B506" s="242"/>
      <c r="C506" s="163"/>
    </row>
    <row r="507" spans="2:3" customFormat="1" x14ac:dyDescent="0.2">
      <c r="B507" s="242"/>
      <c r="C507" s="163"/>
    </row>
    <row r="508" spans="2:3" customFormat="1" x14ac:dyDescent="0.2">
      <c r="B508" s="242"/>
      <c r="C508" s="163"/>
    </row>
    <row r="509" spans="2:3" customFormat="1" x14ac:dyDescent="0.2">
      <c r="B509" s="242"/>
      <c r="C509" s="163"/>
    </row>
    <row r="510" spans="2:3" customFormat="1" x14ac:dyDescent="0.2">
      <c r="B510" s="242"/>
      <c r="C510" s="163"/>
    </row>
    <row r="511" spans="2:3" customFormat="1" x14ac:dyDescent="0.2">
      <c r="B511" s="242"/>
      <c r="C511" s="163"/>
    </row>
    <row r="512" spans="2:3" customFormat="1" x14ac:dyDescent="0.2">
      <c r="B512" s="242"/>
      <c r="C512" s="163"/>
    </row>
    <row r="513" spans="2:3" customFormat="1" x14ac:dyDescent="0.2">
      <c r="B513" s="242"/>
      <c r="C513" s="163"/>
    </row>
    <row r="514" spans="2:3" customFormat="1" x14ac:dyDescent="0.2">
      <c r="B514" s="242"/>
      <c r="C514" s="163"/>
    </row>
    <row r="515" spans="2:3" customFormat="1" x14ac:dyDescent="0.2">
      <c r="B515" s="242"/>
      <c r="C515" s="163"/>
    </row>
    <row r="516" spans="2:3" customFormat="1" x14ac:dyDescent="0.2">
      <c r="B516" s="242"/>
      <c r="C516" s="163"/>
    </row>
    <row r="517" spans="2:3" customFormat="1" x14ac:dyDescent="0.2">
      <c r="B517" s="242"/>
      <c r="C517" s="163"/>
    </row>
    <row r="518" spans="2:3" customFormat="1" x14ac:dyDescent="0.2">
      <c r="B518" s="242"/>
      <c r="C518" s="163"/>
    </row>
    <row r="519" spans="2:3" customFormat="1" x14ac:dyDescent="0.2">
      <c r="B519" s="242"/>
      <c r="C519" s="163"/>
    </row>
    <row r="520" spans="2:3" customFormat="1" x14ac:dyDescent="0.2">
      <c r="B520" s="242"/>
      <c r="C520" s="163"/>
    </row>
    <row r="521" spans="2:3" customFormat="1" x14ac:dyDescent="0.2">
      <c r="B521" s="242"/>
      <c r="C521" s="163"/>
    </row>
    <row r="522" spans="2:3" customFormat="1" x14ac:dyDescent="0.2">
      <c r="B522" s="242"/>
      <c r="C522" s="163"/>
    </row>
    <row r="523" spans="2:3" customFormat="1" x14ac:dyDescent="0.2">
      <c r="B523" s="242"/>
      <c r="C523" s="163"/>
    </row>
    <row r="524" spans="2:3" customFormat="1" x14ac:dyDescent="0.2">
      <c r="B524" s="242"/>
      <c r="C524" s="163"/>
    </row>
    <row r="525" spans="2:3" customFormat="1" x14ac:dyDescent="0.2">
      <c r="B525" s="242"/>
      <c r="C525" s="163"/>
    </row>
    <row r="526" spans="2:3" customFormat="1" x14ac:dyDescent="0.2">
      <c r="B526" s="242"/>
      <c r="C526" s="163"/>
    </row>
    <row r="527" spans="2:3" customFormat="1" x14ac:dyDescent="0.2">
      <c r="B527" s="242"/>
      <c r="C527" s="163"/>
    </row>
    <row r="528" spans="2:3" customFormat="1" x14ac:dyDescent="0.2">
      <c r="B528" s="242"/>
      <c r="C528" s="163"/>
    </row>
    <row r="529" spans="2:3" customFormat="1" x14ac:dyDescent="0.2">
      <c r="B529" s="242"/>
      <c r="C529" s="163"/>
    </row>
    <row r="530" spans="2:3" customFormat="1" x14ac:dyDescent="0.2">
      <c r="B530" s="242"/>
      <c r="C530" s="163"/>
    </row>
    <row r="531" spans="2:3" customFormat="1" x14ac:dyDescent="0.2">
      <c r="B531" s="242"/>
      <c r="C531" s="163"/>
    </row>
    <row r="532" spans="2:3" customFormat="1" x14ac:dyDescent="0.2">
      <c r="B532" s="242"/>
      <c r="C532" s="163"/>
    </row>
    <row r="533" spans="2:3" customFormat="1" x14ac:dyDescent="0.2">
      <c r="B533" s="242"/>
      <c r="C533" s="163"/>
    </row>
    <row r="534" spans="2:3" customFormat="1" x14ac:dyDescent="0.2">
      <c r="B534" s="242"/>
      <c r="C534" s="163"/>
    </row>
    <row r="535" spans="2:3" customFormat="1" x14ac:dyDescent="0.2">
      <c r="B535" s="242"/>
      <c r="C535" s="163"/>
    </row>
    <row r="536" spans="2:3" customFormat="1" x14ac:dyDescent="0.2">
      <c r="B536" s="242"/>
      <c r="C536" s="163"/>
    </row>
    <row r="537" spans="2:3" customFormat="1" x14ac:dyDescent="0.2">
      <c r="B537" s="242"/>
      <c r="C537" s="163"/>
    </row>
    <row r="538" spans="2:3" customFormat="1" x14ac:dyDescent="0.2">
      <c r="B538" s="242"/>
      <c r="C538" s="163"/>
    </row>
    <row r="539" spans="2:3" customFormat="1" x14ac:dyDescent="0.2">
      <c r="B539" s="242"/>
      <c r="C539" s="163"/>
    </row>
    <row r="540" spans="2:3" customFormat="1" x14ac:dyDescent="0.2">
      <c r="B540" s="242"/>
      <c r="C540" s="163"/>
    </row>
    <row r="541" spans="2:3" customFormat="1" x14ac:dyDescent="0.2">
      <c r="B541" s="242"/>
      <c r="C541" s="163"/>
    </row>
    <row r="542" spans="2:3" customFormat="1" x14ac:dyDescent="0.2">
      <c r="B542" s="242"/>
      <c r="C542" s="163"/>
    </row>
    <row r="543" spans="2:3" customFormat="1" x14ac:dyDescent="0.2">
      <c r="B543" s="242"/>
      <c r="C543" s="163"/>
    </row>
    <row r="544" spans="2:3" customFormat="1" x14ac:dyDescent="0.2">
      <c r="B544" s="242"/>
      <c r="C544" s="163"/>
    </row>
    <row r="545" spans="2:3" customFormat="1" x14ac:dyDescent="0.2">
      <c r="B545" s="242"/>
      <c r="C545" s="163"/>
    </row>
    <row r="546" spans="2:3" customFormat="1" x14ac:dyDescent="0.2">
      <c r="B546" s="242"/>
      <c r="C546" s="163"/>
    </row>
    <row r="547" spans="2:3" customFormat="1" x14ac:dyDescent="0.2">
      <c r="B547" s="242"/>
      <c r="C547" s="163"/>
    </row>
    <row r="548" spans="2:3" customFormat="1" x14ac:dyDescent="0.2">
      <c r="B548" s="242"/>
      <c r="C548" s="163"/>
    </row>
    <row r="549" spans="2:3" customFormat="1" x14ac:dyDescent="0.2">
      <c r="B549" s="242"/>
      <c r="C549" s="163"/>
    </row>
    <row r="550" spans="2:3" customFormat="1" x14ac:dyDescent="0.2">
      <c r="B550" s="242"/>
      <c r="C550" s="163"/>
    </row>
    <row r="551" spans="2:3" customFormat="1" x14ac:dyDescent="0.2">
      <c r="B551" s="242"/>
      <c r="C551" s="163"/>
    </row>
    <row r="552" spans="2:3" customFormat="1" x14ac:dyDescent="0.2">
      <c r="B552" s="242"/>
      <c r="C552" s="163"/>
    </row>
    <row r="553" spans="2:3" customFormat="1" x14ac:dyDescent="0.2">
      <c r="B553" s="242"/>
      <c r="C553" s="163"/>
    </row>
    <row r="554" spans="2:3" customFormat="1" x14ac:dyDescent="0.2">
      <c r="B554" s="242"/>
      <c r="C554" s="163"/>
    </row>
    <row r="555" spans="2:3" customFormat="1" x14ac:dyDescent="0.2">
      <c r="B555" s="242"/>
      <c r="C555" s="163"/>
    </row>
    <row r="556" spans="2:3" customFormat="1" x14ac:dyDescent="0.2">
      <c r="B556" s="242"/>
      <c r="C556" s="163"/>
    </row>
    <row r="557" spans="2:3" customFormat="1" x14ac:dyDescent="0.2">
      <c r="B557" s="242"/>
      <c r="C557" s="163"/>
    </row>
    <row r="558" spans="2:3" customFormat="1" x14ac:dyDescent="0.2">
      <c r="B558" s="242"/>
      <c r="C558" s="163"/>
    </row>
    <row r="559" spans="2:3" customFormat="1" x14ac:dyDescent="0.2">
      <c r="B559" s="242"/>
      <c r="C559" s="163"/>
    </row>
    <row r="560" spans="2:3" customFormat="1" x14ac:dyDescent="0.2">
      <c r="B560" s="242"/>
      <c r="C560" s="163"/>
    </row>
    <row r="561" spans="2:3" customFormat="1" x14ac:dyDescent="0.2">
      <c r="B561" s="242"/>
      <c r="C561" s="163"/>
    </row>
    <row r="562" spans="2:3" customFormat="1" x14ac:dyDescent="0.2">
      <c r="B562" s="242"/>
      <c r="C562" s="163"/>
    </row>
    <row r="563" spans="2:3" customFormat="1" x14ac:dyDescent="0.2">
      <c r="B563" s="242"/>
      <c r="C563" s="163"/>
    </row>
    <row r="564" spans="2:3" customFormat="1" x14ac:dyDescent="0.2">
      <c r="B564" s="242"/>
      <c r="C564" s="163"/>
    </row>
    <row r="565" spans="2:3" customFormat="1" x14ac:dyDescent="0.2">
      <c r="B565" s="242"/>
      <c r="C565" s="163"/>
    </row>
    <row r="566" spans="2:3" customFormat="1" x14ac:dyDescent="0.2">
      <c r="B566" s="242"/>
      <c r="C566" s="163"/>
    </row>
    <row r="567" spans="2:3" customFormat="1" x14ac:dyDescent="0.2">
      <c r="B567" s="242"/>
      <c r="C567" s="163"/>
    </row>
    <row r="568" spans="2:3" customFormat="1" x14ac:dyDescent="0.2">
      <c r="B568" s="242"/>
      <c r="C568" s="163"/>
    </row>
    <row r="569" spans="2:3" customFormat="1" x14ac:dyDescent="0.2">
      <c r="B569" s="242"/>
      <c r="C569" s="163"/>
    </row>
    <row r="570" spans="2:3" customFormat="1" x14ac:dyDescent="0.2">
      <c r="B570" s="242"/>
      <c r="C570" s="163"/>
    </row>
    <row r="571" spans="2:3" customFormat="1" x14ac:dyDescent="0.2">
      <c r="B571" s="242"/>
      <c r="C571" s="163"/>
    </row>
    <row r="572" spans="2:3" customFormat="1" x14ac:dyDescent="0.2">
      <c r="B572" s="242"/>
      <c r="C572" s="163"/>
    </row>
    <row r="573" spans="2:3" customFormat="1" x14ac:dyDescent="0.2">
      <c r="B573" s="242"/>
      <c r="C573" s="163"/>
    </row>
    <row r="574" spans="2:3" customFormat="1" x14ac:dyDescent="0.2">
      <c r="B574" s="242"/>
      <c r="C574" s="163"/>
    </row>
    <row r="575" spans="2:3" customFormat="1" x14ac:dyDescent="0.2">
      <c r="B575" s="242"/>
      <c r="C575" s="163"/>
    </row>
    <row r="576" spans="2:3" customFormat="1" x14ac:dyDescent="0.2">
      <c r="B576" s="242"/>
      <c r="C576" s="163"/>
    </row>
    <row r="577" spans="2:3" customFormat="1" x14ac:dyDescent="0.2">
      <c r="B577" s="242"/>
      <c r="C577" s="163"/>
    </row>
    <row r="578" spans="2:3" customFormat="1" x14ac:dyDescent="0.2">
      <c r="B578" s="242"/>
      <c r="C578" s="163"/>
    </row>
    <row r="579" spans="2:3" customFormat="1" x14ac:dyDescent="0.2">
      <c r="B579" s="242"/>
      <c r="C579" s="163"/>
    </row>
    <row r="580" spans="2:3" customFormat="1" x14ac:dyDescent="0.2">
      <c r="B580" s="242"/>
      <c r="C580" s="163"/>
    </row>
    <row r="581" spans="2:3" customFormat="1" x14ac:dyDescent="0.2">
      <c r="B581" s="242"/>
      <c r="C581" s="163"/>
    </row>
    <row r="582" spans="2:3" customFormat="1" x14ac:dyDescent="0.2">
      <c r="B582" s="242"/>
      <c r="C582" s="163"/>
    </row>
    <row r="583" spans="2:3" customFormat="1" x14ac:dyDescent="0.2">
      <c r="B583" s="242"/>
      <c r="C583" s="163"/>
    </row>
    <row r="584" spans="2:3" customFormat="1" x14ac:dyDescent="0.2">
      <c r="B584" s="242"/>
      <c r="C584" s="163"/>
    </row>
    <row r="585" spans="2:3" customFormat="1" x14ac:dyDescent="0.2">
      <c r="B585" s="242"/>
      <c r="C585" s="163"/>
    </row>
    <row r="586" spans="2:3" customFormat="1" x14ac:dyDescent="0.2">
      <c r="B586" s="242"/>
      <c r="C586" s="163"/>
    </row>
    <row r="587" spans="2:3" customFormat="1" x14ac:dyDescent="0.2">
      <c r="B587" s="242"/>
      <c r="C587" s="163"/>
    </row>
    <row r="588" spans="2:3" customFormat="1" x14ac:dyDescent="0.2">
      <c r="B588" s="242"/>
      <c r="C588" s="163"/>
    </row>
    <row r="589" spans="2:3" customFormat="1" x14ac:dyDescent="0.2">
      <c r="B589" s="242"/>
      <c r="C589" s="163"/>
    </row>
    <row r="590" spans="2:3" customFormat="1" x14ac:dyDescent="0.2">
      <c r="B590" s="242"/>
      <c r="C590" s="163"/>
    </row>
    <row r="591" spans="2:3" customFormat="1" x14ac:dyDescent="0.2">
      <c r="B591" s="242"/>
      <c r="C591" s="163"/>
    </row>
    <row r="592" spans="2:3" customFormat="1" x14ac:dyDescent="0.2">
      <c r="B592" s="242"/>
      <c r="C592" s="163"/>
    </row>
    <row r="593" spans="2:3" customFormat="1" x14ac:dyDescent="0.2">
      <c r="B593" s="242"/>
      <c r="C593" s="163"/>
    </row>
    <row r="594" spans="2:3" customFormat="1" x14ac:dyDescent="0.2">
      <c r="B594" s="242"/>
      <c r="C594" s="163"/>
    </row>
    <row r="595" spans="2:3" customFormat="1" x14ac:dyDescent="0.2">
      <c r="B595" s="242"/>
      <c r="C595" s="163"/>
    </row>
    <row r="596" spans="2:3" customFormat="1" x14ac:dyDescent="0.2">
      <c r="B596" s="242"/>
      <c r="C596" s="163"/>
    </row>
    <row r="597" spans="2:3" customFormat="1" x14ac:dyDescent="0.2">
      <c r="B597" s="242"/>
      <c r="C597" s="163"/>
    </row>
    <row r="598" spans="2:3" customFormat="1" x14ac:dyDescent="0.2">
      <c r="B598" s="242"/>
      <c r="C598" s="163"/>
    </row>
    <row r="599" spans="2:3" customFormat="1" x14ac:dyDescent="0.2">
      <c r="B599" s="242"/>
      <c r="C599" s="163"/>
    </row>
    <row r="600" spans="2:3" customFormat="1" x14ac:dyDescent="0.2">
      <c r="B600" s="242"/>
      <c r="C600" s="163"/>
    </row>
    <row r="601" spans="2:3" customFormat="1" x14ac:dyDescent="0.2">
      <c r="B601" s="242"/>
      <c r="C601" s="163"/>
    </row>
    <row r="602" spans="2:3" customFormat="1" x14ac:dyDescent="0.2">
      <c r="B602" s="242"/>
      <c r="C602" s="163"/>
    </row>
    <row r="603" spans="2:3" customFormat="1" x14ac:dyDescent="0.2">
      <c r="B603" s="242"/>
      <c r="C603" s="163"/>
    </row>
    <row r="604" spans="2:3" customFormat="1" x14ac:dyDescent="0.2">
      <c r="B604" s="242"/>
      <c r="C604" s="163"/>
    </row>
    <row r="605" spans="2:3" customFormat="1" x14ac:dyDescent="0.2">
      <c r="B605" s="242"/>
      <c r="C605" s="163"/>
    </row>
    <row r="606" spans="2:3" customFormat="1" x14ac:dyDescent="0.2">
      <c r="B606" s="242"/>
      <c r="C606" s="163"/>
    </row>
    <row r="607" spans="2:3" customFormat="1" x14ac:dyDescent="0.2">
      <c r="B607" s="242"/>
      <c r="C607" s="163"/>
    </row>
    <row r="608" spans="2:3" customFormat="1" x14ac:dyDescent="0.2">
      <c r="B608" s="242"/>
      <c r="C608" s="163"/>
    </row>
    <row r="609" spans="2:3" customFormat="1" x14ac:dyDescent="0.2">
      <c r="B609" s="242"/>
      <c r="C609" s="163"/>
    </row>
    <row r="610" spans="2:3" customFormat="1" x14ac:dyDescent="0.2">
      <c r="B610" s="242"/>
      <c r="C610" s="163"/>
    </row>
    <row r="611" spans="2:3" customFormat="1" x14ac:dyDescent="0.2">
      <c r="B611" s="242"/>
      <c r="C611" s="163"/>
    </row>
    <row r="612" spans="2:3" customFormat="1" x14ac:dyDescent="0.2">
      <c r="B612" s="242"/>
      <c r="C612" s="163"/>
    </row>
    <row r="613" spans="2:3" customFormat="1" x14ac:dyDescent="0.2">
      <c r="B613" s="242"/>
      <c r="C613" s="163"/>
    </row>
    <row r="614" spans="2:3" customFormat="1" x14ac:dyDescent="0.2">
      <c r="B614" s="242"/>
      <c r="C614" s="163"/>
    </row>
    <row r="615" spans="2:3" customFormat="1" x14ac:dyDescent="0.2">
      <c r="B615" s="242"/>
      <c r="C615" s="163"/>
    </row>
    <row r="616" spans="2:3" customFormat="1" x14ac:dyDescent="0.2">
      <c r="B616" s="242"/>
      <c r="C616" s="163"/>
    </row>
    <row r="617" spans="2:3" customFormat="1" x14ac:dyDescent="0.2">
      <c r="B617" s="242"/>
      <c r="C617" s="163"/>
    </row>
    <row r="618" spans="2:3" customFormat="1" x14ac:dyDescent="0.2">
      <c r="B618" s="242"/>
      <c r="C618" s="163"/>
    </row>
    <row r="619" spans="2:3" customFormat="1" x14ac:dyDescent="0.2">
      <c r="B619" s="242"/>
      <c r="C619" s="163"/>
    </row>
    <row r="620" spans="2:3" customFormat="1" x14ac:dyDescent="0.2">
      <c r="B620" s="242"/>
      <c r="C620" s="163"/>
    </row>
    <row r="621" spans="2:3" customFormat="1" x14ac:dyDescent="0.2">
      <c r="B621" s="242"/>
      <c r="C621" s="163"/>
    </row>
    <row r="622" spans="2:3" customFormat="1" x14ac:dyDescent="0.2">
      <c r="B622" s="242"/>
      <c r="C622" s="163"/>
    </row>
    <row r="623" spans="2:3" customFormat="1" x14ac:dyDescent="0.2">
      <c r="B623" s="242"/>
      <c r="C623" s="163"/>
    </row>
    <row r="624" spans="2:3" customFormat="1" x14ac:dyDescent="0.2">
      <c r="B624" s="242"/>
      <c r="C624" s="163"/>
    </row>
    <row r="625" spans="2:3" customFormat="1" x14ac:dyDescent="0.2">
      <c r="B625" s="242"/>
      <c r="C625" s="163"/>
    </row>
    <row r="626" spans="2:3" customFormat="1" x14ac:dyDescent="0.2">
      <c r="B626" s="242"/>
      <c r="C626" s="163"/>
    </row>
    <row r="627" spans="2:3" customFormat="1" x14ac:dyDescent="0.2">
      <c r="B627" s="242"/>
      <c r="C627" s="163"/>
    </row>
    <row r="628" spans="2:3" customFormat="1" x14ac:dyDescent="0.2">
      <c r="B628" s="242"/>
      <c r="C628" s="163"/>
    </row>
    <row r="629" spans="2:3" customFormat="1" x14ac:dyDescent="0.2">
      <c r="B629" s="242"/>
      <c r="C629" s="163"/>
    </row>
    <row r="630" spans="2:3" customFormat="1" x14ac:dyDescent="0.2">
      <c r="B630" s="242"/>
      <c r="C630" s="163"/>
    </row>
    <row r="631" spans="2:3" customFormat="1" x14ac:dyDescent="0.2">
      <c r="B631" s="242"/>
      <c r="C631" s="163"/>
    </row>
    <row r="632" spans="2:3" customFormat="1" x14ac:dyDescent="0.2">
      <c r="B632" s="242"/>
      <c r="C632" s="163"/>
    </row>
    <row r="633" spans="2:3" customFormat="1" x14ac:dyDescent="0.2">
      <c r="B633" s="242"/>
      <c r="C633" s="163"/>
    </row>
    <row r="634" spans="2:3" customFormat="1" x14ac:dyDescent="0.2">
      <c r="B634" s="242"/>
      <c r="C634" s="163"/>
    </row>
    <row r="635" spans="2:3" customFormat="1" x14ac:dyDescent="0.2">
      <c r="B635" s="242"/>
      <c r="C635" s="163"/>
    </row>
    <row r="636" spans="2:3" customFormat="1" x14ac:dyDescent="0.2">
      <c r="B636" s="242"/>
      <c r="C636" s="163"/>
    </row>
    <row r="637" spans="2:3" customFormat="1" x14ac:dyDescent="0.2">
      <c r="B637" s="242"/>
      <c r="C637" s="163"/>
    </row>
    <row r="638" spans="2:3" customFormat="1" x14ac:dyDescent="0.2">
      <c r="B638" s="242"/>
      <c r="C638" s="163"/>
    </row>
    <row r="639" spans="2:3" customFormat="1" x14ac:dyDescent="0.2">
      <c r="B639" s="242"/>
      <c r="C639" s="163"/>
    </row>
    <row r="640" spans="2:3" customFormat="1" x14ac:dyDescent="0.2">
      <c r="B640" s="242"/>
      <c r="C640" s="163"/>
    </row>
    <row r="641" spans="2:3" customFormat="1" x14ac:dyDescent="0.2">
      <c r="B641" s="242"/>
      <c r="C641" s="163"/>
    </row>
    <row r="642" spans="2:3" customFormat="1" x14ac:dyDescent="0.2">
      <c r="B642" s="242"/>
      <c r="C642" s="163"/>
    </row>
    <row r="643" spans="2:3" customFormat="1" x14ac:dyDescent="0.2">
      <c r="B643" s="242"/>
      <c r="C643" s="163"/>
    </row>
    <row r="644" spans="2:3" customFormat="1" x14ac:dyDescent="0.2">
      <c r="B644" s="242"/>
      <c r="C644" s="163"/>
    </row>
    <row r="645" spans="2:3" customFormat="1" x14ac:dyDescent="0.2">
      <c r="B645" s="242"/>
      <c r="C645" s="163"/>
    </row>
    <row r="646" spans="2:3" customFormat="1" x14ac:dyDescent="0.2">
      <c r="B646" s="242"/>
      <c r="C646" s="163"/>
    </row>
    <row r="647" spans="2:3" customFormat="1" x14ac:dyDescent="0.2">
      <c r="B647" s="242"/>
      <c r="C647" s="163"/>
    </row>
    <row r="648" spans="2:3" customFormat="1" x14ac:dyDescent="0.2">
      <c r="B648" s="242"/>
      <c r="C648" s="163"/>
    </row>
    <row r="649" spans="2:3" customFormat="1" x14ac:dyDescent="0.2">
      <c r="B649" s="242"/>
      <c r="C649" s="163"/>
    </row>
    <row r="650" spans="2:3" customFormat="1" x14ac:dyDescent="0.2">
      <c r="B650" s="242"/>
      <c r="C650" s="163"/>
    </row>
    <row r="651" spans="2:3" customFormat="1" x14ac:dyDescent="0.2">
      <c r="B651" s="242"/>
      <c r="C651" s="163"/>
    </row>
    <row r="652" spans="2:3" customFormat="1" x14ac:dyDescent="0.2">
      <c r="B652" s="242"/>
      <c r="C652" s="163"/>
    </row>
    <row r="653" spans="2:3" customFormat="1" x14ac:dyDescent="0.2">
      <c r="B653" s="242"/>
      <c r="C653" s="163"/>
    </row>
    <row r="654" spans="2:3" customFormat="1" x14ac:dyDescent="0.2">
      <c r="B654" s="242"/>
      <c r="C654" s="163"/>
    </row>
    <row r="655" spans="2:3" customFormat="1" x14ac:dyDescent="0.2">
      <c r="B655" s="242"/>
      <c r="C655" s="163"/>
    </row>
    <row r="656" spans="2:3" customFormat="1" x14ac:dyDescent="0.2">
      <c r="B656" s="242"/>
      <c r="C656" s="163"/>
    </row>
    <row r="657" spans="2:3" customFormat="1" x14ac:dyDescent="0.2">
      <c r="B657" s="242"/>
      <c r="C657" s="163"/>
    </row>
    <row r="658" spans="2:3" customFormat="1" x14ac:dyDescent="0.2">
      <c r="B658" s="242"/>
      <c r="C658" s="163"/>
    </row>
    <row r="659" spans="2:3" customFormat="1" x14ac:dyDescent="0.2">
      <c r="B659" s="242"/>
      <c r="C659" s="163"/>
    </row>
    <row r="660" spans="2:3" customFormat="1" x14ac:dyDescent="0.2">
      <c r="B660" s="242"/>
      <c r="C660" s="163"/>
    </row>
    <row r="661" spans="2:3" customFormat="1" x14ac:dyDescent="0.2">
      <c r="B661" s="242"/>
      <c r="C661" s="163"/>
    </row>
    <row r="662" spans="2:3" customFormat="1" x14ac:dyDescent="0.2">
      <c r="B662" s="242"/>
      <c r="C662" s="163"/>
    </row>
    <row r="663" spans="2:3" customFormat="1" x14ac:dyDescent="0.2">
      <c r="B663" s="242"/>
      <c r="C663" s="163"/>
    </row>
    <row r="664" spans="2:3" customFormat="1" x14ac:dyDescent="0.2">
      <c r="B664" s="242"/>
      <c r="C664" s="163"/>
    </row>
    <row r="665" spans="2:3" customFormat="1" x14ac:dyDescent="0.2">
      <c r="B665" s="242"/>
      <c r="C665" s="163"/>
    </row>
    <row r="666" spans="2:3" customFormat="1" x14ac:dyDescent="0.2">
      <c r="B666" s="242"/>
      <c r="C666" s="163"/>
    </row>
    <row r="667" spans="2:3" customFormat="1" x14ac:dyDescent="0.2">
      <c r="B667" s="242"/>
      <c r="C667" s="163"/>
    </row>
    <row r="668" spans="2:3" customFormat="1" x14ac:dyDescent="0.2">
      <c r="B668" s="242"/>
      <c r="C668" s="163"/>
    </row>
    <row r="669" spans="2:3" customFormat="1" x14ac:dyDescent="0.2">
      <c r="B669" s="242"/>
      <c r="C669" s="163"/>
    </row>
    <row r="670" spans="2:3" customFormat="1" x14ac:dyDescent="0.2">
      <c r="B670" s="242"/>
      <c r="C670" s="163"/>
    </row>
    <row r="671" spans="2:3" customFormat="1" x14ac:dyDescent="0.2">
      <c r="B671" s="242"/>
      <c r="C671" s="163"/>
    </row>
    <row r="672" spans="2:3" customFormat="1" x14ac:dyDescent="0.2">
      <c r="B672" s="242"/>
      <c r="C672" s="163"/>
    </row>
    <row r="673" spans="2:3" customFormat="1" x14ac:dyDescent="0.2">
      <c r="B673" s="242"/>
      <c r="C673" s="163"/>
    </row>
    <row r="674" spans="2:3" customFormat="1" x14ac:dyDescent="0.2">
      <c r="B674" s="242"/>
      <c r="C674" s="163"/>
    </row>
    <row r="675" spans="2:3" customFormat="1" x14ac:dyDescent="0.2">
      <c r="B675" s="242"/>
      <c r="C675" s="163"/>
    </row>
    <row r="676" spans="2:3" customFormat="1" x14ac:dyDescent="0.2">
      <c r="B676" s="242"/>
      <c r="C676" s="163"/>
    </row>
    <row r="677" spans="2:3" customFormat="1" x14ac:dyDescent="0.2">
      <c r="B677" s="242"/>
      <c r="C677" s="163"/>
    </row>
    <row r="678" spans="2:3" customFormat="1" x14ac:dyDescent="0.2">
      <c r="B678" s="242"/>
      <c r="C678" s="163"/>
    </row>
    <row r="679" spans="2:3" customFormat="1" x14ac:dyDescent="0.2">
      <c r="B679" s="242"/>
      <c r="C679" s="163"/>
    </row>
    <row r="680" spans="2:3" customFormat="1" x14ac:dyDescent="0.2">
      <c r="B680" s="242"/>
      <c r="C680" s="163"/>
    </row>
    <row r="681" spans="2:3" customFormat="1" x14ac:dyDescent="0.2">
      <c r="B681" s="242"/>
      <c r="C681" s="163"/>
    </row>
    <row r="682" spans="2:3" customFormat="1" x14ac:dyDescent="0.2">
      <c r="B682" s="242"/>
      <c r="C682" s="163"/>
    </row>
    <row r="683" spans="2:3" customFormat="1" x14ac:dyDescent="0.2">
      <c r="B683" s="242"/>
      <c r="C683" s="163"/>
    </row>
    <row r="684" spans="2:3" customFormat="1" x14ac:dyDescent="0.2">
      <c r="B684" s="242"/>
      <c r="C684" s="163"/>
    </row>
    <row r="685" spans="2:3" customFormat="1" x14ac:dyDescent="0.2">
      <c r="B685" s="242"/>
      <c r="C685" s="163"/>
    </row>
    <row r="686" spans="2:3" customFormat="1" x14ac:dyDescent="0.2">
      <c r="B686" s="242"/>
      <c r="C686" s="163"/>
    </row>
    <row r="687" spans="2:3" customFormat="1" x14ac:dyDescent="0.2">
      <c r="B687" s="242"/>
      <c r="C687" s="163"/>
    </row>
    <row r="688" spans="2:3" customFormat="1" x14ac:dyDescent="0.2">
      <c r="B688" s="242"/>
      <c r="C688" s="163"/>
    </row>
    <row r="689" spans="2:3" customFormat="1" x14ac:dyDescent="0.2">
      <c r="B689" s="242"/>
      <c r="C689" s="163"/>
    </row>
    <row r="690" spans="2:3" customFormat="1" x14ac:dyDescent="0.2">
      <c r="B690" s="242"/>
      <c r="C690" s="163"/>
    </row>
    <row r="691" spans="2:3" customFormat="1" x14ac:dyDescent="0.2">
      <c r="B691" s="242"/>
      <c r="C691" s="163"/>
    </row>
    <row r="692" spans="2:3" customFormat="1" x14ac:dyDescent="0.2">
      <c r="B692" s="242"/>
      <c r="C692" s="163"/>
    </row>
    <row r="693" spans="2:3" customFormat="1" x14ac:dyDescent="0.2">
      <c r="B693" s="242"/>
      <c r="C693" s="163"/>
    </row>
    <row r="694" spans="2:3" customFormat="1" x14ac:dyDescent="0.2">
      <c r="B694" s="242"/>
      <c r="C694" s="163"/>
    </row>
    <row r="695" spans="2:3" customFormat="1" x14ac:dyDescent="0.2">
      <c r="B695" s="242"/>
      <c r="C695" s="163"/>
    </row>
    <row r="696" spans="2:3" customFormat="1" x14ac:dyDescent="0.2">
      <c r="B696" s="242"/>
      <c r="C696" s="163"/>
    </row>
    <row r="697" spans="2:3" customFormat="1" x14ac:dyDescent="0.2">
      <c r="B697" s="242"/>
      <c r="C697" s="163"/>
    </row>
    <row r="698" spans="2:3" customFormat="1" x14ac:dyDescent="0.2">
      <c r="B698" s="242"/>
      <c r="C698" s="163"/>
    </row>
    <row r="699" spans="2:3" customFormat="1" x14ac:dyDescent="0.2">
      <c r="B699" s="242"/>
      <c r="C699" s="163"/>
    </row>
    <row r="700" spans="2:3" customFormat="1" x14ac:dyDescent="0.2">
      <c r="B700" s="242"/>
      <c r="C700" s="163"/>
    </row>
    <row r="701" spans="2:3" customFormat="1" x14ac:dyDescent="0.2">
      <c r="B701" s="242"/>
      <c r="C701" s="163"/>
    </row>
    <row r="702" spans="2:3" customFormat="1" x14ac:dyDescent="0.2">
      <c r="B702" s="242"/>
      <c r="C702" s="163"/>
    </row>
    <row r="703" spans="2:3" customFormat="1" x14ac:dyDescent="0.2">
      <c r="B703" s="242"/>
      <c r="C703" s="163"/>
    </row>
    <row r="704" spans="2:3" customFormat="1" x14ac:dyDescent="0.2">
      <c r="B704" s="242"/>
      <c r="C704" s="163"/>
    </row>
    <row r="705" spans="2:3" customFormat="1" x14ac:dyDescent="0.2">
      <c r="B705" s="242"/>
      <c r="C705" s="163"/>
    </row>
    <row r="706" spans="2:3" customFormat="1" x14ac:dyDescent="0.2">
      <c r="B706" s="242"/>
      <c r="C706" s="163"/>
    </row>
    <row r="707" spans="2:3" customFormat="1" x14ac:dyDescent="0.2">
      <c r="B707" s="242"/>
      <c r="C707" s="163"/>
    </row>
    <row r="708" spans="2:3" customFormat="1" x14ac:dyDescent="0.2">
      <c r="B708" s="242"/>
      <c r="C708" s="163"/>
    </row>
    <row r="709" spans="2:3" customFormat="1" x14ac:dyDescent="0.2">
      <c r="B709" s="242"/>
      <c r="C709" s="163"/>
    </row>
    <row r="710" spans="2:3" customFormat="1" x14ac:dyDescent="0.2">
      <c r="B710" s="242"/>
      <c r="C710" s="163"/>
    </row>
    <row r="711" spans="2:3" customFormat="1" x14ac:dyDescent="0.2">
      <c r="B711" s="242"/>
      <c r="C711" s="163"/>
    </row>
    <row r="712" spans="2:3" customFormat="1" x14ac:dyDescent="0.2">
      <c r="B712" s="242"/>
      <c r="C712" s="163"/>
    </row>
    <row r="713" spans="2:3" customFormat="1" x14ac:dyDescent="0.2">
      <c r="B713" s="242"/>
      <c r="C713" s="163"/>
    </row>
    <row r="714" spans="2:3" customFormat="1" x14ac:dyDescent="0.2">
      <c r="B714" s="242"/>
      <c r="C714" s="163"/>
    </row>
    <row r="715" spans="2:3" customFormat="1" x14ac:dyDescent="0.2">
      <c r="B715" s="242"/>
      <c r="C715" s="163"/>
    </row>
    <row r="716" spans="2:3" customFormat="1" x14ac:dyDescent="0.2">
      <c r="B716" s="242"/>
      <c r="C716" s="163"/>
    </row>
    <row r="717" spans="2:3" customFormat="1" x14ac:dyDescent="0.2">
      <c r="B717" s="242"/>
      <c r="C717" s="163"/>
    </row>
    <row r="718" spans="2:3" customFormat="1" x14ac:dyDescent="0.2">
      <c r="B718" s="242"/>
      <c r="C718" s="163"/>
    </row>
    <row r="719" spans="2:3" customFormat="1" x14ac:dyDescent="0.2">
      <c r="B719" s="242"/>
      <c r="C719" s="163"/>
    </row>
    <row r="720" spans="2:3" customFormat="1" x14ac:dyDescent="0.2">
      <c r="B720" s="242"/>
      <c r="C720" s="163"/>
    </row>
    <row r="721" spans="2:3" customFormat="1" x14ac:dyDescent="0.2">
      <c r="B721" s="242"/>
      <c r="C721" s="163"/>
    </row>
    <row r="722" spans="2:3" customFormat="1" x14ac:dyDescent="0.2">
      <c r="B722" s="242"/>
      <c r="C722" s="163"/>
    </row>
    <row r="723" spans="2:3" customFormat="1" x14ac:dyDescent="0.2">
      <c r="B723" s="242"/>
      <c r="C723" s="163"/>
    </row>
    <row r="724" spans="2:3" customFormat="1" x14ac:dyDescent="0.2">
      <c r="B724" s="242"/>
      <c r="C724" s="163"/>
    </row>
    <row r="725" spans="2:3" customFormat="1" x14ac:dyDescent="0.2">
      <c r="B725" s="242"/>
      <c r="C725" s="163"/>
    </row>
    <row r="726" spans="2:3" customFormat="1" x14ac:dyDescent="0.2">
      <c r="B726" s="242"/>
      <c r="C726" s="163"/>
    </row>
    <row r="727" spans="2:3" customFormat="1" x14ac:dyDescent="0.2">
      <c r="B727" s="242"/>
      <c r="C727" s="163"/>
    </row>
    <row r="728" spans="2:3" customFormat="1" x14ac:dyDescent="0.2">
      <c r="B728" s="242"/>
      <c r="C728" s="163"/>
    </row>
    <row r="729" spans="2:3" customFormat="1" x14ac:dyDescent="0.2">
      <c r="B729" s="242"/>
      <c r="C729" s="163"/>
    </row>
    <row r="730" spans="2:3" customFormat="1" x14ac:dyDescent="0.2">
      <c r="B730" s="242"/>
      <c r="C730" s="163"/>
    </row>
    <row r="731" spans="2:3" customFormat="1" x14ac:dyDescent="0.2">
      <c r="B731" s="242"/>
      <c r="C731" s="163"/>
    </row>
    <row r="732" spans="2:3" customFormat="1" x14ac:dyDescent="0.2">
      <c r="B732" s="242"/>
      <c r="C732" s="163"/>
    </row>
    <row r="733" spans="2:3" customFormat="1" x14ac:dyDescent="0.2">
      <c r="B733" s="242"/>
      <c r="C733" s="163"/>
    </row>
    <row r="734" spans="2:3" customFormat="1" x14ac:dyDescent="0.2">
      <c r="B734" s="242"/>
      <c r="C734" s="163"/>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AN50"/>
  <sheetViews>
    <sheetView workbookViewId="0">
      <selection activeCell="I27" sqref="I27"/>
    </sheetView>
  </sheetViews>
  <sheetFormatPr baseColWidth="10" defaultRowHeight="16" x14ac:dyDescent="0.2"/>
  <cols>
    <col min="4" max="4" width="11.5" bestFit="1" customWidth="1"/>
    <col min="5" max="5" width="16" style="163" bestFit="1" customWidth="1"/>
    <col min="6" max="6" width="18.6640625" style="163" bestFit="1" customWidth="1"/>
    <col min="7" max="7" width="11.5" customWidth="1"/>
    <col min="8" max="8" width="21.1640625" bestFit="1" customWidth="1"/>
    <col min="9" max="9" width="18.6640625" bestFit="1" customWidth="1"/>
    <col min="10" max="10" width="21.1640625" bestFit="1" customWidth="1"/>
    <col min="15" max="15" width="11.5" bestFit="1" customWidth="1"/>
    <col min="16" max="16" width="16" style="163" bestFit="1" customWidth="1"/>
    <col min="17" max="17" width="18.6640625" style="163" bestFit="1" customWidth="1"/>
    <col min="18" max="18" width="11.5" customWidth="1"/>
    <col min="19" max="19" width="21.1640625" bestFit="1" customWidth="1"/>
    <col min="20" max="20" width="18.6640625" bestFit="1" customWidth="1"/>
    <col min="21" max="21" width="21.1640625" bestFit="1" customWidth="1"/>
    <col min="26" max="26" width="11.5" bestFit="1" customWidth="1"/>
    <col min="27" max="27" width="16" style="163" bestFit="1" customWidth="1"/>
    <col min="28" max="28" width="18.6640625" style="163" bestFit="1" customWidth="1"/>
    <col min="29" max="29" width="11.5" customWidth="1"/>
    <col min="30" max="30" width="21.1640625" bestFit="1" customWidth="1"/>
    <col min="31" max="31" width="18.6640625" bestFit="1" customWidth="1"/>
    <col min="32" max="32" width="21.1640625" bestFit="1" customWidth="1"/>
    <col min="34" max="36" width="14.1640625" bestFit="1" customWidth="1"/>
  </cols>
  <sheetData>
    <row r="1" spans="1:40" x14ac:dyDescent="0.2">
      <c r="A1" t="s">
        <v>47</v>
      </c>
      <c r="L1" t="s">
        <v>48</v>
      </c>
      <c r="W1" t="s">
        <v>49</v>
      </c>
      <c r="AH1" t="s">
        <v>50</v>
      </c>
      <c r="AL1" t="s">
        <v>84</v>
      </c>
    </row>
    <row r="2" spans="1:40" x14ac:dyDescent="0.2">
      <c r="A2" t="s">
        <v>20</v>
      </c>
      <c r="B2" t="s">
        <v>82</v>
      </c>
      <c r="C2" t="s">
        <v>21</v>
      </c>
      <c r="D2" t="s">
        <v>22</v>
      </c>
      <c r="E2" s="163" t="s">
        <v>83</v>
      </c>
      <c r="F2" s="163" t="s">
        <v>89</v>
      </c>
      <c r="G2" t="s">
        <v>55</v>
      </c>
      <c r="H2" t="s">
        <v>25</v>
      </c>
      <c r="I2" t="s">
        <v>28</v>
      </c>
      <c r="J2" t="s">
        <v>24</v>
      </c>
      <c r="L2" t="s">
        <v>20</v>
      </c>
      <c r="M2" t="s">
        <v>82</v>
      </c>
      <c r="N2" t="s">
        <v>21</v>
      </c>
      <c r="O2" t="s">
        <v>22</v>
      </c>
      <c r="P2" s="163" t="s">
        <v>83</v>
      </c>
      <c r="Q2" s="163" t="s">
        <v>89</v>
      </c>
      <c r="R2" t="s">
        <v>55</v>
      </c>
      <c r="S2" t="s">
        <v>25</v>
      </c>
      <c r="T2" t="s">
        <v>28</v>
      </c>
      <c r="U2" t="s">
        <v>24</v>
      </c>
      <c r="W2" t="s">
        <v>20</v>
      </c>
      <c r="X2" t="s">
        <v>82</v>
      </c>
      <c r="Y2" t="s">
        <v>21</v>
      </c>
      <c r="Z2" t="s">
        <v>22</v>
      </c>
      <c r="AA2" s="163" t="s">
        <v>83</v>
      </c>
      <c r="AB2" s="163" t="s">
        <v>89</v>
      </c>
      <c r="AC2" t="s">
        <v>55</v>
      </c>
      <c r="AD2" t="s">
        <v>25</v>
      </c>
      <c r="AE2" t="s">
        <v>28</v>
      </c>
      <c r="AF2" t="s">
        <v>24</v>
      </c>
      <c r="AH2" t="s">
        <v>51</v>
      </c>
      <c r="AI2" t="s">
        <v>52</v>
      </c>
      <c r="AJ2" t="s">
        <v>53</v>
      </c>
      <c r="AL2" t="s">
        <v>51</v>
      </c>
      <c r="AM2" t="s">
        <v>52</v>
      </c>
      <c r="AN2" t="s">
        <v>53</v>
      </c>
    </row>
    <row r="3" spans="1:40" x14ac:dyDescent="0.2">
      <c r="A3">
        <v>1</v>
      </c>
      <c r="B3">
        <f>+'Data 6 Month'!H9</f>
        <v>1000</v>
      </c>
      <c r="C3" s="2">
        <f>SUM('Data Entry'!$C$27/12)</f>
        <v>1250</v>
      </c>
      <c r="D3" s="2">
        <f>SUM(C3*'Data Entry'!$C$28)</f>
        <v>312.5</v>
      </c>
      <c r="E3" s="160"/>
      <c r="F3" s="160"/>
      <c r="G3" s="2">
        <f>+'Data Entry'!C12</f>
        <v>5000</v>
      </c>
      <c r="H3" s="2">
        <f>+'Data 6 Month'!I4</f>
        <v>100000</v>
      </c>
      <c r="I3" s="2">
        <f>SUM('Data 6 Month'!R9+'Data 6 Month'!W9+'Data 6 Month'!AB9+'Data 6 Month'!AG9+'Data 6 Month'!AL9+'Data 6 Month'!AQ9+'Data 6 Month'!AV9+'Data 6 Month'!BA9+'Data 6 Month'!BF9+'Data 6 Month'!BK9+'Data 6 Month'!BP9+'Data 6 Month'!BU9+'Data 6 Month'!BZ9+'Data 6 Month'!CE9+'Data 6 Month'!CJ9+'Data 6 Month'!CO9+'Data 6 Month'!CT9+'Data 6 Month'!CY9+'Data 6 Month'!DD9+'Data 6 Month'!DI9+'Data 6 Month'!DN9+'Data 6 Month'!DS9+'Data 6 Month'!DX9+'Data 6 Month'!EC9+'Data 6 Month'!EH9+'Data 6 Month'!EM9+'Data 6 Month'!ER9+'Data 6 Month'!EW9+'Data 6 Month'!FB9+'Data 6 Month'!FG9+'Data 6 Month'!FL9+'Data 6 Month'!FQ9+'Data 6 Month'!FV9+'Data 6 Month'!GA9+'Data 6 Month'!GF9+'Data 6 Month'!GK9+'Data 6 Month'!GP9+'Data 6 Month'!GU9+'Data 6 Month'!GZ9+'Data 6 Month'!HE9+'Data 6 Month'!HJ9+'Data 6 Month'!HO9+'Data 6 Month'!HT9+'Data 6 Month'!HY9+'Data 6 Month'!ID9+'Data 6 Month'!II9+'Data 6 Month'!IN9+'Data 6 Month'!IS9+'Data 6 Month'!IX9+'Data 6 Month'!JC9+'Data 6 Month'!JH9+'Data 6 Month'!JM9+'Data 6 Month'!JR9+'Data 6 Month'!JW9+'Data 6 Month'!KB9+'Data 6 Month'!KG9+'Data 6 Month'!KL9+'Data 6 Month'!KQ9+'Data 6 Month'!KV9+'Data 6 Month'!LA9+'Data 6 Month'!LF9+'Data 6 Month'!LK9+'Data 6 Month'!LP9+'Data 6 Month'!LU9+'Data 6 Month'!LZ9+'Data 6 Month'!ME9+'Data 6 Month'!MJ9+'Data 6 Month'!MO9+'Data 6 Month'!MT9+'Data 6 Month'!MY9+'Data 6 Month'!ND9+'Data 6 Month'!NI9+'Data 6 Month'!NN9+'Data 6 Month'!NS9+'Data 6 Month'!NX9+'Data 6 Month'!OC9+'Data 6 Month'!OH9+'Data 6 Month'!OM9+'Data 6 Month'!OR9+'Data 6 Month'!OW9+'Data 6 Month'!PB9+'Data 6 Month'!PG9+'Data 6 Month'!PL9+'Data 6 Month'!PQ9+'Data 6 Month'!PV9+'Data 6 Month'!QA9+'Data 6 Month'!QF9+'Data 6 Month'!QK9+'Data 6 Month'!QP9+'Data 6 Month'!QU9+'Data 6 Month'!QZ9+'Data 6 Month'!RE9+'Data 6 Month'!RJ9+'Data 6 Month'!RO9+'Data 6 Month'!RT9+'Data 6 Month'!RY9+'Data 6 Month'!SD9+'Data 6 Month'!SI9+'Data 6 Month'!SN9+'Data 6 Month'!SS9+'Data 6 Month'!SX9+'Data 6 Month'!TC9+'Data 6 Month'!TH9+'Data 6 Month'!TM9+'Data 6 Month'!TR9+'Data 6 Month'!TW9+'Data 6 Month'!UB9+'Data 6 Month'!UG9+'Data 6 Month'!UL9+'Data 6 Month'!UQ9+'Data 6 Month'!UV9+'Data 6 Month'!VA9+'Data 6 Month'!VF9+'Data 6 Month'!VK9+'Data 6 Month'!VP9+'Data 6 Month'!VU9+'Data 6 Month'!VZ9+'Data 6 Month'!WE9+'Data 6 Month'!WJ9+'Data 6 Month'!WO9+'Data 6 Month'!WT9+'Data 6 Month'!WY9+'Data 6 Month'!XD9+'Data 6 Month'!XI9+'Data 6 Month'!XN9+'Data 6 Month'!XS9+'Data 6 Month'!XX9+'Data 6 Month'!YC9+'Data 6 Month'!YH9+'Data 6 Month'!YM9)</f>
        <v>0</v>
      </c>
      <c r="J3" s="2">
        <f>SUM(C3+D3+E3+F3+G3+H3+I3)</f>
        <v>106562.5</v>
      </c>
      <c r="L3">
        <v>1</v>
      </c>
      <c r="M3">
        <f>+'Data 12 Month'!H9</f>
        <v>1000</v>
      </c>
      <c r="N3" s="2">
        <f>SUM('Data Entry'!$C$27/12)</f>
        <v>1250</v>
      </c>
      <c r="O3" s="2">
        <f>SUM(N3*'Data Entry'!$C$28)</f>
        <v>312.5</v>
      </c>
      <c r="P3" s="160"/>
      <c r="Q3" s="160"/>
      <c r="R3" s="2">
        <f>+'Data Entry'!C12</f>
        <v>5000</v>
      </c>
      <c r="S3" s="2">
        <f>+'Data 12 Month'!I4</f>
        <v>100000</v>
      </c>
      <c r="T3" s="2">
        <f>SUM('Data 12 Month'!R9+'Data 12 Month'!W9+'Data 12 Month'!AB9+'Data 12 Month'!AG9+'Data 12 Month'!AL9+'Data 12 Month'!AQ9+'Data 12 Month'!AV9)</f>
        <v>0</v>
      </c>
      <c r="U3" s="2">
        <f>SUM(N3+O3+P3+Q3+R3+S3+T3)</f>
        <v>106562.5</v>
      </c>
      <c r="W3">
        <v>1</v>
      </c>
      <c r="X3">
        <f>+'Data No Upgrade'!H9</f>
        <v>1000</v>
      </c>
      <c r="Y3" s="2">
        <f>SUM('Data Entry'!$C$27/12)</f>
        <v>1250</v>
      </c>
      <c r="Z3" s="2">
        <f>SUM(Y3*'Data Entry'!$C$28)</f>
        <v>312.5</v>
      </c>
      <c r="AA3" s="160"/>
      <c r="AB3" s="160"/>
      <c r="AC3" s="2">
        <f>+'Data Entry'!C12</f>
        <v>5000</v>
      </c>
      <c r="AD3" s="2">
        <f>+'Data No Upgrade'!I4</f>
        <v>100000</v>
      </c>
      <c r="AE3" s="2">
        <v>0</v>
      </c>
      <c r="AF3" s="2">
        <f>SUM(Y3+Z3+AA3+AB3+AC3+AD3+AE3)</f>
        <v>106562.5</v>
      </c>
      <c r="AH3" s="2">
        <f>SUM('Data 6 Month'!G9-Costs!J3)</f>
        <v>-89657.5</v>
      </c>
      <c r="AI3" s="2">
        <f>SUM('Data 12 Month'!G9-Costs!U3)</f>
        <v>-89657.5</v>
      </c>
      <c r="AJ3" s="2">
        <f>SUM('Data No Upgrade'!G9-Costs!AF3)</f>
        <v>-89657.5</v>
      </c>
      <c r="AL3" t="str">
        <f>IF(AH3&gt;0,CONCATENATE("Month"," ",$A3),AL4)</f>
        <v>Month 9</v>
      </c>
      <c r="AM3" t="str">
        <f>IF(AI3&gt;0,CONCATENATE("Month"," ",$A3),AM4)</f>
        <v>Month 10</v>
      </c>
      <c r="AN3" t="str">
        <f>IF(AJ3&gt;0,CONCATENATE("Month"," ",$A3),AN4)</f>
        <v>Month 10</v>
      </c>
    </row>
    <row r="4" spans="1:40" x14ac:dyDescent="0.2">
      <c r="A4">
        <v>2</v>
      </c>
      <c r="B4">
        <f>+'Data 6 Month'!H10</f>
        <v>920</v>
      </c>
      <c r="C4" s="2">
        <f>+C3</f>
        <v>1250</v>
      </c>
      <c r="D4" s="2">
        <f>SUM(C4*'Data Entry'!$C$28)</f>
        <v>312.5</v>
      </c>
      <c r="E4" s="160"/>
      <c r="F4" s="160"/>
      <c r="G4" s="2"/>
      <c r="I4" s="2">
        <f>SUM('Data 6 Month'!R10+'Data 6 Month'!W10+'Data 6 Month'!AB10+'Data 6 Month'!AG10+'Data 6 Month'!AL10+'Data 6 Month'!AQ10+'Data 6 Month'!AV10+'Data 6 Month'!BA10+'Data 6 Month'!BF10+'Data 6 Month'!BK10+'Data 6 Month'!BP10+'Data 6 Month'!BU10+'Data 6 Month'!BZ10+'Data 6 Month'!CE10+'Data 6 Month'!CJ10+'Data 6 Month'!CO10+'Data 6 Month'!CT10+'Data 6 Month'!CY10+'Data 6 Month'!DD10+'Data 6 Month'!DI10+'Data 6 Month'!DN10+'Data 6 Month'!DS10+'Data 6 Month'!DX10+'Data 6 Month'!EC10+'Data 6 Month'!EH10+'Data 6 Month'!EM10+'Data 6 Month'!ER10+'Data 6 Month'!EW10+'Data 6 Month'!FB10+'Data 6 Month'!FG10+'Data 6 Month'!FL10+'Data 6 Month'!FQ10+'Data 6 Month'!FV10+'Data 6 Month'!GA10+'Data 6 Month'!GF10+'Data 6 Month'!GK10+'Data 6 Month'!GP10+'Data 6 Month'!GU10+'Data 6 Month'!GZ10+'Data 6 Month'!HE10+'Data 6 Month'!HJ10+'Data 6 Month'!HO10+'Data 6 Month'!HT10+'Data 6 Month'!HY10+'Data 6 Month'!ID10+'Data 6 Month'!II10+'Data 6 Month'!IN10+'Data 6 Month'!IS10+'Data 6 Month'!IX10+'Data 6 Month'!JC10+'Data 6 Month'!JH10+'Data 6 Month'!JM10+'Data 6 Month'!JR10+'Data 6 Month'!JW10+'Data 6 Month'!KB10+'Data 6 Month'!KG10+'Data 6 Month'!KL10+'Data 6 Month'!KQ10+'Data 6 Month'!KV10+'Data 6 Month'!LA10+'Data 6 Month'!LF10+'Data 6 Month'!LK10+'Data 6 Month'!LP10+'Data 6 Month'!LU10+'Data 6 Month'!LZ10+'Data 6 Month'!ME10+'Data 6 Month'!MJ10+'Data 6 Month'!MO10+'Data 6 Month'!MT10+'Data 6 Month'!MY10+'Data 6 Month'!ND10+'Data 6 Month'!NI10+'Data 6 Month'!NN10+'Data 6 Month'!NS10+'Data 6 Month'!NX10+'Data 6 Month'!OC10+'Data 6 Month'!OH10+'Data 6 Month'!OM10+'Data 6 Month'!OR10+'Data 6 Month'!OW10+'Data 6 Month'!PB10+'Data 6 Month'!PG10+'Data 6 Month'!PL10+'Data 6 Month'!PQ10+'Data 6 Month'!PV10+'Data 6 Month'!QA10+'Data 6 Month'!QF10+'Data 6 Month'!QK10+'Data 6 Month'!QP10+'Data 6 Month'!QU10+'Data 6 Month'!QZ10+'Data 6 Month'!RE10+'Data 6 Month'!RJ10+'Data 6 Month'!RO10+'Data 6 Month'!RT10+'Data 6 Month'!RY10+'Data 6 Month'!SD10+'Data 6 Month'!SI10+'Data 6 Month'!SN10+'Data 6 Month'!SS10+'Data 6 Month'!SX10+'Data 6 Month'!TC10+'Data 6 Month'!TH10+'Data 6 Month'!TM10+'Data 6 Month'!TR10+'Data 6 Month'!TW10+'Data 6 Month'!UB10+'Data 6 Month'!UG10+'Data 6 Month'!UL10+'Data 6 Month'!UQ10+'Data 6 Month'!UV10+'Data 6 Month'!VA10+'Data 6 Month'!VF10+'Data 6 Month'!VK10+'Data 6 Month'!VP10+'Data 6 Month'!VU10+'Data 6 Month'!VZ10+'Data 6 Month'!WE10+'Data 6 Month'!WJ10+'Data 6 Month'!WO10+'Data 6 Month'!WT10+'Data 6 Month'!WY10+'Data 6 Month'!XD10+'Data 6 Month'!XI10+'Data 6 Month'!XN10+'Data 6 Month'!XS10+'Data 6 Month'!XX10+'Data 6 Month'!YC10+'Data 6 Month'!YH10+'Data 6 Month'!YM10)</f>
        <v>0</v>
      </c>
      <c r="J4" s="2">
        <f>SUM(J3+(C4+D4+E4+F4+G4+H4+I4))</f>
        <v>108125</v>
      </c>
      <c r="L4">
        <v>2</v>
      </c>
      <c r="M4">
        <f>+'Data 12 Month'!H10</f>
        <v>920</v>
      </c>
      <c r="N4" s="2">
        <f>+N3</f>
        <v>1250</v>
      </c>
      <c r="O4" s="2">
        <f>SUM(N4*'Data Entry'!$C$28)</f>
        <v>312.5</v>
      </c>
      <c r="P4" s="160"/>
      <c r="Q4" s="160"/>
      <c r="R4" s="2"/>
      <c r="T4" s="2">
        <f>SUM('Data 12 Month'!R10+'Data 12 Month'!W10+'Data 12 Month'!AB10+'Data 12 Month'!AG10+'Data 12 Month'!AL10+'Data 12 Month'!AQ10+'Data 12 Month'!AV10)</f>
        <v>0</v>
      </c>
      <c r="U4" s="2">
        <f>SUM(U3+(N4+O4+P4+Q4+R4+S4+T4))</f>
        <v>108125</v>
      </c>
      <c r="W4">
        <v>2</v>
      </c>
      <c r="X4">
        <f>+'Data No Upgrade'!H10</f>
        <v>920</v>
      </c>
      <c r="Y4" s="2">
        <f>+Y3</f>
        <v>1250</v>
      </c>
      <c r="Z4" s="2">
        <f>SUM(Y4*'Data Entry'!$C$28)</f>
        <v>312.5</v>
      </c>
      <c r="AA4" s="160"/>
      <c r="AB4" s="160"/>
      <c r="AC4" s="2"/>
      <c r="AE4" s="2">
        <v>0</v>
      </c>
      <c r="AF4" s="2">
        <f>SUM(AF3+(Y4+Z4+AA4+AB4+AC4+AD4+AE4))</f>
        <v>108125</v>
      </c>
      <c r="AH4" s="2">
        <f>SUM('Data 6 Month'!G10-Costs!J4)</f>
        <v>-75667.399999999994</v>
      </c>
      <c r="AI4" s="2">
        <f>SUM('Data 12 Month'!G10-Costs!U4)</f>
        <v>-75667.399999999994</v>
      </c>
      <c r="AJ4" s="2">
        <f>SUM('Data No Upgrade'!G10-Costs!AF4)</f>
        <v>-75667.399999999994</v>
      </c>
      <c r="AL4" t="str">
        <f t="shared" ref="AL4:AL50" si="0">IF(AH4&gt;0,CONCATENATE("Month"," ",$A4),AL5)</f>
        <v>Month 9</v>
      </c>
      <c r="AM4" t="str">
        <f t="shared" ref="AM4:AM50" si="1">IF(AI4&gt;0,CONCATENATE("Month"," ",$A4),AM5)</f>
        <v>Month 10</v>
      </c>
      <c r="AN4" t="str">
        <f t="shared" ref="AN4:AN50" si="2">IF(AJ4&gt;0,CONCATENATE("Month"," ",$A4),AN5)</f>
        <v>Month 10</v>
      </c>
    </row>
    <row r="5" spans="1:40" x14ac:dyDescent="0.2">
      <c r="A5">
        <v>3</v>
      </c>
      <c r="B5">
        <f>+'Data 6 Month'!H11</f>
        <v>860</v>
      </c>
      <c r="C5" s="2">
        <f t="shared" ref="C5:C50" si="3">+C4</f>
        <v>1250</v>
      </c>
      <c r="D5" s="2">
        <f>SUM(C5*'Data Entry'!$C$28)</f>
        <v>312.5</v>
      </c>
      <c r="E5" s="162"/>
      <c r="F5" s="162"/>
      <c r="G5" s="2"/>
      <c r="I5" s="2">
        <f>SUM('Data 6 Month'!R11+'Data 6 Month'!W11+'Data 6 Month'!AB11+'Data 6 Month'!AG11+'Data 6 Month'!AL11+'Data 6 Month'!AQ11+'Data 6 Month'!AV11+'Data 6 Month'!BA11+'Data 6 Month'!BF11+'Data 6 Month'!BK11+'Data 6 Month'!BP11+'Data 6 Month'!BU11+'Data 6 Month'!BZ11+'Data 6 Month'!CE11+'Data 6 Month'!CJ11+'Data 6 Month'!CO11+'Data 6 Month'!CT11+'Data 6 Month'!CY11+'Data 6 Month'!DD11+'Data 6 Month'!DI11+'Data 6 Month'!DN11+'Data 6 Month'!DS11+'Data 6 Month'!DX11+'Data 6 Month'!EC11+'Data 6 Month'!EH11+'Data 6 Month'!EM11+'Data 6 Month'!ER11+'Data 6 Month'!EW11+'Data 6 Month'!FB11+'Data 6 Month'!FG11+'Data 6 Month'!FL11+'Data 6 Month'!FQ11+'Data 6 Month'!FV11+'Data 6 Month'!GA11+'Data 6 Month'!GF11+'Data 6 Month'!GK11+'Data 6 Month'!GP11+'Data 6 Month'!GU11+'Data 6 Month'!GZ11+'Data 6 Month'!HE11+'Data 6 Month'!HJ11+'Data 6 Month'!HO11+'Data 6 Month'!HT11+'Data 6 Month'!HY11+'Data 6 Month'!ID11+'Data 6 Month'!II11+'Data 6 Month'!IN11+'Data 6 Month'!IS11+'Data 6 Month'!IX11+'Data 6 Month'!JC11+'Data 6 Month'!JH11+'Data 6 Month'!JM11+'Data 6 Month'!JR11+'Data 6 Month'!JW11+'Data 6 Month'!KB11+'Data 6 Month'!KG11+'Data 6 Month'!KL11+'Data 6 Month'!KQ11+'Data 6 Month'!KV11+'Data 6 Month'!LA11+'Data 6 Month'!LF11+'Data 6 Month'!LK11+'Data 6 Month'!LP11+'Data 6 Month'!LU11+'Data 6 Month'!LZ11+'Data 6 Month'!ME11+'Data 6 Month'!MJ11+'Data 6 Month'!MO11+'Data 6 Month'!MT11+'Data 6 Month'!MY11+'Data 6 Month'!ND11+'Data 6 Month'!NI11+'Data 6 Month'!NN11+'Data 6 Month'!NS11+'Data 6 Month'!NX11+'Data 6 Month'!OC11+'Data 6 Month'!OH11+'Data 6 Month'!OM11+'Data 6 Month'!OR11+'Data 6 Month'!OW11+'Data 6 Month'!PB11+'Data 6 Month'!PG11+'Data 6 Month'!PL11+'Data 6 Month'!PQ11+'Data 6 Month'!PV11+'Data 6 Month'!QA11+'Data 6 Month'!QF11+'Data 6 Month'!QK11+'Data 6 Month'!QP11+'Data 6 Month'!QU11+'Data 6 Month'!QZ11+'Data 6 Month'!RE11+'Data 6 Month'!RJ11+'Data 6 Month'!RO11+'Data 6 Month'!RT11+'Data 6 Month'!RY11+'Data 6 Month'!SD11+'Data 6 Month'!SI11+'Data 6 Month'!SN11+'Data 6 Month'!SS11+'Data 6 Month'!SX11+'Data 6 Month'!TC11+'Data 6 Month'!TH11+'Data 6 Month'!TM11+'Data 6 Month'!TR11+'Data 6 Month'!TW11+'Data 6 Month'!UB11+'Data 6 Month'!UG11+'Data 6 Month'!UL11+'Data 6 Month'!UQ11+'Data 6 Month'!UV11+'Data 6 Month'!VA11+'Data 6 Month'!VF11+'Data 6 Month'!VK11+'Data 6 Month'!VP11+'Data 6 Month'!VU11+'Data 6 Month'!VZ11+'Data 6 Month'!WE11+'Data 6 Month'!WJ11+'Data 6 Month'!WO11+'Data 6 Month'!WT11+'Data 6 Month'!WY11+'Data 6 Month'!XD11+'Data 6 Month'!XI11+'Data 6 Month'!XN11+'Data 6 Month'!XS11+'Data 6 Month'!XX11+'Data 6 Month'!YC11+'Data 6 Month'!YH11+'Data 6 Month'!YM11)</f>
        <v>0</v>
      </c>
      <c r="J5" s="2">
        <f t="shared" ref="J5:J50" si="4">SUM(J4+(C5+D5+E5+F5+G5+H5+I5))</f>
        <v>109687.5</v>
      </c>
      <c r="L5">
        <v>3</v>
      </c>
      <c r="M5">
        <f>+'Data 12 Month'!H11</f>
        <v>860</v>
      </c>
      <c r="N5" s="2">
        <f t="shared" ref="N5:N50" si="5">+N4</f>
        <v>1250</v>
      </c>
      <c r="O5" s="2">
        <f>SUM(N5*'Data Entry'!$C$28)</f>
        <v>312.5</v>
      </c>
      <c r="P5" s="162"/>
      <c r="Q5" s="162"/>
      <c r="R5" s="2"/>
      <c r="T5" s="2">
        <f>SUM('Data 12 Month'!R11+'Data 12 Month'!W11+'Data 12 Month'!AB11+'Data 12 Month'!AG11+'Data 12 Month'!AL11+'Data 12 Month'!AQ11+'Data 12 Month'!AV11)</f>
        <v>0</v>
      </c>
      <c r="U5" s="2">
        <f t="shared" ref="U5:U50" si="6">SUM(U4+(N5+O5+P5+Q5+R5+S5+T5))</f>
        <v>109687.5</v>
      </c>
      <c r="W5">
        <v>3</v>
      </c>
      <c r="X5">
        <f>+'Data No Upgrade'!H11</f>
        <v>860</v>
      </c>
      <c r="Y5" s="2">
        <f t="shared" ref="Y5:Y50" si="7">+Y4</f>
        <v>1250</v>
      </c>
      <c r="Z5" s="2">
        <f>SUM(Y5*'Data Entry'!$C$28)</f>
        <v>312.5</v>
      </c>
      <c r="AA5" s="162"/>
      <c r="AB5" s="162"/>
      <c r="AC5" s="2"/>
      <c r="AE5" s="2">
        <v>0</v>
      </c>
      <c r="AF5" s="2">
        <f t="shared" ref="AF5:AF50" si="8">SUM(AF4+(Y5+Z5+AA5+AB5+AC5+AD5+AE5))</f>
        <v>109687.5</v>
      </c>
      <c r="AH5" s="2">
        <f>SUM('Data 6 Month'!G11-Costs!J5)</f>
        <v>-62691.6</v>
      </c>
      <c r="AI5" s="2">
        <f>SUM('Data 12 Month'!G11-Costs!U5)</f>
        <v>-62691.6</v>
      </c>
      <c r="AJ5" s="2">
        <f>SUM('Data No Upgrade'!G11-Costs!AF5)</f>
        <v>-62691.6</v>
      </c>
      <c r="AL5" t="str">
        <f t="shared" si="0"/>
        <v>Month 9</v>
      </c>
      <c r="AM5" t="str">
        <f t="shared" si="1"/>
        <v>Month 10</v>
      </c>
      <c r="AN5" t="str">
        <f t="shared" si="2"/>
        <v>Month 10</v>
      </c>
    </row>
    <row r="6" spans="1:40" x14ac:dyDescent="0.2">
      <c r="A6">
        <v>4</v>
      </c>
      <c r="B6">
        <f>+'Data 6 Month'!H12</f>
        <v>830</v>
      </c>
      <c r="C6" s="2">
        <f t="shared" si="3"/>
        <v>1250</v>
      </c>
      <c r="D6" s="2">
        <f>SUM(C6*'Data Entry'!$C$28)</f>
        <v>312.5</v>
      </c>
      <c r="E6" s="160">
        <f>IF('Data Entry'!$C$20='Attrition Rates'!$R$3,SUM((B6*'Data Entry'!$C$21)*'Data Entry'!$C$24),0)</f>
        <v>0</v>
      </c>
      <c r="F6" s="160">
        <f>IF('Data Entry'!$C$20='Attrition Rates'!$R$3,SUM(B6*'Data Entry'!$C$22*'Data Entry'!$C$25),0)</f>
        <v>0</v>
      </c>
      <c r="G6" s="2"/>
      <c r="I6" s="2">
        <f>SUM('Data 6 Month'!R12+'Data 6 Month'!W12+'Data 6 Month'!AB12+'Data 6 Month'!AG12+'Data 6 Month'!AL12+'Data 6 Month'!AQ12+'Data 6 Month'!AV12+'Data 6 Month'!BA12+'Data 6 Month'!BF12+'Data 6 Month'!BK12+'Data 6 Month'!BP12+'Data 6 Month'!BU12+'Data 6 Month'!BZ12+'Data 6 Month'!CE12+'Data 6 Month'!CJ12+'Data 6 Month'!CO12+'Data 6 Month'!CT12+'Data 6 Month'!CY12+'Data 6 Month'!DD12+'Data 6 Month'!DI12+'Data 6 Month'!DN12+'Data 6 Month'!DS12+'Data 6 Month'!DX12+'Data 6 Month'!EC12+'Data 6 Month'!EH12+'Data 6 Month'!EM12+'Data 6 Month'!ER12+'Data 6 Month'!EW12+'Data 6 Month'!FB12+'Data 6 Month'!FG12+'Data 6 Month'!FL12+'Data 6 Month'!FQ12+'Data 6 Month'!FV12+'Data 6 Month'!GA12+'Data 6 Month'!GF12+'Data 6 Month'!GK12+'Data 6 Month'!GP12+'Data 6 Month'!GU12+'Data 6 Month'!GZ12+'Data 6 Month'!HE12+'Data 6 Month'!HJ12+'Data 6 Month'!HO12+'Data 6 Month'!HT12+'Data 6 Month'!HY12+'Data 6 Month'!ID12+'Data 6 Month'!II12+'Data 6 Month'!IN12+'Data 6 Month'!IS12+'Data 6 Month'!IX12+'Data 6 Month'!JC12+'Data 6 Month'!JH12+'Data 6 Month'!JM12+'Data 6 Month'!JR12+'Data 6 Month'!JW12+'Data 6 Month'!KB12+'Data 6 Month'!KG12+'Data 6 Month'!KL12+'Data 6 Month'!KQ12+'Data 6 Month'!KV12+'Data 6 Month'!LA12+'Data 6 Month'!LF12+'Data 6 Month'!LK12+'Data 6 Month'!LP12+'Data 6 Month'!LU12+'Data 6 Month'!LZ12+'Data 6 Month'!ME12+'Data 6 Month'!MJ12+'Data 6 Month'!MO12+'Data 6 Month'!MT12+'Data 6 Month'!MY12+'Data 6 Month'!ND12+'Data 6 Month'!NI12+'Data 6 Month'!NN12+'Data 6 Month'!NS12+'Data 6 Month'!NX12+'Data 6 Month'!OC12+'Data 6 Month'!OH12+'Data 6 Month'!OM12+'Data 6 Month'!OR12+'Data 6 Month'!OW12+'Data 6 Month'!PB12+'Data 6 Month'!PG12+'Data 6 Month'!PL12+'Data 6 Month'!PQ12+'Data 6 Month'!PV12+'Data 6 Month'!QA12+'Data 6 Month'!QF12+'Data 6 Month'!QK12+'Data 6 Month'!QP12+'Data 6 Month'!QU12+'Data 6 Month'!QZ12+'Data 6 Month'!RE12+'Data 6 Month'!RJ12+'Data 6 Month'!RO12+'Data 6 Month'!RT12+'Data 6 Month'!RY12+'Data 6 Month'!SD12+'Data 6 Month'!SI12+'Data 6 Month'!SN12+'Data 6 Month'!SS12+'Data 6 Month'!SX12+'Data 6 Month'!TC12+'Data 6 Month'!TH12+'Data 6 Month'!TM12+'Data 6 Month'!TR12+'Data 6 Month'!TW12+'Data 6 Month'!UB12+'Data 6 Month'!UG12+'Data 6 Month'!UL12+'Data 6 Month'!UQ12+'Data 6 Month'!UV12+'Data 6 Month'!VA12+'Data 6 Month'!VF12+'Data 6 Month'!VK12+'Data 6 Month'!VP12+'Data 6 Month'!VU12+'Data 6 Month'!VZ12+'Data 6 Month'!WE12+'Data 6 Month'!WJ12+'Data 6 Month'!WO12+'Data 6 Month'!WT12+'Data 6 Month'!WY12+'Data 6 Month'!XD12+'Data 6 Month'!XI12+'Data 6 Month'!XN12+'Data 6 Month'!XS12+'Data 6 Month'!XX12+'Data 6 Month'!YC12+'Data 6 Month'!YH12+'Data 6 Month'!YM12)</f>
        <v>0</v>
      </c>
      <c r="J6" s="2">
        <f t="shared" si="4"/>
        <v>111250</v>
      </c>
      <c r="L6">
        <v>4</v>
      </c>
      <c r="M6">
        <f>+'Data 12 Month'!H12</f>
        <v>830</v>
      </c>
      <c r="N6" s="2">
        <f t="shared" si="5"/>
        <v>1250</v>
      </c>
      <c r="O6" s="2">
        <f>SUM(N6*'Data Entry'!$C$28)</f>
        <v>312.5</v>
      </c>
      <c r="P6" s="160">
        <f>IF('Data Entry'!$C$20='Attrition Rates'!$R$3,SUM((M6*'Data Entry'!$C$21)*'Data Entry'!$C$24),0)</f>
        <v>0</v>
      </c>
      <c r="Q6" s="160">
        <f>IF('Data Entry'!$C$20='Attrition Rates'!$R$3,SUM(M6*'Data Entry'!$C$22*'Data Entry'!$C$25),0)</f>
        <v>0</v>
      </c>
      <c r="R6" s="2"/>
      <c r="T6" s="2">
        <f>SUM('Data 12 Month'!R12+'Data 12 Month'!W12+'Data 12 Month'!AB12+'Data 12 Month'!AG12+'Data 12 Month'!AL12+'Data 12 Month'!AQ12+'Data 12 Month'!AV12)</f>
        <v>0</v>
      </c>
      <c r="U6" s="2">
        <f t="shared" si="6"/>
        <v>111250</v>
      </c>
      <c r="W6">
        <v>4</v>
      </c>
      <c r="X6">
        <f>+'Data No Upgrade'!H12</f>
        <v>830</v>
      </c>
      <c r="Y6" s="2">
        <f t="shared" si="7"/>
        <v>1250</v>
      </c>
      <c r="Z6" s="2">
        <f>SUM(Y6*'Data Entry'!$C$28)</f>
        <v>312.5</v>
      </c>
      <c r="AA6" s="160">
        <f>IF('Data Entry'!$C$20='Attrition Rates'!$R$3,SUM((X6*'Data Entry'!$C$21)*'Data Entry'!$C$24),0)</f>
        <v>0</v>
      </c>
      <c r="AB6" s="160">
        <f>IF('Data Entry'!$C$20='Attrition Rates'!$R$3,SUM(X6*'Data Entry'!$C$22*'Data Entry'!$C$25),0)</f>
        <v>0</v>
      </c>
      <c r="AC6" s="2"/>
      <c r="AE6" s="2">
        <v>0</v>
      </c>
      <c r="AF6" s="2">
        <f t="shared" si="8"/>
        <v>111250</v>
      </c>
      <c r="AH6" s="2">
        <f>SUM('Data 6 Month'!G12-Costs!J6)</f>
        <v>-50222.95</v>
      </c>
      <c r="AI6" s="2">
        <f>SUM('Data 12 Month'!G12-Costs!U6)</f>
        <v>-50222.95</v>
      </c>
      <c r="AJ6" s="2">
        <f>SUM('Data No Upgrade'!G12-Costs!AF6)</f>
        <v>-50222.95</v>
      </c>
      <c r="AL6" t="str">
        <f t="shared" si="0"/>
        <v>Month 9</v>
      </c>
      <c r="AM6" t="str">
        <f t="shared" si="1"/>
        <v>Month 10</v>
      </c>
      <c r="AN6" t="str">
        <f t="shared" si="2"/>
        <v>Month 10</v>
      </c>
    </row>
    <row r="7" spans="1:40" x14ac:dyDescent="0.2">
      <c r="A7">
        <v>5</v>
      </c>
      <c r="B7">
        <f>+'Data 6 Month'!H13</f>
        <v>780</v>
      </c>
      <c r="C7" s="2">
        <f t="shared" si="3"/>
        <v>1250</v>
      </c>
      <c r="D7" s="2">
        <f>SUM(C7*'Data Entry'!$C$28)</f>
        <v>312.5</v>
      </c>
      <c r="E7" s="160">
        <f>IF('Data Entry'!$C$20='Attrition Rates'!$R$4,SUM((B7*'Data Entry'!$C$21)*'Data Entry'!$C$24),0)</f>
        <v>0</v>
      </c>
      <c r="F7" s="160">
        <f>IF('Data Entry'!$C$20='Attrition Rates'!$R$4,SUM(B7*'Data Entry'!$C$22*'Data Entry'!$C$25),0)</f>
        <v>0</v>
      </c>
      <c r="G7" s="2"/>
      <c r="I7" s="2">
        <f>SUM('Data 6 Month'!R13+'Data 6 Month'!W13+'Data 6 Month'!AB13+'Data 6 Month'!AG13+'Data 6 Month'!AL13+'Data 6 Month'!AQ13+'Data 6 Month'!AV13+'Data 6 Month'!BA13+'Data 6 Month'!BF13+'Data 6 Month'!BK13+'Data 6 Month'!BP13+'Data 6 Month'!BU13+'Data 6 Month'!BZ13+'Data 6 Month'!CE13+'Data 6 Month'!CJ13+'Data 6 Month'!CO13+'Data 6 Month'!CT13+'Data 6 Month'!CY13+'Data 6 Month'!DD13+'Data 6 Month'!DI13+'Data 6 Month'!DN13+'Data 6 Month'!DS13+'Data 6 Month'!DX13+'Data 6 Month'!EC13+'Data 6 Month'!EH13+'Data 6 Month'!EM13+'Data 6 Month'!ER13+'Data 6 Month'!EW13+'Data 6 Month'!FB13+'Data 6 Month'!FG13+'Data 6 Month'!FL13+'Data 6 Month'!FQ13+'Data 6 Month'!FV13+'Data 6 Month'!GA13+'Data 6 Month'!GF13+'Data 6 Month'!GK13+'Data 6 Month'!GP13+'Data 6 Month'!GU13+'Data 6 Month'!GZ13+'Data 6 Month'!HE13+'Data 6 Month'!HJ13+'Data 6 Month'!HO13+'Data 6 Month'!HT13+'Data 6 Month'!HY13+'Data 6 Month'!ID13+'Data 6 Month'!II13+'Data 6 Month'!IN13+'Data 6 Month'!IS13+'Data 6 Month'!IX13+'Data 6 Month'!JC13+'Data 6 Month'!JH13+'Data 6 Month'!JM13+'Data 6 Month'!JR13+'Data 6 Month'!JW13+'Data 6 Month'!KB13+'Data 6 Month'!KG13+'Data 6 Month'!KL13+'Data 6 Month'!KQ13+'Data 6 Month'!KV13+'Data 6 Month'!LA13+'Data 6 Month'!LF13+'Data 6 Month'!LK13+'Data 6 Month'!LP13+'Data 6 Month'!LU13+'Data 6 Month'!LZ13+'Data 6 Month'!ME13+'Data 6 Month'!MJ13+'Data 6 Month'!MO13+'Data 6 Month'!MT13+'Data 6 Month'!MY13+'Data 6 Month'!ND13+'Data 6 Month'!NI13+'Data 6 Month'!NN13+'Data 6 Month'!NS13+'Data 6 Month'!NX13+'Data 6 Month'!OC13+'Data 6 Month'!OH13+'Data 6 Month'!OM13+'Data 6 Month'!OR13+'Data 6 Month'!OW13+'Data 6 Month'!PB13+'Data 6 Month'!PG13+'Data 6 Month'!PL13+'Data 6 Month'!PQ13+'Data 6 Month'!PV13+'Data 6 Month'!QA13+'Data 6 Month'!QF13+'Data 6 Month'!QK13+'Data 6 Month'!QP13+'Data 6 Month'!QU13+'Data 6 Month'!QZ13+'Data 6 Month'!RE13+'Data 6 Month'!RJ13+'Data 6 Month'!RO13+'Data 6 Month'!RT13+'Data 6 Month'!RY13+'Data 6 Month'!SD13+'Data 6 Month'!SI13+'Data 6 Month'!SN13+'Data 6 Month'!SS13+'Data 6 Month'!SX13+'Data 6 Month'!TC13+'Data 6 Month'!TH13+'Data 6 Month'!TM13+'Data 6 Month'!TR13+'Data 6 Month'!TW13+'Data 6 Month'!UB13+'Data 6 Month'!UG13+'Data 6 Month'!UL13+'Data 6 Month'!UQ13+'Data 6 Month'!UV13+'Data 6 Month'!VA13+'Data 6 Month'!VF13+'Data 6 Month'!VK13+'Data 6 Month'!VP13+'Data 6 Month'!VU13+'Data 6 Month'!VZ13+'Data 6 Month'!WE13+'Data 6 Month'!WJ13+'Data 6 Month'!WO13+'Data 6 Month'!WT13+'Data 6 Month'!WY13+'Data 6 Month'!XD13+'Data 6 Month'!XI13+'Data 6 Month'!XN13+'Data 6 Month'!XS13+'Data 6 Month'!XX13+'Data 6 Month'!YC13+'Data 6 Month'!YH13+'Data 6 Month'!YM13)</f>
        <v>0</v>
      </c>
      <c r="J7" s="2">
        <f t="shared" si="4"/>
        <v>112812.5</v>
      </c>
      <c r="L7">
        <v>5</v>
      </c>
      <c r="M7">
        <f>+'Data 12 Month'!H13</f>
        <v>780</v>
      </c>
      <c r="N7" s="2">
        <f t="shared" si="5"/>
        <v>1250</v>
      </c>
      <c r="O7" s="2">
        <f>SUM(N7*'Data Entry'!$C$28)</f>
        <v>312.5</v>
      </c>
      <c r="P7" s="160">
        <f>IF('Data Entry'!$C$20='Attrition Rates'!$R$4,SUM((M7*'Data Entry'!$C$21)*'Data Entry'!$C$24),0)</f>
        <v>0</v>
      </c>
      <c r="Q7" s="160">
        <f>IF('Data Entry'!$C$20='Attrition Rates'!$R$4,SUM(M7*'Data Entry'!$C$22*'Data Entry'!$C$25),0)</f>
        <v>0</v>
      </c>
      <c r="R7" s="2"/>
      <c r="T7" s="2">
        <f>SUM('Data 12 Month'!R13+'Data 12 Month'!W13+'Data 12 Month'!AB13+'Data 12 Month'!AG13+'Data 12 Month'!AL13+'Data 12 Month'!AQ13+'Data 12 Month'!AV13)</f>
        <v>0</v>
      </c>
      <c r="U7" s="2">
        <f t="shared" si="6"/>
        <v>112812.5</v>
      </c>
      <c r="W7">
        <v>5</v>
      </c>
      <c r="X7">
        <f>+'Data No Upgrade'!H13</f>
        <v>780</v>
      </c>
      <c r="Y7" s="2">
        <f t="shared" si="7"/>
        <v>1250</v>
      </c>
      <c r="Z7" s="2">
        <f>SUM(Y7*'Data Entry'!$C$28)</f>
        <v>312.5</v>
      </c>
      <c r="AA7" s="160">
        <f>IF('Data Entry'!$C$20='Attrition Rates'!$R$4,SUM((X7*'Data Entry'!$C$21)*'Data Entry'!$C$24),0)</f>
        <v>0</v>
      </c>
      <c r="AB7" s="160">
        <f>IF('Data Entry'!$C$20='Attrition Rates'!$R$4,SUM(X7*'Data Entry'!$C$22*'Data Entry'!$C$25),0)</f>
        <v>0</v>
      </c>
      <c r="AC7" s="2"/>
      <c r="AE7" s="2">
        <v>0</v>
      </c>
      <c r="AF7" s="2">
        <f t="shared" si="8"/>
        <v>112812.5</v>
      </c>
      <c r="AH7" s="2">
        <f>SUM('Data 6 Month'!G13-Costs!J7)</f>
        <v>-38599.550000000003</v>
      </c>
      <c r="AI7" s="2">
        <f>SUM('Data 12 Month'!G13-Costs!U7)</f>
        <v>-38599.550000000003</v>
      </c>
      <c r="AJ7" s="2">
        <f>SUM('Data No Upgrade'!G13-Costs!AF7)</f>
        <v>-38599.550000000003</v>
      </c>
      <c r="AL7" t="str">
        <f t="shared" si="0"/>
        <v>Month 9</v>
      </c>
      <c r="AM7" t="str">
        <f t="shared" si="1"/>
        <v>Month 10</v>
      </c>
      <c r="AN7" t="str">
        <f t="shared" si="2"/>
        <v>Month 10</v>
      </c>
    </row>
    <row r="8" spans="1:40" x14ac:dyDescent="0.2">
      <c r="A8">
        <v>6</v>
      </c>
      <c r="B8">
        <f>+'Data 6 Month'!H14</f>
        <v>740</v>
      </c>
      <c r="C8" s="2">
        <f t="shared" si="3"/>
        <v>1250</v>
      </c>
      <c r="D8" s="2">
        <f>SUM(C8*'Data Entry'!$C$28)</f>
        <v>312.5</v>
      </c>
      <c r="E8" s="162"/>
      <c r="F8" s="162"/>
      <c r="G8" s="2"/>
      <c r="I8" s="2">
        <f>SUM('Data 6 Month'!R14+'Data 6 Month'!W14+'Data 6 Month'!AB14+'Data 6 Month'!AG14+'Data 6 Month'!AL14+'Data 6 Month'!AQ14+'Data 6 Month'!AV14+'Data 6 Month'!BA14+'Data 6 Month'!BF14+'Data 6 Month'!BK14+'Data 6 Month'!BP14+'Data 6 Month'!BU14+'Data 6 Month'!BZ14+'Data 6 Month'!CE14+'Data 6 Month'!CJ14+'Data 6 Month'!CO14+'Data 6 Month'!CT14+'Data 6 Month'!CY14+'Data 6 Month'!DD14+'Data 6 Month'!DI14+'Data 6 Month'!DN14+'Data 6 Month'!DS14+'Data 6 Month'!DX14+'Data 6 Month'!EC14+'Data 6 Month'!EH14+'Data 6 Month'!EM14+'Data 6 Month'!ER14+'Data 6 Month'!EW14+'Data 6 Month'!FB14+'Data 6 Month'!FG14+'Data 6 Month'!FL14+'Data 6 Month'!FQ14+'Data 6 Month'!FV14+'Data 6 Month'!GA14+'Data 6 Month'!GF14+'Data 6 Month'!GK14+'Data 6 Month'!GP14+'Data 6 Month'!GU14+'Data 6 Month'!GZ14+'Data 6 Month'!HE14+'Data 6 Month'!HJ14+'Data 6 Month'!HO14+'Data 6 Month'!HT14+'Data 6 Month'!HY14+'Data 6 Month'!ID14+'Data 6 Month'!II14+'Data 6 Month'!IN14+'Data 6 Month'!IS14+'Data 6 Month'!IX14+'Data 6 Month'!JC14+'Data 6 Month'!JH14+'Data 6 Month'!JM14+'Data 6 Month'!JR14+'Data 6 Month'!JW14+'Data 6 Month'!KB14+'Data 6 Month'!KG14+'Data 6 Month'!KL14+'Data 6 Month'!KQ14+'Data 6 Month'!KV14+'Data 6 Month'!LA14+'Data 6 Month'!LF14+'Data 6 Month'!LK14+'Data 6 Month'!LP14+'Data 6 Month'!LU14+'Data 6 Month'!LZ14+'Data 6 Month'!ME14+'Data 6 Month'!MJ14+'Data 6 Month'!MO14+'Data 6 Month'!MT14+'Data 6 Month'!MY14+'Data 6 Month'!ND14+'Data 6 Month'!NI14+'Data 6 Month'!NN14+'Data 6 Month'!NS14+'Data 6 Month'!NX14+'Data 6 Month'!OC14+'Data 6 Month'!OH14+'Data 6 Month'!OM14+'Data 6 Month'!OR14+'Data 6 Month'!OW14+'Data 6 Month'!PB14+'Data 6 Month'!PG14+'Data 6 Month'!PL14+'Data 6 Month'!PQ14+'Data 6 Month'!PV14+'Data 6 Month'!QA14+'Data 6 Month'!QF14+'Data 6 Month'!QK14+'Data 6 Month'!QP14+'Data 6 Month'!QU14+'Data 6 Month'!QZ14+'Data 6 Month'!RE14+'Data 6 Month'!RJ14+'Data 6 Month'!RO14+'Data 6 Month'!RT14+'Data 6 Month'!RY14+'Data 6 Month'!SD14+'Data 6 Month'!SI14+'Data 6 Month'!SN14+'Data 6 Month'!SS14+'Data 6 Month'!SX14+'Data 6 Month'!TC14+'Data 6 Month'!TH14+'Data 6 Month'!TM14+'Data 6 Month'!TR14+'Data 6 Month'!TW14+'Data 6 Month'!UB14+'Data 6 Month'!UG14+'Data 6 Month'!UL14+'Data 6 Month'!UQ14+'Data 6 Month'!UV14+'Data 6 Month'!VA14+'Data 6 Month'!VF14+'Data 6 Month'!VK14+'Data 6 Month'!VP14+'Data 6 Month'!VU14+'Data 6 Month'!VZ14+'Data 6 Month'!WE14+'Data 6 Month'!WJ14+'Data 6 Month'!WO14+'Data 6 Month'!WT14+'Data 6 Month'!WY14+'Data 6 Month'!XD14+'Data 6 Month'!XI14+'Data 6 Month'!XN14+'Data 6 Month'!XS14+'Data 6 Month'!XX14+'Data 6 Month'!YC14+'Data 6 Month'!YH14+'Data 6 Month'!YM14)</f>
        <v>0</v>
      </c>
      <c r="J8" s="2">
        <f t="shared" si="4"/>
        <v>114375</v>
      </c>
      <c r="L8">
        <v>6</v>
      </c>
      <c r="M8">
        <f>+'Data 12 Month'!H14</f>
        <v>740</v>
      </c>
      <c r="N8" s="2">
        <f t="shared" si="5"/>
        <v>1250</v>
      </c>
      <c r="O8" s="2">
        <f>SUM(N8*'Data Entry'!$C$28)</f>
        <v>312.5</v>
      </c>
      <c r="P8" s="162"/>
      <c r="Q8" s="162"/>
      <c r="R8" s="2"/>
      <c r="T8" s="2">
        <f>SUM('Data 12 Month'!R14+'Data 12 Month'!W14+'Data 12 Month'!AB14+'Data 12 Month'!AG14+'Data 12 Month'!AL14+'Data 12 Month'!AQ14+'Data 12 Month'!AV14)</f>
        <v>0</v>
      </c>
      <c r="U8" s="2">
        <f t="shared" si="6"/>
        <v>114375</v>
      </c>
      <c r="W8">
        <v>6</v>
      </c>
      <c r="X8">
        <f>+'Data No Upgrade'!H14</f>
        <v>740</v>
      </c>
      <c r="Y8" s="2">
        <f t="shared" si="7"/>
        <v>1250</v>
      </c>
      <c r="Z8" s="2">
        <f>SUM(Y8*'Data Entry'!$C$28)</f>
        <v>312.5</v>
      </c>
      <c r="AA8" s="162"/>
      <c r="AB8" s="162"/>
      <c r="AC8" s="2"/>
      <c r="AE8" s="2">
        <v>0</v>
      </c>
      <c r="AF8" s="2">
        <f t="shared" si="8"/>
        <v>114375</v>
      </c>
      <c r="AH8" s="2">
        <f>SUM('Data 6 Month'!G14-Costs!J8)</f>
        <v>-27652.350000000006</v>
      </c>
      <c r="AI8" s="2">
        <f>SUM('Data 12 Month'!G14-Costs!U8)</f>
        <v>-27652.350000000006</v>
      </c>
      <c r="AJ8" s="2">
        <f>SUM('Data No Upgrade'!G14-Costs!AF8)</f>
        <v>-27652.350000000006</v>
      </c>
      <c r="AL8" t="str">
        <f t="shared" si="0"/>
        <v>Month 9</v>
      </c>
      <c r="AM8" t="str">
        <f t="shared" si="1"/>
        <v>Month 10</v>
      </c>
      <c r="AN8" t="str">
        <f t="shared" si="2"/>
        <v>Month 10</v>
      </c>
    </row>
    <row r="9" spans="1:40" x14ac:dyDescent="0.2">
      <c r="A9">
        <v>7</v>
      </c>
      <c r="B9">
        <f>+'Data 6 Month'!H15</f>
        <v>720</v>
      </c>
      <c r="C9" s="2">
        <f t="shared" si="3"/>
        <v>1250</v>
      </c>
      <c r="D9" s="2">
        <f>SUM(C9*'Data Entry'!$C$28)</f>
        <v>312.5</v>
      </c>
      <c r="E9" s="161">
        <f>IF(OR('Data Entry'!$C$20='Attrition Rates'!$R$3,'Data Entry'!$C$20='Attrition Rates'!$R$5),SUM((B9*'Data Entry'!$C$21)*'Data Entry'!$C$24),0)</f>
        <v>2520</v>
      </c>
      <c r="F9" s="161">
        <f>IF(OR('Data Entry'!$C$20='Attrition Rates'!$R$3,'Data Entry'!$C$20='Attrition Rates'!$R$5),SUM(B9*'Data Entry'!$C$22*'Data Entry'!$C$25),0)</f>
        <v>108</v>
      </c>
      <c r="G9" s="2"/>
      <c r="I9" s="2">
        <f>SUM('Data 6 Month'!R15+'Data 6 Month'!W15+'Data 6 Month'!AB15+'Data 6 Month'!AG15+'Data 6 Month'!AL15+'Data 6 Month'!AQ15+'Data 6 Month'!AV15+'Data 6 Month'!BA15+'Data 6 Month'!BF15+'Data 6 Month'!BK15+'Data 6 Month'!BP15+'Data 6 Month'!BU15+'Data 6 Month'!BZ15+'Data 6 Month'!CE15+'Data 6 Month'!CJ15+'Data 6 Month'!CO15+'Data 6 Month'!CT15+'Data 6 Month'!CY15+'Data 6 Month'!DD15+'Data 6 Month'!DI15+'Data 6 Month'!DN15+'Data 6 Month'!DS15+'Data 6 Month'!DX15+'Data 6 Month'!EC15+'Data 6 Month'!EH15+'Data 6 Month'!EM15+'Data 6 Month'!ER15+'Data 6 Month'!EW15+'Data 6 Month'!FB15+'Data 6 Month'!FG15+'Data 6 Month'!FL15+'Data 6 Month'!FQ15+'Data 6 Month'!FV15+'Data 6 Month'!GA15+'Data 6 Month'!GF15+'Data 6 Month'!GK15+'Data 6 Month'!GP15+'Data 6 Month'!GU15+'Data 6 Month'!GZ15+'Data 6 Month'!HE15+'Data 6 Month'!HJ15+'Data 6 Month'!HO15+'Data 6 Month'!HT15+'Data 6 Month'!HY15+'Data 6 Month'!ID15+'Data 6 Month'!II15+'Data 6 Month'!IN15+'Data 6 Month'!IS15+'Data 6 Month'!IX15+'Data 6 Month'!JC15+'Data 6 Month'!JH15+'Data 6 Month'!JM15+'Data 6 Month'!JR15+'Data 6 Month'!JW15+'Data 6 Month'!KB15+'Data 6 Month'!KG15+'Data 6 Month'!KL15+'Data 6 Month'!KQ15+'Data 6 Month'!KV15+'Data 6 Month'!LA15+'Data 6 Month'!LF15+'Data 6 Month'!LK15+'Data 6 Month'!LP15+'Data 6 Month'!LU15+'Data 6 Month'!LZ15+'Data 6 Month'!ME15+'Data 6 Month'!MJ15+'Data 6 Month'!MO15+'Data 6 Month'!MT15+'Data 6 Month'!MY15+'Data 6 Month'!ND15+'Data 6 Month'!NI15+'Data 6 Month'!NN15+'Data 6 Month'!NS15+'Data 6 Month'!NX15+'Data 6 Month'!OC15+'Data 6 Month'!OH15+'Data 6 Month'!OM15+'Data 6 Month'!OR15+'Data 6 Month'!OW15+'Data 6 Month'!PB15+'Data 6 Month'!PG15+'Data 6 Month'!PL15+'Data 6 Month'!PQ15+'Data 6 Month'!PV15+'Data 6 Month'!QA15+'Data 6 Month'!QF15+'Data 6 Month'!QK15+'Data 6 Month'!QP15+'Data 6 Month'!QU15+'Data 6 Month'!QZ15+'Data 6 Month'!RE15+'Data 6 Month'!RJ15+'Data 6 Month'!RO15+'Data 6 Month'!RT15+'Data 6 Month'!RY15+'Data 6 Month'!SD15+'Data 6 Month'!SI15+'Data 6 Month'!SN15+'Data 6 Month'!SS15+'Data 6 Month'!SX15+'Data 6 Month'!TC15+'Data 6 Month'!TH15+'Data 6 Month'!TM15+'Data 6 Month'!TR15+'Data 6 Month'!TW15+'Data 6 Month'!UB15+'Data 6 Month'!UG15+'Data 6 Month'!UL15+'Data 6 Month'!UQ15+'Data 6 Month'!UV15+'Data 6 Month'!VA15+'Data 6 Month'!VF15+'Data 6 Month'!VK15+'Data 6 Month'!VP15+'Data 6 Month'!VU15+'Data 6 Month'!VZ15+'Data 6 Month'!WE15+'Data 6 Month'!WJ15+'Data 6 Month'!WO15+'Data 6 Month'!WT15+'Data 6 Month'!WY15+'Data 6 Month'!XD15+'Data 6 Month'!XI15+'Data 6 Month'!XN15+'Data 6 Month'!XS15+'Data 6 Month'!XX15+'Data 6 Month'!YC15+'Data 6 Month'!YH15+'Data 6 Month'!YM15)</f>
        <v>1295</v>
      </c>
      <c r="J9" s="2">
        <f t="shared" si="4"/>
        <v>119860.5</v>
      </c>
      <c r="L9">
        <v>7</v>
      </c>
      <c r="M9">
        <f>+'Data 12 Month'!H15</f>
        <v>720</v>
      </c>
      <c r="N9" s="2">
        <f t="shared" si="5"/>
        <v>1250</v>
      </c>
      <c r="O9" s="2">
        <f>SUM(N9*'Data Entry'!$C$28)</f>
        <v>312.5</v>
      </c>
      <c r="P9" s="161">
        <f>IF(OR('Data Entry'!$C$20='Attrition Rates'!$R$3,'Data Entry'!$C$20='Attrition Rates'!$R$5),SUM((M9*'Data Entry'!$C$21)*'Data Entry'!$C$24),0)</f>
        <v>2520</v>
      </c>
      <c r="Q9" s="161">
        <f>IF(OR('Data Entry'!$C$20='Attrition Rates'!$R$3,'Data Entry'!$C$20='Attrition Rates'!$R$5),SUM(M9*'Data Entry'!$C$22*'Data Entry'!$C$25),0)</f>
        <v>108</v>
      </c>
      <c r="R9" s="2"/>
      <c r="T9" s="2">
        <f>SUM('Data 12 Month'!R15+'Data 12 Month'!W15+'Data 12 Month'!AB15+'Data 12 Month'!AG15+'Data 12 Month'!AL15+'Data 12 Month'!AQ15+'Data 12 Month'!AV15)</f>
        <v>0</v>
      </c>
      <c r="U9" s="2">
        <f t="shared" si="6"/>
        <v>118565.5</v>
      </c>
      <c r="W9">
        <v>7</v>
      </c>
      <c r="X9">
        <f>+'Data No Upgrade'!H15</f>
        <v>720</v>
      </c>
      <c r="Y9" s="2">
        <f t="shared" si="7"/>
        <v>1250</v>
      </c>
      <c r="Z9" s="2">
        <f>SUM(Y9*'Data Entry'!$C$28)</f>
        <v>312.5</v>
      </c>
      <c r="AA9" s="161">
        <f>IF(OR('Data Entry'!$C$20='Attrition Rates'!$R$3,'Data Entry'!$C$20='Attrition Rates'!$R$5),SUM((X9*'Data Entry'!$C$21)*'Data Entry'!$C$24),0)</f>
        <v>2520</v>
      </c>
      <c r="AB9" s="161">
        <f>IF(OR('Data Entry'!$C$20='Attrition Rates'!$R$3,'Data Entry'!$C$20='Attrition Rates'!$R$5),SUM(X9*'Data Entry'!$C$22*'Data Entry'!$C$25),0)</f>
        <v>108</v>
      </c>
      <c r="AC9" s="2"/>
      <c r="AE9" s="2">
        <v>0</v>
      </c>
      <c r="AF9" s="2">
        <f t="shared" si="8"/>
        <v>118565.5</v>
      </c>
      <c r="AH9" s="2">
        <f>SUM('Data 6 Month'!G15-Costs!J9)</f>
        <v>-19363.17300000001</v>
      </c>
      <c r="AI9" s="2">
        <f>SUM('Data 12 Month'!G15-Costs!U9)</f>
        <v>-19671.25</v>
      </c>
      <c r="AJ9" s="2">
        <f>SUM('Data No Upgrade'!G15-Costs!AF9)</f>
        <v>-19671.25</v>
      </c>
      <c r="AL9" t="str">
        <f t="shared" si="0"/>
        <v>Month 9</v>
      </c>
      <c r="AM9" t="str">
        <f t="shared" si="1"/>
        <v>Month 10</v>
      </c>
      <c r="AN9" t="str">
        <f t="shared" si="2"/>
        <v>Month 10</v>
      </c>
    </row>
    <row r="10" spans="1:40" x14ac:dyDescent="0.2">
      <c r="A10">
        <v>8</v>
      </c>
      <c r="B10">
        <f>+'Data 6 Month'!H16</f>
        <v>680</v>
      </c>
      <c r="C10" s="2">
        <f t="shared" si="3"/>
        <v>1250</v>
      </c>
      <c r="D10" s="2">
        <f>SUM(C10*'Data Entry'!$C$28)</f>
        <v>312.5</v>
      </c>
      <c r="E10" s="160"/>
      <c r="F10" s="160"/>
      <c r="G10" s="2"/>
      <c r="I10" s="2">
        <f>SUM('Data 6 Month'!R16+'Data 6 Month'!W16+'Data 6 Month'!AB16+'Data 6 Month'!AG16+'Data 6 Month'!AL16+'Data 6 Month'!AQ16+'Data 6 Month'!AV16+'Data 6 Month'!BA16+'Data 6 Month'!BF16+'Data 6 Month'!BK16+'Data 6 Month'!BP16+'Data 6 Month'!BU16+'Data 6 Month'!BZ16+'Data 6 Month'!CE16+'Data 6 Month'!CJ16+'Data 6 Month'!CO16+'Data 6 Month'!CT16+'Data 6 Month'!CY16+'Data 6 Month'!DD16+'Data 6 Month'!DI16+'Data 6 Month'!DN16+'Data 6 Month'!DS16+'Data 6 Month'!DX16+'Data 6 Month'!EC16+'Data 6 Month'!EH16+'Data 6 Month'!EM16+'Data 6 Month'!ER16+'Data 6 Month'!EW16+'Data 6 Month'!FB16+'Data 6 Month'!FG16+'Data 6 Month'!FL16+'Data 6 Month'!FQ16+'Data 6 Month'!FV16+'Data 6 Month'!GA16+'Data 6 Month'!GF16+'Data 6 Month'!GK16+'Data 6 Month'!GP16+'Data 6 Month'!GU16+'Data 6 Month'!GZ16+'Data 6 Month'!HE16+'Data 6 Month'!HJ16+'Data 6 Month'!HO16+'Data 6 Month'!HT16+'Data 6 Month'!HY16+'Data 6 Month'!ID16+'Data 6 Month'!II16+'Data 6 Month'!IN16+'Data 6 Month'!IS16+'Data 6 Month'!IX16+'Data 6 Month'!JC16+'Data 6 Month'!JH16+'Data 6 Month'!JM16+'Data 6 Month'!JR16+'Data 6 Month'!JW16+'Data 6 Month'!KB16+'Data 6 Month'!KG16+'Data 6 Month'!KL16+'Data 6 Month'!KQ16+'Data 6 Month'!KV16+'Data 6 Month'!LA16+'Data 6 Month'!LF16+'Data 6 Month'!LK16+'Data 6 Month'!LP16+'Data 6 Month'!LU16+'Data 6 Month'!LZ16+'Data 6 Month'!ME16+'Data 6 Month'!MJ16+'Data 6 Month'!MO16+'Data 6 Month'!MT16+'Data 6 Month'!MY16+'Data 6 Month'!ND16+'Data 6 Month'!NI16+'Data 6 Month'!NN16+'Data 6 Month'!NS16+'Data 6 Month'!NX16+'Data 6 Month'!OC16+'Data 6 Month'!OH16+'Data 6 Month'!OM16+'Data 6 Month'!OR16+'Data 6 Month'!OW16+'Data 6 Month'!PB16+'Data 6 Month'!PG16+'Data 6 Month'!PL16+'Data 6 Month'!PQ16+'Data 6 Month'!PV16+'Data 6 Month'!QA16+'Data 6 Month'!QF16+'Data 6 Month'!QK16+'Data 6 Month'!QP16+'Data 6 Month'!QU16+'Data 6 Month'!QZ16+'Data 6 Month'!RE16+'Data 6 Month'!RJ16+'Data 6 Month'!RO16+'Data 6 Month'!RT16+'Data 6 Month'!RY16+'Data 6 Month'!SD16+'Data 6 Month'!SI16+'Data 6 Month'!SN16+'Data 6 Month'!SS16+'Data 6 Month'!SX16+'Data 6 Month'!TC16+'Data 6 Month'!TH16+'Data 6 Month'!TM16+'Data 6 Month'!TR16+'Data 6 Month'!TW16+'Data 6 Month'!UB16+'Data 6 Month'!UG16+'Data 6 Month'!UL16+'Data 6 Month'!UQ16+'Data 6 Month'!UV16+'Data 6 Month'!VA16+'Data 6 Month'!VF16+'Data 6 Month'!VK16+'Data 6 Month'!VP16+'Data 6 Month'!VU16+'Data 6 Month'!VZ16+'Data 6 Month'!WE16+'Data 6 Month'!WJ16+'Data 6 Month'!WO16+'Data 6 Month'!WT16+'Data 6 Month'!WY16+'Data 6 Month'!XD16+'Data 6 Month'!XI16+'Data 6 Month'!XN16+'Data 6 Month'!XS16+'Data 6 Month'!XX16+'Data 6 Month'!YC16+'Data 6 Month'!YH16+'Data 6 Month'!YM16)</f>
        <v>0</v>
      </c>
      <c r="J10" s="2">
        <f t="shared" si="4"/>
        <v>121423</v>
      </c>
      <c r="L10">
        <v>8</v>
      </c>
      <c r="M10">
        <f>+'Data 12 Month'!H16</f>
        <v>680</v>
      </c>
      <c r="N10" s="2">
        <f t="shared" si="5"/>
        <v>1250</v>
      </c>
      <c r="O10" s="2">
        <f>SUM(N10*'Data Entry'!$C$28)</f>
        <v>312.5</v>
      </c>
      <c r="P10" s="160"/>
      <c r="Q10" s="160"/>
      <c r="R10" s="2"/>
      <c r="T10" s="2">
        <f>SUM('Data 12 Month'!R16+'Data 12 Month'!W16+'Data 12 Month'!AB16+'Data 12 Month'!AG16+'Data 12 Month'!AL16+'Data 12 Month'!AQ16+'Data 12 Month'!AV16)</f>
        <v>0</v>
      </c>
      <c r="U10" s="2">
        <f t="shared" si="6"/>
        <v>120128</v>
      </c>
      <c r="W10">
        <v>8</v>
      </c>
      <c r="X10">
        <f>+'Data No Upgrade'!H16</f>
        <v>680</v>
      </c>
      <c r="Y10" s="2">
        <f t="shared" si="7"/>
        <v>1250</v>
      </c>
      <c r="Z10" s="2">
        <f>SUM(Y10*'Data Entry'!$C$28)</f>
        <v>312.5</v>
      </c>
      <c r="AA10" s="160"/>
      <c r="AB10" s="160"/>
      <c r="AC10" s="2"/>
      <c r="AE10" s="2">
        <v>0</v>
      </c>
      <c r="AF10" s="2">
        <f t="shared" si="8"/>
        <v>120128</v>
      </c>
      <c r="AH10" s="2">
        <f>SUM('Data 6 Month'!G16-Costs!J10)</f>
        <v>-9315.3190000000177</v>
      </c>
      <c r="AI10" s="2">
        <f>SUM('Data 12 Month'!G16-Costs!U10)</f>
        <v>-9738.3500000000058</v>
      </c>
      <c r="AJ10" s="2">
        <f>SUM('Data No Upgrade'!G16-Costs!AF10)</f>
        <v>-9738.3500000000058</v>
      </c>
      <c r="AL10" t="str">
        <f t="shared" si="0"/>
        <v>Month 9</v>
      </c>
      <c r="AM10" t="str">
        <f t="shared" si="1"/>
        <v>Month 10</v>
      </c>
      <c r="AN10" t="str">
        <f t="shared" si="2"/>
        <v>Month 10</v>
      </c>
    </row>
    <row r="11" spans="1:40" x14ac:dyDescent="0.2">
      <c r="A11">
        <v>9</v>
      </c>
      <c r="B11">
        <f>+'Data 6 Month'!H17</f>
        <v>650</v>
      </c>
      <c r="C11" s="2">
        <f t="shared" si="3"/>
        <v>1250</v>
      </c>
      <c r="D11" s="2">
        <f>SUM(C11*'Data Entry'!$C$28)</f>
        <v>312.5</v>
      </c>
      <c r="E11" s="160">
        <f>IF('Data Entry'!$C$20='Attrition Rates'!$R$4,SUM((B11*'Data Entry'!$C$21)*'Data Entry'!$C$24),0)</f>
        <v>0</v>
      </c>
      <c r="F11" s="160">
        <f>IF('Data Entry'!$C$20='Attrition Rates'!$R$4,SUM(B11*'Data Entry'!$C$22*'Data Entry'!$C$25),0)</f>
        <v>0</v>
      </c>
      <c r="G11" s="2"/>
      <c r="I11" s="2">
        <f>SUM('Data 6 Month'!R17+'Data 6 Month'!W17+'Data 6 Month'!AB17+'Data 6 Month'!AG17+'Data 6 Month'!AL17+'Data 6 Month'!AQ17+'Data 6 Month'!AV17+'Data 6 Month'!BA17+'Data 6 Month'!BF17+'Data 6 Month'!BK17+'Data 6 Month'!BP17+'Data 6 Month'!BU17+'Data 6 Month'!BZ17+'Data 6 Month'!CE17+'Data 6 Month'!CJ17+'Data 6 Month'!CO17+'Data 6 Month'!CT17+'Data 6 Month'!CY17+'Data 6 Month'!DD17+'Data 6 Month'!DI17+'Data 6 Month'!DN17+'Data 6 Month'!DS17+'Data 6 Month'!DX17+'Data 6 Month'!EC17+'Data 6 Month'!EH17+'Data 6 Month'!EM17+'Data 6 Month'!ER17+'Data 6 Month'!EW17+'Data 6 Month'!FB17+'Data 6 Month'!FG17+'Data 6 Month'!FL17+'Data 6 Month'!FQ17+'Data 6 Month'!FV17+'Data 6 Month'!GA17+'Data 6 Month'!GF17+'Data 6 Month'!GK17+'Data 6 Month'!GP17+'Data 6 Month'!GU17+'Data 6 Month'!GZ17+'Data 6 Month'!HE17+'Data 6 Month'!HJ17+'Data 6 Month'!HO17+'Data 6 Month'!HT17+'Data 6 Month'!HY17+'Data 6 Month'!ID17+'Data 6 Month'!II17+'Data 6 Month'!IN17+'Data 6 Month'!IS17+'Data 6 Month'!IX17+'Data 6 Month'!JC17+'Data 6 Month'!JH17+'Data 6 Month'!JM17+'Data 6 Month'!JR17+'Data 6 Month'!JW17+'Data 6 Month'!KB17+'Data 6 Month'!KG17+'Data 6 Month'!KL17+'Data 6 Month'!KQ17+'Data 6 Month'!KV17+'Data 6 Month'!LA17+'Data 6 Month'!LF17+'Data 6 Month'!LK17+'Data 6 Month'!LP17+'Data 6 Month'!LU17+'Data 6 Month'!LZ17+'Data 6 Month'!ME17+'Data 6 Month'!MJ17+'Data 6 Month'!MO17+'Data 6 Month'!MT17+'Data 6 Month'!MY17+'Data 6 Month'!ND17+'Data 6 Month'!NI17+'Data 6 Month'!NN17+'Data 6 Month'!NS17+'Data 6 Month'!NX17+'Data 6 Month'!OC17+'Data 6 Month'!OH17+'Data 6 Month'!OM17+'Data 6 Month'!OR17+'Data 6 Month'!OW17+'Data 6 Month'!PB17+'Data 6 Month'!PG17+'Data 6 Month'!PL17+'Data 6 Month'!PQ17+'Data 6 Month'!PV17+'Data 6 Month'!QA17+'Data 6 Month'!QF17+'Data 6 Month'!QK17+'Data 6 Month'!QP17+'Data 6 Month'!QU17+'Data 6 Month'!QZ17+'Data 6 Month'!RE17+'Data 6 Month'!RJ17+'Data 6 Month'!RO17+'Data 6 Month'!RT17+'Data 6 Month'!RY17+'Data 6 Month'!SD17+'Data 6 Month'!SI17+'Data 6 Month'!SN17+'Data 6 Month'!SS17+'Data 6 Month'!SX17+'Data 6 Month'!TC17+'Data 6 Month'!TH17+'Data 6 Month'!TM17+'Data 6 Month'!TR17+'Data 6 Month'!TW17+'Data 6 Month'!UB17+'Data 6 Month'!UG17+'Data 6 Month'!UL17+'Data 6 Month'!UQ17+'Data 6 Month'!UV17+'Data 6 Month'!VA17+'Data 6 Month'!VF17+'Data 6 Month'!VK17+'Data 6 Month'!VP17+'Data 6 Month'!VU17+'Data 6 Month'!VZ17+'Data 6 Month'!WE17+'Data 6 Month'!WJ17+'Data 6 Month'!WO17+'Data 6 Month'!WT17+'Data 6 Month'!WY17+'Data 6 Month'!XD17+'Data 6 Month'!XI17+'Data 6 Month'!XN17+'Data 6 Month'!XS17+'Data 6 Month'!XX17+'Data 6 Month'!YC17+'Data 6 Month'!YH17+'Data 6 Month'!YM17)</f>
        <v>0</v>
      </c>
      <c r="J11" s="2">
        <f t="shared" si="4"/>
        <v>122985.5</v>
      </c>
      <c r="L11">
        <v>9</v>
      </c>
      <c r="M11">
        <f>+'Data 12 Month'!H17</f>
        <v>650</v>
      </c>
      <c r="N11" s="2">
        <f t="shared" si="5"/>
        <v>1250</v>
      </c>
      <c r="O11" s="2">
        <f>SUM(N11*'Data Entry'!$C$28)</f>
        <v>312.5</v>
      </c>
      <c r="P11" s="160">
        <f>IF('Data Entry'!$C$20='Attrition Rates'!$R$4,SUM((M11*'Data Entry'!$C$21)*'Data Entry'!$C$24),0)</f>
        <v>0</v>
      </c>
      <c r="Q11" s="160">
        <f>IF('Data Entry'!$C$20='Attrition Rates'!$R$4,SUM(M11*'Data Entry'!$C$22*'Data Entry'!$C$25),0)</f>
        <v>0</v>
      </c>
      <c r="R11" s="2"/>
      <c r="T11" s="2">
        <f>SUM('Data 12 Month'!R17+'Data 12 Month'!W17+'Data 12 Month'!AB17+'Data 12 Month'!AG17+'Data 12 Month'!AL17+'Data 12 Month'!AQ17+'Data 12 Month'!AV17)</f>
        <v>0</v>
      </c>
      <c r="U11" s="2">
        <f t="shared" si="6"/>
        <v>121690.5</v>
      </c>
      <c r="W11">
        <v>9</v>
      </c>
      <c r="X11">
        <f>+'Data No Upgrade'!H17</f>
        <v>650</v>
      </c>
      <c r="Y11" s="2">
        <f t="shared" si="7"/>
        <v>1250</v>
      </c>
      <c r="Z11" s="2">
        <f>SUM(Y11*'Data Entry'!$C$28)</f>
        <v>312.5</v>
      </c>
      <c r="AA11" s="160">
        <f>IF('Data Entry'!$C$20='Attrition Rates'!$R$4,SUM((X11*'Data Entry'!$C$21)*'Data Entry'!$C$24),0)</f>
        <v>0</v>
      </c>
      <c r="AB11" s="160">
        <f>IF('Data Entry'!$C$20='Attrition Rates'!$R$4,SUM(X11*'Data Entry'!$C$22*'Data Entry'!$C$25),0)</f>
        <v>0</v>
      </c>
      <c r="AC11" s="2"/>
      <c r="AE11" s="2">
        <v>0</v>
      </c>
      <c r="AF11" s="2">
        <f t="shared" si="8"/>
        <v>121690.5</v>
      </c>
      <c r="AH11" s="2">
        <f>SUM('Data 6 Month'!G17-Costs!J11)</f>
        <v>218.62299999999232</v>
      </c>
      <c r="AI11" s="2">
        <f>SUM('Data 12 Month'!G17-Costs!U11)</f>
        <v>-312.60000000000582</v>
      </c>
      <c r="AJ11" s="2">
        <f>SUM('Data No Upgrade'!G17-Costs!AF11)</f>
        <v>-312.60000000000582</v>
      </c>
      <c r="AL11" t="str">
        <f t="shared" si="0"/>
        <v>Month 9</v>
      </c>
      <c r="AM11" t="str">
        <f t="shared" si="1"/>
        <v>Month 10</v>
      </c>
      <c r="AN11" t="str">
        <f t="shared" si="2"/>
        <v>Month 10</v>
      </c>
    </row>
    <row r="12" spans="1:40" x14ac:dyDescent="0.2">
      <c r="A12">
        <v>10</v>
      </c>
      <c r="B12">
        <f>+'Data 6 Month'!H18</f>
        <v>630</v>
      </c>
      <c r="C12" s="2">
        <f t="shared" si="3"/>
        <v>1250</v>
      </c>
      <c r="D12" s="2">
        <f>SUM(C12*'Data Entry'!$C$28)</f>
        <v>312.5</v>
      </c>
      <c r="E12" s="160">
        <f>IF('Data Entry'!$C$20='Attrition Rates'!$R$3,SUM((B12*'Data Entry'!$C$21)*'Data Entry'!$C$24),0)</f>
        <v>0</v>
      </c>
      <c r="F12" s="160">
        <f>IF('Data Entry'!$C$20='Attrition Rates'!$R$3,SUM(B12*'Data Entry'!$C$22*'Data Entry'!$C$25),0)</f>
        <v>0</v>
      </c>
      <c r="G12" s="2"/>
      <c r="I12" s="2">
        <f>SUM('Data 6 Month'!R18+'Data 6 Month'!W18+'Data 6 Month'!AB18+'Data 6 Month'!AG18+'Data 6 Month'!AL18+'Data 6 Month'!AQ18+'Data 6 Month'!AV18+'Data 6 Month'!BA18+'Data 6 Month'!BF18+'Data 6 Month'!BK18+'Data 6 Month'!BP18+'Data 6 Month'!BU18+'Data 6 Month'!BZ18+'Data 6 Month'!CE18+'Data 6 Month'!CJ18+'Data 6 Month'!CO18+'Data 6 Month'!CT18+'Data 6 Month'!CY18+'Data 6 Month'!DD18+'Data 6 Month'!DI18+'Data 6 Month'!DN18+'Data 6 Month'!DS18+'Data 6 Month'!DX18+'Data 6 Month'!EC18+'Data 6 Month'!EH18+'Data 6 Month'!EM18+'Data 6 Month'!ER18+'Data 6 Month'!EW18+'Data 6 Month'!FB18+'Data 6 Month'!FG18+'Data 6 Month'!FL18+'Data 6 Month'!FQ18+'Data 6 Month'!FV18+'Data 6 Month'!GA18+'Data 6 Month'!GF18+'Data 6 Month'!GK18+'Data 6 Month'!GP18+'Data 6 Month'!GU18+'Data 6 Month'!GZ18+'Data 6 Month'!HE18+'Data 6 Month'!HJ18+'Data 6 Month'!HO18+'Data 6 Month'!HT18+'Data 6 Month'!HY18+'Data 6 Month'!ID18+'Data 6 Month'!II18+'Data 6 Month'!IN18+'Data 6 Month'!IS18+'Data 6 Month'!IX18+'Data 6 Month'!JC18+'Data 6 Month'!JH18+'Data 6 Month'!JM18+'Data 6 Month'!JR18+'Data 6 Month'!JW18+'Data 6 Month'!KB18+'Data 6 Month'!KG18+'Data 6 Month'!KL18+'Data 6 Month'!KQ18+'Data 6 Month'!KV18+'Data 6 Month'!LA18+'Data 6 Month'!LF18+'Data 6 Month'!LK18+'Data 6 Month'!LP18+'Data 6 Month'!LU18+'Data 6 Month'!LZ18+'Data 6 Month'!ME18+'Data 6 Month'!MJ18+'Data 6 Month'!MO18+'Data 6 Month'!MT18+'Data 6 Month'!MY18+'Data 6 Month'!ND18+'Data 6 Month'!NI18+'Data 6 Month'!NN18+'Data 6 Month'!NS18+'Data 6 Month'!NX18+'Data 6 Month'!OC18+'Data 6 Month'!OH18+'Data 6 Month'!OM18+'Data 6 Month'!OR18+'Data 6 Month'!OW18+'Data 6 Month'!PB18+'Data 6 Month'!PG18+'Data 6 Month'!PL18+'Data 6 Month'!PQ18+'Data 6 Month'!PV18+'Data 6 Month'!QA18+'Data 6 Month'!QF18+'Data 6 Month'!QK18+'Data 6 Month'!QP18+'Data 6 Month'!QU18+'Data 6 Month'!QZ18+'Data 6 Month'!RE18+'Data 6 Month'!RJ18+'Data 6 Month'!RO18+'Data 6 Month'!RT18+'Data 6 Month'!RY18+'Data 6 Month'!SD18+'Data 6 Month'!SI18+'Data 6 Month'!SN18+'Data 6 Month'!SS18+'Data 6 Month'!SX18+'Data 6 Month'!TC18+'Data 6 Month'!TH18+'Data 6 Month'!TM18+'Data 6 Month'!TR18+'Data 6 Month'!TW18+'Data 6 Month'!UB18+'Data 6 Month'!UG18+'Data 6 Month'!UL18+'Data 6 Month'!UQ18+'Data 6 Month'!UV18+'Data 6 Month'!VA18+'Data 6 Month'!VF18+'Data 6 Month'!VK18+'Data 6 Month'!VP18+'Data 6 Month'!VU18+'Data 6 Month'!VZ18+'Data 6 Month'!WE18+'Data 6 Month'!WJ18+'Data 6 Month'!WO18+'Data 6 Month'!WT18+'Data 6 Month'!WY18+'Data 6 Month'!XD18+'Data 6 Month'!XI18+'Data 6 Month'!XN18+'Data 6 Month'!XS18+'Data 6 Month'!XX18+'Data 6 Month'!YC18+'Data 6 Month'!YH18+'Data 6 Month'!YM18)</f>
        <v>0</v>
      </c>
      <c r="J12" s="2">
        <f t="shared" si="4"/>
        <v>124548</v>
      </c>
      <c r="L12">
        <v>10</v>
      </c>
      <c r="M12">
        <f>+'Data 12 Month'!H18</f>
        <v>630</v>
      </c>
      <c r="N12" s="2">
        <f t="shared" si="5"/>
        <v>1250</v>
      </c>
      <c r="O12" s="2">
        <f>SUM(N12*'Data Entry'!$C$28)</f>
        <v>312.5</v>
      </c>
      <c r="P12" s="160">
        <f>IF('Data Entry'!$C$20='Attrition Rates'!$R$3,SUM((M12*'Data Entry'!$C$21)*'Data Entry'!$C$24),0)</f>
        <v>0</v>
      </c>
      <c r="Q12" s="160">
        <f>IF('Data Entry'!$C$20='Attrition Rates'!$R$3,SUM(M12*'Data Entry'!$C$22*'Data Entry'!$C$25),0)</f>
        <v>0</v>
      </c>
      <c r="R12" s="2"/>
      <c r="T12" s="2">
        <f>SUM('Data 12 Month'!R18+'Data 12 Month'!W18+'Data 12 Month'!AB18+'Data 12 Month'!AG18+'Data 12 Month'!AL18+'Data 12 Month'!AQ18+'Data 12 Month'!AV18)</f>
        <v>0</v>
      </c>
      <c r="U12" s="2">
        <f t="shared" si="6"/>
        <v>123253</v>
      </c>
      <c r="W12">
        <v>10</v>
      </c>
      <c r="X12">
        <f>+'Data No Upgrade'!H18</f>
        <v>630</v>
      </c>
      <c r="Y12" s="2">
        <f t="shared" si="7"/>
        <v>1250</v>
      </c>
      <c r="Z12" s="2">
        <f>SUM(Y12*'Data Entry'!$C$28)</f>
        <v>312.5</v>
      </c>
      <c r="AA12" s="160">
        <f>IF('Data Entry'!$C$20='Attrition Rates'!$R$3,SUM((X12*'Data Entry'!$C$21)*'Data Entry'!$C$24),0)</f>
        <v>0</v>
      </c>
      <c r="AB12" s="160">
        <f>IF('Data Entry'!$C$20='Attrition Rates'!$R$3,SUM(X12*'Data Entry'!$C$22*'Data Entry'!$C$25),0)</f>
        <v>0</v>
      </c>
      <c r="AC12" s="2"/>
      <c r="AE12" s="2">
        <v>0</v>
      </c>
      <c r="AF12" s="2">
        <f t="shared" si="8"/>
        <v>123253</v>
      </c>
      <c r="AH12" s="2">
        <f>SUM('Data 6 Month'!G18-Costs!J12)</f>
        <v>9411.0839999999735</v>
      </c>
      <c r="AI12" s="2">
        <f>SUM('Data 12 Month'!G18-Costs!U12)</f>
        <v>8775.0499999999884</v>
      </c>
      <c r="AJ12" s="2">
        <f>SUM('Data No Upgrade'!G18-Costs!AF12)</f>
        <v>8775.0499999999884</v>
      </c>
      <c r="AL12" t="str">
        <f t="shared" si="0"/>
        <v>Month 10</v>
      </c>
      <c r="AM12" t="str">
        <f t="shared" si="1"/>
        <v>Month 10</v>
      </c>
      <c r="AN12" t="str">
        <f t="shared" si="2"/>
        <v>Month 10</v>
      </c>
    </row>
    <row r="13" spans="1:40" x14ac:dyDescent="0.2">
      <c r="A13">
        <v>11</v>
      </c>
      <c r="B13">
        <f>+'Data 6 Month'!H19</f>
        <v>610</v>
      </c>
      <c r="C13" s="2">
        <f t="shared" si="3"/>
        <v>1250</v>
      </c>
      <c r="D13" s="2">
        <f>SUM(C13*'Data Entry'!$C$28)</f>
        <v>312.5</v>
      </c>
      <c r="E13" s="160"/>
      <c r="F13" s="160"/>
      <c r="G13" s="2"/>
      <c r="I13" s="2">
        <f>SUM('Data 6 Month'!R19+'Data 6 Month'!W19+'Data 6 Month'!AB19+'Data 6 Month'!AG19+'Data 6 Month'!AL19+'Data 6 Month'!AQ19+'Data 6 Month'!AV19+'Data 6 Month'!BA19+'Data 6 Month'!BF19+'Data 6 Month'!BK19+'Data 6 Month'!BP19+'Data 6 Month'!BU19+'Data 6 Month'!BZ19+'Data 6 Month'!CE19+'Data 6 Month'!CJ19+'Data 6 Month'!CO19+'Data 6 Month'!CT19+'Data 6 Month'!CY19+'Data 6 Month'!DD19+'Data 6 Month'!DI19+'Data 6 Month'!DN19+'Data 6 Month'!DS19+'Data 6 Month'!DX19+'Data 6 Month'!EC19+'Data 6 Month'!EH19+'Data 6 Month'!EM19+'Data 6 Month'!ER19+'Data 6 Month'!EW19+'Data 6 Month'!FB19+'Data 6 Month'!FG19+'Data 6 Month'!FL19+'Data 6 Month'!FQ19+'Data 6 Month'!FV19+'Data 6 Month'!GA19+'Data 6 Month'!GF19+'Data 6 Month'!GK19+'Data 6 Month'!GP19+'Data 6 Month'!GU19+'Data 6 Month'!GZ19+'Data 6 Month'!HE19+'Data 6 Month'!HJ19+'Data 6 Month'!HO19+'Data 6 Month'!HT19+'Data 6 Month'!HY19+'Data 6 Month'!ID19+'Data 6 Month'!II19+'Data 6 Month'!IN19+'Data 6 Month'!IS19+'Data 6 Month'!IX19+'Data 6 Month'!JC19+'Data 6 Month'!JH19+'Data 6 Month'!JM19+'Data 6 Month'!JR19+'Data 6 Month'!JW19+'Data 6 Month'!KB19+'Data 6 Month'!KG19+'Data 6 Month'!KL19+'Data 6 Month'!KQ19+'Data 6 Month'!KV19+'Data 6 Month'!LA19+'Data 6 Month'!LF19+'Data 6 Month'!LK19+'Data 6 Month'!LP19+'Data 6 Month'!LU19+'Data 6 Month'!LZ19+'Data 6 Month'!ME19+'Data 6 Month'!MJ19+'Data 6 Month'!MO19+'Data 6 Month'!MT19+'Data 6 Month'!MY19+'Data 6 Month'!ND19+'Data 6 Month'!NI19+'Data 6 Month'!NN19+'Data 6 Month'!NS19+'Data 6 Month'!NX19+'Data 6 Month'!OC19+'Data 6 Month'!OH19+'Data 6 Month'!OM19+'Data 6 Month'!OR19+'Data 6 Month'!OW19+'Data 6 Month'!PB19+'Data 6 Month'!PG19+'Data 6 Month'!PL19+'Data 6 Month'!PQ19+'Data 6 Month'!PV19+'Data 6 Month'!QA19+'Data 6 Month'!QF19+'Data 6 Month'!QK19+'Data 6 Month'!QP19+'Data 6 Month'!QU19+'Data 6 Month'!QZ19+'Data 6 Month'!RE19+'Data 6 Month'!RJ19+'Data 6 Month'!RO19+'Data 6 Month'!RT19+'Data 6 Month'!RY19+'Data 6 Month'!SD19+'Data 6 Month'!SI19+'Data 6 Month'!SN19+'Data 6 Month'!SS19+'Data 6 Month'!SX19+'Data 6 Month'!TC19+'Data 6 Month'!TH19+'Data 6 Month'!TM19+'Data 6 Month'!TR19+'Data 6 Month'!TW19+'Data 6 Month'!UB19+'Data 6 Month'!UG19+'Data 6 Month'!UL19+'Data 6 Month'!UQ19+'Data 6 Month'!UV19+'Data 6 Month'!VA19+'Data 6 Month'!VF19+'Data 6 Month'!VK19+'Data 6 Month'!VP19+'Data 6 Month'!VU19+'Data 6 Month'!VZ19+'Data 6 Month'!WE19+'Data 6 Month'!WJ19+'Data 6 Month'!WO19+'Data 6 Month'!WT19+'Data 6 Month'!WY19+'Data 6 Month'!XD19+'Data 6 Month'!XI19+'Data 6 Month'!XN19+'Data 6 Month'!XS19+'Data 6 Month'!XX19+'Data 6 Month'!YC19+'Data 6 Month'!YH19+'Data 6 Month'!YM19)</f>
        <v>0</v>
      </c>
      <c r="J13" s="2">
        <f t="shared" si="4"/>
        <v>126110.5</v>
      </c>
      <c r="L13">
        <v>11</v>
      </c>
      <c r="M13">
        <f>+'Data 12 Month'!H19</f>
        <v>610</v>
      </c>
      <c r="N13" s="2">
        <f t="shared" si="5"/>
        <v>1250</v>
      </c>
      <c r="O13" s="2">
        <f>SUM(N13*'Data Entry'!$C$28)</f>
        <v>312.5</v>
      </c>
      <c r="P13" s="160"/>
      <c r="Q13" s="160"/>
      <c r="R13" s="2"/>
      <c r="T13" s="2">
        <f>SUM('Data 12 Month'!R19+'Data 12 Month'!W19+'Data 12 Month'!AB19+'Data 12 Month'!AG19+'Data 12 Month'!AL19+'Data 12 Month'!AQ19+'Data 12 Month'!AV19)</f>
        <v>0</v>
      </c>
      <c r="U13" s="2">
        <f t="shared" si="6"/>
        <v>124815.5</v>
      </c>
      <c r="W13">
        <v>11</v>
      </c>
      <c r="X13">
        <f>+'Data No Upgrade'!H19</f>
        <v>610</v>
      </c>
      <c r="Y13" s="2">
        <f t="shared" si="7"/>
        <v>1250</v>
      </c>
      <c r="Z13" s="2">
        <f>SUM(Y13*'Data Entry'!$C$28)</f>
        <v>312.5</v>
      </c>
      <c r="AA13" s="160"/>
      <c r="AB13" s="160"/>
      <c r="AC13" s="2"/>
      <c r="AE13" s="2">
        <v>0</v>
      </c>
      <c r="AF13" s="2">
        <f t="shared" si="8"/>
        <v>124815.5</v>
      </c>
      <c r="AH13" s="2">
        <f>SUM('Data 6 Month'!G19-Costs!J13)</f>
        <v>18258.68299999999</v>
      </c>
      <c r="AI13" s="2">
        <f>SUM('Data 12 Month'!G19-Costs!U13)</f>
        <v>17524.599999999977</v>
      </c>
      <c r="AJ13" s="2">
        <f>SUM('Data No Upgrade'!G19-Costs!AF13)</f>
        <v>17524.599999999977</v>
      </c>
      <c r="AL13" t="str">
        <f t="shared" si="0"/>
        <v>Month 11</v>
      </c>
      <c r="AM13" t="str">
        <f t="shared" si="1"/>
        <v>Month 11</v>
      </c>
      <c r="AN13" t="str">
        <f t="shared" si="2"/>
        <v>Month 11</v>
      </c>
    </row>
    <row r="14" spans="1:40" x14ac:dyDescent="0.2">
      <c r="A14">
        <v>12</v>
      </c>
      <c r="B14">
        <f>+'Data 6 Month'!H20</f>
        <v>590</v>
      </c>
      <c r="C14" s="2">
        <f t="shared" si="3"/>
        <v>1250</v>
      </c>
      <c r="D14" s="2">
        <f>SUM(C14*'Data Entry'!$C$28)</f>
        <v>312.5</v>
      </c>
      <c r="E14" s="162"/>
      <c r="F14" s="162"/>
      <c r="G14" s="2"/>
      <c r="I14" s="2">
        <f>SUM('Data 6 Month'!R20+'Data 6 Month'!W20+'Data 6 Month'!AB20+'Data 6 Month'!AG20+'Data 6 Month'!AL20+'Data 6 Month'!AQ20+'Data 6 Month'!AV20+'Data 6 Month'!BA20+'Data 6 Month'!BF20+'Data 6 Month'!BK20+'Data 6 Month'!BP20+'Data 6 Month'!BU20+'Data 6 Month'!BZ20+'Data 6 Month'!CE20+'Data 6 Month'!CJ20+'Data 6 Month'!CO20+'Data 6 Month'!CT20+'Data 6 Month'!CY20+'Data 6 Month'!DD20+'Data 6 Month'!DI20+'Data 6 Month'!DN20+'Data 6 Month'!DS20+'Data 6 Month'!DX20+'Data 6 Month'!EC20+'Data 6 Month'!EH20+'Data 6 Month'!EM20+'Data 6 Month'!ER20+'Data 6 Month'!EW20+'Data 6 Month'!FB20+'Data 6 Month'!FG20+'Data 6 Month'!FL20+'Data 6 Month'!FQ20+'Data 6 Month'!FV20+'Data 6 Month'!GA20+'Data 6 Month'!GF20+'Data 6 Month'!GK20+'Data 6 Month'!GP20+'Data 6 Month'!GU20+'Data 6 Month'!GZ20+'Data 6 Month'!HE20+'Data 6 Month'!HJ20+'Data 6 Month'!HO20+'Data 6 Month'!HT20+'Data 6 Month'!HY20+'Data 6 Month'!ID20+'Data 6 Month'!II20+'Data 6 Month'!IN20+'Data 6 Month'!IS20+'Data 6 Month'!IX20+'Data 6 Month'!JC20+'Data 6 Month'!JH20+'Data 6 Month'!JM20+'Data 6 Month'!JR20+'Data 6 Month'!JW20+'Data 6 Month'!KB20+'Data 6 Month'!KG20+'Data 6 Month'!KL20+'Data 6 Month'!KQ20+'Data 6 Month'!KV20+'Data 6 Month'!LA20+'Data 6 Month'!LF20+'Data 6 Month'!LK20+'Data 6 Month'!LP20+'Data 6 Month'!LU20+'Data 6 Month'!LZ20+'Data 6 Month'!ME20+'Data 6 Month'!MJ20+'Data 6 Month'!MO20+'Data 6 Month'!MT20+'Data 6 Month'!MY20+'Data 6 Month'!ND20+'Data 6 Month'!NI20+'Data 6 Month'!NN20+'Data 6 Month'!NS20+'Data 6 Month'!NX20+'Data 6 Month'!OC20+'Data 6 Month'!OH20+'Data 6 Month'!OM20+'Data 6 Month'!OR20+'Data 6 Month'!OW20+'Data 6 Month'!PB20+'Data 6 Month'!PG20+'Data 6 Month'!PL20+'Data 6 Month'!PQ20+'Data 6 Month'!PV20+'Data 6 Month'!QA20+'Data 6 Month'!QF20+'Data 6 Month'!QK20+'Data 6 Month'!QP20+'Data 6 Month'!QU20+'Data 6 Month'!QZ20+'Data 6 Month'!RE20+'Data 6 Month'!RJ20+'Data 6 Month'!RO20+'Data 6 Month'!RT20+'Data 6 Month'!RY20+'Data 6 Month'!SD20+'Data 6 Month'!SI20+'Data 6 Month'!SN20+'Data 6 Month'!SS20+'Data 6 Month'!SX20+'Data 6 Month'!TC20+'Data 6 Month'!TH20+'Data 6 Month'!TM20+'Data 6 Month'!TR20+'Data 6 Month'!TW20+'Data 6 Month'!UB20+'Data 6 Month'!UG20+'Data 6 Month'!UL20+'Data 6 Month'!UQ20+'Data 6 Month'!UV20+'Data 6 Month'!VA20+'Data 6 Month'!VF20+'Data 6 Month'!VK20+'Data 6 Month'!VP20+'Data 6 Month'!VU20+'Data 6 Month'!VZ20+'Data 6 Month'!WE20+'Data 6 Month'!WJ20+'Data 6 Month'!WO20+'Data 6 Month'!WT20+'Data 6 Month'!WY20+'Data 6 Month'!XD20+'Data 6 Month'!XI20+'Data 6 Month'!XN20+'Data 6 Month'!XS20+'Data 6 Month'!XX20+'Data 6 Month'!YC20+'Data 6 Month'!YH20+'Data 6 Month'!YM20)</f>
        <v>0</v>
      </c>
      <c r="J14" s="2">
        <f t="shared" si="4"/>
        <v>127673</v>
      </c>
      <c r="L14">
        <v>12</v>
      </c>
      <c r="M14">
        <f>+'Data 12 Month'!H20</f>
        <v>590</v>
      </c>
      <c r="N14" s="2">
        <f t="shared" si="5"/>
        <v>1250</v>
      </c>
      <c r="O14" s="2">
        <f>SUM(N14*'Data Entry'!$C$28)</f>
        <v>312.5</v>
      </c>
      <c r="P14" s="162"/>
      <c r="Q14" s="162"/>
      <c r="R14" s="2"/>
      <c r="T14" s="2">
        <f>SUM('Data 12 Month'!R20+'Data 12 Month'!W20+'Data 12 Month'!AB20+'Data 12 Month'!AG20+'Data 12 Month'!AL20+'Data 12 Month'!AQ20+'Data 12 Month'!AV20)</f>
        <v>0</v>
      </c>
      <c r="U14" s="2">
        <f t="shared" si="6"/>
        <v>126378</v>
      </c>
      <c r="W14">
        <v>12</v>
      </c>
      <c r="X14">
        <f>+'Data No Upgrade'!H20</f>
        <v>590</v>
      </c>
      <c r="Y14" s="2">
        <f t="shared" si="7"/>
        <v>1250</v>
      </c>
      <c r="Z14" s="2">
        <f>SUM(Y14*'Data Entry'!$C$28)</f>
        <v>312.5</v>
      </c>
      <c r="AA14" s="162"/>
      <c r="AB14" s="162"/>
      <c r="AC14" s="2"/>
      <c r="AE14" s="2">
        <v>0</v>
      </c>
      <c r="AF14" s="2">
        <f t="shared" si="8"/>
        <v>126378</v>
      </c>
      <c r="AH14" s="2">
        <f>SUM('Data 6 Month'!G20-Costs!J14)</f>
        <v>26761.419999999984</v>
      </c>
      <c r="AI14" s="2">
        <f>SUM('Data 12 Month'!G20-Costs!U14)</f>
        <v>25936.049999999988</v>
      </c>
      <c r="AJ14" s="2">
        <f>SUM('Data No Upgrade'!G20-Costs!AF14)</f>
        <v>25936.049999999988</v>
      </c>
      <c r="AL14" t="str">
        <f t="shared" si="0"/>
        <v>Month 12</v>
      </c>
      <c r="AM14" t="str">
        <f t="shared" si="1"/>
        <v>Month 12</v>
      </c>
      <c r="AN14" t="str">
        <f t="shared" si="2"/>
        <v>Month 12</v>
      </c>
    </row>
    <row r="15" spans="1:40" x14ac:dyDescent="0.2">
      <c r="A15">
        <v>13</v>
      </c>
      <c r="B15">
        <f>+'Data 6 Month'!H21</f>
        <v>570</v>
      </c>
      <c r="C15" s="2">
        <f>+C14*'Data Entry'!$C$29+C14</f>
        <v>1287.5</v>
      </c>
      <c r="D15" s="2">
        <f>SUM(C15*'Data Entry'!$C$28)</f>
        <v>321.875</v>
      </c>
      <c r="E15" s="165">
        <f>IF(OR('Data Entry'!$C$20='Attrition Rates'!$R$3,'Data Entry'!$C$20='Attrition Rates'!$R$4,'Data Entry'!$C$20='Attrition Rates'!$R$5,'Data Entry'!$C$20='Attrition Rates'!$R$6),SUM((B15*'Data Entry'!$C$21)*'Data Entry'!$C$24),0)</f>
        <v>1995</v>
      </c>
      <c r="F15" s="165">
        <f>IF(OR('Data Entry'!$C$20='Attrition Rates'!$R$3,'Data Entry'!$C$20='Attrition Rates'!$R$4,'Data Entry'!$C$20='Attrition Rates'!$R$5,'Data Entry'!$C$20='Attrition Rates'!$R$6),SUM(B15*'Data Entry'!$C$22*'Data Entry'!$C$25),0)</f>
        <v>85.5</v>
      </c>
      <c r="G15" s="2"/>
      <c r="I15" s="2">
        <f>SUM('Data 6 Month'!R21+'Data 6 Month'!W21+'Data 6 Month'!AB21+'Data 6 Month'!AG21+'Data 6 Month'!AL21+'Data 6 Month'!AQ21+'Data 6 Month'!AV21+'Data 6 Month'!BA21+'Data 6 Month'!BF21+'Data 6 Month'!BK21+'Data 6 Month'!BP21+'Data 6 Month'!BU21+'Data 6 Month'!BZ21+'Data 6 Month'!CE21+'Data 6 Month'!CJ21+'Data 6 Month'!CO21+'Data 6 Month'!CT21+'Data 6 Month'!CY21+'Data 6 Month'!DD21+'Data 6 Month'!DI21+'Data 6 Month'!DN21+'Data 6 Month'!DS21+'Data 6 Month'!DX21+'Data 6 Month'!EC21+'Data 6 Month'!EH21+'Data 6 Month'!EM21+'Data 6 Month'!ER21+'Data 6 Month'!EW21+'Data 6 Month'!FB21+'Data 6 Month'!FG21+'Data 6 Month'!FL21+'Data 6 Month'!FQ21+'Data 6 Month'!FV21+'Data 6 Month'!GA21+'Data 6 Month'!GF21+'Data 6 Month'!GK21+'Data 6 Month'!GP21+'Data 6 Month'!GU21+'Data 6 Month'!GZ21+'Data 6 Month'!HE21+'Data 6 Month'!HJ21+'Data 6 Month'!HO21+'Data 6 Month'!HT21+'Data 6 Month'!HY21+'Data 6 Month'!ID21+'Data 6 Month'!II21+'Data 6 Month'!IN21+'Data 6 Month'!IS21+'Data 6 Month'!IX21+'Data 6 Month'!JC21+'Data 6 Month'!JH21+'Data 6 Month'!JM21+'Data 6 Month'!JR21+'Data 6 Month'!JW21+'Data 6 Month'!KB21+'Data 6 Month'!KG21+'Data 6 Month'!KL21+'Data 6 Month'!KQ21+'Data 6 Month'!KV21+'Data 6 Month'!LA21+'Data 6 Month'!LF21+'Data 6 Month'!LK21+'Data 6 Month'!LP21+'Data 6 Month'!LU21+'Data 6 Month'!LZ21+'Data 6 Month'!ME21+'Data 6 Month'!MJ21+'Data 6 Month'!MO21+'Data 6 Month'!MT21+'Data 6 Month'!MY21+'Data 6 Month'!ND21+'Data 6 Month'!NI21+'Data 6 Month'!NN21+'Data 6 Month'!NS21+'Data 6 Month'!NX21+'Data 6 Month'!OC21+'Data 6 Month'!OH21+'Data 6 Month'!OM21+'Data 6 Month'!OR21+'Data 6 Month'!OW21+'Data 6 Month'!PB21+'Data 6 Month'!PG21+'Data 6 Month'!PL21+'Data 6 Month'!PQ21+'Data 6 Month'!PV21+'Data 6 Month'!QA21+'Data 6 Month'!QF21+'Data 6 Month'!QK21+'Data 6 Month'!QP21+'Data 6 Month'!QU21+'Data 6 Month'!QZ21+'Data 6 Month'!RE21+'Data 6 Month'!RJ21+'Data 6 Month'!RO21+'Data 6 Month'!RT21+'Data 6 Month'!RY21+'Data 6 Month'!SD21+'Data 6 Month'!SI21+'Data 6 Month'!SN21+'Data 6 Month'!SS21+'Data 6 Month'!SX21+'Data 6 Month'!TC21+'Data 6 Month'!TH21+'Data 6 Month'!TM21+'Data 6 Month'!TR21+'Data 6 Month'!TW21+'Data 6 Month'!UB21+'Data 6 Month'!UG21+'Data 6 Month'!UL21+'Data 6 Month'!UQ21+'Data 6 Month'!UV21+'Data 6 Month'!VA21+'Data 6 Month'!VF21+'Data 6 Month'!VK21+'Data 6 Month'!VP21+'Data 6 Month'!VU21+'Data 6 Month'!VZ21+'Data 6 Month'!WE21+'Data 6 Month'!WJ21+'Data 6 Month'!WO21+'Data 6 Month'!WT21+'Data 6 Month'!WY21+'Data 6 Month'!XD21+'Data 6 Month'!XI21+'Data 6 Month'!XN21+'Data 6 Month'!XS21+'Data 6 Month'!XX21+'Data 6 Month'!YC21+'Data 6 Month'!YH21+'Data 6 Month'!YM21)</f>
        <v>1015</v>
      </c>
      <c r="J15" s="2">
        <f t="shared" si="4"/>
        <v>132377.875</v>
      </c>
      <c r="L15">
        <v>13</v>
      </c>
      <c r="M15">
        <f>+'Data 12 Month'!H21</f>
        <v>570</v>
      </c>
      <c r="N15" s="2">
        <f>+N14*'Data Entry'!$C$29+N14</f>
        <v>1287.5</v>
      </c>
      <c r="O15" s="2">
        <f>SUM(N15*'Data Entry'!$C$28)</f>
        <v>321.875</v>
      </c>
      <c r="P15" s="165">
        <f>IF(OR('Data Entry'!$C$20='Attrition Rates'!$R$3,'Data Entry'!$C$20='Attrition Rates'!$R$4,'Data Entry'!$C$20='Attrition Rates'!$R$5,'Data Entry'!$C$20='Attrition Rates'!$R$6),SUM((M15*'Data Entry'!$C$21)*'Data Entry'!$C$24),0)</f>
        <v>1995</v>
      </c>
      <c r="Q15" s="165">
        <f>IF(OR('Data Entry'!$C$20='Attrition Rates'!$R$3,'Data Entry'!$C$20='Attrition Rates'!$R$4,'Data Entry'!$C$20='Attrition Rates'!$R$5,'Data Entry'!$C$20='Attrition Rates'!$R$6),SUM(M15*'Data Entry'!$C$22*'Data Entry'!$C$25),0)</f>
        <v>85.5</v>
      </c>
      <c r="R15" s="2"/>
      <c r="T15" s="2">
        <f>SUM('Data 12 Month'!R21+'Data 12 Month'!W21+'Data 12 Month'!AB21+'Data 12 Month'!AG21+'Data 12 Month'!AL21+'Data 12 Month'!AQ21+'Data 12 Month'!AV21)</f>
        <v>1050</v>
      </c>
      <c r="U15" s="2">
        <f>SUM(U14+(N15+O15+P15+Q15+R15+S15+T15))</f>
        <v>131117.875</v>
      </c>
      <c r="W15">
        <v>13</v>
      </c>
      <c r="X15">
        <f>+'Data No Upgrade'!H21</f>
        <v>570</v>
      </c>
      <c r="Y15" s="2">
        <f>+Y14*'Data Entry'!$C$29+Y14</f>
        <v>1287.5</v>
      </c>
      <c r="Z15" s="2">
        <f>SUM(Y15*'Data Entry'!$C$28)</f>
        <v>321.875</v>
      </c>
      <c r="AA15" s="165">
        <f>IF(OR('Data Entry'!$C$20='Attrition Rates'!$R$3,'Data Entry'!$C$20='Attrition Rates'!$R$4,'Data Entry'!$C$20='Attrition Rates'!$R$5,'Data Entry'!$C$20='Attrition Rates'!$R$6),SUM((X15*'Data Entry'!$C$21)*'Data Entry'!$C$24),0)</f>
        <v>1995</v>
      </c>
      <c r="AB15" s="165">
        <f>IF(OR('Data Entry'!$C$20='Attrition Rates'!$R$3,'Data Entry'!$C$20='Attrition Rates'!$R$4,'Data Entry'!$C$20='Attrition Rates'!$R$5,'Data Entry'!$C$20='Attrition Rates'!$R$6),SUM(X15*'Data Entry'!$C$22*'Data Entry'!$C$25),0)</f>
        <v>85.5</v>
      </c>
      <c r="AC15" s="2"/>
      <c r="AE15" s="2">
        <v>0</v>
      </c>
      <c r="AF15" s="2">
        <f>SUM(AF14+(Y15+Z15+AA15+AB15+AC15+AD15+AE15))</f>
        <v>130067.875</v>
      </c>
      <c r="AH15" s="2">
        <f>SUM('Data 6 Month'!G21-Costs!J15)</f>
        <v>33052.474699999962</v>
      </c>
      <c r="AI15" s="2">
        <f>SUM('Data 12 Month'!G21-Costs!U15)</f>
        <v>30933.454999999987</v>
      </c>
      <c r="AJ15" s="2">
        <f>SUM('Data No Upgrade'!G21-Costs!AF15)</f>
        <v>31882.024999999994</v>
      </c>
      <c r="AL15" t="str">
        <f t="shared" si="0"/>
        <v>Month 13</v>
      </c>
      <c r="AM15" t="str">
        <f t="shared" si="1"/>
        <v>Month 13</v>
      </c>
      <c r="AN15" t="str">
        <f t="shared" si="2"/>
        <v>Month 13</v>
      </c>
    </row>
    <row r="16" spans="1:40" x14ac:dyDescent="0.2">
      <c r="A16">
        <v>14</v>
      </c>
      <c r="B16">
        <f>+'Data 6 Month'!H22</f>
        <v>550</v>
      </c>
      <c r="C16" s="2">
        <f t="shared" si="3"/>
        <v>1287.5</v>
      </c>
      <c r="D16" s="2">
        <f>SUM(C16*'Data Entry'!$C$28)</f>
        <v>321.875</v>
      </c>
      <c r="E16" s="160"/>
      <c r="F16" s="160"/>
      <c r="G16" s="2"/>
      <c r="I16" s="2">
        <f>SUM('Data 6 Month'!R22+'Data 6 Month'!W22+'Data 6 Month'!AB22+'Data 6 Month'!AG22+'Data 6 Month'!AL22+'Data 6 Month'!AQ22+'Data 6 Month'!AV22+'Data 6 Month'!BA22+'Data 6 Month'!BF22+'Data 6 Month'!BK22+'Data 6 Month'!BP22+'Data 6 Month'!BU22+'Data 6 Month'!BZ22+'Data 6 Month'!CE22+'Data 6 Month'!CJ22+'Data 6 Month'!CO22+'Data 6 Month'!CT22+'Data 6 Month'!CY22+'Data 6 Month'!DD22+'Data 6 Month'!DI22+'Data 6 Month'!DN22+'Data 6 Month'!DS22+'Data 6 Month'!DX22+'Data 6 Month'!EC22+'Data 6 Month'!EH22+'Data 6 Month'!EM22+'Data 6 Month'!ER22+'Data 6 Month'!EW22+'Data 6 Month'!FB22+'Data 6 Month'!FG22+'Data 6 Month'!FL22+'Data 6 Month'!FQ22+'Data 6 Month'!FV22+'Data 6 Month'!GA22+'Data 6 Month'!GF22+'Data 6 Month'!GK22+'Data 6 Month'!GP22+'Data 6 Month'!GU22+'Data 6 Month'!GZ22+'Data 6 Month'!HE22+'Data 6 Month'!HJ22+'Data 6 Month'!HO22+'Data 6 Month'!HT22+'Data 6 Month'!HY22+'Data 6 Month'!ID22+'Data 6 Month'!II22+'Data 6 Month'!IN22+'Data 6 Month'!IS22+'Data 6 Month'!IX22+'Data 6 Month'!JC22+'Data 6 Month'!JH22+'Data 6 Month'!JM22+'Data 6 Month'!JR22+'Data 6 Month'!JW22+'Data 6 Month'!KB22+'Data 6 Month'!KG22+'Data 6 Month'!KL22+'Data 6 Month'!KQ22+'Data 6 Month'!KV22+'Data 6 Month'!LA22+'Data 6 Month'!LF22+'Data 6 Month'!LK22+'Data 6 Month'!LP22+'Data 6 Month'!LU22+'Data 6 Month'!LZ22+'Data 6 Month'!ME22+'Data 6 Month'!MJ22+'Data 6 Month'!MO22+'Data 6 Month'!MT22+'Data 6 Month'!MY22+'Data 6 Month'!ND22+'Data 6 Month'!NI22+'Data 6 Month'!NN22+'Data 6 Month'!NS22+'Data 6 Month'!NX22+'Data 6 Month'!OC22+'Data 6 Month'!OH22+'Data 6 Month'!OM22+'Data 6 Month'!OR22+'Data 6 Month'!OW22+'Data 6 Month'!PB22+'Data 6 Month'!PG22+'Data 6 Month'!PL22+'Data 6 Month'!PQ22+'Data 6 Month'!PV22+'Data 6 Month'!QA22+'Data 6 Month'!QF22+'Data 6 Month'!QK22+'Data 6 Month'!QP22+'Data 6 Month'!QU22+'Data 6 Month'!QZ22+'Data 6 Month'!RE22+'Data 6 Month'!RJ22+'Data 6 Month'!RO22+'Data 6 Month'!RT22+'Data 6 Month'!RY22+'Data 6 Month'!SD22+'Data 6 Month'!SI22+'Data 6 Month'!SN22+'Data 6 Month'!SS22+'Data 6 Month'!SX22+'Data 6 Month'!TC22+'Data 6 Month'!TH22+'Data 6 Month'!TM22+'Data 6 Month'!TR22+'Data 6 Month'!TW22+'Data 6 Month'!UB22+'Data 6 Month'!UG22+'Data 6 Month'!UL22+'Data 6 Month'!UQ22+'Data 6 Month'!UV22+'Data 6 Month'!VA22+'Data 6 Month'!VF22+'Data 6 Month'!VK22+'Data 6 Month'!VP22+'Data 6 Month'!VU22+'Data 6 Month'!VZ22+'Data 6 Month'!WE22+'Data 6 Month'!WJ22+'Data 6 Month'!WO22+'Data 6 Month'!WT22+'Data 6 Month'!WY22+'Data 6 Month'!XD22+'Data 6 Month'!XI22+'Data 6 Month'!XN22+'Data 6 Month'!XS22+'Data 6 Month'!XX22+'Data 6 Month'!YC22+'Data 6 Month'!YH22+'Data 6 Month'!YM22)</f>
        <v>0</v>
      </c>
      <c r="J16" s="2">
        <f t="shared" si="4"/>
        <v>133987.25</v>
      </c>
      <c r="L16">
        <v>14</v>
      </c>
      <c r="M16">
        <f>+'Data 12 Month'!H22</f>
        <v>550</v>
      </c>
      <c r="N16" s="2">
        <f t="shared" si="5"/>
        <v>1287.5</v>
      </c>
      <c r="O16" s="2">
        <f>SUM(N16*'Data Entry'!$C$28)</f>
        <v>321.875</v>
      </c>
      <c r="P16" s="160"/>
      <c r="Q16" s="160"/>
      <c r="R16" s="2"/>
      <c r="T16" s="2">
        <f>SUM('Data 12 Month'!R22+'Data 12 Month'!W22+'Data 12 Month'!AB22+'Data 12 Month'!AG22+'Data 12 Month'!AL22+'Data 12 Month'!AQ22+'Data 12 Month'!AV22)</f>
        <v>0</v>
      </c>
      <c r="U16" s="2">
        <f t="shared" si="6"/>
        <v>132727.25</v>
      </c>
      <c r="W16">
        <v>14</v>
      </c>
      <c r="X16">
        <f>+'Data No Upgrade'!H22</f>
        <v>550</v>
      </c>
      <c r="Y16" s="2">
        <f t="shared" si="7"/>
        <v>1287.5</v>
      </c>
      <c r="Z16" s="2">
        <f>SUM(Y16*'Data Entry'!$C$28)</f>
        <v>321.875</v>
      </c>
      <c r="AA16" s="160"/>
      <c r="AB16" s="160"/>
      <c r="AC16" s="2"/>
      <c r="AE16" s="2">
        <v>0</v>
      </c>
      <c r="AF16" s="2">
        <f t="shared" si="8"/>
        <v>131677.25</v>
      </c>
      <c r="AH16" s="2">
        <f>SUM('Data 6 Month'!G22-Costs!J16)</f>
        <v>40917.337899999955</v>
      </c>
      <c r="AI16" s="2">
        <f>SUM('Data 12 Month'!G22-Costs!U16)</f>
        <v>38716.497999999992</v>
      </c>
      <c r="AJ16" s="2">
        <f>SUM('Data No Upgrade'!G22-Costs!AF16)</f>
        <v>39570.399999999994</v>
      </c>
      <c r="AL16" t="str">
        <f t="shared" si="0"/>
        <v>Month 14</v>
      </c>
      <c r="AM16" t="str">
        <f t="shared" si="1"/>
        <v>Month 14</v>
      </c>
      <c r="AN16" t="str">
        <f t="shared" si="2"/>
        <v>Month 14</v>
      </c>
    </row>
    <row r="17" spans="1:40" x14ac:dyDescent="0.2">
      <c r="A17">
        <v>15</v>
      </c>
      <c r="B17">
        <f>+'Data 6 Month'!H23</f>
        <v>520</v>
      </c>
      <c r="C17" s="2">
        <f t="shared" si="3"/>
        <v>1287.5</v>
      </c>
      <c r="D17" s="2">
        <f>SUM(C17*'Data Entry'!$C$28)</f>
        <v>321.875</v>
      </c>
      <c r="E17" s="162"/>
      <c r="F17" s="162"/>
      <c r="G17" s="2"/>
      <c r="I17" s="2">
        <f>SUM('Data 6 Month'!R23+'Data 6 Month'!W23+'Data 6 Month'!AB23+'Data 6 Month'!AG23+'Data 6 Month'!AL23+'Data 6 Month'!AQ23+'Data 6 Month'!AV23+'Data 6 Month'!BA23+'Data 6 Month'!BF23+'Data 6 Month'!BK23+'Data 6 Month'!BP23+'Data 6 Month'!BU23+'Data 6 Month'!BZ23+'Data 6 Month'!CE23+'Data 6 Month'!CJ23+'Data 6 Month'!CO23+'Data 6 Month'!CT23+'Data 6 Month'!CY23+'Data 6 Month'!DD23+'Data 6 Month'!DI23+'Data 6 Month'!DN23+'Data 6 Month'!DS23+'Data 6 Month'!DX23+'Data 6 Month'!EC23+'Data 6 Month'!EH23+'Data 6 Month'!EM23+'Data 6 Month'!ER23+'Data 6 Month'!EW23+'Data 6 Month'!FB23+'Data 6 Month'!FG23+'Data 6 Month'!FL23+'Data 6 Month'!FQ23+'Data 6 Month'!FV23+'Data 6 Month'!GA23+'Data 6 Month'!GF23+'Data 6 Month'!GK23+'Data 6 Month'!GP23+'Data 6 Month'!GU23+'Data 6 Month'!GZ23+'Data 6 Month'!HE23+'Data 6 Month'!HJ23+'Data 6 Month'!HO23+'Data 6 Month'!HT23+'Data 6 Month'!HY23+'Data 6 Month'!ID23+'Data 6 Month'!II23+'Data 6 Month'!IN23+'Data 6 Month'!IS23+'Data 6 Month'!IX23+'Data 6 Month'!JC23+'Data 6 Month'!JH23+'Data 6 Month'!JM23+'Data 6 Month'!JR23+'Data 6 Month'!JW23+'Data 6 Month'!KB23+'Data 6 Month'!KG23+'Data 6 Month'!KL23+'Data 6 Month'!KQ23+'Data 6 Month'!KV23+'Data 6 Month'!LA23+'Data 6 Month'!LF23+'Data 6 Month'!LK23+'Data 6 Month'!LP23+'Data 6 Month'!LU23+'Data 6 Month'!LZ23+'Data 6 Month'!ME23+'Data 6 Month'!MJ23+'Data 6 Month'!MO23+'Data 6 Month'!MT23+'Data 6 Month'!MY23+'Data 6 Month'!ND23+'Data 6 Month'!NI23+'Data 6 Month'!NN23+'Data 6 Month'!NS23+'Data 6 Month'!NX23+'Data 6 Month'!OC23+'Data 6 Month'!OH23+'Data 6 Month'!OM23+'Data 6 Month'!OR23+'Data 6 Month'!OW23+'Data 6 Month'!PB23+'Data 6 Month'!PG23+'Data 6 Month'!PL23+'Data 6 Month'!PQ23+'Data 6 Month'!PV23+'Data 6 Month'!QA23+'Data 6 Month'!QF23+'Data 6 Month'!QK23+'Data 6 Month'!QP23+'Data 6 Month'!QU23+'Data 6 Month'!QZ23+'Data 6 Month'!RE23+'Data 6 Month'!RJ23+'Data 6 Month'!RO23+'Data 6 Month'!RT23+'Data 6 Month'!RY23+'Data 6 Month'!SD23+'Data 6 Month'!SI23+'Data 6 Month'!SN23+'Data 6 Month'!SS23+'Data 6 Month'!SX23+'Data 6 Month'!TC23+'Data 6 Month'!TH23+'Data 6 Month'!TM23+'Data 6 Month'!TR23+'Data 6 Month'!TW23+'Data 6 Month'!UB23+'Data 6 Month'!UG23+'Data 6 Month'!UL23+'Data 6 Month'!UQ23+'Data 6 Month'!UV23+'Data 6 Month'!VA23+'Data 6 Month'!VF23+'Data 6 Month'!VK23+'Data 6 Month'!VP23+'Data 6 Month'!VU23+'Data 6 Month'!VZ23+'Data 6 Month'!WE23+'Data 6 Month'!WJ23+'Data 6 Month'!WO23+'Data 6 Month'!WT23+'Data 6 Month'!WY23+'Data 6 Month'!XD23+'Data 6 Month'!XI23+'Data 6 Month'!XN23+'Data 6 Month'!XS23+'Data 6 Month'!XX23+'Data 6 Month'!YC23+'Data 6 Month'!YH23+'Data 6 Month'!YM23)</f>
        <v>0</v>
      </c>
      <c r="J17" s="2">
        <f t="shared" si="4"/>
        <v>135596.625</v>
      </c>
      <c r="L17">
        <v>15</v>
      </c>
      <c r="M17">
        <f>+'Data 12 Month'!H23</f>
        <v>520</v>
      </c>
      <c r="N17" s="2">
        <f t="shared" si="5"/>
        <v>1287.5</v>
      </c>
      <c r="O17" s="2">
        <f>SUM(N17*'Data Entry'!$C$28)</f>
        <v>321.875</v>
      </c>
      <c r="P17" s="162"/>
      <c r="Q17" s="162"/>
      <c r="R17" s="2"/>
      <c r="T17" s="2">
        <f>SUM('Data 12 Month'!R23+'Data 12 Month'!W23+'Data 12 Month'!AB23+'Data 12 Month'!AG23+'Data 12 Month'!AL23+'Data 12 Month'!AQ23+'Data 12 Month'!AV23)</f>
        <v>0</v>
      </c>
      <c r="U17" s="2">
        <f t="shared" si="6"/>
        <v>134336.625</v>
      </c>
      <c r="W17">
        <v>15</v>
      </c>
      <c r="X17">
        <f>+'Data No Upgrade'!H23</f>
        <v>520</v>
      </c>
      <c r="Y17" s="2">
        <f t="shared" si="7"/>
        <v>1287.5</v>
      </c>
      <c r="Z17" s="2">
        <f>SUM(Y17*'Data Entry'!$C$28)</f>
        <v>321.875</v>
      </c>
      <c r="AA17" s="162"/>
      <c r="AB17" s="162"/>
      <c r="AC17" s="2"/>
      <c r="AE17" s="2">
        <v>0</v>
      </c>
      <c r="AF17" s="2">
        <f t="shared" si="8"/>
        <v>133286.625</v>
      </c>
      <c r="AH17" s="2">
        <f>SUM('Data 6 Month'!G23-Costs!J17)</f>
        <v>48264.908099999971</v>
      </c>
      <c r="AI17" s="2">
        <f>SUM('Data 12 Month'!G23-Costs!U17)</f>
        <v>45985.628999999986</v>
      </c>
      <c r="AJ17" s="2">
        <f>SUM('Data No Upgrade'!G23-Costs!AF17)</f>
        <v>46751.625</v>
      </c>
      <c r="AL17" t="str">
        <f t="shared" si="0"/>
        <v>Month 15</v>
      </c>
      <c r="AM17" t="str">
        <f t="shared" si="1"/>
        <v>Month 15</v>
      </c>
      <c r="AN17" t="str">
        <f t="shared" si="2"/>
        <v>Month 15</v>
      </c>
    </row>
    <row r="18" spans="1:40" x14ac:dyDescent="0.2">
      <c r="A18">
        <v>16</v>
      </c>
      <c r="B18">
        <f>+'Data 6 Month'!H24</f>
        <v>510</v>
      </c>
      <c r="C18" s="2">
        <f t="shared" si="3"/>
        <v>1287.5</v>
      </c>
      <c r="D18" s="2">
        <f>SUM(C18*'Data Entry'!$C$28)</f>
        <v>321.875</v>
      </c>
      <c r="E18" s="160">
        <f>IF('Data Entry'!$C$20='Attrition Rates'!$R$3,SUM((B18*'Data Entry'!$C$21)*'Data Entry'!$C$24),0)</f>
        <v>0</v>
      </c>
      <c r="F18" s="160">
        <f>IF('Data Entry'!$C$20='Attrition Rates'!$R$3,SUM(B18*'Data Entry'!$C$22*'Data Entry'!$C$25),0)</f>
        <v>0</v>
      </c>
      <c r="G18" s="2"/>
      <c r="I18" s="2">
        <f>SUM('Data 6 Month'!R24+'Data 6 Month'!W24+'Data 6 Month'!AB24+'Data 6 Month'!AG24+'Data 6 Month'!AL24+'Data 6 Month'!AQ24+'Data 6 Month'!AV24+'Data 6 Month'!BA24+'Data 6 Month'!BF24+'Data 6 Month'!BK24+'Data 6 Month'!BP24+'Data 6 Month'!BU24+'Data 6 Month'!BZ24+'Data 6 Month'!CE24+'Data 6 Month'!CJ24+'Data 6 Month'!CO24+'Data 6 Month'!CT24+'Data 6 Month'!CY24+'Data 6 Month'!DD24+'Data 6 Month'!DI24+'Data 6 Month'!DN24+'Data 6 Month'!DS24+'Data 6 Month'!DX24+'Data 6 Month'!EC24+'Data 6 Month'!EH24+'Data 6 Month'!EM24+'Data 6 Month'!ER24+'Data 6 Month'!EW24+'Data 6 Month'!FB24+'Data 6 Month'!FG24+'Data 6 Month'!FL24+'Data 6 Month'!FQ24+'Data 6 Month'!FV24+'Data 6 Month'!GA24+'Data 6 Month'!GF24+'Data 6 Month'!GK24+'Data 6 Month'!GP24+'Data 6 Month'!GU24+'Data 6 Month'!GZ24+'Data 6 Month'!HE24+'Data 6 Month'!HJ24+'Data 6 Month'!HO24+'Data 6 Month'!HT24+'Data 6 Month'!HY24+'Data 6 Month'!ID24+'Data 6 Month'!II24+'Data 6 Month'!IN24+'Data 6 Month'!IS24+'Data 6 Month'!IX24+'Data 6 Month'!JC24+'Data 6 Month'!JH24+'Data 6 Month'!JM24+'Data 6 Month'!JR24+'Data 6 Month'!JW24+'Data 6 Month'!KB24+'Data 6 Month'!KG24+'Data 6 Month'!KL24+'Data 6 Month'!KQ24+'Data 6 Month'!KV24+'Data 6 Month'!LA24+'Data 6 Month'!LF24+'Data 6 Month'!LK24+'Data 6 Month'!LP24+'Data 6 Month'!LU24+'Data 6 Month'!LZ24+'Data 6 Month'!ME24+'Data 6 Month'!MJ24+'Data 6 Month'!MO24+'Data 6 Month'!MT24+'Data 6 Month'!MY24+'Data 6 Month'!ND24+'Data 6 Month'!NI24+'Data 6 Month'!NN24+'Data 6 Month'!NS24+'Data 6 Month'!NX24+'Data 6 Month'!OC24+'Data 6 Month'!OH24+'Data 6 Month'!OM24+'Data 6 Month'!OR24+'Data 6 Month'!OW24+'Data 6 Month'!PB24+'Data 6 Month'!PG24+'Data 6 Month'!PL24+'Data 6 Month'!PQ24+'Data 6 Month'!PV24+'Data 6 Month'!QA24+'Data 6 Month'!QF24+'Data 6 Month'!QK24+'Data 6 Month'!QP24+'Data 6 Month'!QU24+'Data 6 Month'!QZ24+'Data 6 Month'!RE24+'Data 6 Month'!RJ24+'Data 6 Month'!RO24+'Data 6 Month'!RT24+'Data 6 Month'!RY24+'Data 6 Month'!SD24+'Data 6 Month'!SI24+'Data 6 Month'!SN24+'Data 6 Month'!SS24+'Data 6 Month'!SX24+'Data 6 Month'!TC24+'Data 6 Month'!TH24+'Data 6 Month'!TM24+'Data 6 Month'!TR24+'Data 6 Month'!TW24+'Data 6 Month'!UB24+'Data 6 Month'!UG24+'Data 6 Month'!UL24+'Data 6 Month'!UQ24+'Data 6 Month'!UV24+'Data 6 Month'!VA24+'Data 6 Month'!VF24+'Data 6 Month'!VK24+'Data 6 Month'!VP24+'Data 6 Month'!VU24+'Data 6 Month'!VZ24+'Data 6 Month'!WE24+'Data 6 Month'!WJ24+'Data 6 Month'!WO24+'Data 6 Month'!WT24+'Data 6 Month'!WY24+'Data 6 Month'!XD24+'Data 6 Month'!XI24+'Data 6 Month'!XN24+'Data 6 Month'!XS24+'Data 6 Month'!XX24+'Data 6 Month'!YC24+'Data 6 Month'!YH24+'Data 6 Month'!YM24)</f>
        <v>0</v>
      </c>
      <c r="J18" s="2">
        <f t="shared" si="4"/>
        <v>137206</v>
      </c>
      <c r="L18">
        <v>16</v>
      </c>
      <c r="M18">
        <f>+'Data 12 Month'!H24</f>
        <v>510</v>
      </c>
      <c r="N18" s="2">
        <f t="shared" si="5"/>
        <v>1287.5</v>
      </c>
      <c r="O18" s="2">
        <f>SUM(N18*'Data Entry'!$C$28)</f>
        <v>321.875</v>
      </c>
      <c r="P18" s="160">
        <f>IF('Data Entry'!$C$20='Attrition Rates'!$R$3,SUM((M18*'Data Entry'!$C$21)*'Data Entry'!$C$24),0)</f>
        <v>0</v>
      </c>
      <c r="Q18" s="160">
        <f>IF('Data Entry'!$C$20='Attrition Rates'!$R$3,SUM(M18*'Data Entry'!$C$22*'Data Entry'!$C$25),0)</f>
        <v>0</v>
      </c>
      <c r="R18" s="2"/>
      <c r="T18" s="2">
        <f>SUM('Data 12 Month'!R24+'Data 12 Month'!W24+'Data 12 Month'!AB24+'Data 12 Month'!AG24+'Data 12 Month'!AL24+'Data 12 Month'!AQ24+'Data 12 Month'!AV24)</f>
        <v>0</v>
      </c>
      <c r="U18" s="2">
        <f t="shared" si="6"/>
        <v>135946</v>
      </c>
      <c r="W18">
        <v>16</v>
      </c>
      <c r="X18">
        <f>+'Data No Upgrade'!H24</f>
        <v>510</v>
      </c>
      <c r="Y18" s="2">
        <f t="shared" si="7"/>
        <v>1287.5</v>
      </c>
      <c r="Z18" s="2">
        <f>SUM(Y18*'Data Entry'!$C$28)</f>
        <v>321.875</v>
      </c>
      <c r="AA18" s="160">
        <f>IF('Data Entry'!$C$20='Attrition Rates'!$R$3,SUM((X18*'Data Entry'!$C$21)*'Data Entry'!$C$24),0)</f>
        <v>0</v>
      </c>
      <c r="AB18" s="160">
        <f>IF('Data Entry'!$C$20='Attrition Rates'!$R$3,SUM(X18*'Data Entry'!$C$22*'Data Entry'!$C$25),0)</f>
        <v>0</v>
      </c>
      <c r="AC18" s="2"/>
      <c r="AE18" s="2">
        <v>0</v>
      </c>
      <c r="AF18" s="2">
        <f t="shared" si="8"/>
        <v>134896</v>
      </c>
      <c r="AH18" s="2">
        <f>SUM('Data 6 Month'!G24-Costs!J18)</f>
        <v>55436.666299999983</v>
      </c>
      <c r="AI18" s="2">
        <f>SUM('Data 12 Month'!G24-Costs!U18)</f>
        <v>53082.328999999998</v>
      </c>
      <c r="AJ18" s="2">
        <f>SUM('Data No Upgrade'!G24-Costs!AF18)</f>
        <v>53763.799999999988</v>
      </c>
      <c r="AL18" t="str">
        <f t="shared" si="0"/>
        <v>Month 16</v>
      </c>
      <c r="AM18" t="str">
        <f t="shared" si="1"/>
        <v>Month 16</v>
      </c>
      <c r="AN18" t="str">
        <f t="shared" si="2"/>
        <v>Month 16</v>
      </c>
    </row>
    <row r="19" spans="1:40" x14ac:dyDescent="0.2">
      <c r="A19">
        <v>17</v>
      </c>
      <c r="B19">
        <f>+'Data 6 Month'!H25</f>
        <v>500</v>
      </c>
      <c r="C19" s="2">
        <f t="shared" si="3"/>
        <v>1287.5</v>
      </c>
      <c r="D19" s="2">
        <f>SUM(C19*'Data Entry'!$C$28)</f>
        <v>321.875</v>
      </c>
      <c r="E19" s="160">
        <f>IF('Data Entry'!$C$20='Attrition Rates'!$R$4,SUM((B19*'Data Entry'!$C$21)*'Data Entry'!$C$24),0)</f>
        <v>0</v>
      </c>
      <c r="F19" s="160">
        <f>IF('Data Entry'!$C$20='Attrition Rates'!$R$4,SUM(B19*'Data Entry'!$C$22*'Data Entry'!$C$25),0)</f>
        <v>0</v>
      </c>
      <c r="G19" s="2"/>
      <c r="I19" s="2">
        <f>SUM('Data 6 Month'!R25+'Data 6 Month'!W25+'Data 6 Month'!AB25+'Data 6 Month'!AG25+'Data 6 Month'!AL25+'Data 6 Month'!AQ25+'Data 6 Month'!AV25+'Data 6 Month'!BA25+'Data 6 Month'!BF25+'Data 6 Month'!BK25+'Data 6 Month'!BP25+'Data 6 Month'!BU25+'Data 6 Month'!BZ25+'Data 6 Month'!CE25+'Data 6 Month'!CJ25+'Data 6 Month'!CO25+'Data 6 Month'!CT25+'Data 6 Month'!CY25+'Data 6 Month'!DD25+'Data 6 Month'!DI25+'Data 6 Month'!DN25+'Data 6 Month'!DS25+'Data 6 Month'!DX25+'Data 6 Month'!EC25+'Data 6 Month'!EH25+'Data 6 Month'!EM25+'Data 6 Month'!ER25+'Data 6 Month'!EW25+'Data 6 Month'!FB25+'Data 6 Month'!FG25+'Data 6 Month'!FL25+'Data 6 Month'!FQ25+'Data 6 Month'!FV25+'Data 6 Month'!GA25+'Data 6 Month'!GF25+'Data 6 Month'!GK25+'Data 6 Month'!GP25+'Data 6 Month'!GU25+'Data 6 Month'!GZ25+'Data 6 Month'!HE25+'Data 6 Month'!HJ25+'Data 6 Month'!HO25+'Data 6 Month'!HT25+'Data 6 Month'!HY25+'Data 6 Month'!ID25+'Data 6 Month'!II25+'Data 6 Month'!IN25+'Data 6 Month'!IS25+'Data 6 Month'!IX25+'Data 6 Month'!JC25+'Data 6 Month'!JH25+'Data 6 Month'!JM25+'Data 6 Month'!JR25+'Data 6 Month'!JW25+'Data 6 Month'!KB25+'Data 6 Month'!KG25+'Data 6 Month'!KL25+'Data 6 Month'!KQ25+'Data 6 Month'!KV25+'Data 6 Month'!LA25+'Data 6 Month'!LF25+'Data 6 Month'!LK25+'Data 6 Month'!LP25+'Data 6 Month'!LU25+'Data 6 Month'!LZ25+'Data 6 Month'!ME25+'Data 6 Month'!MJ25+'Data 6 Month'!MO25+'Data 6 Month'!MT25+'Data 6 Month'!MY25+'Data 6 Month'!ND25+'Data 6 Month'!NI25+'Data 6 Month'!NN25+'Data 6 Month'!NS25+'Data 6 Month'!NX25+'Data 6 Month'!OC25+'Data 6 Month'!OH25+'Data 6 Month'!OM25+'Data 6 Month'!OR25+'Data 6 Month'!OW25+'Data 6 Month'!PB25+'Data 6 Month'!PG25+'Data 6 Month'!PL25+'Data 6 Month'!PQ25+'Data 6 Month'!PV25+'Data 6 Month'!QA25+'Data 6 Month'!QF25+'Data 6 Month'!QK25+'Data 6 Month'!QP25+'Data 6 Month'!QU25+'Data 6 Month'!QZ25+'Data 6 Month'!RE25+'Data 6 Month'!RJ25+'Data 6 Month'!RO25+'Data 6 Month'!RT25+'Data 6 Month'!RY25+'Data 6 Month'!SD25+'Data 6 Month'!SI25+'Data 6 Month'!SN25+'Data 6 Month'!SS25+'Data 6 Month'!SX25+'Data 6 Month'!TC25+'Data 6 Month'!TH25+'Data 6 Month'!TM25+'Data 6 Month'!TR25+'Data 6 Month'!TW25+'Data 6 Month'!UB25+'Data 6 Month'!UG25+'Data 6 Month'!UL25+'Data 6 Month'!UQ25+'Data 6 Month'!UV25+'Data 6 Month'!VA25+'Data 6 Month'!VF25+'Data 6 Month'!VK25+'Data 6 Month'!VP25+'Data 6 Month'!VU25+'Data 6 Month'!VZ25+'Data 6 Month'!WE25+'Data 6 Month'!WJ25+'Data 6 Month'!WO25+'Data 6 Month'!WT25+'Data 6 Month'!WY25+'Data 6 Month'!XD25+'Data 6 Month'!XI25+'Data 6 Month'!XN25+'Data 6 Month'!XS25+'Data 6 Month'!XX25+'Data 6 Month'!YC25+'Data 6 Month'!YH25+'Data 6 Month'!YM25)</f>
        <v>0</v>
      </c>
      <c r="J19" s="2">
        <f t="shared" si="4"/>
        <v>138815.375</v>
      </c>
      <c r="L19">
        <v>17</v>
      </c>
      <c r="M19">
        <f>+'Data 12 Month'!H25</f>
        <v>500</v>
      </c>
      <c r="N19" s="2">
        <f t="shared" si="5"/>
        <v>1287.5</v>
      </c>
      <c r="O19" s="2">
        <f>SUM(N19*'Data Entry'!$C$28)</f>
        <v>321.875</v>
      </c>
      <c r="P19" s="160">
        <f>IF('Data Entry'!$C$20='Attrition Rates'!$R$4,SUM((M19*'Data Entry'!$C$21)*'Data Entry'!$C$24),0)</f>
        <v>0</v>
      </c>
      <c r="Q19" s="160">
        <f>IF('Data Entry'!$C$20='Attrition Rates'!$R$4,SUM(M19*'Data Entry'!$C$22*'Data Entry'!$C$25),0)</f>
        <v>0</v>
      </c>
      <c r="R19" s="2"/>
      <c r="T19" s="2">
        <f>SUM('Data 12 Month'!R25+'Data 12 Month'!W25+'Data 12 Month'!AB25+'Data 12 Month'!AG25+'Data 12 Month'!AL25+'Data 12 Month'!AQ25+'Data 12 Month'!AV25)</f>
        <v>0</v>
      </c>
      <c r="U19" s="2">
        <f t="shared" si="6"/>
        <v>137555.375</v>
      </c>
      <c r="W19">
        <v>17</v>
      </c>
      <c r="X19">
        <f>+'Data No Upgrade'!H25</f>
        <v>500</v>
      </c>
      <c r="Y19" s="2">
        <f t="shared" si="7"/>
        <v>1287.5</v>
      </c>
      <c r="Z19" s="2">
        <f>SUM(Y19*'Data Entry'!$C$28)</f>
        <v>321.875</v>
      </c>
      <c r="AA19" s="160">
        <f>IF('Data Entry'!$C$20='Attrition Rates'!$R$4,SUM((X19*'Data Entry'!$C$21)*'Data Entry'!$C$24),0)</f>
        <v>0</v>
      </c>
      <c r="AB19" s="160">
        <f>IF('Data Entry'!$C$20='Attrition Rates'!$R$4,SUM(X19*'Data Entry'!$C$22*'Data Entry'!$C$25),0)</f>
        <v>0</v>
      </c>
      <c r="AC19" s="2"/>
      <c r="AE19" s="2">
        <v>0</v>
      </c>
      <c r="AF19" s="2">
        <f t="shared" si="8"/>
        <v>136505.375</v>
      </c>
      <c r="AH19" s="2">
        <f>SUM('Data 6 Month'!G25-Costs!J19)</f>
        <v>62435.993499999982</v>
      </c>
      <c r="AI19" s="2">
        <f>SUM('Data 12 Month'!G25-Costs!U19)</f>
        <v>60003.217000000004</v>
      </c>
      <c r="AJ19" s="2">
        <f>SUM('Data No Upgrade'!G25-Costs!AF19)</f>
        <v>60606.924999999988</v>
      </c>
      <c r="AL19" t="str">
        <f t="shared" si="0"/>
        <v>Month 17</v>
      </c>
      <c r="AM19" t="str">
        <f t="shared" si="1"/>
        <v>Month 17</v>
      </c>
      <c r="AN19" t="str">
        <f t="shared" si="2"/>
        <v>Month 17</v>
      </c>
    </row>
    <row r="20" spans="1:40" x14ac:dyDescent="0.2">
      <c r="A20">
        <v>18</v>
      </c>
      <c r="B20">
        <f>+'Data 6 Month'!H26</f>
        <v>490</v>
      </c>
      <c r="C20" s="2">
        <f t="shared" si="3"/>
        <v>1287.5</v>
      </c>
      <c r="D20" s="2">
        <f>SUM(C20*'Data Entry'!$C$28)</f>
        <v>321.875</v>
      </c>
      <c r="E20" s="162"/>
      <c r="F20" s="162"/>
      <c r="G20" s="2"/>
      <c r="I20" s="2">
        <f>SUM('Data 6 Month'!R26+'Data 6 Month'!W26+'Data 6 Month'!AB26+'Data 6 Month'!AG26+'Data 6 Month'!AL26+'Data 6 Month'!AQ26+'Data 6 Month'!AV26+'Data 6 Month'!BA26+'Data 6 Month'!BF26+'Data 6 Month'!BK26+'Data 6 Month'!BP26+'Data 6 Month'!BU26+'Data 6 Month'!BZ26+'Data 6 Month'!CE26+'Data 6 Month'!CJ26+'Data 6 Month'!CO26+'Data 6 Month'!CT26+'Data 6 Month'!CY26+'Data 6 Month'!DD26+'Data 6 Month'!DI26+'Data 6 Month'!DN26+'Data 6 Month'!DS26+'Data 6 Month'!DX26+'Data 6 Month'!EC26+'Data 6 Month'!EH26+'Data 6 Month'!EM26+'Data 6 Month'!ER26+'Data 6 Month'!EW26+'Data 6 Month'!FB26+'Data 6 Month'!FG26+'Data 6 Month'!FL26+'Data 6 Month'!FQ26+'Data 6 Month'!FV26+'Data 6 Month'!GA26+'Data 6 Month'!GF26+'Data 6 Month'!GK26+'Data 6 Month'!GP26+'Data 6 Month'!GU26+'Data 6 Month'!GZ26+'Data 6 Month'!HE26+'Data 6 Month'!HJ26+'Data 6 Month'!HO26+'Data 6 Month'!HT26+'Data 6 Month'!HY26+'Data 6 Month'!ID26+'Data 6 Month'!II26+'Data 6 Month'!IN26+'Data 6 Month'!IS26+'Data 6 Month'!IX26+'Data 6 Month'!JC26+'Data 6 Month'!JH26+'Data 6 Month'!JM26+'Data 6 Month'!JR26+'Data 6 Month'!JW26+'Data 6 Month'!KB26+'Data 6 Month'!KG26+'Data 6 Month'!KL26+'Data 6 Month'!KQ26+'Data 6 Month'!KV26+'Data 6 Month'!LA26+'Data 6 Month'!LF26+'Data 6 Month'!LK26+'Data 6 Month'!LP26+'Data 6 Month'!LU26+'Data 6 Month'!LZ26+'Data 6 Month'!ME26+'Data 6 Month'!MJ26+'Data 6 Month'!MO26+'Data 6 Month'!MT26+'Data 6 Month'!MY26+'Data 6 Month'!ND26+'Data 6 Month'!NI26+'Data 6 Month'!NN26+'Data 6 Month'!NS26+'Data 6 Month'!NX26+'Data 6 Month'!OC26+'Data 6 Month'!OH26+'Data 6 Month'!OM26+'Data 6 Month'!OR26+'Data 6 Month'!OW26+'Data 6 Month'!PB26+'Data 6 Month'!PG26+'Data 6 Month'!PL26+'Data 6 Month'!PQ26+'Data 6 Month'!PV26+'Data 6 Month'!QA26+'Data 6 Month'!QF26+'Data 6 Month'!QK26+'Data 6 Month'!QP26+'Data 6 Month'!QU26+'Data 6 Month'!QZ26+'Data 6 Month'!RE26+'Data 6 Month'!RJ26+'Data 6 Month'!RO26+'Data 6 Month'!RT26+'Data 6 Month'!RY26+'Data 6 Month'!SD26+'Data 6 Month'!SI26+'Data 6 Month'!SN26+'Data 6 Month'!SS26+'Data 6 Month'!SX26+'Data 6 Month'!TC26+'Data 6 Month'!TH26+'Data 6 Month'!TM26+'Data 6 Month'!TR26+'Data 6 Month'!TW26+'Data 6 Month'!UB26+'Data 6 Month'!UG26+'Data 6 Month'!UL26+'Data 6 Month'!UQ26+'Data 6 Month'!UV26+'Data 6 Month'!VA26+'Data 6 Month'!VF26+'Data 6 Month'!VK26+'Data 6 Month'!VP26+'Data 6 Month'!VU26+'Data 6 Month'!VZ26+'Data 6 Month'!WE26+'Data 6 Month'!WJ26+'Data 6 Month'!WO26+'Data 6 Month'!WT26+'Data 6 Month'!WY26+'Data 6 Month'!XD26+'Data 6 Month'!XI26+'Data 6 Month'!XN26+'Data 6 Month'!XS26+'Data 6 Month'!XX26+'Data 6 Month'!YC26+'Data 6 Month'!YH26+'Data 6 Month'!YM26)</f>
        <v>0</v>
      </c>
      <c r="J20" s="2">
        <f t="shared" si="4"/>
        <v>140424.75</v>
      </c>
      <c r="L20">
        <v>18</v>
      </c>
      <c r="M20">
        <f>+'Data 12 Month'!H26</f>
        <v>490</v>
      </c>
      <c r="N20" s="2">
        <f t="shared" si="5"/>
        <v>1287.5</v>
      </c>
      <c r="O20" s="2">
        <f>SUM(N20*'Data Entry'!$C$28)</f>
        <v>321.875</v>
      </c>
      <c r="P20" s="162"/>
      <c r="Q20" s="162"/>
      <c r="R20" s="2"/>
      <c r="T20" s="2">
        <f>SUM('Data 12 Month'!R26+'Data 12 Month'!W26+'Data 12 Month'!AB26+'Data 12 Month'!AG26+'Data 12 Month'!AL26+'Data 12 Month'!AQ26+'Data 12 Month'!AV26)</f>
        <v>0</v>
      </c>
      <c r="U20" s="2">
        <f t="shared" si="6"/>
        <v>139164.75</v>
      </c>
      <c r="W20">
        <v>18</v>
      </c>
      <c r="X20">
        <f>+'Data No Upgrade'!H26</f>
        <v>490</v>
      </c>
      <c r="Y20" s="2">
        <f t="shared" si="7"/>
        <v>1287.5</v>
      </c>
      <c r="Z20" s="2">
        <f>SUM(Y20*'Data Entry'!$C$28)</f>
        <v>321.875</v>
      </c>
      <c r="AA20" s="162"/>
      <c r="AB20" s="162"/>
      <c r="AC20" s="2"/>
      <c r="AE20" s="2">
        <v>0</v>
      </c>
      <c r="AF20" s="2">
        <f t="shared" si="8"/>
        <v>138114.75</v>
      </c>
      <c r="AH20" s="2">
        <f>SUM('Data 6 Month'!G26-Costs!J20)</f>
        <v>69259.508700000006</v>
      </c>
      <c r="AI20" s="2">
        <f>SUM('Data 12 Month'!G26-Costs!U20)</f>
        <v>66751.673999999999</v>
      </c>
      <c r="AJ20" s="2">
        <f>SUM('Data No Upgrade'!G26-Costs!AF20)</f>
        <v>67281</v>
      </c>
      <c r="AL20" t="str">
        <f t="shared" si="0"/>
        <v>Month 18</v>
      </c>
      <c r="AM20" t="str">
        <f t="shared" si="1"/>
        <v>Month 18</v>
      </c>
      <c r="AN20" t="str">
        <f t="shared" si="2"/>
        <v>Month 18</v>
      </c>
    </row>
    <row r="21" spans="1:40" x14ac:dyDescent="0.2">
      <c r="A21">
        <v>19</v>
      </c>
      <c r="B21">
        <f>+'Data 6 Month'!H27</f>
        <v>470</v>
      </c>
      <c r="C21" s="2">
        <f t="shared" si="3"/>
        <v>1287.5</v>
      </c>
      <c r="D21" s="2">
        <f>SUM(C21*'Data Entry'!$C$28)</f>
        <v>321.875</v>
      </c>
      <c r="E21" s="161">
        <f>IF(OR('Data Entry'!$C$20='Attrition Rates'!$R$3,'Data Entry'!$C$20='Attrition Rates'!$R$5),SUM((B21*'Data Entry'!$C$21)*'Data Entry'!$C$24),0)</f>
        <v>1645</v>
      </c>
      <c r="F21" s="161">
        <f>IF(OR('Data Entry'!$C$20='Attrition Rates'!$R$3,'Data Entry'!$C$20='Attrition Rates'!$R$5),SUM(B21*'Data Entry'!$C$22*'Data Entry'!$C$25),0)</f>
        <v>70.5</v>
      </c>
      <c r="G21" s="2"/>
      <c r="I21" s="2">
        <f>SUM('Data 6 Month'!R27+'Data 6 Month'!W27+'Data 6 Month'!AB27+'Data 6 Month'!AG27+'Data 6 Month'!AL27+'Data 6 Month'!AQ27+'Data 6 Month'!AV27+'Data 6 Month'!BA27+'Data 6 Month'!BF27+'Data 6 Month'!BK27+'Data 6 Month'!BP27+'Data 6 Month'!BU27+'Data 6 Month'!BZ27+'Data 6 Month'!CE27+'Data 6 Month'!CJ27+'Data 6 Month'!CO27+'Data 6 Month'!CT27+'Data 6 Month'!CY27+'Data 6 Month'!DD27+'Data 6 Month'!DI27+'Data 6 Month'!DN27+'Data 6 Month'!DS27+'Data 6 Month'!DX27+'Data 6 Month'!EC27+'Data 6 Month'!EH27+'Data 6 Month'!EM27+'Data 6 Month'!ER27+'Data 6 Month'!EW27+'Data 6 Month'!FB27+'Data 6 Month'!FG27+'Data 6 Month'!FL27+'Data 6 Month'!FQ27+'Data 6 Month'!FV27+'Data 6 Month'!GA27+'Data 6 Month'!GF27+'Data 6 Month'!GK27+'Data 6 Month'!GP27+'Data 6 Month'!GU27+'Data 6 Month'!GZ27+'Data 6 Month'!HE27+'Data 6 Month'!HJ27+'Data 6 Month'!HO27+'Data 6 Month'!HT27+'Data 6 Month'!HY27+'Data 6 Month'!ID27+'Data 6 Month'!II27+'Data 6 Month'!IN27+'Data 6 Month'!IS27+'Data 6 Month'!IX27+'Data 6 Month'!JC27+'Data 6 Month'!JH27+'Data 6 Month'!JM27+'Data 6 Month'!JR27+'Data 6 Month'!JW27+'Data 6 Month'!KB27+'Data 6 Month'!KG27+'Data 6 Month'!KL27+'Data 6 Month'!KQ27+'Data 6 Month'!KV27+'Data 6 Month'!LA27+'Data 6 Month'!LF27+'Data 6 Month'!LK27+'Data 6 Month'!LP27+'Data 6 Month'!LU27+'Data 6 Month'!LZ27+'Data 6 Month'!ME27+'Data 6 Month'!MJ27+'Data 6 Month'!MO27+'Data 6 Month'!MT27+'Data 6 Month'!MY27+'Data 6 Month'!ND27+'Data 6 Month'!NI27+'Data 6 Month'!NN27+'Data 6 Month'!NS27+'Data 6 Month'!NX27+'Data 6 Month'!OC27+'Data 6 Month'!OH27+'Data 6 Month'!OM27+'Data 6 Month'!OR27+'Data 6 Month'!OW27+'Data 6 Month'!PB27+'Data 6 Month'!PG27+'Data 6 Month'!PL27+'Data 6 Month'!PQ27+'Data 6 Month'!PV27+'Data 6 Month'!QA27+'Data 6 Month'!QF27+'Data 6 Month'!QK27+'Data 6 Month'!QP27+'Data 6 Month'!QU27+'Data 6 Month'!QZ27+'Data 6 Month'!RE27+'Data 6 Month'!RJ27+'Data 6 Month'!RO27+'Data 6 Month'!RT27+'Data 6 Month'!RY27+'Data 6 Month'!SD27+'Data 6 Month'!SI27+'Data 6 Month'!SN27+'Data 6 Month'!SS27+'Data 6 Month'!SX27+'Data 6 Month'!TC27+'Data 6 Month'!TH27+'Data 6 Month'!TM27+'Data 6 Month'!TR27+'Data 6 Month'!TW27+'Data 6 Month'!UB27+'Data 6 Month'!UG27+'Data 6 Month'!UL27+'Data 6 Month'!UQ27+'Data 6 Month'!UV27+'Data 6 Month'!VA27+'Data 6 Month'!VF27+'Data 6 Month'!VK27+'Data 6 Month'!VP27+'Data 6 Month'!VU27+'Data 6 Month'!VZ27+'Data 6 Month'!WE27+'Data 6 Month'!WJ27+'Data 6 Month'!WO27+'Data 6 Month'!WT27+'Data 6 Month'!WY27+'Data 6 Month'!XD27+'Data 6 Month'!XI27+'Data 6 Month'!XN27+'Data 6 Month'!XS27+'Data 6 Month'!XX27+'Data 6 Month'!YC27+'Data 6 Month'!YH27+'Data 6 Month'!YM27)</f>
        <v>840</v>
      </c>
      <c r="J21" s="2">
        <f t="shared" si="4"/>
        <v>144589.625</v>
      </c>
      <c r="L21">
        <v>19</v>
      </c>
      <c r="M21">
        <f>+'Data 12 Month'!H27</f>
        <v>470</v>
      </c>
      <c r="N21" s="2">
        <f t="shared" si="5"/>
        <v>1287.5</v>
      </c>
      <c r="O21" s="2">
        <f>SUM(N21*'Data Entry'!$C$28)</f>
        <v>321.875</v>
      </c>
      <c r="P21" s="161">
        <f>IF(OR('Data Entry'!$C$20='Attrition Rates'!$R$3,'Data Entry'!$C$20='Attrition Rates'!$R$5),SUM((M21*'Data Entry'!$C$21)*'Data Entry'!$C$24),0)</f>
        <v>1645</v>
      </c>
      <c r="Q21" s="161">
        <f>IF(OR('Data Entry'!$C$20='Attrition Rates'!$R$3,'Data Entry'!$C$20='Attrition Rates'!$R$5),SUM(M21*'Data Entry'!$C$22*'Data Entry'!$C$25),0)</f>
        <v>70.5</v>
      </c>
      <c r="R21" s="2"/>
      <c r="T21" s="2">
        <f>SUM('Data 12 Month'!R27+'Data 12 Month'!W27+'Data 12 Month'!AB27+'Data 12 Month'!AG27+'Data 12 Month'!AL27+'Data 12 Month'!AQ27+'Data 12 Month'!AV27)</f>
        <v>0</v>
      </c>
      <c r="U21" s="2">
        <f t="shared" si="6"/>
        <v>142489.625</v>
      </c>
      <c r="W21">
        <v>19</v>
      </c>
      <c r="X21">
        <f>+'Data No Upgrade'!H27</f>
        <v>470</v>
      </c>
      <c r="Y21" s="2">
        <f t="shared" si="7"/>
        <v>1287.5</v>
      </c>
      <c r="Z21" s="2">
        <f>SUM(Y21*'Data Entry'!$C$28)</f>
        <v>321.875</v>
      </c>
      <c r="AA21" s="161">
        <f>IF(OR('Data Entry'!$C$20='Attrition Rates'!$R$3,'Data Entry'!$C$20='Attrition Rates'!$R$5),SUM((X21*'Data Entry'!$C$21)*'Data Entry'!$C$24),0)</f>
        <v>1645</v>
      </c>
      <c r="AB21" s="161">
        <f>IF(OR('Data Entry'!$C$20='Attrition Rates'!$R$3,'Data Entry'!$C$20='Attrition Rates'!$R$5),SUM(X21*'Data Entry'!$C$22*'Data Entry'!$C$25),0)</f>
        <v>70.5</v>
      </c>
      <c r="AC21" s="2"/>
      <c r="AE21" s="2">
        <v>0</v>
      </c>
      <c r="AF21" s="2">
        <f t="shared" si="8"/>
        <v>141439.625</v>
      </c>
      <c r="AH21" s="2">
        <f>SUM('Data 6 Month'!G27-Costs!J21)</f>
        <v>74229.950800000021</v>
      </c>
      <c r="AI21" s="2">
        <f>SUM('Data 12 Month'!G27-Costs!U21)</f>
        <v>71446.531000000017</v>
      </c>
      <c r="AJ21" s="2">
        <f>SUM('Data No Upgrade'!G27-Costs!AF21)</f>
        <v>71901.475000000006</v>
      </c>
      <c r="AL21" t="str">
        <f t="shared" si="0"/>
        <v>Month 19</v>
      </c>
      <c r="AM21" t="str">
        <f t="shared" si="1"/>
        <v>Month 19</v>
      </c>
      <c r="AN21" t="str">
        <f t="shared" si="2"/>
        <v>Month 19</v>
      </c>
    </row>
    <row r="22" spans="1:40" x14ac:dyDescent="0.2">
      <c r="A22">
        <v>20</v>
      </c>
      <c r="B22">
        <f>+'Data 6 Month'!H28</f>
        <v>460</v>
      </c>
      <c r="C22" s="2">
        <f t="shared" si="3"/>
        <v>1287.5</v>
      </c>
      <c r="D22" s="2">
        <f>SUM(C22*'Data Entry'!$C$28)</f>
        <v>321.875</v>
      </c>
      <c r="E22" s="160"/>
      <c r="F22" s="160"/>
      <c r="G22" s="2"/>
      <c r="I22" s="2">
        <f>SUM('Data 6 Month'!R28+'Data 6 Month'!W28+'Data 6 Month'!AB28+'Data 6 Month'!AG28+'Data 6 Month'!AL28+'Data 6 Month'!AQ28+'Data 6 Month'!AV28+'Data 6 Month'!BA28+'Data 6 Month'!BF28+'Data 6 Month'!BK28+'Data 6 Month'!BP28+'Data 6 Month'!BU28+'Data 6 Month'!BZ28+'Data 6 Month'!CE28+'Data 6 Month'!CJ28+'Data 6 Month'!CO28+'Data 6 Month'!CT28+'Data 6 Month'!CY28+'Data 6 Month'!DD28+'Data 6 Month'!DI28+'Data 6 Month'!DN28+'Data 6 Month'!DS28+'Data 6 Month'!DX28+'Data 6 Month'!EC28+'Data 6 Month'!EH28+'Data 6 Month'!EM28+'Data 6 Month'!ER28+'Data 6 Month'!EW28+'Data 6 Month'!FB28+'Data 6 Month'!FG28+'Data 6 Month'!FL28+'Data 6 Month'!FQ28+'Data 6 Month'!FV28+'Data 6 Month'!GA28+'Data 6 Month'!GF28+'Data 6 Month'!GK28+'Data 6 Month'!GP28+'Data 6 Month'!GU28+'Data 6 Month'!GZ28+'Data 6 Month'!HE28+'Data 6 Month'!HJ28+'Data 6 Month'!HO28+'Data 6 Month'!HT28+'Data 6 Month'!HY28+'Data 6 Month'!ID28+'Data 6 Month'!II28+'Data 6 Month'!IN28+'Data 6 Month'!IS28+'Data 6 Month'!IX28+'Data 6 Month'!JC28+'Data 6 Month'!JH28+'Data 6 Month'!JM28+'Data 6 Month'!JR28+'Data 6 Month'!JW28+'Data 6 Month'!KB28+'Data 6 Month'!KG28+'Data 6 Month'!KL28+'Data 6 Month'!KQ28+'Data 6 Month'!KV28+'Data 6 Month'!LA28+'Data 6 Month'!LF28+'Data 6 Month'!LK28+'Data 6 Month'!LP28+'Data 6 Month'!LU28+'Data 6 Month'!LZ28+'Data 6 Month'!ME28+'Data 6 Month'!MJ28+'Data 6 Month'!MO28+'Data 6 Month'!MT28+'Data 6 Month'!MY28+'Data 6 Month'!ND28+'Data 6 Month'!NI28+'Data 6 Month'!NN28+'Data 6 Month'!NS28+'Data 6 Month'!NX28+'Data 6 Month'!OC28+'Data 6 Month'!OH28+'Data 6 Month'!OM28+'Data 6 Month'!OR28+'Data 6 Month'!OW28+'Data 6 Month'!PB28+'Data 6 Month'!PG28+'Data 6 Month'!PL28+'Data 6 Month'!PQ28+'Data 6 Month'!PV28+'Data 6 Month'!QA28+'Data 6 Month'!QF28+'Data 6 Month'!QK28+'Data 6 Month'!QP28+'Data 6 Month'!QU28+'Data 6 Month'!QZ28+'Data 6 Month'!RE28+'Data 6 Month'!RJ28+'Data 6 Month'!RO28+'Data 6 Month'!RT28+'Data 6 Month'!RY28+'Data 6 Month'!SD28+'Data 6 Month'!SI28+'Data 6 Month'!SN28+'Data 6 Month'!SS28+'Data 6 Month'!SX28+'Data 6 Month'!TC28+'Data 6 Month'!TH28+'Data 6 Month'!TM28+'Data 6 Month'!TR28+'Data 6 Month'!TW28+'Data 6 Month'!UB28+'Data 6 Month'!UG28+'Data 6 Month'!UL28+'Data 6 Month'!UQ28+'Data 6 Month'!UV28+'Data 6 Month'!VA28+'Data 6 Month'!VF28+'Data 6 Month'!VK28+'Data 6 Month'!VP28+'Data 6 Month'!VU28+'Data 6 Month'!VZ28+'Data 6 Month'!WE28+'Data 6 Month'!WJ28+'Data 6 Month'!WO28+'Data 6 Month'!WT28+'Data 6 Month'!WY28+'Data 6 Month'!XD28+'Data 6 Month'!XI28+'Data 6 Month'!XN28+'Data 6 Month'!XS28+'Data 6 Month'!XX28+'Data 6 Month'!YC28+'Data 6 Month'!YH28+'Data 6 Month'!YM28)</f>
        <v>0</v>
      </c>
      <c r="J22" s="2">
        <f t="shared" si="4"/>
        <v>146199</v>
      </c>
      <c r="L22">
        <v>20</v>
      </c>
      <c r="M22">
        <f>+'Data 12 Month'!H28</f>
        <v>460</v>
      </c>
      <c r="N22" s="2">
        <f t="shared" si="5"/>
        <v>1287.5</v>
      </c>
      <c r="O22" s="2">
        <f>SUM(N22*'Data Entry'!$C$28)</f>
        <v>321.875</v>
      </c>
      <c r="P22" s="160"/>
      <c r="Q22" s="160"/>
      <c r="R22" s="2"/>
      <c r="T22" s="2">
        <f>SUM('Data 12 Month'!R28+'Data 12 Month'!W28+'Data 12 Month'!AB28+'Data 12 Month'!AG28+'Data 12 Month'!AL28+'Data 12 Month'!AQ28+'Data 12 Month'!AV28)</f>
        <v>0</v>
      </c>
      <c r="U22" s="2">
        <f t="shared" si="6"/>
        <v>144099</v>
      </c>
      <c r="W22">
        <v>20</v>
      </c>
      <c r="X22">
        <f>+'Data No Upgrade'!H28</f>
        <v>460</v>
      </c>
      <c r="Y22" s="2">
        <f t="shared" si="7"/>
        <v>1287.5</v>
      </c>
      <c r="Z22" s="2">
        <f>SUM(Y22*'Data Entry'!$C$28)</f>
        <v>321.875</v>
      </c>
      <c r="AA22" s="160"/>
      <c r="AB22" s="160"/>
      <c r="AC22" s="2"/>
      <c r="AE22" s="2">
        <v>0</v>
      </c>
      <c r="AF22" s="2">
        <f t="shared" si="8"/>
        <v>143049</v>
      </c>
      <c r="AH22" s="2">
        <f>SUM('Data 6 Month'!G28-Costs!J22)</f>
        <v>80611.907399999996</v>
      </c>
      <c r="AI22" s="2">
        <f>SUM('Data 12 Month'!G28-Costs!U22)</f>
        <v>77681.07600000003</v>
      </c>
      <c r="AJ22" s="2">
        <f>SUM('Data No Upgrade'!G28-Costs!AF22)</f>
        <v>78068.399999999994</v>
      </c>
      <c r="AL22" t="str">
        <f t="shared" si="0"/>
        <v>Month 20</v>
      </c>
      <c r="AM22" t="str">
        <f t="shared" si="1"/>
        <v>Month 20</v>
      </c>
      <c r="AN22" t="str">
        <f t="shared" si="2"/>
        <v>Month 20</v>
      </c>
    </row>
    <row r="23" spans="1:40" x14ac:dyDescent="0.2">
      <c r="A23">
        <v>21</v>
      </c>
      <c r="B23">
        <f>+'Data 6 Month'!H29</f>
        <v>450</v>
      </c>
      <c r="C23" s="2">
        <f t="shared" si="3"/>
        <v>1287.5</v>
      </c>
      <c r="D23" s="2">
        <f>SUM(C23*'Data Entry'!$C$28)</f>
        <v>321.875</v>
      </c>
      <c r="E23" s="160">
        <f>IF('Data Entry'!$C$20='Attrition Rates'!$R$4,SUM((B23*'Data Entry'!$C$21)*'Data Entry'!$C$24),0)</f>
        <v>0</v>
      </c>
      <c r="F23" s="160">
        <f>IF('Data Entry'!$C$20='Attrition Rates'!$R$4,SUM(B23*'Data Entry'!$C$22*'Data Entry'!$C$25),0)</f>
        <v>0</v>
      </c>
      <c r="G23" s="2"/>
      <c r="I23" s="2">
        <f>SUM('Data 6 Month'!R29+'Data 6 Month'!W29+'Data 6 Month'!AB29+'Data 6 Month'!AG29+'Data 6 Month'!AL29+'Data 6 Month'!AQ29+'Data 6 Month'!AV29+'Data 6 Month'!BA29+'Data 6 Month'!BF29+'Data 6 Month'!BK29+'Data 6 Month'!BP29+'Data 6 Month'!BU29+'Data 6 Month'!BZ29+'Data 6 Month'!CE29+'Data 6 Month'!CJ29+'Data 6 Month'!CO29+'Data 6 Month'!CT29+'Data 6 Month'!CY29+'Data 6 Month'!DD29+'Data 6 Month'!DI29+'Data 6 Month'!DN29+'Data 6 Month'!DS29+'Data 6 Month'!DX29+'Data 6 Month'!EC29+'Data 6 Month'!EH29+'Data 6 Month'!EM29+'Data 6 Month'!ER29+'Data 6 Month'!EW29+'Data 6 Month'!FB29+'Data 6 Month'!FG29+'Data 6 Month'!FL29+'Data 6 Month'!FQ29+'Data 6 Month'!FV29+'Data 6 Month'!GA29+'Data 6 Month'!GF29+'Data 6 Month'!GK29+'Data 6 Month'!GP29+'Data 6 Month'!GU29+'Data 6 Month'!GZ29+'Data 6 Month'!HE29+'Data 6 Month'!HJ29+'Data 6 Month'!HO29+'Data 6 Month'!HT29+'Data 6 Month'!HY29+'Data 6 Month'!ID29+'Data 6 Month'!II29+'Data 6 Month'!IN29+'Data 6 Month'!IS29+'Data 6 Month'!IX29+'Data 6 Month'!JC29+'Data 6 Month'!JH29+'Data 6 Month'!JM29+'Data 6 Month'!JR29+'Data 6 Month'!JW29+'Data 6 Month'!KB29+'Data 6 Month'!KG29+'Data 6 Month'!KL29+'Data 6 Month'!KQ29+'Data 6 Month'!KV29+'Data 6 Month'!LA29+'Data 6 Month'!LF29+'Data 6 Month'!LK29+'Data 6 Month'!LP29+'Data 6 Month'!LU29+'Data 6 Month'!LZ29+'Data 6 Month'!ME29+'Data 6 Month'!MJ29+'Data 6 Month'!MO29+'Data 6 Month'!MT29+'Data 6 Month'!MY29+'Data 6 Month'!ND29+'Data 6 Month'!NI29+'Data 6 Month'!NN29+'Data 6 Month'!NS29+'Data 6 Month'!NX29+'Data 6 Month'!OC29+'Data 6 Month'!OH29+'Data 6 Month'!OM29+'Data 6 Month'!OR29+'Data 6 Month'!OW29+'Data 6 Month'!PB29+'Data 6 Month'!PG29+'Data 6 Month'!PL29+'Data 6 Month'!PQ29+'Data 6 Month'!PV29+'Data 6 Month'!QA29+'Data 6 Month'!QF29+'Data 6 Month'!QK29+'Data 6 Month'!QP29+'Data 6 Month'!QU29+'Data 6 Month'!QZ29+'Data 6 Month'!RE29+'Data 6 Month'!RJ29+'Data 6 Month'!RO29+'Data 6 Month'!RT29+'Data 6 Month'!RY29+'Data 6 Month'!SD29+'Data 6 Month'!SI29+'Data 6 Month'!SN29+'Data 6 Month'!SS29+'Data 6 Month'!SX29+'Data 6 Month'!TC29+'Data 6 Month'!TH29+'Data 6 Month'!TM29+'Data 6 Month'!TR29+'Data 6 Month'!TW29+'Data 6 Month'!UB29+'Data 6 Month'!UG29+'Data 6 Month'!UL29+'Data 6 Month'!UQ29+'Data 6 Month'!UV29+'Data 6 Month'!VA29+'Data 6 Month'!VF29+'Data 6 Month'!VK29+'Data 6 Month'!VP29+'Data 6 Month'!VU29+'Data 6 Month'!VZ29+'Data 6 Month'!WE29+'Data 6 Month'!WJ29+'Data 6 Month'!WO29+'Data 6 Month'!WT29+'Data 6 Month'!WY29+'Data 6 Month'!XD29+'Data 6 Month'!XI29+'Data 6 Month'!XN29+'Data 6 Month'!XS29+'Data 6 Month'!XX29+'Data 6 Month'!YC29+'Data 6 Month'!YH29+'Data 6 Month'!YM29)</f>
        <v>0</v>
      </c>
      <c r="J23" s="2">
        <f t="shared" si="4"/>
        <v>147808.375</v>
      </c>
      <c r="L23">
        <v>21</v>
      </c>
      <c r="M23">
        <f>+'Data 12 Month'!H29</f>
        <v>450</v>
      </c>
      <c r="N23" s="2">
        <f t="shared" si="5"/>
        <v>1287.5</v>
      </c>
      <c r="O23" s="2">
        <f>SUM(N23*'Data Entry'!$C$28)</f>
        <v>321.875</v>
      </c>
      <c r="P23" s="160">
        <f>IF('Data Entry'!$C$20='Attrition Rates'!$R$4,SUM((M23*'Data Entry'!$C$21)*'Data Entry'!$C$24),0)</f>
        <v>0</v>
      </c>
      <c r="Q23" s="160">
        <f>IF('Data Entry'!$C$20='Attrition Rates'!$R$4,SUM(M23*'Data Entry'!$C$22*'Data Entry'!$C$25),0)</f>
        <v>0</v>
      </c>
      <c r="R23" s="2"/>
      <c r="T23" s="2">
        <f>SUM('Data 12 Month'!R29+'Data 12 Month'!W29+'Data 12 Month'!AB29+'Data 12 Month'!AG29+'Data 12 Month'!AL29+'Data 12 Month'!AQ29+'Data 12 Month'!AV29)</f>
        <v>0</v>
      </c>
      <c r="U23" s="2">
        <f t="shared" si="6"/>
        <v>145708.375</v>
      </c>
      <c r="W23">
        <v>21</v>
      </c>
      <c r="X23">
        <f>+'Data No Upgrade'!H29</f>
        <v>450</v>
      </c>
      <c r="Y23" s="2">
        <f t="shared" si="7"/>
        <v>1287.5</v>
      </c>
      <c r="Z23" s="2">
        <f>SUM(Y23*'Data Entry'!$C$28)</f>
        <v>321.875</v>
      </c>
      <c r="AA23" s="160">
        <f>IF('Data Entry'!$C$20='Attrition Rates'!$R$4,SUM((X23*'Data Entry'!$C$21)*'Data Entry'!$C$24),0)</f>
        <v>0</v>
      </c>
      <c r="AB23" s="160">
        <f>IF('Data Entry'!$C$20='Attrition Rates'!$R$4,SUM(X23*'Data Entry'!$C$22*'Data Entry'!$C$25),0)</f>
        <v>0</v>
      </c>
      <c r="AC23" s="2"/>
      <c r="AE23" s="2">
        <v>0</v>
      </c>
      <c r="AF23" s="2">
        <f t="shared" si="8"/>
        <v>144658.375</v>
      </c>
      <c r="AH23" s="2">
        <f>SUM('Data 6 Month'!G29-Costs!J23)</f>
        <v>86811.290000000008</v>
      </c>
      <c r="AI23" s="2">
        <f>SUM('Data 12 Month'!G29-Costs!U23)</f>
        <v>83746.571000000025</v>
      </c>
      <c r="AJ23" s="2">
        <f>SUM('Data No Upgrade'!G29-Costs!AF23)</f>
        <v>84066.274999999994</v>
      </c>
      <c r="AL23" t="str">
        <f t="shared" si="0"/>
        <v>Month 21</v>
      </c>
      <c r="AM23" t="str">
        <f t="shared" si="1"/>
        <v>Month 21</v>
      </c>
      <c r="AN23" t="str">
        <f t="shared" si="2"/>
        <v>Month 21</v>
      </c>
    </row>
    <row r="24" spans="1:40" x14ac:dyDescent="0.2">
      <c r="A24">
        <v>22</v>
      </c>
      <c r="B24">
        <f>+'Data 6 Month'!H30</f>
        <v>430</v>
      </c>
      <c r="C24" s="2">
        <f t="shared" si="3"/>
        <v>1287.5</v>
      </c>
      <c r="D24" s="2">
        <f>SUM(C24*'Data Entry'!$C$28)</f>
        <v>321.875</v>
      </c>
      <c r="E24" s="160">
        <f>IF('Data Entry'!$C$20='Attrition Rates'!$R$3,SUM((B24*'Data Entry'!$C$21)*'Data Entry'!$C$24),0)</f>
        <v>0</v>
      </c>
      <c r="F24" s="160">
        <f>IF('Data Entry'!$C$20='Attrition Rates'!$R$3,SUM(B24*'Data Entry'!$C$22*'Data Entry'!$C$25),0)</f>
        <v>0</v>
      </c>
      <c r="G24" s="2"/>
      <c r="I24" s="2">
        <f>SUM('Data 6 Month'!R30+'Data 6 Month'!W30+'Data 6 Month'!AB30+'Data 6 Month'!AG30+'Data 6 Month'!AL30+'Data 6 Month'!AQ30+'Data 6 Month'!AV30+'Data 6 Month'!BA30+'Data 6 Month'!BF30+'Data 6 Month'!BK30+'Data 6 Month'!BP30+'Data 6 Month'!BU30+'Data 6 Month'!BZ30+'Data 6 Month'!CE30+'Data 6 Month'!CJ30+'Data 6 Month'!CO30+'Data 6 Month'!CT30+'Data 6 Month'!CY30+'Data 6 Month'!DD30+'Data 6 Month'!DI30+'Data 6 Month'!DN30+'Data 6 Month'!DS30+'Data 6 Month'!DX30+'Data 6 Month'!EC30+'Data 6 Month'!EH30+'Data 6 Month'!EM30+'Data 6 Month'!ER30+'Data 6 Month'!EW30+'Data 6 Month'!FB30+'Data 6 Month'!FG30+'Data 6 Month'!FL30+'Data 6 Month'!FQ30+'Data 6 Month'!FV30+'Data 6 Month'!GA30+'Data 6 Month'!GF30+'Data 6 Month'!GK30+'Data 6 Month'!GP30+'Data 6 Month'!GU30+'Data 6 Month'!GZ30+'Data 6 Month'!HE30+'Data 6 Month'!HJ30+'Data 6 Month'!HO30+'Data 6 Month'!HT30+'Data 6 Month'!HY30+'Data 6 Month'!ID30+'Data 6 Month'!II30+'Data 6 Month'!IN30+'Data 6 Month'!IS30+'Data 6 Month'!IX30+'Data 6 Month'!JC30+'Data 6 Month'!JH30+'Data 6 Month'!JM30+'Data 6 Month'!JR30+'Data 6 Month'!JW30+'Data 6 Month'!KB30+'Data 6 Month'!KG30+'Data 6 Month'!KL30+'Data 6 Month'!KQ30+'Data 6 Month'!KV30+'Data 6 Month'!LA30+'Data 6 Month'!LF30+'Data 6 Month'!LK30+'Data 6 Month'!LP30+'Data 6 Month'!LU30+'Data 6 Month'!LZ30+'Data 6 Month'!ME30+'Data 6 Month'!MJ30+'Data 6 Month'!MO30+'Data 6 Month'!MT30+'Data 6 Month'!MY30+'Data 6 Month'!ND30+'Data 6 Month'!NI30+'Data 6 Month'!NN30+'Data 6 Month'!NS30+'Data 6 Month'!NX30+'Data 6 Month'!OC30+'Data 6 Month'!OH30+'Data 6 Month'!OM30+'Data 6 Month'!OR30+'Data 6 Month'!OW30+'Data 6 Month'!PB30+'Data 6 Month'!PG30+'Data 6 Month'!PL30+'Data 6 Month'!PQ30+'Data 6 Month'!PV30+'Data 6 Month'!QA30+'Data 6 Month'!QF30+'Data 6 Month'!QK30+'Data 6 Month'!QP30+'Data 6 Month'!QU30+'Data 6 Month'!QZ30+'Data 6 Month'!RE30+'Data 6 Month'!RJ30+'Data 6 Month'!RO30+'Data 6 Month'!RT30+'Data 6 Month'!RY30+'Data 6 Month'!SD30+'Data 6 Month'!SI30+'Data 6 Month'!SN30+'Data 6 Month'!SS30+'Data 6 Month'!SX30+'Data 6 Month'!TC30+'Data 6 Month'!TH30+'Data 6 Month'!TM30+'Data 6 Month'!TR30+'Data 6 Month'!TW30+'Data 6 Month'!UB30+'Data 6 Month'!UG30+'Data 6 Month'!UL30+'Data 6 Month'!UQ30+'Data 6 Month'!UV30+'Data 6 Month'!VA30+'Data 6 Month'!VF30+'Data 6 Month'!VK30+'Data 6 Month'!VP30+'Data 6 Month'!VU30+'Data 6 Month'!VZ30+'Data 6 Month'!WE30+'Data 6 Month'!WJ30+'Data 6 Month'!WO30+'Data 6 Month'!WT30+'Data 6 Month'!WY30+'Data 6 Month'!XD30+'Data 6 Month'!XI30+'Data 6 Month'!XN30+'Data 6 Month'!XS30+'Data 6 Month'!XX30+'Data 6 Month'!YC30+'Data 6 Month'!YH30+'Data 6 Month'!YM30)</f>
        <v>0</v>
      </c>
      <c r="J24" s="2">
        <f t="shared" si="4"/>
        <v>149417.75</v>
      </c>
      <c r="L24">
        <v>22</v>
      </c>
      <c r="M24">
        <f>+'Data 12 Month'!H30</f>
        <v>430</v>
      </c>
      <c r="N24" s="2">
        <f t="shared" si="5"/>
        <v>1287.5</v>
      </c>
      <c r="O24" s="2">
        <f>SUM(N24*'Data Entry'!$C$28)</f>
        <v>321.875</v>
      </c>
      <c r="P24" s="160">
        <f>IF('Data Entry'!$C$20='Attrition Rates'!$R$3,SUM((M24*'Data Entry'!$C$21)*'Data Entry'!$C$24),0)</f>
        <v>0</v>
      </c>
      <c r="Q24" s="160">
        <f>IF('Data Entry'!$C$20='Attrition Rates'!$R$3,SUM(M24*'Data Entry'!$C$22*'Data Entry'!$C$25),0)</f>
        <v>0</v>
      </c>
      <c r="R24" s="2"/>
      <c r="T24" s="2">
        <f>SUM('Data 12 Month'!R30+'Data 12 Month'!W30+'Data 12 Month'!AB30+'Data 12 Month'!AG30+'Data 12 Month'!AL30+'Data 12 Month'!AQ30+'Data 12 Month'!AV30)</f>
        <v>0</v>
      </c>
      <c r="U24" s="2">
        <f t="shared" si="6"/>
        <v>147317.75</v>
      </c>
      <c r="W24">
        <v>22</v>
      </c>
      <c r="X24">
        <f>+'Data No Upgrade'!H30</f>
        <v>430</v>
      </c>
      <c r="Y24" s="2">
        <f t="shared" si="7"/>
        <v>1287.5</v>
      </c>
      <c r="Z24" s="2">
        <f>SUM(Y24*'Data Entry'!$C$28)</f>
        <v>321.875</v>
      </c>
      <c r="AA24" s="160">
        <f>IF('Data Entry'!$C$20='Attrition Rates'!$R$3,SUM((X24*'Data Entry'!$C$21)*'Data Entry'!$C$24),0)</f>
        <v>0</v>
      </c>
      <c r="AB24" s="160">
        <f>IF('Data Entry'!$C$20='Attrition Rates'!$R$3,SUM(X24*'Data Entry'!$C$22*'Data Entry'!$C$25),0)</f>
        <v>0</v>
      </c>
      <c r="AC24" s="2"/>
      <c r="AE24" s="2">
        <v>0</v>
      </c>
      <c r="AF24" s="2">
        <f t="shared" si="8"/>
        <v>146267.75</v>
      </c>
      <c r="AH24" s="2">
        <f>SUM('Data 6 Month'!G30-Costs!J24)</f>
        <v>92672.572600000014</v>
      </c>
      <c r="AI24" s="2">
        <f>SUM('Data 12 Month'!G30-Costs!U24)</f>
        <v>89470.58500000005</v>
      </c>
      <c r="AJ24" s="2">
        <f>SUM('Data No Upgrade'!G30-Costs!AF24)</f>
        <v>89726.049999999988</v>
      </c>
      <c r="AL24" t="str">
        <f t="shared" si="0"/>
        <v>Month 22</v>
      </c>
      <c r="AM24" t="str">
        <f t="shared" si="1"/>
        <v>Month 22</v>
      </c>
      <c r="AN24" t="str">
        <f t="shared" si="2"/>
        <v>Month 22</v>
      </c>
    </row>
    <row r="25" spans="1:40" x14ac:dyDescent="0.2">
      <c r="A25">
        <v>23</v>
      </c>
      <c r="B25">
        <f>+'Data 6 Month'!H31</f>
        <v>410</v>
      </c>
      <c r="C25" s="2">
        <f t="shared" si="3"/>
        <v>1287.5</v>
      </c>
      <c r="D25" s="2">
        <f>SUM(C25*'Data Entry'!$C$28)</f>
        <v>321.875</v>
      </c>
      <c r="E25" s="160"/>
      <c r="F25" s="160"/>
      <c r="G25" s="2"/>
      <c r="I25" s="2">
        <f>SUM('Data 6 Month'!R31+'Data 6 Month'!W31+'Data 6 Month'!AB31+'Data 6 Month'!AG31+'Data 6 Month'!AL31+'Data 6 Month'!AQ31+'Data 6 Month'!AV31+'Data 6 Month'!BA31+'Data 6 Month'!BF31+'Data 6 Month'!BK31+'Data 6 Month'!BP31+'Data 6 Month'!BU31+'Data 6 Month'!BZ31+'Data 6 Month'!CE31+'Data 6 Month'!CJ31+'Data 6 Month'!CO31+'Data 6 Month'!CT31+'Data 6 Month'!CY31+'Data 6 Month'!DD31+'Data 6 Month'!DI31+'Data 6 Month'!DN31+'Data 6 Month'!DS31+'Data 6 Month'!DX31+'Data 6 Month'!EC31+'Data 6 Month'!EH31+'Data 6 Month'!EM31+'Data 6 Month'!ER31+'Data 6 Month'!EW31+'Data 6 Month'!FB31+'Data 6 Month'!FG31+'Data 6 Month'!FL31+'Data 6 Month'!FQ31+'Data 6 Month'!FV31+'Data 6 Month'!GA31+'Data 6 Month'!GF31+'Data 6 Month'!GK31+'Data 6 Month'!GP31+'Data 6 Month'!GU31+'Data 6 Month'!GZ31+'Data 6 Month'!HE31+'Data 6 Month'!HJ31+'Data 6 Month'!HO31+'Data 6 Month'!HT31+'Data 6 Month'!HY31+'Data 6 Month'!ID31+'Data 6 Month'!II31+'Data 6 Month'!IN31+'Data 6 Month'!IS31+'Data 6 Month'!IX31+'Data 6 Month'!JC31+'Data 6 Month'!JH31+'Data 6 Month'!JM31+'Data 6 Month'!JR31+'Data 6 Month'!JW31+'Data 6 Month'!KB31+'Data 6 Month'!KG31+'Data 6 Month'!KL31+'Data 6 Month'!KQ31+'Data 6 Month'!KV31+'Data 6 Month'!LA31+'Data 6 Month'!LF31+'Data 6 Month'!LK31+'Data 6 Month'!LP31+'Data 6 Month'!LU31+'Data 6 Month'!LZ31+'Data 6 Month'!ME31+'Data 6 Month'!MJ31+'Data 6 Month'!MO31+'Data 6 Month'!MT31+'Data 6 Month'!MY31+'Data 6 Month'!ND31+'Data 6 Month'!NI31+'Data 6 Month'!NN31+'Data 6 Month'!NS31+'Data 6 Month'!NX31+'Data 6 Month'!OC31+'Data 6 Month'!OH31+'Data 6 Month'!OM31+'Data 6 Month'!OR31+'Data 6 Month'!OW31+'Data 6 Month'!PB31+'Data 6 Month'!PG31+'Data 6 Month'!PL31+'Data 6 Month'!PQ31+'Data 6 Month'!PV31+'Data 6 Month'!QA31+'Data 6 Month'!QF31+'Data 6 Month'!QK31+'Data 6 Month'!QP31+'Data 6 Month'!QU31+'Data 6 Month'!QZ31+'Data 6 Month'!RE31+'Data 6 Month'!RJ31+'Data 6 Month'!RO31+'Data 6 Month'!RT31+'Data 6 Month'!RY31+'Data 6 Month'!SD31+'Data 6 Month'!SI31+'Data 6 Month'!SN31+'Data 6 Month'!SS31+'Data 6 Month'!SX31+'Data 6 Month'!TC31+'Data 6 Month'!TH31+'Data 6 Month'!TM31+'Data 6 Month'!TR31+'Data 6 Month'!TW31+'Data 6 Month'!UB31+'Data 6 Month'!UG31+'Data 6 Month'!UL31+'Data 6 Month'!UQ31+'Data 6 Month'!UV31+'Data 6 Month'!VA31+'Data 6 Month'!VF31+'Data 6 Month'!VK31+'Data 6 Month'!VP31+'Data 6 Month'!VU31+'Data 6 Month'!VZ31+'Data 6 Month'!WE31+'Data 6 Month'!WJ31+'Data 6 Month'!WO31+'Data 6 Month'!WT31+'Data 6 Month'!WY31+'Data 6 Month'!XD31+'Data 6 Month'!XI31+'Data 6 Month'!XN31+'Data 6 Month'!XS31+'Data 6 Month'!XX31+'Data 6 Month'!YC31+'Data 6 Month'!YH31+'Data 6 Month'!YM31)</f>
        <v>0</v>
      </c>
      <c r="J25" s="2">
        <f t="shared" si="4"/>
        <v>151027.125</v>
      </c>
      <c r="L25">
        <v>23</v>
      </c>
      <c r="M25">
        <f>+'Data 12 Month'!H31</f>
        <v>410</v>
      </c>
      <c r="N25" s="2">
        <f t="shared" si="5"/>
        <v>1287.5</v>
      </c>
      <c r="O25" s="2">
        <f>SUM(N25*'Data Entry'!$C$28)</f>
        <v>321.875</v>
      </c>
      <c r="P25" s="160"/>
      <c r="Q25" s="160"/>
      <c r="R25" s="2"/>
      <c r="T25" s="2">
        <f>SUM('Data 12 Month'!R31+'Data 12 Month'!W31+'Data 12 Month'!AB31+'Data 12 Month'!AG31+'Data 12 Month'!AL31+'Data 12 Month'!AQ31+'Data 12 Month'!AV31)</f>
        <v>0</v>
      </c>
      <c r="U25" s="2">
        <f t="shared" si="6"/>
        <v>148927.125</v>
      </c>
      <c r="W25">
        <v>23</v>
      </c>
      <c r="X25">
        <f>+'Data No Upgrade'!H31</f>
        <v>410</v>
      </c>
      <c r="Y25" s="2">
        <f t="shared" si="7"/>
        <v>1287.5</v>
      </c>
      <c r="Z25" s="2">
        <f>SUM(Y25*'Data Entry'!$C$28)</f>
        <v>321.875</v>
      </c>
      <c r="AA25" s="160"/>
      <c r="AB25" s="160"/>
      <c r="AC25" s="2"/>
      <c r="AE25" s="2">
        <v>0</v>
      </c>
      <c r="AF25" s="2">
        <f t="shared" si="8"/>
        <v>147877.125</v>
      </c>
      <c r="AH25" s="2">
        <f>SUM('Data 6 Month'!G31-Costs!J25)</f>
        <v>98185.612200000032</v>
      </c>
      <c r="AI25" s="2">
        <f>SUM('Data 12 Month'!G31-Costs!U25)</f>
        <v>94853.118000000046</v>
      </c>
      <c r="AJ25" s="2">
        <f>SUM('Data No Upgrade'!G31-Costs!AF25)</f>
        <v>95047.724999999977</v>
      </c>
      <c r="AL25" t="str">
        <f t="shared" si="0"/>
        <v>Month 23</v>
      </c>
      <c r="AM25" t="str">
        <f t="shared" si="1"/>
        <v>Month 23</v>
      </c>
      <c r="AN25" t="str">
        <f t="shared" si="2"/>
        <v>Month 23</v>
      </c>
    </row>
    <row r="26" spans="1:40" x14ac:dyDescent="0.2">
      <c r="A26">
        <v>24</v>
      </c>
      <c r="B26">
        <f>+'Data 6 Month'!H32</f>
        <v>390</v>
      </c>
      <c r="C26" s="2">
        <f t="shared" si="3"/>
        <v>1287.5</v>
      </c>
      <c r="D26" s="2">
        <f>SUM(C26*'Data Entry'!$C$28)</f>
        <v>321.875</v>
      </c>
      <c r="E26" s="162"/>
      <c r="F26" s="162"/>
      <c r="G26" s="2"/>
      <c r="I26" s="2">
        <f>SUM('Data 6 Month'!R32+'Data 6 Month'!W32+'Data 6 Month'!AB32+'Data 6 Month'!AG32+'Data 6 Month'!AL32+'Data 6 Month'!AQ32+'Data 6 Month'!AV32+'Data 6 Month'!BA32+'Data 6 Month'!BF32+'Data 6 Month'!BK32+'Data 6 Month'!BP32+'Data 6 Month'!BU32+'Data 6 Month'!BZ32+'Data 6 Month'!CE32+'Data 6 Month'!CJ32+'Data 6 Month'!CO32+'Data 6 Month'!CT32+'Data 6 Month'!CY32+'Data 6 Month'!DD32+'Data 6 Month'!DI32+'Data 6 Month'!DN32+'Data 6 Month'!DS32+'Data 6 Month'!DX32+'Data 6 Month'!EC32+'Data 6 Month'!EH32+'Data 6 Month'!EM32+'Data 6 Month'!ER32+'Data 6 Month'!EW32+'Data 6 Month'!FB32+'Data 6 Month'!FG32+'Data 6 Month'!FL32+'Data 6 Month'!FQ32+'Data 6 Month'!FV32+'Data 6 Month'!GA32+'Data 6 Month'!GF32+'Data 6 Month'!GK32+'Data 6 Month'!GP32+'Data 6 Month'!GU32+'Data 6 Month'!GZ32+'Data 6 Month'!HE32+'Data 6 Month'!HJ32+'Data 6 Month'!HO32+'Data 6 Month'!HT32+'Data 6 Month'!HY32+'Data 6 Month'!ID32+'Data 6 Month'!II32+'Data 6 Month'!IN32+'Data 6 Month'!IS32+'Data 6 Month'!IX32+'Data 6 Month'!JC32+'Data 6 Month'!JH32+'Data 6 Month'!JM32+'Data 6 Month'!JR32+'Data 6 Month'!JW32+'Data 6 Month'!KB32+'Data 6 Month'!KG32+'Data 6 Month'!KL32+'Data 6 Month'!KQ32+'Data 6 Month'!KV32+'Data 6 Month'!LA32+'Data 6 Month'!LF32+'Data 6 Month'!LK32+'Data 6 Month'!LP32+'Data 6 Month'!LU32+'Data 6 Month'!LZ32+'Data 6 Month'!ME32+'Data 6 Month'!MJ32+'Data 6 Month'!MO32+'Data 6 Month'!MT32+'Data 6 Month'!MY32+'Data 6 Month'!ND32+'Data 6 Month'!NI32+'Data 6 Month'!NN32+'Data 6 Month'!NS32+'Data 6 Month'!NX32+'Data 6 Month'!OC32+'Data 6 Month'!OH32+'Data 6 Month'!OM32+'Data 6 Month'!OR32+'Data 6 Month'!OW32+'Data 6 Month'!PB32+'Data 6 Month'!PG32+'Data 6 Month'!PL32+'Data 6 Month'!PQ32+'Data 6 Month'!PV32+'Data 6 Month'!QA32+'Data 6 Month'!QF32+'Data 6 Month'!QK32+'Data 6 Month'!QP32+'Data 6 Month'!QU32+'Data 6 Month'!QZ32+'Data 6 Month'!RE32+'Data 6 Month'!RJ32+'Data 6 Month'!RO32+'Data 6 Month'!RT32+'Data 6 Month'!RY32+'Data 6 Month'!SD32+'Data 6 Month'!SI32+'Data 6 Month'!SN32+'Data 6 Month'!SS32+'Data 6 Month'!SX32+'Data 6 Month'!TC32+'Data 6 Month'!TH32+'Data 6 Month'!TM32+'Data 6 Month'!TR32+'Data 6 Month'!TW32+'Data 6 Month'!UB32+'Data 6 Month'!UG32+'Data 6 Month'!UL32+'Data 6 Month'!UQ32+'Data 6 Month'!UV32+'Data 6 Month'!VA32+'Data 6 Month'!VF32+'Data 6 Month'!VK32+'Data 6 Month'!VP32+'Data 6 Month'!VU32+'Data 6 Month'!VZ32+'Data 6 Month'!WE32+'Data 6 Month'!WJ32+'Data 6 Month'!WO32+'Data 6 Month'!WT32+'Data 6 Month'!WY32+'Data 6 Month'!XD32+'Data 6 Month'!XI32+'Data 6 Month'!XN32+'Data 6 Month'!XS32+'Data 6 Month'!XX32+'Data 6 Month'!YC32+'Data 6 Month'!YH32+'Data 6 Month'!YM32)</f>
        <v>0</v>
      </c>
      <c r="J26" s="2">
        <f t="shared" si="4"/>
        <v>152636.5</v>
      </c>
      <c r="L26">
        <v>24</v>
      </c>
      <c r="M26">
        <f>+'Data 12 Month'!H32</f>
        <v>390</v>
      </c>
      <c r="N26" s="2">
        <f t="shared" si="5"/>
        <v>1287.5</v>
      </c>
      <c r="O26" s="2">
        <f>SUM(N26*'Data Entry'!$C$28)</f>
        <v>321.875</v>
      </c>
      <c r="P26" s="162"/>
      <c r="Q26" s="162"/>
      <c r="R26" s="2"/>
      <c r="T26" s="2">
        <f>SUM('Data 12 Month'!R32+'Data 12 Month'!W32+'Data 12 Month'!AB32+'Data 12 Month'!AG32+'Data 12 Month'!AL32+'Data 12 Month'!AQ32+'Data 12 Month'!AV32)</f>
        <v>0</v>
      </c>
      <c r="U26" s="2">
        <f t="shared" si="6"/>
        <v>150536.5</v>
      </c>
      <c r="W26">
        <v>24</v>
      </c>
      <c r="X26">
        <f>+'Data No Upgrade'!H32</f>
        <v>390</v>
      </c>
      <c r="Y26" s="2">
        <f t="shared" si="7"/>
        <v>1287.5</v>
      </c>
      <c r="Z26" s="2">
        <f>SUM(Y26*'Data Entry'!$C$28)</f>
        <v>321.875</v>
      </c>
      <c r="AA26" s="162"/>
      <c r="AB26" s="162"/>
      <c r="AC26" s="2"/>
      <c r="AE26" s="2">
        <v>0</v>
      </c>
      <c r="AF26" s="2">
        <f t="shared" si="8"/>
        <v>149486.5</v>
      </c>
      <c r="AH26" s="2">
        <f>SUM('Data 6 Month'!G32-Costs!J26)</f>
        <v>103357.17080000002</v>
      </c>
      <c r="AI26" s="2">
        <f>SUM('Data 12 Month'!G32-Costs!U26)</f>
        <v>99897.551000000036</v>
      </c>
      <c r="AJ26" s="2">
        <f>SUM('Data No Upgrade'!G32-Costs!AF26)</f>
        <v>100031.29999999999</v>
      </c>
      <c r="AL26" t="str">
        <f t="shared" si="0"/>
        <v>Month 24</v>
      </c>
      <c r="AM26" t="str">
        <f t="shared" si="1"/>
        <v>Month 24</v>
      </c>
      <c r="AN26" t="str">
        <f t="shared" si="2"/>
        <v>Month 24</v>
      </c>
    </row>
    <row r="27" spans="1:40" x14ac:dyDescent="0.2">
      <c r="A27">
        <v>25</v>
      </c>
      <c r="B27">
        <f>+'Data 6 Month'!H33</f>
        <v>384</v>
      </c>
      <c r="C27" s="2">
        <f>+C26*'Data Entry'!$C$29+C26</f>
        <v>1326.125</v>
      </c>
      <c r="D27" s="2">
        <f>SUM(C27*'Data Entry'!$C$28)</f>
        <v>331.53125</v>
      </c>
      <c r="E27" s="165">
        <f>IF(OR('Data Entry'!$C$20='Attrition Rates'!$R$3,'Data Entry'!$C$20='Attrition Rates'!$R$4,'Data Entry'!$C$20='Attrition Rates'!$R$5,'Data Entry'!$C$20='Attrition Rates'!$R$6),SUM((B27*'Data Entry'!$C$21)*'Data Entry'!$C$24),0)</f>
        <v>1344</v>
      </c>
      <c r="F27" s="165">
        <f>IF(OR('Data Entry'!$C$20='Attrition Rates'!$R$3,'Data Entry'!$C$20='Attrition Rates'!$R$4,'Data Entry'!$C$20='Attrition Rates'!$R$5,'Data Entry'!$C$20='Attrition Rates'!$R$6),SUM(B27*'Data Entry'!$C$22*'Data Entry'!$C$25),0)</f>
        <v>57.600000000000009</v>
      </c>
      <c r="G27" s="2"/>
      <c r="I27" s="2">
        <f>SUM('Data 6 Month'!R33+'Data 6 Month'!W33+'Data 6 Month'!AB33+'Data 6 Month'!AG33+'Data 6 Month'!AL33+'Data 6 Month'!AQ33+'Data 6 Month'!AV33+'Data 6 Month'!BA33+'Data 6 Month'!BF33+'Data 6 Month'!BK33+'Data 6 Month'!BP33+'Data 6 Month'!BU33+'Data 6 Month'!BZ33+'Data 6 Month'!CE33+'Data 6 Month'!CJ33+'Data 6 Month'!CO33+'Data 6 Month'!CT33+'Data 6 Month'!CY33+'Data 6 Month'!DD33+'Data 6 Month'!DI33+'Data 6 Month'!DN33+'Data 6 Month'!DS33+'Data 6 Month'!DX33+'Data 6 Month'!EC33+'Data 6 Month'!EH33+'Data 6 Month'!EM33+'Data 6 Month'!ER33+'Data 6 Month'!EW33+'Data 6 Month'!FB33+'Data 6 Month'!FG33+'Data 6 Month'!FL33+'Data 6 Month'!FQ33+'Data 6 Month'!FV33+'Data 6 Month'!GA33+'Data 6 Month'!GF33+'Data 6 Month'!GK33+'Data 6 Month'!GP33+'Data 6 Month'!GU33+'Data 6 Month'!GZ33+'Data 6 Month'!HE33+'Data 6 Month'!HJ33+'Data 6 Month'!HO33+'Data 6 Month'!HT33+'Data 6 Month'!HY33+'Data 6 Month'!ID33+'Data 6 Month'!II33+'Data 6 Month'!IN33+'Data 6 Month'!IS33+'Data 6 Month'!IX33+'Data 6 Month'!JC33+'Data 6 Month'!JH33+'Data 6 Month'!JM33+'Data 6 Month'!JR33+'Data 6 Month'!JW33+'Data 6 Month'!KB33+'Data 6 Month'!KG33+'Data 6 Month'!KL33+'Data 6 Month'!KQ33+'Data 6 Month'!KV33+'Data 6 Month'!LA33+'Data 6 Month'!LF33+'Data 6 Month'!LK33+'Data 6 Month'!LP33+'Data 6 Month'!LU33+'Data 6 Month'!LZ33+'Data 6 Month'!ME33+'Data 6 Month'!MJ33+'Data 6 Month'!MO33+'Data 6 Month'!MT33+'Data 6 Month'!MY33+'Data 6 Month'!ND33+'Data 6 Month'!NI33+'Data 6 Month'!NN33+'Data 6 Month'!NS33+'Data 6 Month'!NX33+'Data 6 Month'!OC33+'Data 6 Month'!OH33+'Data 6 Month'!OM33+'Data 6 Month'!OR33+'Data 6 Month'!OW33+'Data 6 Month'!PB33+'Data 6 Month'!PG33+'Data 6 Month'!PL33+'Data 6 Month'!PQ33+'Data 6 Month'!PV33+'Data 6 Month'!QA33+'Data 6 Month'!QF33+'Data 6 Month'!QK33+'Data 6 Month'!QP33+'Data 6 Month'!QU33+'Data 6 Month'!QZ33+'Data 6 Month'!RE33+'Data 6 Month'!RJ33+'Data 6 Month'!RO33+'Data 6 Month'!RT33+'Data 6 Month'!RY33+'Data 6 Month'!SD33+'Data 6 Month'!SI33+'Data 6 Month'!SN33+'Data 6 Month'!SS33+'Data 6 Month'!SX33+'Data 6 Month'!TC33+'Data 6 Month'!TH33+'Data 6 Month'!TM33+'Data 6 Month'!TR33+'Data 6 Month'!TW33+'Data 6 Month'!UB33+'Data 6 Month'!UG33+'Data 6 Month'!UL33+'Data 6 Month'!UQ33+'Data 6 Month'!UV33+'Data 6 Month'!VA33+'Data 6 Month'!VF33+'Data 6 Month'!VK33+'Data 6 Month'!VP33+'Data 6 Month'!VU33+'Data 6 Month'!VZ33+'Data 6 Month'!WE33+'Data 6 Month'!WJ33+'Data 6 Month'!WO33+'Data 6 Month'!WT33+'Data 6 Month'!WY33+'Data 6 Month'!XD33+'Data 6 Month'!XI33+'Data 6 Month'!XN33+'Data 6 Month'!XS33+'Data 6 Month'!XX33+'Data 6 Month'!YC33+'Data 6 Month'!YH33+'Data 6 Month'!YM33)</f>
        <v>700</v>
      </c>
      <c r="J27" s="2">
        <f t="shared" si="4"/>
        <v>156395.75625000001</v>
      </c>
      <c r="L27">
        <v>25</v>
      </c>
      <c r="M27">
        <f>+'Data 12 Month'!H33</f>
        <v>384</v>
      </c>
      <c r="N27" s="2">
        <f>+N26*'Data Entry'!$C$29+N26</f>
        <v>1326.125</v>
      </c>
      <c r="O27" s="2">
        <f>SUM(N27*'Data Entry'!$C$28)</f>
        <v>331.53125</v>
      </c>
      <c r="P27" s="165">
        <f>IF(OR('Data Entry'!$C$20='Attrition Rates'!$R$3,'Data Entry'!$C$20='Attrition Rates'!$R$4,'Data Entry'!$C$20='Attrition Rates'!$R$5,'Data Entry'!$C$20='Attrition Rates'!$R$6),SUM((M27*'Data Entry'!$C$21)*'Data Entry'!$C$24),0)</f>
        <v>1344</v>
      </c>
      <c r="Q27" s="165">
        <f>IF(OR('Data Entry'!$C$20='Attrition Rates'!$R$3,'Data Entry'!$C$20='Attrition Rates'!$R$4,'Data Entry'!$C$20='Attrition Rates'!$R$5,'Data Entry'!$C$20='Attrition Rates'!$R$6),SUM(M27*'Data Entry'!$C$22*'Data Entry'!$C$25),0)</f>
        <v>57.600000000000009</v>
      </c>
      <c r="R27" s="2"/>
      <c r="T27" s="2">
        <f>SUM('Data 12 Month'!R33+'Data 12 Month'!W33+'Data 12 Month'!AB33+'Data 12 Month'!AG33+'Data 12 Month'!AL33+'Data 12 Month'!AQ33+'Data 12 Month'!AV33)</f>
        <v>700</v>
      </c>
      <c r="U27" s="2">
        <f t="shared" si="6"/>
        <v>154295.75625000001</v>
      </c>
      <c r="W27">
        <v>25</v>
      </c>
      <c r="X27">
        <f>+'Data No Upgrade'!H33</f>
        <v>384</v>
      </c>
      <c r="Y27" s="2">
        <f>+Y26*'Data Entry'!$C$29+Y26</f>
        <v>1326.125</v>
      </c>
      <c r="Z27" s="2">
        <f>SUM(Y27*'Data Entry'!$C$28)</f>
        <v>331.53125</v>
      </c>
      <c r="AA27" s="165">
        <f>IF(OR('Data Entry'!$C$20='Attrition Rates'!$R$3,'Data Entry'!$C$20='Attrition Rates'!$R$4,'Data Entry'!$C$20='Attrition Rates'!$R$5,'Data Entry'!$C$20='Attrition Rates'!$R$6),SUM((X27*'Data Entry'!$C$21)*'Data Entry'!$C$24),0)</f>
        <v>1344</v>
      </c>
      <c r="AB27" s="165">
        <f>IF(OR('Data Entry'!$C$20='Attrition Rates'!$R$3,'Data Entry'!$C$20='Attrition Rates'!$R$4,'Data Entry'!$C$20='Attrition Rates'!$R$5,'Data Entry'!$C$20='Attrition Rates'!$R$6),SUM(X27*'Data Entry'!$C$22*'Data Entry'!$C$25),0)</f>
        <v>57.600000000000009</v>
      </c>
      <c r="AC27" s="2"/>
      <c r="AE27" s="2">
        <v>0</v>
      </c>
      <c r="AF27" s="2">
        <f t="shared" si="8"/>
        <v>152545.75625000001</v>
      </c>
      <c r="AH27" s="2">
        <f>SUM('Data 6 Month'!G33-Costs!J27)</f>
        <v>107125.17975000004</v>
      </c>
      <c r="AI27" s="2">
        <f>SUM('Data 12 Month'!G33-Costs!U27)</f>
        <v>102755.58795000004</v>
      </c>
      <c r="AJ27" s="2">
        <f>SUM('Data No Upgrade'!G33-Costs!AF27)</f>
        <v>103463.56374999997</v>
      </c>
      <c r="AL27" t="str">
        <f t="shared" si="0"/>
        <v>Month 25</v>
      </c>
      <c r="AM27" t="str">
        <f t="shared" si="1"/>
        <v>Month 25</v>
      </c>
      <c r="AN27" t="str">
        <f t="shared" si="2"/>
        <v>Month 25</v>
      </c>
    </row>
    <row r="28" spans="1:40" x14ac:dyDescent="0.2">
      <c r="A28">
        <v>26</v>
      </c>
      <c r="B28">
        <f>+'Data 6 Month'!H34</f>
        <v>378</v>
      </c>
      <c r="C28" s="2">
        <f t="shared" si="3"/>
        <v>1326.125</v>
      </c>
      <c r="D28" s="2">
        <f>SUM(C28*'Data Entry'!$C$28)</f>
        <v>331.53125</v>
      </c>
      <c r="E28" s="160"/>
      <c r="F28" s="160"/>
      <c r="G28" s="2"/>
      <c r="I28" s="2">
        <f>SUM('Data 6 Month'!R34+'Data 6 Month'!W34+'Data 6 Month'!AB34+'Data 6 Month'!AG34+'Data 6 Month'!AL34+'Data 6 Month'!AQ34+'Data 6 Month'!AV34+'Data 6 Month'!BA34+'Data 6 Month'!BF34+'Data 6 Month'!BK34+'Data 6 Month'!BP34+'Data 6 Month'!BU34+'Data 6 Month'!BZ34+'Data 6 Month'!CE34+'Data 6 Month'!CJ34+'Data 6 Month'!CO34+'Data 6 Month'!CT34+'Data 6 Month'!CY34+'Data 6 Month'!DD34+'Data 6 Month'!DI34+'Data 6 Month'!DN34+'Data 6 Month'!DS34+'Data 6 Month'!DX34+'Data 6 Month'!EC34+'Data 6 Month'!EH34+'Data 6 Month'!EM34+'Data 6 Month'!ER34+'Data 6 Month'!EW34+'Data 6 Month'!FB34+'Data 6 Month'!FG34+'Data 6 Month'!FL34+'Data 6 Month'!FQ34+'Data 6 Month'!FV34+'Data 6 Month'!GA34+'Data 6 Month'!GF34+'Data 6 Month'!GK34+'Data 6 Month'!GP34+'Data 6 Month'!GU34+'Data 6 Month'!GZ34+'Data 6 Month'!HE34+'Data 6 Month'!HJ34+'Data 6 Month'!HO34+'Data 6 Month'!HT34+'Data 6 Month'!HY34+'Data 6 Month'!ID34+'Data 6 Month'!II34+'Data 6 Month'!IN34+'Data 6 Month'!IS34+'Data 6 Month'!IX34+'Data 6 Month'!JC34+'Data 6 Month'!JH34+'Data 6 Month'!JM34+'Data 6 Month'!JR34+'Data 6 Month'!JW34+'Data 6 Month'!KB34+'Data 6 Month'!KG34+'Data 6 Month'!KL34+'Data 6 Month'!KQ34+'Data 6 Month'!KV34+'Data 6 Month'!LA34+'Data 6 Month'!LF34+'Data 6 Month'!LK34+'Data 6 Month'!LP34+'Data 6 Month'!LU34+'Data 6 Month'!LZ34+'Data 6 Month'!ME34+'Data 6 Month'!MJ34+'Data 6 Month'!MO34+'Data 6 Month'!MT34+'Data 6 Month'!MY34+'Data 6 Month'!ND34+'Data 6 Month'!NI34+'Data 6 Month'!NN34+'Data 6 Month'!NS34+'Data 6 Month'!NX34+'Data 6 Month'!OC34+'Data 6 Month'!OH34+'Data 6 Month'!OM34+'Data 6 Month'!OR34+'Data 6 Month'!OW34+'Data 6 Month'!PB34+'Data 6 Month'!PG34+'Data 6 Month'!PL34+'Data 6 Month'!PQ34+'Data 6 Month'!PV34+'Data 6 Month'!QA34+'Data 6 Month'!QF34+'Data 6 Month'!QK34+'Data 6 Month'!QP34+'Data 6 Month'!QU34+'Data 6 Month'!QZ34+'Data 6 Month'!RE34+'Data 6 Month'!RJ34+'Data 6 Month'!RO34+'Data 6 Month'!RT34+'Data 6 Month'!RY34+'Data 6 Month'!SD34+'Data 6 Month'!SI34+'Data 6 Month'!SN34+'Data 6 Month'!SS34+'Data 6 Month'!SX34+'Data 6 Month'!TC34+'Data 6 Month'!TH34+'Data 6 Month'!TM34+'Data 6 Month'!TR34+'Data 6 Month'!TW34+'Data 6 Month'!UB34+'Data 6 Month'!UG34+'Data 6 Month'!UL34+'Data 6 Month'!UQ34+'Data 6 Month'!UV34+'Data 6 Month'!VA34+'Data 6 Month'!VF34+'Data 6 Month'!VK34+'Data 6 Month'!VP34+'Data 6 Month'!VU34+'Data 6 Month'!VZ34+'Data 6 Month'!WE34+'Data 6 Month'!WJ34+'Data 6 Month'!WO34+'Data 6 Month'!WT34+'Data 6 Month'!WY34+'Data 6 Month'!XD34+'Data 6 Month'!XI34+'Data 6 Month'!XN34+'Data 6 Month'!XS34+'Data 6 Month'!XX34+'Data 6 Month'!YC34+'Data 6 Month'!YH34+'Data 6 Month'!YM34)</f>
        <v>0</v>
      </c>
      <c r="J28" s="2">
        <f t="shared" si="4"/>
        <v>158053.41250000001</v>
      </c>
      <c r="L28">
        <v>26</v>
      </c>
      <c r="M28">
        <f>+'Data 12 Month'!H34</f>
        <v>378</v>
      </c>
      <c r="N28" s="2">
        <f t="shared" si="5"/>
        <v>1326.125</v>
      </c>
      <c r="O28" s="2">
        <f>SUM(N28*'Data Entry'!$C$28)</f>
        <v>331.53125</v>
      </c>
      <c r="P28" s="160"/>
      <c r="Q28" s="160"/>
      <c r="R28" s="2"/>
      <c r="T28" s="2">
        <f>SUM('Data 12 Month'!R34+'Data 12 Month'!W34+'Data 12 Month'!AB34+'Data 12 Month'!AG34+'Data 12 Month'!AL34+'Data 12 Month'!AQ34+'Data 12 Month'!AV34)</f>
        <v>0</v>
      </c>
      <c r="U28" s="2">
        <f t="shared" si="6"/>
        <v>155953.41250000001</v>
      </c>
      <c r="W28">
        <v>26</v>
      </c>
      <c r="X28">
        <f>+'Data No Upgrade'!H34</f>
        <v>378</v>
      </c>
      <c r="Y28" s="2">
        <f t="shared" si="7"/>
        <v>1326.125</v>
      </c>
      <c r="Z28" s="2">
        <f>SUM(Y28*'Data Entry'!$C$28)</f>
        <v>331.53125</v>
      </c>
      <c r="AA28" s="160"/>
      <c r="AB28" s="160"/>
      <c r="AC28" s="2"/>
      <c r="AE28" s="2">
        <v>0</v>
      </c>
      <c r="AF28" s="2">
        <f t="shared" si="8"/>
        <v>154203.41250000001</v>
      </c>
      <c r="AH28" s="2">
        <f>SUM('Data 6 Month'!G34-Costs!J28)</f>
        <v>112115.2457</v>
      </c>
      <c r="AI28" s="2">
        <f>SUM('Data 12 Month'!G34-Costs!U28)</f>
        <v>107607.03290000002</v>
      </c>
      <c r="AJ28" s="2">
        <f>SUM('Data No Upgrade'!G34-Costs!AF28)</f>
        <v>108195.99749999997</v>
      </c>
      <c r="AL28" t="str">
        <f t="shared" si="0"/>
        <v>Month 26</v>
      </c>
      <c r="AM28" t="str">
        <f t="shared" si="1"/>
        <v>Month 26</v>
      </c>
      <c r="AN28" t="str">
        <f t="shared" si="2"/>
        <v>Month 26</v>
      </c>
    </row>
    <row r="29" spans="1:40" x14ac:dyDescent="0.2">
      <c r="A29">
        <v>27</v>
      </c>
      <c r="B29">
        <f>+'Data 6 Month'!H35</f>
        <v>372</v>
      </c>
      <c r="C29" s="2">
        <f t="shared" si="3"/>
        <v>1326.125</v>
      </c>
      <c r="D29" s="2">
        <f>SUM(C29*'Data Entry'!$C$28)</f>
        <v>331.53125</v>
      </c>
      <c r="E29" s="162"/>
      <c r="F29" s="162"/>
      <c r="G29" s="2"/>
      <c r="I29" s="2">
        <f>SUM('Data 6 Month'!R35+'Data 6 Month'!W35+'Data 6 Month'!AB35+'Data 6 Month'!AG35+'Data 6 Month'!AL35+'Data 6 Month'!AQ35+'Data 6 Month'!AV35+'Data 6 Month'!BA35+'Data 6 Month'!BF35+'Data 6 Month'!BK35+'Data 6 Month'!BP35+'Data 6 Month'!BU35+'Data 6 Month'!BZ35+'Data 6 Month'!CE35+'Data 6 Month'!CJ35+'Data 6 Month'!CO35+'Data 6 Month'!CT35+'Data 6 Month'!CY35+'Data 6 Month'!DD35+'Data 6 Month'!DI35+'Data 6 Month'!DN35+'Data 6 Month'!DS35+'Data 6 Month'!DX35+'Data 6 Month'!EC35+'Data 6 Month'!EH35+'Data 6 Month'!EM35+'Data 6 Month'!ER35+'Data 6 Month'!EW35+'Data 6 Month'!FB35+'Data 6 Month'!FG35+'Data 6 Month'!FL35+'Data 6 Month'!FQ35+'Data 6 Month'!FV35+'Data 6 Month'!GA35+'Data 6 Month'!GF35+'Data 6 Month'!GK35+'Data 6 Month'!GP35+'Data 6 Month'!GU35+'Data 6 Month'!GZ35+'Data 6 Month'!HE35+'Data 6 Month'!HJ35+'Data 6 Month'!HO35+'Data 6 Month'!HT35+'Data 6 Month'!HY35+'Data 6 Month'!ID35+'Data 6 Month'!II35+'Data 6 Month'!IN35+'Data 6 Month'!IS35+'Data 6 Month'!IX35+'Data 6 Month'!JC35+'Data 6 Month'!JH35+'Data 6 Month'!JM35+'Data 6 Month'!JR35+'Data 6 Month'!JW35+'Data 6 Month'!KB35+'Data 6 Month'!KG35+'Data 6 Month'!KL35+'Data 6 Month'!KQ35+'Data 6 Month'!KV35+'Data 6 Month'!LA35+'Data 6 Month'!LF35+'Data 6 Month'!LK35+'Data 6 Month'!LP35+'Data 6 Month'!LU35+'Data 6 Month'!LZ35+'Data 6 Month'!ME35+'Data 6 Month'!MJ35+'Data 6 Month'!MO35+'Data 6 Month'!MT35+'Data 6 Month'!MY35+'Data 6 Month'!ND35+'Data 6 Month'!NI35+'Data 6 Month'!NN35+'Data 6 Month'!NS35+'Data 6 Month'!NX35+'Data 6 Month'!OC35+'Data 6 Month'!OH35+'Data 6 Month'!OM35+'Data 6 Month'!OR35+'Data 6 Month'!OW35+'Data 6 Month'!PB35+'Data 6 Month'!PG35+'Data 6 Month'!PL35+'Data 6 Month'!PQ35+'Data 6 Month'!PV35+'Data 6 Month'!QA35+'Data 6 Month'!QF35+'Data 6 Month'!QK35+'Data 6 Month'!QP35+'Data 6 Month'!QU35+'Data 6 Month'!QZ35+'Data 6 Month'!RE35+'Data 6 Month'!RJ35+'Data 6 Month'!RO35+'Data 6 Month'!RT35+'Data 6 Month'!RY35+'Data 6 Month'!SD35+'Data 6 Month'!SI35+'Data 6 Month'!SN35+'Data 6 Month'!SS35+'Data 6 Month'!SX35+'Data 6 Month'!TC35+'Data 6 Month'!TH35+'Data 6 Month'!TM35+'Data 6 Month'!TR35+'Data 6 Month'!TW35+'Data 6 Month'!UB35+'Data 6 Month'!UG35+'Data 6 Month'!UL35+'Data 6 Month'!UQ35+'Data 6 Month'!UV35+'Data 6 Month'!VA35+'Data 6 Month'!VF35+'Data 6 Month'!VK35+'Data 6 Month'!VP35+'Data 6 Month'!VU35+'Data 6 Month'!VZ35+'Data 6 Month'!WE35+'Data 6 Month'!WJ35+'Data 6 Month'!WO35+'Data 6 Month'!WT35+'Data 6 Month'!WY35+'Data 6 Month'!XD35+'Data 6 Month'!XI35+'Data 6 Month'!XN35+'Data 6 Month'!XS35+'Data 6 Month'!XX35+'Data 6 Month'!YC35+'Data 6 Month'!YH35+'Data 6 Month'!YM35)</f>
        <v>0</v>
      </c>
      <c r="J29" s="2">
        <f t="shared" si="4"/>
        <v>159711.06875000001</v>
      </c>
      <c r="L29">
        <v>27</v>
      </c>
      <c r="M29">
        <f>+'Data 12 Month'!H35</f>
        <v>372</v>
      </c>
      <c r="N29" s="2">
        <f t="shared" si="5"/>
        <v>1326.125</v>
      </c>
      <c r="O29" s="2">
        <f>SUM(N29*'Data Entry'!$C$28)</f>
        <v>331.53125</v>
      </c>
      <c r="P29" s="162"/>
      <c r="Q29" s="162"/>
      <c r="R29" s="2"/>
      <c r="T29" s="2">
        <f>SUM('Data 12 Month'!R35+'Data 12 Month'!W35+'Data 12 Month'!AB35+'Data 12 Month'!AG35+'Data 12 Month'!AL35+'Data 12 Month'!AQ35+'Data 12 Month'!AV35)</f>
        <v>0</v>
      </c>
      <c r="U29" s="2">
        <f t="shared" si="6"/>
        <v>157611.06875000001</v>
      </c>
      <c r="W29">
        <v>27</v>
      </c>
      <c r="X29">
        <f>+'Data No Upgrade'!H35</f>
        <v>372</v>
      </c>
      <c r="Y29" s="2">
        <f t="shared" si="7"/>
        <v>1326.125</v>
      </c>
      <c r="Z29" s="2">
        <f>SUM(Y29*'Data Entry'!$C$28)</f>
        <v>331.53125</v>
      </c>
      <c r="AA29" s="162"/>
      <c r="AB29" s="162"/>
      <c r="AC29" s="2"/>
      <c r="AE29" s="2">
        <v>0</v>
      </c>
      <c r="AF29" s="2">
        <f t="shared" si="8"/>
        <v>155861.06875000001</v>
      </c>
      <c r="AH29" s="2">
        <f>SUM('Data 6 Month'!G35-Costs!J29)</f>
        <v>116993.06245</v>
      </c>
      <c r="AI29" s="2">
        <f>SUM('Data 12 Month'!G35-Costs!U29)</f>
        <v>112350.28585000001</v>
      </c>
      <c r="AJ29" s="2">
        <f>SUM('Data No Upgrade'!G35-Costs!AF29)</f>
        <v>112827.00124999994</v>
      </c>
      <c r="AL29" t="str">
        <f t="shared" si="0"/>
        <v>Month 27</v>
      </c>
      <c r="AM29" t="str">
        <f t="shared" si="1"/>
        <v>Month 27</v>
      </c>
      <c r="AN29" t="str">
        <f t="shared" si="2"/>
        <v>Month 27</v>
      </c>
    </row>
    <row r="30" spans="1:40" x14ac:dyDescent="0.2">
      <c r="A30">
        <v>28</v>
      </c>
      <c r="B30">
        <f>+'Data 6 Month'!H36</f>
        <v>366</v>
      </c>
      <c r="C30" s="2">
        <f t="shared" si="3"/>
        <v>1326.125</v>
      </c>
      <c r="D30" s="2">
        <f>SUM(C30*'Data Entry'!$C$28)</f>
        <v>331.53125</v>
      </c>
      <c r="E30" s="160">
        <f>IF('Data Entry'!$C$20='Attrition Rates'!$R$3,SUM((B30*'Data Entry'!$C$21)*'Data Entry'!$C$24),0)</f>
        <v>0</v>
      </c>
      <c r="F30" s="160">
        <f>IF('Data Entry'!$C$20='Attrition Rates'!$R$3,SUM(B30*'Data Entry'!$C$22*'Data Entry'!$C$25),0)</f>
        <v>0</v>
      </c>
      <c r="G30" s="2"/>
      <c r="I30" s="2">
        <f>SUM('Data 6 Month'!R36+'Data 6 Month'!W36+'Data 6 Month'!AB36+'Data 6 Month'!AG36+'Data 6 Month'!AL36+'Data 6 Month'!AQ36+'Data 6 Month'!AV36+'Data 6 Month'!BA36+'Data 6 Month'!BF36+'Data 6 Month'!BK36+'Data 6 Month'!BP36+'Data 6 Month'!BU36+'Data 6 Month'!BZ36+'Data 6 Month'!CE36+'Data 6 Month'!CJ36+'Data 6 Month'!CO36+'Data 6 Month'!CT36+'Data 6 Month'!CY36+'Data 6 Month'!DD36+'Data 6 Month'!DI36+'Data 6 Month'!DN36+'Data 6 Month'!DS36+'Data 6 Month'!DX36+'Data 6 Month'!EC36+'Data 6 Month'!EH36+'Data 6 Month'!EM36+'Data 6 Month'!ER36+'Data 6 Month'!EW36+'Data 6 Month'!FB36+'Data 6 Month'!FG36+'Data 6 Month'!FL36+'Data 6 Month'!FQ36+'Data 6 Month'!FV36+'Data 6 Month'!GA36+'Data 6 Month'!GF36+'Data 6 Month'!GK36+'Data 6 Month'!GP36+'Data 6 Month'!GU36+'Data 6 Month'!GZ36+'Data 6 Month'!HE36+'Data 6 Month'!HJ36+'Data 6 Month'!HO36+'Data 6 Month'!HT36+'Data 6 Month'!HY36+'Data 6 Month'!ID36+'Data 6 Month'!II36+'Data 6 Month'!IN36+'Data 6 Month'!IS36+'Data 6 Month'!IX36+'Data 6 Month'!JC36+'Data 6 Month'!JH36+'Data 6 Month'!JM36+'Data 6 Month'!JR36+'Data 6 Month'!JW36+'Data 6 Month'!KB36+'Data 6 Month'!KG36+'Data 6 Month'!KL36+'Data 6 Month'!KQ36+'Data 6 Month'!KV36+'Data 6 Month'!LA36+'Data 6 Month'!LF36+'Data 6 Month'!LK36+'Data 6 Month'!LP36+'Data 6 Month'!LU36+'Data 6 Month'!LZ36+'Data 6 Month'!ME36+'Data 6 Month'!MJ36+'Data 6 Month'!MO36+'Data 6 Month'!MT36+'Data 6 Month'!MY36+'Data 6 Month'!ND36+'Data 6 Month'!NI36+'Data 6 Month'!NN36+'Data 6 Month'!NS36+'Data 6 Month'!NX36+'Data 6 Month'!OC36+'Data 6 Month'!OH36+'Data 6 Month'!OM36+'Data 6 Month'!OR36+'Data 6 Month'!OW36+'Data 6 Month'!PB36+'Data 6 Month'!PG36+'Data 6 Month'!PL36+'Data 6 Month'!PQ36+'Data 6 Month'!PV36+'Data 6 Month'!QA36+'Data 6 Month'!QF36+'Data 6 Month'!QK36+'Data 6 Month'!QP36+'Data 6 Month'!QU36+'Data 6 Month'!QZ36+'Data 6 Month'!RE36+'Data 6 Month'!RJ36+'Data 6 Month'!RO36+'Data 6 Month'!RT36+'Data 6 Month'!RY36+'Data 6 Month'!SD36+'Data 6 Month'!SI36+'Data 6 Month'!SN36+'Data 6 Month'!SS36+'Data 6 Month'!SX36+'Data 6 Month'!TC36+'Data 6 Month'!TH36+'Data 6 Month'!TM36+'Data 6 Month'!TR36+'Data 6 Month'!TW36+'Data 6 Month'!UB36+'Data 6 Month'!UG36+'Data 6 Month'!UL36+'Data 6 Month'!UQ36+'Data 6 Month'!UV36+'Data 6 Month'!VA36+'Data 6 Month'!VF36+'Data 6 Month'!VK36+'Data 6 Month'!VP36+'Data 6 Month'!VU36+'Data 6 Month'!VZ36+'Data 6 Month'!WE36+'Data 6 Month'!WJ36+'Data 6 Month'!WO36+'Data 6 Month'!WT36+'Data 6 Month'!WY36+'Data 6 Month'!XD36+'Data 6 Month'!XI36+'Data 6 Month'!XN36+'Data 6 Month'!XS36+'Data 6 Month'!XX36+'Data 6 Month'!YC36+'Data 6 Month'!YH36+'Data 6 Month'!YM36)</f>
        <v>0</v>
      </c>
      <c r="J30" s="2">
        <f t="shared" si="4"/>
        <v>161368.72500000001</v>
      </c>
      <c r="L30">
        <v>28</v>
      </c>
      <c r="M30">
        <f>+'Data 12 Month'!H36</f>
        <v>366</v>
      </c>
      <c r="N30" s="2">
        <f t="shared" si="5"/>
        <v>1326.125</v>
      </c>
      <c r="O30" s="2">
        <f>SUM(N30*'Data Entry'!$C$28)</f>
        <v>331.53125</v>
      </c>
      <c r="P30" s="160">
        <f>IF('Data Entry'!$C$20='Attrition Rates'!$R$3,SUM((M30*'Data Entry'!$C$21)*'Data Entry'!$C$24),0)</f>
        <v>0</v>
      </c>
      <c r="Q30" s="160">
        <f>IF('Data Entry'!$C$20='Attrition Rates'!$R$3,SUM(M30*'Data Entry'!$C$22*'Data Entry'!$C$25),0)</f>
        <v>0</v>
      </c>
      <c r="R30" s="2"/>
      <c r="T30" s="2">
        <f>SUM('Data 12 Month'!R36+'Data 12 Month'!W36+'Data 12 Month'!AB36+'Data 12 Month'!AG36+'Data 12 Month'!AL36+'Data 12 Month'!AQ36+'Data 12 Month'!AV36)</f>
        <v>0</v>
      </c>
      <c r="U30" s="2">
        <f t="shared" si="6"/>
        <v>159268.72500000001</v>
      </c>
      <c r="W30">
        <v>28</v>
      </c>
      <c r="X30">
        <f>+'Data No Upgrade'!H36</f>
        <v>366</v>
      </c>
      <c r="Y30" s="2">
        <f t="shared" si="7"/>
        <v>1326.125</v>
      </c>
      <c r="Z30" s="2">
        <f>SUM(Y30*'Data Entry'!$C$28)</f>
        <v>331.53125</v>
      </c>
      <c r="AA30" s="160">
        <f>IF('Data Entry'!$C$20='Attrition Rates'!$R$3,SUM((X30*'Data Entry'!$C$21)*'Data Entry'!$C$24),0)</f>
        <v>0</v>
      </c>
      <c r="AB30" s="160">
        <f>IF('Data Entry'!$C$20='Attrition Rates'!$R$3,SUM(X30*'Data Entry'!$C$22*'Data Entry'!$C$25),0)</f>
        <v>0</v>
      </c>
      <c r="AC30" s="2"/>
      <c r="AE30" s="2">
        <v>0</v>
      </c>
      <c r="AF30" s="2">
        <f t="shared" si="8"/>
        <v>157518.72500000001</v>
      </c>
      <c r="AH30" s="2">
        <f>SUM('Data 6 Month'!G36-Costs!J30)</f>
        <v>121742.40119999999</v>
      </c>
      <c r="AI30" s="2">
        <f>SUM('Data 12 Month'!G36-Costs!U30)</f>
        <v>116988.72779999996</v>
      </c>
      <c r="AJ30" s="2">
        <f>SUM('Data No Upgrade'!G36-Costs!AF30)</f>
        <v>117356.57499999992</v>
      </c>
      <c r="AL30" t="str">
        <f t="shared" si="0"/>
        <v>Month 28</v>
      </c>
      <c r="AM30" t="str">
        <f t="shared" si="1"/>
        <v>Month 28</v>
      </c>
      <c r="AN30" t="str">
        <f t="shared" si="2"/>
        <v>Month 28</v>
      </c>
    </row>
    <row r="31" spans="1:40" x14ac:dyDescent="0.2">
      <c r="A31">
        <v>29</v>
      </c>
      <c r="B31">
        <f>+'Data 6 Month'!H37</f>
        <v>360</v>
      </c>
      <c r="C31" s="2">
        <f t="shared" si="3"/>
        <v>1326.125</v>
      </c>
      <c r="D31" s="2">
        <f>SUM(C31*'Data Entry'!$C$28)</f>
        <v>331.53125</v>
      </c>
      <c r="E31" s="160">
        <f>IF('Data Entry'!$C$20='Attrition Rates'!$R$4,SUM((B31*'Data Entry'!$C$21)*'Data Entry'!$C$24),0)</f>
        <v>0</v>
      </c>
      <c r="F31" s="160">
        <f>IF('Data Entry'!$C$20='Attrition Rates'!$R$4,SUM(B31*'Data Entry'!$C$22*'Data Entry'!$C$25),0)</f>
        <v>0</v>
      </c>
      <c r="G31" s="2"/>
      <c r="I31" s="2">
        <f>SUM('Data 6 Month'!R37+'Data 6 Month'!W37+'Data 6 Month'!AB37+'Data 6 Month'!AG37+'Data 6 Month'!AL37+'Data 6 Month'!AQ37+'Data 6 Month'!AV37+'Data 6 Month'!BA37+'Data 6 Month'!BF37+'Data 6 Month'!BK37+'Data 6 Month'!BP37+'Data 6 Month'!BU37+'Data 6 Month'!BZ37+'Data 6 Month'!CE37+'Data 6 Month'!CJ37+'Data 6 Month'!CO37+'Data 6 Month'!CT37+'Data 6 Month'!CY37+'Data 6 Month'!DD37+'Data 6 Month'!DI37+'Data 6 Month'!DN37+'Data 6 Month'!DS37+'Data 6 Month'!DX37+'Data 6 Month'!EC37+'Data 6 Month'!EH37+'Data 6 Month'!EM37+'Data 6 Month'!ER37+'Data 6 Month'!EW37+'Data 6 Month'!FB37+'Data 6 Month'!FG37+'Data 6 Month'!FL37+'Data 6 Month'!FQ37+'Data 6 Month'!FV37+'Data 6 Month'!GA37+'Data 6 Month'!GF37+'Data 6 Month'!GK37+'Data 6 Month'!GP37+'Data 6 Month'!GU37+'Data 6 Month'!GZ37+'Data 6 Month'!HE37+'Data 6 Month'!HJ37+'Data 6 Month'!HO37+'Data 6 Month'!HT37+'Data 6 Month'!HY37+'Data 6 Month'!ID37+'Data 6 Month'!II37+'Data 6 Month'!IN37+'Data 6 Month'!IS37+'Data 6 Month'!IX37+'Data 6 Month'!JC37+'Data 6 Month'!JH37+'Data 6 Month'!JM37+'Data 6 Month'!JR37+'Data 6 Month'!JW37+'Data 6 Month'!KB37+'Data 6 Month'!KG37+'Data 6 Month'!KL37+'Data 6 Month'!KQ37+'Data 6 Month'!KV37+'Data 6 Month'!LA37+'Data 6 Month'!LF37+'Data 6 Month'!LK37+'Data 6 Month'!LP37+'Data 6 Month'!LU37+'Data 6 Month'!LZ37+'Data 6 Month'!ME37+'Data 6 Month'!MJ37+'Data 6 Month'!MO37+'Data 6 Month'!MT37+'Data 6 Month'!MY37+'Data 6 Month'!ND37+'Data 6 Month'!NI37+'Data 6 Month'!NN37+'Data 6 Month'!NS37+'Data 6 Month'!NX37+'Data 6 Month'!OC37+'Data 6 Month'!OH37+'Data 6 Month'!OM37+'Data 6 Month'!OR37+'Data 6 Month'!OW37+'Data 6 Month'!PB37+'Data 6 Month'!PG37+'Data 6 Month'!PL37+'Data 6 Month'!PQ37+'Data 6 Month'!PV37+'Data 6 Month'!QA37+'Data 6 Month'!QF37+'Data 6 Month'!QK37+'Data 6 Month'!QP37+'Data 6 Month'!QU37+'Data 6 Month'!QZ37+'Data 6 Month'!RE37+'Data 6 Month'!RJ37+'Data 6 Month'!RO37+'Data 6 Month'!RT37+'Data 6 Month'!RY37+'Data 6 Month'!SD37+'Data 6 Month'!SI37+'Data 6 Month'!SN37+'Data 6 Month'!SS37+'Data 6 Month'!SX37+'Data 6 Month'!TC37+'Data 6 Month'!TH37+'Data 6 Month'!TM37+'Data 6 Month'!TR37+'Data 6 Month'!TW37+'Data 6 Month'!UB37+'Data 6 Month'!UG37+'Data 6 Month'!UL37+'Data 6 Month'!UQ37+'Data 6 Month'!UV37+'Data 6 Month'!VA37+'Data 6 Month'!VF37+'Data 6 Month'!VK37+'Data 6 Month'!VP37+'Data 6 Month'!VU37+'Data 6 Month'!VZ37+'Data 6 Month'!WE37+'Data 6 Month'!WJ37+'Data 6 Month'!WO37+'Data 6 Month'!WT37+'Data 6 Month'!WY37+'Data 6 Month'!XD37+'Data 6 Month'!XI37+'Data 6 Month'!XN37+'Data 6 Month'!XS37+'Data 6 Month'!XX37+'Data 6 Month'!YC37+'Data 6 Month'!YH37+'Data 6 Month'!YM37)</f>
        <v>0</v>
      </c>
      <c r="J31" s="2">
        <f t="shared" si="4"/>
        <v>163026.38125000001</v>
      </c>
      <c r="L31">
        <v>29</v>
      </c>
      <c r="M31">
        <f>+'Data 12 Month'!H37</f>
        <v>360</v>
      </c>
      <c r="N31" s="2">
        <f t="shared" si="5"/>
        <v>1326.125</v>
      </c>
      <c r="O31" s="2">
        <f>SUM(N31*'Data Entry'!$C$28)</f>
        <v>331.53125</v>
      </c>
      <c r="P31" s="160">
        <f>IF('Data Entry'!$C$20='Attrition Rates'!$R$4,SUM((M31*'Data Entry'!$C$21)*'Data Entry'!$C$24),0)</f>
        <v>0</v>
      </c>
      <c r="Q31" s="160">
        <f>IF('Data Entry'!$C$20='Attrition Rates'!$R$4,SUM(M31*'Data Entry'!$C$22*'Data Entry'!$C$25),0)</f>
        <v>0</v>
      </c>
      <c r="R31" s="2"/>
      <c r="T31" s="2">
        <f>SUM('Data 12 Month'!R37+'Data 12 Month'!W37+'Data 12 Month'!AB37+'Data 12 Month'!AG37+'Data 12 Month'!AL37+'Data 12 Month'!AQ37+'Data 12 Month'!AV37)</f>
        <v>0</v>
      </c>
      <c r="U31" s="2">
        <f t="shared" si="6"/>
        <v>160926.38125000001</v>
      </c>
      <c r="W31">
        <v>29</v>
      </c>
      <c r="X31">
        <f>+'Data No Upgrade'!H37</f>
        <v>360</v>
      </c>
      <c r="Y31" s="2">
        <f t="shared" si="7"/>
        <v>1326.125</v>
      </c>
      <c r="Z31" s="2">
        <f>SUM(Y31*'Data Entry'!$C$28)</f>
        <v>331.53125</v>
      </c>
      <c r="AA31" s="160">
        <f>IF('Data Entry'!$C$20='Attrition Rates'!$R$4,SUM((X31*'Data Entry'!$C$21)*'Data Entry'!$C$24),0)</f>
        <v>0</v>
      </c>
      <c r="AB31" s="160">
        <f>IF('Data Entry'!$C$20='Attrition Rates'!$R$4,SUM(X31*'Data Entry'!$C$22*'Data Entry'!$C$25),0)</f>
        <v>0</v>
      </c>
      <c r="AC31" s="2"/>
      <c r="AE31" s="2">
        <v>0</v>
      </c>
      <c r="AF31" s="2">
        <f t="shared" si="8"/>
        <v>159176.38125000001</v>
      </c>
      <c r="AH31" s="2">
        <f>SUM('Data 6 Month'!G37-Costs!J31)</f>
        <v>126397.07194999998</v>
      </c>
      <c r="AI31" s="2">
        <f>SUM('Data 12 Month'!G37-Costs!U31)</f>
        <v>121522.35874999993</v>
      </c>
      <c r="AJ31" s="2">
        <f>SUM('Data No Upgrade'!G37-Costs!AF31)</f>
        <v>121784.71874999991</v>
      </c>
      <c r="AL31" t="str">
        <f t="shared" si="0"/>
        <v>Month 29</v>
      </c>
      <c r="AM31" t="str">
        <f t="shared" si="1"/>
        <v>Month 29</v>
      </c>
      <c r="AN31" t="str">
        <f t="shared" si="2"/>
        <v>Month 29</v>
      </c>
    </row>
    <row r="32" spans="1:40" x14ac:dyDescent="0.2">
      <c r="A32">
        <v>30</v>
      </c>
      <c r="B32">
        <f>+'Data 6 Month'!H38</f>
        <v>354</v>
      </c>
      <c r="C32" s="2">
        <f t="shared" si="3"/>
        <v>1326.125</v>
      </c>
      <c r="D32" s="2">
        <f>SUM(C32*'Data Entry'!$C$28)</f>
        <v>331.53125</v>
      </c>
      <c r="E32" s="162"/>
      <c r="F32" s="162"/>
      <c r="G32" s="2"/>
      <c r="I32" s="2">
        <f>SUM('Data 6 Month'!R38+'Data 6 Month'!W38+'Data 6 Month'!AB38+'Data 6 Month'!AG38+'Data 6 Month'!AL38+'Data 6 Month'!AQ38+'Data 6 Month'!AV38+'Data 6 Month'!BA38+'Data 6 Month'!BF38+'Data 6 Month'!BK38+'Data 6 Month'!BP38+'Data 6 Month'!BU38+'Data 6 Month'!BZ38+'Data 6 Month'!CE38+'Data 6 Month'!CJ38+'Data 6 Month'!CO38+'Data 6 Month'!CT38+'Data 6 Month'!CY38+'Data 6 Month'!DD38+'Data 6 Month'!DI38+'Data 6 Month'!DN38+'Data 6 Month'!DS38+'Data 6 Month'!DX38+'Data 6 Month'!EC38+'Data 6 Month'!EH38+'Data 6 Month'!EM38+'Data 6 Month'!ER38+'Data 6 Month'!EW38+'Data 6 Month'!FB38+'Data 6 Month'!FG38+'Data 6 Month'!FL38+'Data 6 Month'!FQ38+'Data 6 Month'!FV38+'Data 6 Month'!GA38+'Data 6 Month'!GF38+'Data 6 Month'!GK38+'Data 6 Month'!GP38+'Data 6 Month'!GU38+'Data 6 Month'!GZ38+'Data 6 Month'!HE38+'Data 6 Month'!HJ38+'Data 6 Month'!HO38+'Data 6 Month'!HT38+'Data 6 Month'!HY38+'Data 6 Month'!ID38+'Data 6 Month'!II38+'Data 6 Month'!IN38+'Data 6 Month'!IS38+'Data 6 Month'!IX38+'Data 6 Month'!JC38+'Data 6 Month'!JH38+'Data 6 Month'!JM38+'Data 6 Month'!JR38+'Data 6 Month'!JW38+'Data 6 Month'!KB38+'Data 6 Month'!KG38+'Data 6 Month'!KL38+'Data 6 Month'!KQ38+'Data 6 Month'!KV38+'Data 6 Month'!LA38+'Data 6 Month'!LF38+'Data 6 Month'!LK38+'Data 6 Month'!LP38+'Data 6 Month'!LU38+'Data 6 Month'!LZ38+'Data 6 Month'!ME38+'Data 6 Month'!MJ38+'Data 6 Month'!MO38+'Data 6 Month'!MT38+'Data 6 Month'!MY38+'Data 6 Month'!ND38+'Data 6 Month'!NI38+'Data 6 Month'!NN38+'Data 6 Month'!NS38+'Data 6 Month'!NX38+'Data 6 Month'!OC38+'Data 6 Month'!OH38+'Data 6 Month'!OM38+'Data 6 Month'!OR38+'Data 6 Month'!OW38+'Data 6 Month'!PB38+'Data 6 Month'!PG38+'Data 6 Month'!PL38+'Data 6 Month'!PQ38+'Data 6 Month'!PV38+'Data 6 Month'!QA38+'Data 6 Month'!QF38+'Data 6 Month'!QK38+'Data 6 Month'!QP38+'Data 6 Month'!QU38+'Data 6 Month'!QZ38+'Data 6 Month'!RE38+'Data 6 Month'!RJ38+'Data 6 Month'!RO38+'Data 6 Month'!RT38+'Data 6 Month'!RY38+'Data 6 Month'!SD38+'Data 6 Month'!SI38+'Data 6 Month'!SN38+'Data 6 Month'!SS38+'Data 6 Month'!SX38+'Data 6 Month'!TC38+'Data 6 Month'!TH38+'Data 6 Month'!TM38+'Data 6 Month'!TR38+'Data 6 Month'!TW38+'Data 6 Month'!UB38+'Data 6 Month'!UG38+'Data 6 Month'!UL38+'Data 6 Month'!UQ38+'Data 6 Month'!UV38+'Data 6 Month'!VA38+'Data 6 Month'!VF38+'Data 6 Month'!VK38+'Data 6 Month'!VP38+'Data 6 Month'!VU38+'Data 6 Month'!VZ38+'Data 6 Month'!WE38+'Data 6 Month'!WJ38+'Data 6 Month'!WO38+'Data 6 Month'!WT38+'Data 6 Month'!WY38+'Data 6 Month'!XD38+'Data 6 Month'!XI38+'Data 6 Month'!XN38+'Data 6 Month'!XS38+'Data 6 Month'!XX38+'Data 6 Month'!YC38+'Data 6 Month'!YH38+'Data 6 Month'!YM38)</f>
        <v>0</v>
      </c>
      <c r="J32" s="2">
        <f t="shared" si="4"/>
        <v>164684.03750000001</v>
      </c>
      <c r="L32">
        <v>30</v>
      </c>
      <c r="M32">
        <f>+'Data 12 Month'!H38</f>
        <v>354</v>
      </c>
      <c r="N32" s="2">
        <f t="shared" si="5"/>
        <v>1326.125</v>
      </c>
      <c r="O32" s="2">
        <f>SUM(N32*'Data Entry'!$C$28)</f>
        <v>331.53125</v>
      </c>
      <c r="P32" s="162"/>
      <c r="Q32" s="162"/>
      <c r="R32" s="2"/>
      <c r="T32" s="2">
        <f>SUM('Data 12 Month'!R38+'Data 12 Month'!W38+'Data 12 Month'!AB38+'Data 12 Month'!AG38+'Data 12 Month'!AL38+'Data 12 Month'!AQ38+'Data 12 Month'!AV38)</f>
        <v>0</v>
      </c>
      <c r="U32" s="2">
        <f t="shared" si="6"/>
        <v>162584.03750000001</v>
      </c>
      <c r="W32">
        <v>30</v>
      </c>
      <c r="X32">
        <f>+'Data No Upgrade'!H38</f>
        <v>354</v>
      </c>
      <c r="Y32" s="2">
        <f t="shared" si="7"/>
        <v>1326.125</v>
      </c>
      <c r="Z32" s="2">
        <f>SUM(Y32*'Data Entry'!$C$28)</f>
        <v>331.53125</v>
      </c>
      <c r="AA32" s="162"/>
      <c r="AB32" s="162"/>
      <c r="AC32" s="2"/>
      <c r="AE32" s="2">
        <v>0</v>
      </c>
      <c r="AF32" s="2">
        <f t="shared" si="8"/>
        <v>160834.03750000001</v>
      </c>
      <c r="AH32" s="2">
        <f>SUM('Data 6 Month'!G38-Costs!J32)</f>
        <v>130967.21769999995</v>
      </c>
      <c r="AI32" s="2">
        <f>SUM('Data 12 Month'!G38-Costs!U32)</f>
        <v>125951.1786999999</v>
      </c>
      <c r="AJ32" s="2">
        <f>SUM('Data No Upgrade'!G38-Costs!AF32)</f>
        <v>126111.43249999991</v>
      </c>
      <c r="AL32" t="str">
        <f t="shared" si="0"/>
        <v>Month 30</v>
      </c>
      <c r="AM32" t="str">
        <f t="shared" si="1"/>
        <v>Month 30</v>
      </c>
      <c r="AN32" t="str">
        <f t="shared" si="2"/>
        <v>Month 30</v>
      </c>
    </row>
    <row r="33" spans="1:40" x14ac:dyDescent="0.2">
      <c r="A33">
        <v>31</v>
      </c>
      <c r="B33">
        <f>+'Data 6 Month'!H39</f>
        <v>348</v>
      </c>
      <c r="C33" s="2">
        <f t="shared" si="3"/>
        <v>1326.125</v>
      </c>
      <c r="D33" s="2">
        <f>SUM(C33*'Data Entry'!$C$28)</f>
        <v>331.53125</v>
      </c>
      <c r="E33" s="161">
        <f>IF(OR('Data Entry'!$C$20='Attrition Rates'!$R$3,'Data Entry'!$C$20='Attrition Rates'!$R$5),SUM((B33*'Data Entry'!$C$21)*'Data Entry'!$C$24),0)</f>
        <v>1218</v>
      </c>
      <c r="F33" s="161">
        <f>IF(OR('Data Entry'!$C$20='Attrition Rates'!$R$3,'Data Entry'!$C$20='Attrition Rates'!$R$5),SUM(B33*'Data Entry'!$C$22*'Data Entry'!$C$25),0)</f>
        <v>52.2</v>
      </c>
      <c r="G33" s="2"/>
      <c r="I33" s="2">
        <f>SUM('Data 6 Month'!R39+'Data 6 Month'!W39+'Data 6 Month'!AB39+'Data 6 Month'!AG39+'Data 6 Month'!AL39+'Data 6 Month'!AQ39+'Data 6 Month'!AV39+'Data 6 Month'!BA39+'Data 6 Month'!BF39+'Data 6 Month'!BK39+'Data 6 Month'!BP39+'Data 6 Month'!BU39+'Data 6 Month'!BZ39+'Data 6 Month'!CE39+'Data 6 Month'!CJ39+'Data 6 Month'!CO39+'Data 6 Month'!CT39+'Data 6 Month'!CY39+'Data 6 Month'!DD39+'Data 6 Month'!DI39+'Data 6 Month'!DN39+'Data 6 Month'!DS39+'Data 6 Month'!DX39+'Data 6 Month'!EC39+'Data 6 Month'!EH39+'Data 6 Month'!EM39+'Data 6 Month'!ER39+'Data 6 Month'!EW39+'Data 6 Month'!FB39+'Data 6 Month'!FG39+'Data 6 Month'!FL39+'Data 6 Month'!FQ39+'Data 6 Month'!FV39+'Data 6 Month'!GA39+'Data 6 Month'!GF39+'Data 6 Month'!GK39+'Data 6 Month'!GP39+'Data 6 Month'!GU39+'Data 6 Month'!GZ39+'Data 6 Month'!HE39+'Data 6 Month'!HJ39+'Data 6 Month'!HO39+'Data 6 Month'!HT39+'Data 6 Month'!HY39+'Data 6 Month'!ID39+'Data 6 Month'!II39+'Data 6 Month'!IN39+'Data 6 Month'!IS39+'Data 6 Month'!IX39+'Data 6 Month'!JC39+'Data 6 Month'!JH39+'Data 6 Month'!JM39+'Data 6 Month'!JR39+'Data 6 Month'!JW39+'Data 6 Month'!KB39+'Data 6 Month'!KG39+'Data 6 Month'!KL39+'Data 6 Month'!KQ39+'Data 6 Month'!KV39+'Data 6 Month'!LA39+'Data 6 Month'!LF39+'Data 6 Month'!LK39+'Data 6 Month'!LP39+'Data 6 Month'!LU39+'Data 6 Month'!LZ39+'Data 6 Month'!ME39+'Data 6 Month'!MJ39+'Data 6 Month'!MO39+'Data 6 Month'!MT39+'Data 6 Month'!MY39+'Data 6 Month'!ND39+'Data 6 Month'!NI39+'Data 6 Month'!NN39+'Data 6 Month'!NS39+'Data 6 Month'!NX39+'Data 6 Month'!OC39+'Data 6 Month'!OH39+'Data 6 Month'!OM39+'Data 6 Month'!OR39+'Data 6 Month'!OW39+'Data 6 Month'!PB39+'Data 6 Month'!PG39+'Data 6 Month'!PL39+'Data 6 Month'!PQ39+'Data 6 Month'!PV39+'Data 6 Month'!QA39+'Data 6 Month'!QF39+'Data 6 Month'!QK39+'Data 6 Month'!QP39+'Data 6 Month'!QU39+'Data 6 Month'!QZ39+'Data 6 Month'!RE39+'Data 6 Month'!RJ39+'Data 6 Month'!RO39+'Data 6 Month'!RT39+'Data 6 Month'!RY39+'Data 6 Month'!SD39+'Data 6 Month'!SI39+'Data 6 Month'!SN39+'Data 6 Month'!SS39+'Data 6 Month'!SX39+'Data 6 Month'!TC39+'Data 6 Month'!TH39+'Data 6 Month'!TM39+'Data 6 Month'!TR39+'Data 6 Month'!TW39+'Data 6 Month'!UB39+'Data 6 Month'!UG39+'Data 6 Month'!UL39+'Data 6 Month'!UQ39+'Data 6 Month'!UV39+'Data 6 Month'!VA39+'Data 6 Month'!VF39+'Data 6 Month'!VK39+'Data 6 Month'!VP39+'Data 6 Month'!VU39+'Data 6 Month'!VZ39+'Data 6 Month'!WE39+'Data 6 Month'!WJ39+'Data 6 Month'!WO39+'Data 6 Month'!WT39+'Data 6 Month'!WY39+'Data 6 Month'!XD39+'Data 6 Month'!XI39+'Data 6 Month'!XN39+'Data 6 Month'!XS39+'Data 6 Month'!XX39+'Data 6 Month'!YC39+'Data 6 Month'!YH39+'Data 6 Month'!YM39)</f>
        <v>665</v>
      </c>
      <c r="J33" s="2">
        <f t="shared" si="4"/>
        <v>168276.89375000002</v>
      </c>
      <c r="L33">
        <v>31</v>
      </c>
      <c r="M33">
        <f>+'Data 12 Month'!H39</f>
        <v>348</v>
      </c>
      <c r="N33" s="2">
        <f t="shared" si="5"/>
        <v>1326.125</v>
      </c>
      <c r="O33" s="2">
        <f>SUM(N33*'Data Entry'!$C$28)</f>
        <v>331.53125</v>
      </c>
      <c r="P33" s="161">
        <f>IF(OR('Data Entry'!$C$20='Attrition Rates'!$R$3,'Data Entry'!$C$20='Attrition Rates'!$R$5),SUM((M33*'Data Entry'!$C$21)*'Data Entry'!$C$24),0)</f>
        <v>1218</v>
      </c>
      <c r="Q33" s="161">
        <f>IF(OR('Data Entry'!$C$20='Attrition Rates'!$R$3,'Data Entry'!$C$20='Attrition Rates'!$R$5),SUM(M33*'Data Entry'!$C$22*'Data Entry'!$C$25),0)</f>
        <v>52.2</v>
      </c>
      <c r="R33" s="2"/>
      <c r="T33" s="2">
        <f>SUM('Data 12 Month'!R39+'Data 12 Month'!W39+'Data 12 Month'!AB39+'Data 12 Month'!AG39+'Data 12 Month'!AL39+'Data 12 Month'!AQ39+'Data 12 Month'!AV39)</f>
        <v>0</v>
      </c>
      <c r="U33" s="2">
        <f t="shared" si="6"/>
        <v>165511.89375000002</v>
      </c>
      <c r="W33">
        <v>31</v>
      </c>
      <c r="X33">
        <f>+'Data No Upgrade'!H39</f>
        <v>348</v>
      </c>
      <c r="Y33" s="2">
        <f t="shared" si="7"/>
        <v>1326.125</v>
      </c>
      <c r="Z33" s="2">
        <f>SUM(Y33*'Data Entry'!$C$28)</f>
        <v>331.53125</v>
      </c>
      <c r="AA33" s="161">
        <f>IF(OR('Data Entry'!$C$20='Attrition Rates'!$R$3,'Data Entry'!$C$20='Attrition Rates'!$R$5),SUM((X33*'Data Entry'!$C$21)*'Data Entry'!$C$24),0)</f>
        <v>1218</v>
      </c>
      <c r="AB33" s="161">
        <f>IF(OR('Data Entry'!$C$20='Attrition Rates'!$R$3,'Data Entry'!$C$20='Attrition Rates'!$R$5),SUM(X33*'Data Entry'!$C$22*'Data Entry'!$C$25),0)</f>
        <v>52.2</v>
      </c>
      <c r="AC33" s="2"/>
      <c r="AE33" s="2">
        <v>0</v>
      </c>
      <c r="AF33" s="2">
        <f t="shared" si="8"/>
        <v>163761.89375000002</v>
      </c>
      <c r="AH33" s="2">
        <f>SUM('Data 6 Month'!G39-Costs!J33)</f>
        <v>134311.7870499999</v>
      </c>
      <c r="AI33" s="2">
        <f>SUM('Data 12 Month'!G39-Costs!U33)</f>
        <v>129004.98764999988</v>
      </c>
      <c r="AJ33" s="2">
        <f>SUM('Data No Upgrade'!G39-Costs!AF33)</f>
        <v>129066.5162499999</v>
      </c>
      <c r="AL33" t="str">
        <f t="shared" si="0"/>
        <v>Month 31</v>
      </c>
      <c r="AM33" t="str">
        <f t="shared" si="1"/>
        <v>Month 31</v>
      </c>
      <c r="AN33" t="str">
        <f t="shared" si="2"/>
        <v>Month 31</v>
      </c>
    </row>
    <row r="34" spans="1:40" x14ac:dyDescent="0.2">
      <c r="A34">
        <v>32</v>
      </c>
      <c r="B34">
        <f>+'Data 6 Month'!H40</f>
        <v>342</v>
      </c>
      <c r="C34" s="2">
        <f t="shared" si="3"/>
        <v>1326.125</v>
      </c>
      <c r="D34" s="2">
        <f>SUM(C34*'Data Entry'!$C$28)</f>
        <v>331.53125</v>
      </c>
      <c r="E34" s="160"/>
      <c r="F34" s="160"/>
      <c r="G34" s="2"/>
      <c r="I34" s="2">
        <f>SUM('Data 6 Month'!R40+'Data 6 Month'!W40+'Data 6 Month'!AB40+'Data 6 Month'!AG40+'Data 6 Month'!AL40+'Data 6 Month'!AQ40+'Data 6 Month'!AV40+'Data 6 Month'!BA40+'Data 6 Month'!BF40+'Data 6 Month'!BK40+'Data 6 Month'!BP40+'Data 6 Month'!BU40+'Data 6 Month'!BZ40+'Data 6 Month'!CE40+'Data 6 Month'!CJ40+'Data 6 Month'!CO40+'Data 6 Month'!CT40+'Data 6 Month'!CY40+'Data 6 Month'!DD40+'Data 6 Month'!DI40+'Data 6 Month'!DN40+'Data 6 Month'!DS40+'Data 6 Month'!DX40+'Data 6 Month'!EC40+'Data 6 Month'!EH40+'Data 6 Month'!EM40+'Data 6 Month'!ER40+'Data 6 Month'!EW40+'Data 6 Month'!FB40+'Data 6 Month'!FG40+'Data 6 Month'!FL40+'Data 6 Month'!FQ40+'Data 6 Month'!FV40+'Data 6 Month'!GA40+'Data 6 Month'!GF40+'Data 6 Month'!GK40+'Data 6 Month'!GP40+'Data 6 Month'!GU40+'Data 6 Month'!GZ40+'Data 6 Month'!HE40+'Data 6 Month'!HJ40+'Data 6 Month'!HO40+'Data 6 Month'!HT40+'Data 6 Month'!HY40+'Data 6 Month'!ID40+'Data 6 Month'!II40+'Data 6 Month'!IN40+'Data 6 Month'!IS40+'Data 6 Month'!IX40+'Data 6 Month'!JC40+'Data 6 Month'!JH40+'Data 6 Month'!JM40+'Data 6 Month'!JR40+'Data 6 Month'!JW40+'Data 6 Month'!KB40+'Data 6 Month'!KG40+'Data 6 Month'!KL40+'Data 6 Month'!KQ40+'Data 6 Month'!KV40+'Data 6 Month'!LA40+'Data 6 Month'!LF40+'Data 6 Month'!LK40+'Data 6 Month'!LP40+'Data 6 Month'!LU40+'Data 6 Month'!LZ40+'Data 6 Month'!ME40+'Data 6 Month'!MJ40+'Data 6 Month'!MO40+'Data 6 Month'!MT40+'Data 6 Month'!MY40+'Data 6 Month'!ND40+'Data 6 Month'!NI40+'Data 6 Month'!NN40+'Data 6 Month'!NS40+'Data 6 Month'!NX40+'Data 6 Month'!OC40+'Data 6 Month'!OH40+'Data 6 Month'!OM40+'Data 6 Month'!OR40+'Data 6 Month'!OW40+'Data 6 Month'!PB40+'Data 6 Month'!PG40+'Data 6 Month'!PL40+'Data 6 Month'!PQ40+'Data 6 Month'!PV40+'Data 6 Month'!QA40+'Data 6 Month'!QF40+'Data 6 Month'!QK40+'Data 6 Month'!QP40+'Data 6 Month'!QU40+'Data 6 Month'!QZ40+'Data 6 Month'!RE40+'Data 6 Month'!RJ40+'Data 6 Month'!RO40+'Data 6 Month'!RT40+'Data 6 Month'!RY40+'Data 6 Month'!SD40+'Data 6 Month'!SI40+'Data 6 Month'!SN40+'Data 6 Month'!SS40+'Data 6 Month'!SX40+'Data 6 Month'!TC40+'Data 6 Month'!TH40+'Data 6 Month'!TM40+'Data 6 Month'!TR40+'Data 6 Month'!TW40+'Data 6 Month'!UB40+'Data 6 Month'!UG40+'Data 6 Month'!UL40+'Data 6 Month'!UQ40+'Data 6 Month'!UV40+'Data 6 Month'!VA40+'Data 6 Month'!VF40+'Data 6 Month'!VK40+'Data 6 Month'!VP40+'Data 6 Month'!VU40+'Data 6 Month'!VZ40+'Data 6 Month'!WE40+'Data 6 Month'!WJ40+'Data 6 Month'!WO40+'Data 6 Month'!WT40+'Data 6 Month'!WY40+'Data 6 Month'!XD40+'Data 6 Month'!XI40+'Data 6 Month'!XN40+'Data 6 Month'!XS40+'Data 6 Month'!XX40+'Data 6 Month'!YC40+'Data 6 Month'!YH40+'Data 6 Month'!YM40)</f>
        <v>0</v>
      </c>
      <c r="J34" s="2">
        <f t="shared" si="4"/>
        <v>169934.55000000002</v>
      </c>
      <c r="L34">
        <v>32</v>
      </c>
      <c r="M34">
        <f>+'Data 12 Month'!H40</f>
        <v>342</v>
      </c>
      <c r="N34" s="2">
        <f t="shared" si="5"/>
        <v>1326.125</v>
      </c>
      <c r="O34" s="2">
        <f>SUM(N34*'Data Entry'!$C$28)</f>
        <v>331.53125</v>
      </c>
      <c r="P34" s="160"/>
      <c r="Q34" s="160"/>
      <c r="R34" s="2"/>
      <c r="T34" s="2">
        <f>SUM('Data 12 Month'!R40+'Data 12 Month'!W40+'Data 12 Month'!AB40+'Data 12 Month'!AG40+'Data 12 Month'!AL40+'Data 12 Month'!AQ40+'Data 12 Month'!AV40)</f>
        <v>0</v>
      </c>
      <c r="U34" s="2">
        <f t="shared" si="6"/>
        <v>167169.55000000002</v>
      </c>
      <c r="W34">
        <v>32</v>
      </c>
      <c r="X34">
        <f>+'Data No Upgrade'!H40</f>
        <v>342</v>
      </c>
      <c r="Y34" s="2">
        <f t="shared" si="7"/>
        <v>1326.125</v>
      </c>
      <c r="Z34" s="2">
        <f>SUM(Y34*'Data Entry'!$C$28)</f>
        <v>331.53125</v>
      </c>
      <c r="AA34" s="160"/>
      <c r="AB34" s="160"/>
      <c r="AC34" s="2"/>
      <c r="AE34" s="2">
        <v>0</v>
      </c>
      <c r="AF34" s="2">
        <f t="shared" si="8"/>
        <v>165419.55000000002</v>
      </c>
      <c r="AH34" s="2">
        <f>SUM('Data 6 Month'!G40-Costs!J34)</f>
        <v>138748.72139999989</v>
      </c>
      <c r="AI34" s="2">
        <f>SUM('Data 12 Month'!G40-Costs!U34)</f>
        <v>133224.18559999988</v>
      </c>
      <c r="AJ34" s="2">
        <f>SUM('Data No Upgrade'!G40-Costs!AF34)</f>
        <v>133190.36999999991</v>
      </c>
      <c r="AL34" t="str">
        <f t="shared" si="0"/>
        <v>Month 32</v>
      </c>
      <c r="AM34" t="str">
        <f t="shared" si="1"/>
        <v>Month 32</v>
      </c>
      <c r="AN34" t="str">
        <f t="shared" si="2"/>
        <v>Month 32</v>
      </c>
    </row>
    <row r="35" spans="1:40" x14ac:dyDescent="0.2">
      <c r="A35">
        <v>33</v>
      </c>
      <c r="B35">
        <f>+'Data 6 Month'!H41</f>
        <v>336</v>
      </c>
      <c r="C35" s="2">
        <f t="shared" si="3"/>
        <v>1326.125</v>
      </c>
      <c r="D35" s="2">
        <f>SUM(C35*'Data Entry'!$C$28)</f>
        <v>331.53125</v>
      </c>
      <c r="E35" s="160">
        <f>IF('Data Entry'!$C$20='Attrition Rates'!$R$4,SUM((B35*'Data Entry'!$C$21)*'Data Entry'!$C$24),0)</f>
        <v>0</v>
      </c>
      <c r="F35" s="160">
        <f>IF('Data Entry'!$C$20='Attrition Rates'!$R$4,SUM(B35*'Data Entry'!$C$22*'Data Entry'!$C$25),0)</f>
        <v>0</v>
      </c>
      <c r="G35" s="2"/>
      <c r="I35" s="2">
        <f>SUM('Data 6 Month'!R41+'Data 6 Month'!W41+'Data 6 Month'!AB41+'Data 6 Month'!AG41+'Data 6 Month'!AL41+'Data 6 Month'!AQ41+'Data 6 Month'!AV41+'Data 6 Month'!BA41+'Data 6 Month'!BF41+'Data 6 Month'!BK41+'Data 6 Month'!BP41+'Data 6 Month'!BU41+'Data 6 Month'!BZ41+'Data 6 Month'!CE41+'Data 6 Month'!CJ41+'Data 6 Month'!CO41+'Data 6 Month'!CT41+'Data 6 Month'!CY41+'Data 6 Month'!DD41+'Data 6 Month'!DI41+'Data 6 Month'!DN41+'Data 6 Month'!DS41+'Data 6 Month'!DX41+'Data 6 Month'!EC41+'Data 6 Month'!EH41+'Data 6 Month'!EM41+'Data 6 Month'!ER41+'Data 6 Month'!EW41+'Data 6 Month'!FB41+'Data 6 Month'!FG41+'Data 6 Month'!FL41+'Data 6 Month'!FQ41+'Data 6 Month'!FV41+'Data 6 Month'!GA41+'Data 6 Month'!GF41+'Data 6 Month'!GK41+'Data 6 Month'!GP41+'Data 6 Month'!GU41+'Data 6 Month'!GZ41+'Data 6 Month'!HE41+'Data 6 Month'!HJ41+'Data 6 Month'!HO41+'Data 6 Month'!HT41+'Data 6 Month'!HY41+'Data 6 Month'!ID41+'Data 6 Month'!II41+'Data 6 Month'!IN41+'Data 6 Month'!IS41+'Data 6 Month'!IX41+'Data 6 Month'!JC41+'Data 6 Month'!JH41+'Data 6 Month'!JM41+'Data 6 Month'!JR41+'Data 6 Month'!JW41+'Data 6 Month'!KB41+'Data 6 Month'!KG41+'Data 6 Month'!KL41+'Data 6 Month'!KQ41+'Data 6 Month'!KV41+'Data 6 Month'!LA41+'Data 6 Month'!LF41+'Data 6 Month'!LK41+'Data 6 Month'!LP41+'Data 6 Month'!LU41+'Data 6 Month'!LZ41+'Data 6 Month'!ME41+'Data 6 Month'!MJ41+'Data 6 Month'!MO41+'Data 6 Month'!MT41+'Data 6 Month'!MY41+'Data 6 Month'!ND41+'Data 6 Month'!NI41+'Data 6 Month'!NN41+'Data 6 Month'!NS41+'Data 6 Month'!NX41+'Data 6 Month'!OC41+'Data 6 Month'!OH41+'Data 6 Month'!OM41+'Data 6 Month'!OR41+'Data 6 Month'!OW41+'Data 6 Month'!PB41+'Data 6 Month'!PG41+'Data 6 Month'!PL41+'Data 6 Month'!PQ41+'Data 6 Month'!PV41+'Data 6 Month'!QA41+'Data 6 Month'!QF41+'Data 6 Month'!QK41+'Data 6 Month'!QP41+'Data 6 Month'!QU41+'Data 6 Month'!QZ41+'Data 6 Month'!RE41+'Data 6 Month'!RJ41+'Data 6 Month'!RO41+'Data 6 Month'!RT41+'Data 6 Month'!RY41+'Data 6 Month'!SD41+'Data 6 Month'!SI41+'Data 6 Month'!SN41+'Data 6 Month'!SS41+'Data 6 Month'!SX41+'Data 6 Month'!TC41+'Data 6 Month'!TH41+'Data 6 Month'!TM41+'Data 6 Month'!TR41+'Data 6 Month'!TW41+'Data 6 Month'!UB41+'Data 6 Month'!UG41+'Data 6 Month'!UL41+'Data 6 Month'!UQ41+'Data 6 Month'!UV41+'Data 6 Month'!VA41+'Data 6 Month'!VF41+'Data 6 Month'!VK41+'Data 6 Month'!VP41+'Data 6 Month'!VU41+'Data 6 Month'!VZ41+'Data 6 Month'!WE41+'Data 6 Month'!WJ41+'Data 6 Month'!WO41+'Data 6 Month'!WT41+'Data 6 Month'!WY41+'Data 6 Month'!XD41+'Data 6 Month'!XI41+'Data 6 Month'!XN41+'Data 6 Month'!XS41+'Data 6 Month'!XX41+'Data 6 Month'!YC41+'Data 6 Month'!YH41+'Data 6 Month'!YM41)</f>
        <v>0</v>
      </c>
      <c r="J35" s="2">
        <f t="shared" si="4"/>
        <v>171592.20625000002</v>
      </c>
      <c r="L35">
        <v>33</v>
      </c>
      <c r="M35">
        <f>+'Data 12 Month'!H41</f>
        <v>336</v>
      </c>
      <c r="N35" s="2">
        <f t="shared" si="5"/>
        <v>1326.125</v>
      </c>
      <c r="O35" s="2">
        <f>SUM(N35*'Data Entry'!$C$28)</f>
        <v>331.53125</v>
      </c>
      <c r="P35" s="160">
        <f>IF('Data Entry'!$C$20='Attrition Rates'!$R$4,SUM((M35*'Data Entry'!$C$21)*'Data Entry'!$C$24),0)</f>
        <v>0</v>
      </c>
      <c r="Q35" s="160">
        <f>IF('Data Entry'!$C$20='Attrition Rates'!$R$4,SUM(M35*'Data Entry'!$C$22*'Data Entry'!$C$25),0)</f>
        <v>0</v>
      </c>
      <c r="R35" s="2"/>
      <c r="T35" s="2">
        <f>SUM('Data 12 Month'!R41+'Data 12 Month'!W41+'Data 12 Month'!AB41+'Data 12 Month'!AG41+'Data 12 Month'!AL41+'Data 12 Month'!AQ41+'Data 12 Month'!AV41)</f>
        <v>0</v>
      </c>
      <c r="U35" s="2">
        <f t="shared" si="6"/>
        <v>168827.20625000002</v>
      </c>
      <c r="W35">
        <v>33</v>
      </c>
      <c r="X35">
        <f>+'Data No Upgrade'!H41</f>
        <v>336</v>
      </c>
      <c r="Y35" s="2">
        <f t="shared" si="7"/>
        <v>1326.125</v>
      </c>
      <c r="Z35" s="2">
        <f>SUM(Y35*'Data Entry'!$C$28)</f>
        <v>331.53125</v>
      </c>
      <c r="AA35" s="160">
        <f>IF('Data Entry'!$C$20='Attrition Rates'!$R$4,SUM((X35*'Data Entry'!$C$21)*'Data Entry'!$C$24),0)</f>
        <v>0</v>
      </c>
      <c r="AB35" s="160">
        <f>IF('Data Entry'!$C$20='Attrition Rates'!$R$4,SUM(X35*'Data Entry'!$C$22*'Data Entry'!$C$25),0)</f>
        <v>0</v>
      </c>
      <c r="AC35" s="2"/>
      <c r="AE35" s="2">
        <v>0</v>
      </c>
      <c r="AF35" s="2">
        <f t="shared" si="8"/>
        <v>167077.20625000002</v>
      </c>
      <c r="AH35" s="2">
        <f>SUM('Data 6 Month'!G41-Costs!J35)</f>
        <v>143024.72014999992</v>
      </c>
      <c r="AI35" s="2">
        <f>SUM('Data 12 Month'!G41-Costs!U35)</f>
        <v>137338.57254999984</v>
      </c>
      <c r="AJ35" s="2">
        <f>SUM('Data No Upgrade'!G41-Costs!AF35)</f>
        <v>137212.79374999992</v>
      </c>
      <c r="AL35" t="str">
        <f t="shared" si="0"/>
        <v>Month 33</v>
      </c>
      <c r="AM35" t="str">
        <f t="shared" si="1"/>
        <v>Month 33</v>
      </c>
      <c r="AN35" t="str">
        <f t="shared" si="2"/>
        <v>Month 33</v>
      </c>
    </row>
    <row r="36" spans="1:40" x14ac:dyDescent="0.2">
      <c r="A36">
        <v>34</v>
      </c>
      <c r="B36">
        <f>+'Data 6 Month'!H42</f>
        <v>330</v>
      </c>
      <c r="C36" s="2">
        <f t="shared" si="3"/>
        <v>1326.125</v>
      </c>
      <c r="D36" s="2">
        <f>SUM(C36*'Data Entry'!$C$28)</f>
        <v>331.53125</v>
      </c>
      <c r="E36" s="160">
        <f>IF('Data Entry'!$C$20='Attrition Rates'!$R$3,SUM((B36*'Data Entry'!$C$21)*'Data Entry'!$C$24),0)</f>
        <v>0</v>
      </c>
      <c r="F36" s="160">
        <f>IF('Data Entry'!$C$20='Attrition Rates'!$R$3,SUM(B36*'Data Entry'!$C$22*'Data Entry'!$C$25),0)</f>
        <v>0</v>
      </c>
      <c r="G36" s="2"/>
      <c r="I36" s="2">
        <f>SUM('Data 6 Month'!R42+'Data 6 Month'!W42+'Data 6 Month'!AB42+'Data 6 Month'!AG42+'Data 6 Month'!AL42+'Data 6 Month'!AQ42+'Data 6 Month'!AV42+'Data 6 Month'!BA42+'Data 6 Month'!BF42+'Data 6 Month'!BK42+'Data 6 Month'!BP42+'Data 6 Month'!BU42+'Data 6 Month'!BZ42+'Data 6 Month'!CE42+'Data 6 Month'!CJ42+'Data 6 Month'!CO42+'Data 6 Month'!CT42+'Data 6 Month'!CY42+'Data 6 Month'!DD42+'Data 6 Month'!DI42+'Data 6 Month'!DN42+'Data 6 Month'!DS42+'Data 6 Month'!DX42+'Data 6 Month'!EC42+'Data 6 Month'!EH42+'Data 6 Month'!EM42+'Data 6 Month'!ER42+'Data 6 Month'!EW42+'Data 6 Month'!FB42+'Data 6 Month'!FG42+'Data 6 Month'!FL42+'Data 6 Month'!FQ42+'Data 6 Month'!FV42+'Data 6 Month'!GA42+'Data 6 Month'!GF42+'Data 6 Month'!GK42+'Data 6 Month'!GP42+'Data 6 Month'!GU42+'Data 6 Month'!GZ42+'Data 6 Month'!HE42+'Data 6 Month'!HJ42+'Data 6 Month'!HO42+'Data 6 Month'!HT42+'Data 6 Month'!HY42+'Data 6 Month'!ID42+'Data 6 Month'!II42+'Data 6 Month'!IN42+'Data 6 Month'!IS42+'Data 6 Month'!IX42+'Data 6 Month'!JC42+'Data 6 Month'!JH42+'Data 6 Month'!JM42+'Data 6 Month'!JR42+'Data 6 Month'!JW42+'Data 6 Month'!KB42+'Data 6 Month'!KG42+'Data 6 Month'!KL42+'Data 6 Month'!KQ42+'Data 6 Month'!KV42+'Data 6 Month'!LA42+'Data 6 Month'!LF42+'Data 6 Month'!LK42+'Data 6 Month'!LP42+'Data 6 Month'!LU42+'Data 6 Month'!LZ42+'Data 6 Month'!ME42+'Data 6 Month'!MJ42+'Data 6 Month'!MO42+'Data 6 Month'!MT42+'Data 6 Month'!MY42+'Data 6 Month'!ND42+'Data 6 Month'!NI42+'Data 6 Month'!NN42+'Data 6 Month'!NS42+'Data 6 Month'!NX42+'Data 6 Month'!OC42+'Data 6 Month'!OH42+'Data 6 Month'!OM42+'Data 6 Month'!OR42+'Data 6 Month'!OW42+'Data 6 Month'!PB42+'Data 6 Month'!PG42+'Data 6 Month'!PL42+'Data 6 Month'!PQ42+'Data 6 Month'!PV42+'Data 6 Month'!QA42+'Data 6 Month'!QF42+'Data 6 Month'!QK42+'Data 6 Month'!QP42+'Data 6 Month'!QU42+'Data 6 Month'!QZ42+'Data 6 Month'!RE42+'Data 6 Month'!RJ42+'Data 6 Month'!RO42+'Data 6 Month'!RT42+'Data 6 Month'!RY42+'Data 6 Month'!SD42+'Data 6 Month'!SI42+'Data 6 Month'!SN42+'Data 6 Month'!SS42+'Data 6 Month'!SX42+'Data 6 Month'!TC42+'Data 6 Month'!TH42+'Data 6 Month'!TM42+'Data 6 Month'!TR42+'Data 6 Month'!TW42+'Data 6 Month'!UB42+'Data 6 Month'!UG42+'Data 6 Month'!UL42+'Data 6 Month'!UQ42+'Data 6 Month'!UV42+'Data 6 Month'!VA42+'Data 6 Month'!VF42+'Data 6 Month'!VK42+'Data 6 Month'!VP42+'Data 6 Month'!VU42+'Data 6 Month'!VZ42+'Data 6 Month'!WE42+'Data 6 Month'!WJ42+'Data 6 Month'!WO42+'Data 6 Month'!WT42+'Data 6 Month'!WY42+'Data 6 Month'!XD42+'Data 6 Month'!XI42+'Data 6 Month'!XN42+'Data 6 Month'!XS42+'Data 6 Month'!XX42+'Data 6 Month'!YC42+'Data 6 Month'!YH42+'Data 6 Month'!YM42)</f>
        <v>0</v>
      </c>
      <c r="J36" s="2">
        <f t="shared" si="4"/>
        <v>173249.86250000002</v>
      </c>
      <c r="L36">
        <v>34</v>
      </c>
      <c r="M36">
        <f>+'Data 12 Month'!H42</f>
        <v>330</v>
      </c>
      <c r="N36" s="2">
        <f t="shared" si="5"/>
        <v>1326.125</v>
      </c>
      <c r="O36" s="2">
        <f>SUM(N36*'Data Entry'!$C$28)</f>
        <v>331.53125</v>
      </c>
      <c r="P36" s="160">
        <f>IF('Data Entry'!$C$20='Attrition Rates'!$R$3,SUM((M36*'Data Entry'!$C$21)*'Data Entry'!$C$24),0)</f>
        <v>0</v>
      </c>
      <c r="Q36" s="160">
        <f>IF('Data Entry'!$C$20='Attrition Rates'!$R$3,SUM(M36*'Data Entry'!$C$22*'Data Entry'!$C$25),0)</f>
        <v>0</v>
      </c>
      <c r="R36" s="2"/>
      <c r="T36" s="2">
        <f>SUM('Data 12 Month'!R42+'Data 12 Month'!W42+'Data 12 Month'!AB42+'Data 12 Month'!AG42+'Data 12 Month'!AL42+'Data 12 Month'!AQ42+'Data 12 Month'!AV42)</f>
        <v>0</v>
      </c>
      <c r="U36" s="2">
        <f t="shared" si="6"/>
        <v>170484.86250000002</v>
      </c>
      <c r="W36">
        <v>34</v>
      </c>
      <c r="X36">
        <f>+'Data No Upgrade'!H42</f>
        <v>330</v>
      </c>
      <c r="Y36" s="2">
        <f t="shared" si="7"/>
        <v>1326.125</v>
      </c>
      <c r="Z36" s="2">
        <f>SUM(Y36*'Data Entry'!$C$28)</f>
        <v>331.53125</v>
      </c>
      <c r="AA36" s="160">
        <f>IF('Data Entry'!$C$20='Attrition Rates'!$R$3,SUM((X36*'Data Entry'!$C$21)*'Data Entry'!$C$24),0)</f>
        <v>0</v>
      </c>
      <c r="AB36" s="160">
        <f>IF('Data Entry'!$C$20='Attrition Rates'!$R$3,SUM(X36*'Data Entry'!$C$22*'Data Entry'!$C$25),0)</f>
        <v>0</v>
      </c>
      <c r="AC36" s="2"/>
      <c r="AE36" s="2">
        <v>0</v>
      </c>
      <c r="AF36" s="2">
        <f t="shared" si="8"/>
        <v>168734.86250000002</v>
      </c>
      <c r="AH36" s="2">
        <f>SUM('Data 6 Month'!G42-Costs!J36)</f>
        <v>147120.17349999989</v>
      </c>
      <c r="AI36" s="2">
        <f>SUM('Data 12 Month'!G42-Costs!U36)</f>
        <v>141348.14849999981</v>
      </c>
      <c r="AJ36" s="2">
        <f>SUM('Data No Upgrade'!G42-Costs!AF36)</f>
        <v>141133.78749999995</v>
      </c>
      <c r="AL36" t="str">
        <f t="shared" si="0"/>
        <v>Month 34</v>
      </c>
      <c r="AM36" t="str">
        <f t="shared" si="1"/>
        <v>Month 34</v>
      </c>
      <c r="AN36" t="str">
        <f t="shared" si="2"/>
        <v>Month 34</v>
      </c>
    </row>
    <row r="37" spans="1:40" x14ac:dyDescent="0.2">
      <c r="A37">
        <v>35</v>
      </c>
      <c r="B37">
        <f>+'Data 6 Month'!H43</f>
        <v>324</v>
      </c>
      <c r="C37" s="2">
        <f t="shared" si="3"/>
        <v>1326.125</v>
      </c>
      <c r="D37" s="2">
        <f>SUM(C37*'Data Entry'!$C$28)</f>
        <v>331.53125</v>
      </c>
      <c r="E37" s="160"/>
      <c r="F37" s="160"/>
      <c r="G37" s="2"/>
      <c r="I37" s="2">
        <f>SUM('Data 6 Month'!R43+'Data 6 Month'!W43+'Data 6 Month'!AB43+'Data 6 Month'!AG43+'Data 6 Month'!AL43+'Data 6 Month'!AQ43+'Data 6 Month'!AV43+'Data 6 Month'!BA43+'Data 6 Month'!BF43+'Data 6 Month'!BK43+'Data 6 Month'!BP43+'Data 6 Month'!BU43+'Data 6 Month'!BZ43+'Data 6 Month'!CE43+'Data 6 Month'!CJ43+'Data 6 Month'!CO43+'Data 6 Month'!CT43+'Data 6 Month'!CY43+'Data 6 Month'!DD43+'Data 6 Month'!DI43+'Data 6 Month'!DN43+'Data 6 Month'!DS43+'Data 6 Month'!DX43+'Data 6 Month'!EC43+'Data 6 Month'!EH43+'Data 6 Month'!EM43+'Data 6 Month'!ER43+'Data 6 Month'!EW43+'Data 6 Month'!FB43+'Data 6 Month'!FG43+'Data 6 Month'!FL43+'Data 6 Month'!FQ43+'Data 6 Month'!FV43+'Data 6 Month'!GA43+'Data 6 Month'!GF43+'Data 6 Month'!GK43+'Data 6 Month'!GP43+'Data 6 Month'!GU43+'Data 6 Month'!GZ43+'Data 6 Month'!HE43+'Data 6 Month'!HJ43+'Data 6 Month'!HO43+'Data 6 Month'!HT43+'Data 6 Month'!HY43+'Data 6 Month'!ID43+'Data 6 Month'!II43+'Data 6 Month'!IN43+'Data 6 Month'!IS43+'Data 6 Month'!IX43+'Data 6 Month'!JC43+'Data 6 Month'!JH43+'Data 6 Month'!JM43+'Data 6 Month'!JR43+'Data 6 Month'!JW43+'Data 6 Month'!KB43+'Data 6 Month'!KG43+'Data 6 Month'!KL43+'Data 6 Month'!KQ43+'Data 6 Month'!KV43+'Data 6 Month'!LA43+'Data 6 Month'!LF43+'Data 6 Month'!LK43+'Data 6 Month'!LP43+'Data 6 Month'!LU43+'Data 6 Month'!LZ43+'Data 6 Month'!ME43+'Data 6 Month'!MJ43+'Data 6 Month'!MO43+'Data 6 Month'!MT43+'Data 6 Month'!MY43+'Data 6 Month'!ND43+'Data 6 Month'!NI43+'Data 6 Month'!NN43+'Data 6 Month'!NS43+'Data 6 Month'!NX43+'Data 6 Month'!OC43+'Data 6 Month'!OH43+'Data 6 Month'!OM43+'Data 6 Month'!OR43+'Data 6 Month'!OW43+'Data 6 Month'!PB43+'Data 6 Month'!PG43+'Data 6 Month'!PL43+'Data 6 Month'!PQ43+'Data 6 Month'!PV43+'Data 6 Month'!QA43+'Data 6 Month'!QF43+'Data 6 Month'!QK43+'Data 6 Month'!QP43+'Data 6 Month'!QU43+'Data 6 Month'!QZ43+'Data 6 Month'!RE43+'Data 6 Month'!RJ43+'Data 6 Month'!RO43+'Data 6 Month'!RT43+'Data 6 Month'!RY43+'Data 6 Month'!SD43+'Data 6 Month'!SI43+'Data 6 Month'!SN43+'Data 6 Month'!SS43+'Data 6 Month'!SX43+'Data 6 Month'!TC43+'Data 6 Month'!TH43+'Data 6 Month'!TM43+'Data 6 Month'!TR43+'Data 6 Month'!TW43+'Data 6 Month'!UB43+'Data 6 Month'!UG43+'Data 6 Month'!UL43+'Data 6 Month'!UQ43+'Data 6 Month'!UV43+'Data 6 Month'!VA43+'Data 6 Month'!VF43+'Data 6 Month'!VK43+'Data 6 Month'!VP43+'Data 6 Month'!VU43+'Data 6 Month'!VZ43+'Data 6 Month'!WE43+'Data 6 Month'!WJ43+'Data 6 Month'!WO43+'Data 6 Month'!WT43+'Data 6 Month'!WY43+'Data 6 Month'!XD43+'Data 6 Month'!XI43+'Data 6 Month'!XN43+'Data 6 Month'!XS43+'Data 6 Month'!XX43+'Data 6 Month'!YC43+'Data 6 Month'!YH43+'Data 6 Month'!YM43)</f>
        <v>0</v>
      </c>
      <c r="J37" s="2">
        <f t="shared" si="4"/>
        <v>174907.51875000002</v>
      </c>
      <c r="L37">
        <v>35</v>
      </c>
      <c r="M37">
        <f>+'Data 12 Month'!H43</f>
        <v>324</v>
      </c>
      <c r="N37" s="2">
        <f t="shared" si="5"/>
        <v>1326.125</v>
      </c>
      <c r="O37" s="2">
        <f>SUM(N37*'Data Entry'!$C$28)</f>
        <v>331.53125</v>
      </c>
      <c r="P37" s="160"/>
      <c r="Q37" s="160"/>
      <c r="R37" s="2"/>
      <c r="T37" s="2">
        <f>SUM('Data 12 Month'!R43+'Data 12 Month'!W43+'Data 12 Month'!AB43+'Data 12 Month'!AG43+'Data 12 Month'!AL43+'Data 12 Month'!AQ43+'Data 12 Month'!AV43)</f>
        <v>0</v>
      </c>
      <c r="U37" s="2">
        <f t="shared" si="6"/>
        <v>172142.51875000002</v>
      </c>
      <c r="W37">
        <v>35</v>
      </c>
      <c r="X37">
        <f>+'Data No Upgrade'!H43</f>
        <v>324</v>
      </c>
      <c r="Y37" s="2">
        <f t="shared" si="7"/>
        <v>1326.125</v>
      </c>
      <c r="Z37" s="2">
        <f>SUM(Y37*'Data Entry'!$C$28)</f>
        <v>331.53125</v>
      </c>
      <c r="AA37" s="160"/>
      <c r="AB37" s="160"/>
      <c r="AC37" s="2"/>
      <c r="AE37" s="2">
        <v>0</v>
      </c>
      <c r="AF37" s="2">
        <f t="shared" si="8"/>
        <v>170392.51875000002</v>
      </c>
      <c r="AH37" s="2">
        <f>SUM('Data 6 Month'!G43-Costs!J37)</f>
        <v>151095.93944999986</v>
      </c>
      <c r="AI37" s="2">
        <f>SUM('Data 12 Month'!G43-Costs!U37)</f>
        <v>145252.91344999979</v>
      </c>
      <c r="AJ37" s="2">
        <f>SUM('Data No Upgrade'!G43-Costs!AF37)</f>
        <v>144953.35124999992</v>
      </c>
      <c r="AL37" t="str">
        <f t="shared" si="0"/>
        <v>Month 35</v>
      </c>
      <c r="AM37" t="str">
        <f t="shared" si="1"/>
        <v>Month 35</v>
      </c>
      <c r="AN37" t="str">
        <f t="shared" si="2"/>
        <v>Month 35</v>
      </c>
    </row>
    <row r="38" spans="1:40" x14ac:dyDescent="0.2">
      <c r="A38">
        <v>36</v>
      </c>
      <c r="B38">
        <f>+'Data 6 Month'!H44</f>
        <v>318</v>
      </c>
      <c r="C38" s="2">
        <f t="shared" si="3"/>
        <v>1326.125</v>
      </c>
      <c r="D38" s="2">
        <f>SUM(C38*'Data Entry'!$C$28)</f>
        <v>331.53125</v>
      </c>
      <c r="E38" s="162"/>
      <c r="F38" s="162"/>
      <c r="G38" s="2"/>
      <c r="I38" s="2">
        <f>SUM('Data 6 Month'!R44+'Data 6 Month'!W44+'Data 6 Month'!AB44+'Data 6 Month'!AG44+'Data 6 Month'!AL44+'Data 6 Month'!AQ44+'Data 6 Month'!AV44+'Data 6 Month'!BA44+'Data 6 Month'!BF44+'Data 6 Month'!BK44+'Data 6 Month'!BP44+'Data 6 Month'!BU44+'Data 6 Month'!BZ44+'Data 6 Month'!CE44+'Data 6 Month'!CJ44+'Data 6 Month'!CO44+'Data 6 Month'!CT44+'Data 6 Month'!CY44+'Data 6 Month'!DD44+'Data 6 Month'!DI44+'Data 6 Month'!DN44+'Data 6 Month'!DS44+'Data 6 Month'!DX44+'Data 6 Month'!EC44+'Data 6 Month'!EH44+'Data 6 Month'!EM44+'Data 6 Month'!ER44+'Data 6 Month'!EW44+'Data 6 Month'!FB44+'Data 6 Month'!FG44+'Data 6 Month'!FL44+'Data 6 Month'!FQ44+'Data 6 Month'!FV44+'Data 6 Month'!GA44+'Data 6 Month'!GF44+'Data 6 Month'!GK44+'Data 6 Month'!GP44+'Data 6 Month'!GU44+'Data 6 Month'!GZ44+'Data 6 Month'!HE44+'Data 6 Month'!HJ44+'Data 6 Month'!HO44+'Data 6 Month'!HT44+'Data 6 Month'!HY44+'Data 6 Month'!ID44+'Data 6 Month'!II44+'Data 6 Month'!IN44+'Data 6 Month'!IS44+'Data 6 Month'!IX44+'Data 6 Month'!JC44+'Data 6 Month'!JH44+'Data 6 Month'!JM44+'Data 6 Month'!JR44+'Data 6 Month'!JW44+'Data 6 Month'!KB44+'Data 6 Month'!KG44+'Data 6 Month'!KL44+'Data 6 Month'!KQ44+'Data 6 Month'!KV44+'Data 6 Month'!LA44+'Data 6 Month'!LF44+'Data 6 Month'!LK44+'Data 6 Month'!LP44+'Data 6 Month'!LU44+'Data 6 Month'!LZ44+'Data 6 Month'!ME44+'Data 6 Month'!MJ44+'Data 6 Month'!MO44+'Data 6 Month'!MT44+'Data 6 Month'!MY44+'Data 6 Month'!ND44+'Data 6 Month'!NI44+'Data 6 Month'!NN44+'Data 6 Month'!NS44+'Data 6 Month'!NX44+'Data 6 Month'!OC44+'Data 6 Month'!OH44+'Data 6 Month'!OM44+'Data 6 Month'!OR44+'Data 6 Month'!OW44+'Data 6 Month'!PB44+'Data 6 Month'!PG44+'Data 6 Month'!PL44+'Data 6 Month'!PQ44+'Data 6 Month'!PV44+'Data 6 Month'!QA44+'Data 6 Month'!QF44+'Data 6 Month'!QK44+'Data 6 Month'!QP44+'Data 6 Month'!QU44+'Data 6 Month'!QZ44+'Data 6 Month'!RE44+'Data 6 Month'!RJ44+'Data 6 Month'!RO44+'Data 6 Month'!RT44+'Data 6 Month'!RY44+'Data 6 Month'!SD44+'Data 6 Month'!SI44+'Data 6 Month'!SN44+'Data 6 Month'!SS44+'Data 6 Month'!SX44+'Data 6 Month'!TC44+'Data 6 Month'!TH44+'Data 6 Month'!TM44+'Data 6 Month'!TR44+'Data 6 Month'!TW44+'Data 6 Month'!UB44+'Data 6 Month'!UG44+'Data 6 Month'!UL44+'Data 6 Month'!UQ44+'Data 6 Month'!UV44+'Data 6 Month'!VA44+'Data 6 Month'!VF44+'Data 6 Month'!VK44+'Data 6 Month'!VP44+'Data 6 Month'!VU44+'Data 6 Month'!VZ44+'Data 6 Month'!WE44+'Data 6 Month'!WJ44+'Data 6 Month'!WO44+'Data 6 Month'!WT44+'Data 6 Month'!WY44+'Data 6 Month'!XD44+'Data 6 Month'!XI44+'Data 6 Month'!XN44+'Data 6 Month'!XS44+'Data 6 Month'!XX44+'Data 6 Month'!YC44+'Data 6 Month'!YH44+'Data 6 Month'!YM44)</f>
        <v>0</v>
      </c>
      <c r="J38" s="2">
        <f t="shared" si="4"/>
        <v>176565.17500000002</v>
      </c>
      <c r="L38">
        <v>36</v>
      </c>
      <c r="M38">
        <f>+'Data 12 Month'!H44</f>
        <v>318</v>
      </c>
      <c r="N38" s="2">
        <f t="shared" si="5"/>
        <v>1326.125</v>
      </c>
      <c r="O38" s="2">
        <f>SUM(N38*'Data Entry'!$C$28)</f>
        <v>331.53125</v>
      </c>
      <c r="P38" s="162"/>
      <c r="Q38" s="162"/>
      <c r="R38" s="2"/>
      <c r="T38" s="2">
        <f>SUM('Data 12 Month'!R44+'Data 12 Month'!W44+'Data 12 Month'!AB44+'Data 12 Month'!AG44+'Data 12 Month'!AL44+'Data 12 Month'!AQ44+'Data 12 Month'!AV44)</f>
        <v>0</v>
      </c>
      <c r="U38" s="2">
        <f t="shared" si="6"/>
        <v>173800.17500000002</v>
      </c>
      <c r="W38">
        <v>36</v>
      </c>
      <c r="X38">
        <f>+'Data No Upgrade'!H44</f>
        <v>318</v>
      </c>
      <c r="Y38" s="2">
        <f t="shared" si="7"/>
        <v>1326.125</v>
      </c>
      <c r="Z38" s="2">
        <f>SUM(Y38*'Data Entry'!$C$28)</f>
        <v>331.53125</v>
      </c>
      <c r="AA38" s="162"/>
      <c r="AB38" s="162"/>
      <c r="AC38" s="2"/>
      <c r="AE38" s="2">
        <v>0</v>
      </c>
      <c r="AF38" s="2">
        <f t="shared" si="8"/>
        <v>172050.17500000002</v>
      </c>
      <c r="AH38" s="2">
        <f>SUM('Data 6 Month'!G44-Costs!J38)</f>
        <v>154942.5511999999</v>
      </c>
      <c r="AI38" s="2">
        <f>SUM('Data 12 Month'!G44-Costs!U38)</f>
        <v>149052.86739999978</v>
      </c>
      <c r="AJ38" s="2">
        <f>SUM('Data No Upgrade'!G44-Costs!AF38)</f>
        <v>148671.4849999999</v>
      </c>
      <c r="AL38" t="str">
        <f t="shared" si="0"/>
        <v>Month 36</v>
      </c>
      <c r="AM38" t="str">
        <f t="shared" si="1"/>
        <v>Month 36</v>
      </c>
      <c r="AN38" t="str">
        <f t="shared" si="2"/>
        <v>Month 36</v>
      </c>
    </row>
    <row r="39" spans="1:40" x14ac:dyDescent="0.2">
      <c r="A39">
        <v>37</v>
      </c>
      <c r="B39">
        <f>+'Data 6 Month'!H45</f>
        <v>312</v>
      </c>
      <c r="C39" s="2">
        <f>+C38*'Data Entry'!$C$29+C38</f>
        <v>1365.9087500000001</v>
      </c>
      <c r="D39" s="2">
        <f>SUM(C39*'Data Entry'!$C$28)</f>
        <v>341.47718750000001</v>
      </c>
      <c r="E39" s="165">
        <f>IF(OR('Data Entry'!$C$20='Attrition Rates'!$R$3,'Data Entry'!$C$20='Attrition Rates'!$R$4,'Data Entry'!$C$20='Attrition Rates'!$R$5,'Data Entry'!$C$20='Attrition Rates'!$R$6),SUM((B39*'Data Entry'!$C$21)*'Data Entry'!$C$24),0)</f>
        <v>1092</v>
      </c>
      <c r="F39" s="165">
        <f>IF(OR('Data Entry'!$C$20='Attrition Rates'!$R$3,'Data Entry'!$C$20='Attrition Rates'!$R$4,'Data Entry'!$C$20='Attrition Rates'!$R$5,'Data Entry'!$C$20='Attrition Rates'!$R$6),SUM(B39*'Data Entry'!$C$22*'Data Entry'!$C$25),0)</f>
        <v>46.800000000000004</v>
      </c>
      <c r="G39" s="2"/>
      <c r="I39" s="2">
        <f>SUM('Data 6 Month'!R45+'Data 6 Month'!W45+'Data 6 Month'!AB45+'Data 6 Month'!AG45+'Data 6 Month'!AL45+'Data 6 Month'!AQ45+'Data 6 Month'!AV45+'Data 6 Month'!BA45+'Data 6 Month'!BF45+'Data 6 Month'!BK45+'Data 6 Month'!BP45+'Data 6 Month'!BU45+'Data 6 Month'!BZ45+'Data 6 Month'!CE45+'Data 6 Month'!CJ45+'Data 6 Month'!CO45+'Data 6 Month'!CT45+'Data 6 Month'!CY45+'Data 6 Month'!DD45+'Data 6 Month'!DI45+'Data 6 Month'!DN45+'Data 6 Month'!DS45+'Data 6 Month'!DX45+'Data 6 Month'!EC45+'Data 6 Month'!EH45+'Data 6 Month'!EM45+'Data 6 Month'!ER45+'Data 6 Month'!EW45+'Data 6 Month'!FB45+'Data 6 Month'!FG45+'Data 6 Month'!FL45+'Data 6 Month'!FQ45+'Data 6 Month'!FV45+'Data 6 Month'!GA45+'Data 6 Month'!GF45+'Data 6 Month'!GK45+'Data 6 Month'!GP45+'Data 6 Month'!GU45+'Data 6 Month'!GZ45+'Data 6 Month'!HE45+'Data 6 Month'!HJ45+'Data 6 Month'!HO45+'Data 6 Month'!HT45+'Data 6 Month'!HY45+'Data 6 Month'!ID45+'Data 6 Month'!II45+'Data 6 Month'!IN45+'Data 6 Month'!IS45+'Data 6 Month'!IX45+'Data 6 Month'!JC45+'Data 6 Month'!JH45+'Data 6 Month'!JM45+'Data 6 Month'!JR45+'Data 6 Month'!JW45+'Data 6 Month'!KB45+'Data 6 Month'!KG45+'Data 6 Month'!KL45+'Data 6 Month'!KQ45+'Data 6 Month'!KV45+'Data 6 Month'!LA45+'Data 6 Month'!LF45+'Data 6 Month'!LK45+'Data 6 Month'!LP45+'Data 6 Month'!LU45+'Data 6 Month'!LZ45+'Data 6 Month'!ME45+'Data 6 Month'!MJ45+'Data 6 Month'!MO45+'Data 6 Month'!MT45+'Data 6 Month'!MY45+'Data 6 Month'!ND45+'Data 6 Month'!NI45+'Data 6 Month'!NN45+'Data 6 Month'!NS45+'Data 6 Month'!NX45+'Data 6 Month'!OC45+'Data 6 Month'!OH45+'Data 6 Month'!OM45+'Data 6 Month'!OR45+'Data 6 Month'!OW45+'Data 6 Month'!PB45+'Data 6 Month'!PG45+'Data 6 Month'!PL45+'Data 6 Month'!PQ45+'Data 6 Month'!PV45+'Data 6 Month'!QA45+'Data 6 Month'!QF45+'Data 6 Month'!QK45+'Data 6 Month'!QP45+'Data 6 Month'!QU45+'Data 6 Month'!QZ45+'Data 6 Month'!RE45+'Data 6 Month'!RJ45+'Data 6 Month'!RO45+'Data 6 Month'!RT45+'Data 6 Month'!RY45+'Data 6 Month'!SD45+'Data 6 Month'!SI45+'Data 6 Month'!SN45+'Data 6 Month'!SS45+'Data 6 Month'!SX45+'Data 6 Month'!TC45+'Data 6 Month'!TH45+'Data 6 Month'!TM45+'Data 6 Month'!TR45+'Data 6 Month'!TW45+'Data 6 Month'!UB45+'Data 6 Month'!UG45+'Data 6 Month'!UL45+'Data 6 Month'!UQ45+'Data 6 Month'!UV45+'Data 6 Month'!VA45+'Data 6 Month'!VF45+'Data 6 Month'!VK45+'Data 6 Month'!VP45+'Data 6 Month'!VU45+'Data 6 Month'!VZ45+'Data 6 Month'!WE45+'Data 6 Month'!WJ45+'Data 6 Month'!WO45+'Data 6 Month'!WT45+'Data 6 Month'!WY45+'Data 6 Month'!XD45+'Data 6 Month'!XI45+'Data 6 Month'!XN45+'Data 6 Month'!XS45+'Data 6 Month'!XX45+'Data 6 Month'!YC45+'Data 6 Month'!YH45+'Data 6 Month'!YM45)</f>
        <v>560</v>
      </c>
      <c r="J39" s="2">
        <f t="shared" si="4"/>
        <v>179971.36093750002</v>
      </c>
      <c r="L39">
        <v>37</v>
      </c>
      <c r="M39">
        <f>+'Data 12 Month'!H45</f>
        <v>312</v>
      </c>
      <c r="N39" s="2">
        <f>+N38*'Data Entry'!$C$29+N38</f>
        <v>1365.9087500000001</v>
      </c>
      <c r="O39" s="2">
        <f>SUM(N39*'Data Entry'!$C$28)</f>
        <v>341.47718750000001</v>
      </c>
      <c r="P39" s="165">
        <f>IF(OR('Data Entry'!$C$20='Attrition Rates'!$R$3,'Data Entry'!$C$20='Attrition Rates'!$R$4,'Data Entry'!$C$20='Attrition Rates'!$R$5,'Data Entry'!$C$20='Attrition Rates'!$R$6),SUM((M39*'Data Entry'!$C$21)*'Data Entry'!$C$24),0)</f>
        <v>1092</v>
      </c>
      <c r="Q39" s="165">
        <f>IF(OR('Data Entry'!$C$20='Attrition Rates'!$R$3,'Data Entry'!$C$20='Attrition Rates'!$R$4,'Data Entry'!$C$20='Attrition Rates'!$R$5,'Data Entry'!$C$20='Attrition Rates'!$R$6),SUM(M39*'Data Entry'!$C$22*'Data Entry'!$C$25),0)</f>
        <v>46.800000000000004</v>
      </c>
      <c r="R39" s="2"/>
      <c r="T39" s="2">
        <f>SUM('Data 12 Month'!R45+'Data 12 Month'!W45+'Data 12 Month'!AB45+'Data 12 Month'!AG45+'Data 12 Month'!AL45+'Data 12 Month'!AQ45+'Data 12 Month'!AV45)</f>
        <v>560</v>
      </c>
      <c r="U39" s="2">
        <f t="shared" si="6"/>
        <v>177206.36093750002</v>
      </c>
      <c r="W39">
        <v>37</v>
      </c>
      <c r="X39">
        <f>+'Data No Upgrade'!H45</f>
        <v>312</v>
      </c>
      <c r="Y39" s="2">
        <f>+Y38*'Data Entry'!$C$29+Y38</f>
        <v>1365.9087500000001</v>
      </c>
      <c r="Z39" s="2">
        <f>SUM(Y39*'Data Entry'!$C$28)</f>
        <v>341.47718750000001</v>
      </c>
      <c r="AA39" s="165">
        <f>IF(OR('Data Entry'!$C$20='Attrition Rates'!$R$3,'Data Entry'!$C$20='Attrition Rates'!$R$4,'Data Entry'!$C$20='Attrition Rates'!$R$5,'Data Entry'!$C$20='Attrition Rates'!$R$6),SUM((X39*'Data Entry'!$C$21)*'Data Entry'!$C$24),0)</f>
        <v>1092</v>
      </c>
      <c r="AB39" s="165">
        <f>IF(OR('Data Entry'!$C$20='Attrition Rates'!$R$3,'Data Entry'!$C$20='Attrition Rates'!$R$4,'Data Entry'!$C$20='Attrition Rates'!$R$5,'Data Entry'!$C$20='Attrition Rates'!$R$6),SUM(X39*'Data Entry'!$C$22*'Data Entry'!$C$25),0)</f>
        <v>46.800000000000004</v>
      </c>
      <c r="AC39" s="2"/>
      <c r="AE39" s="2">
        <v>0</v>
      </c>
      <c r="AF39" s="2">
        <f t="shared" si="8"/>
        <v>174896.36093750002</v>
      </c>
      <c r="AH39" s="2">
        <f>SUM('Data 6 Month'!G45-Costs!J39)</f>
        <v>157629.02386249992</v>
      </c>
      <c r="AI39" s="2">
        <f>SUM('Data 12 Month'!G45-Costs!U39)</f>
        <v>151054.25286249979</v>
      </c>
      <c r="AJ39" s="2">
        <f>SUM('Data No Upgrade'!G45-Costs!AF39)</f>
        <v>151099.65906249988</v>
      </c>
      <c r="AL39" t="str">
        <f t="shared" si="0"/>
        <v>Month 37</v>
      </c>
      <c r="AM39" t="str">
        <f t="shared" si="1"/>
        <v>Month 37</v>
      </c>
      <c r="AN39" t="str">
        <f t="shared" si="2"/>
        <v>Month 37</v>
      </c>
    </row>
    <row r="40" spans="1:40" x14ac:dyDescent="0.2">
      <c r="A40">
        <v>38</v>
      </c>
      <c r="B40">
        <f>+'Data 6 Month'!H46</f>
        <v>306</v>
      </c>
      <c r="C40" s="2">
        <f t="shared" si="3"/>
        <v>1365.9087500000001</v>
      </c>
      <c r="D40" s="2">
        <f>SUM(C40*'Data Entry'!$C$28)</f>
        <v>341.47718750000001</v>
      </c>
      <c r="E40" s="160"/>
      <c r="F40" s="160"/>
      <c r="G40" s="2"/>
      <c r="I40" s="2">
        <f>SUM('Data 6 Month'!R46+'Data 6 Month'!W46+'Data 6 Month'!AB46+'Data 6 Month'!AG46+'Data 6 Month'!AL46+'Data 6 Month'!AQ46+'Data 6 Month'!AV46+'Data 6 Month'!BA46+'Data 6 Month'!BF46+'Data 6 Month'!BK46+'Data 6 Month'!BP46+'Data 6 Month'!BU46+'Data 6 Month'!BZ46+'Data 6 Month'!CE46+'Data 6 Month'!CJ46+'Data 6 Month'!CO46+'Data 6 Month'!CT46+'Data 6 Month'!CY46+'Data 6 Month'!DD46+'Data 6 Month'!DI46+'Data 6 Month'!DN46+'Data 6 Month'!DS46+'Data 6 Month'!DX46+'Data 6 Month'!EC46+'Data 6 Month'!EH46+'Data 6 Month'!EM46+'Data 6 Month'!ER46+'Data 6 Month'!EW46+'Data 6 Month'!FB46+'Data 6 Month'!FG46+'Data 6 Month'!FL46+'Data 6 Month'!FQ46+'Data 6 Month'!FV46+'Data 6 Month'!GA46+'Data 6 Month'!GF46+'Data 6 Month'!GK46+'Data 6 Month'!GP46+'Data 6 Month'!GU46+'Data 6 Month'!GZ46+'Data 6 Month'!HE46+'Data 6 Month'!HJ46+'Data 6 Month'!HO46+'Data 6 Month'!HT46+'Data 6 Month'!HY46+'Data 6 Month'!ID46+'Data 6 Month'!II46+'Data 6 Month'!IN46+'Data 6 Month'!IS46+'Data 6 Month'!IX46+'Data 6 Month'!JC46+'Data 6 Month'!JH46+'Data 6 Month'!JM46+'Data 6 Month'!JR46+'Data 6 Month'!JW46+'Data 6 Month'!KB46+'Data 6 Month'!KG46+'Data 6 Month'!KL46+'Data 6 Month'!KQ46+'Data 6 Month'!KV46+'Data 6 Month'!LA46+'Data 6 Month'!LF46+'Data 6 Month'!LK46+'Data 6 Month'!LP46+'Data 6 Month'!LU46+'Data 6 Month'!LZ46+'Data 6 Month'!ME46+'Data 6 Month'!MJ46+'Data 6 Month'!MO46+'Data 6 Month'!MT46+'Data 6 Month'!MY46+'Data 6 Month'!ND46+'Data 6 Month'!NI46+'Data 6 Month'!NN46+'Data 6 Month'!NS46+'Data 6 Month'!NX46+'Data 6 Month'!OC46+'Data 6 Month'!OH46+'Data 6 Month'!OM46+'Data 6 Month'!OR46+'Data 6 Month'!OW46+'Data 6 Month'!PB46+'Data 6 Month'!PG46+'Data 6 Month'!PL46+'Data 6 Month'!PQ46+'Data 6 Month'!PV46+'Data 6 Month'!QA46+'Data 6 Month'!QF46+'Data 6 Month'!QK46+'Data 6 Month'!QP46+'Data 6 Month'!QU46+'Data 6 Month'!QZ46+'Data 6 Month'!RE46+'Data 6 Month'!RJ46+'Data 6 Month'!RO46+'Data 6 Month'!RT46+'Data 6 Month'!RY46+'Data 6 Month'!SD46+'Data 6 Month'!SI46+'Data 6 Month'!SN46+'Data 6 Month'!SS46+'Data 6 Month'!SX46+'Data 6 Month'!TC46+'Data 6 Month'!TH46+'Data 6 Month'!TM46+'Data 6 Month'!TR46+'Data 6 Month'!TW46+'Data 6 Month'!UB46+'Data 6 Month'!UG46+'Data 6 Month'!UL46+'Data 6 Month'!UQ46+'Data 6 Month'!UV46+'Data 6 Month'!VA46+'Data 6 Month'!VF46+'Data 6 Month'!VK46+'Data 6 Month'!VP46+'Data 6 Month'!VU46+'Data 6 Month'!VZ46+'Data 6 Month'!WE46+'Data 6 Month'!WJ46+'Data 6 Month'!WO46+'Data 6 Month'!WT46+'Data 6 Month'!WY46+'Data 6 Month'!XD46+'Data 6 Month'!XI46+'Data 6 Month'!XN46+'Data 6 Month'!XS46+'Data 6 Month'!XX46+'Data 6 Month'!YC46+'Data 6 Month'!YH46+'Data 6 Month'!YM46)</f>
        <v>0</v>
      </c>
      <c r="J40" s="2">
        <f t="shared" si="4"/>
        <v>181678.74687500001</v>
      </c>
      <c r="L40">
        <v>38</v>
      </c>
      <c r="M40">
        <f>+'Data 12 Month'!H46</f>
        <v>306</v>
      </c>
      <c r="N40" s="2">
        <f t="shared" si="5"/>
        <v>1365.9087500000001</v>
      </c>
      <c r="O40" s="2">
        <f>SUM(N40*'Data Entry'!$C$28)</f>
        <v>341.47718750000001</v>
      </c>
      <c r="P40" s="160"/>
      <c r="Q40" s="160"/>
      <c r="R40" s="2"/>
      <c r="T40" s="2">
        <f>SUM('Data 12 Month'!R46+'Data 12 Month'!W46+'Data 12 Month'!AB46+'Data 12 Month'!AG46+'Data 12 Month'!AL46+'Data 12 Month'!AQ46+'Data 12 Month'!AV46)</f>
        <v>0</v>
      </c>
      <c r="U40" s="2">
        <f t="shared" si="6"/>
        <v>178913.74687500001</v>
      </c>
      <c r="W40">
        <v>38</v>
      </c>
      <c r="X40">
        <f>+'Data No Upgrade'!H46</f>
        <v>306</v>
      </c>
      <c r="Y40" s="2">
        <f t="shared" si="7"/>
        <v>1365.9087500000001</v>
      </c>
      <c r="Z40" s="2">
        <f>SUM(Y40*'Data Entry'!$C$28)</f>
        <v>341.47718750000001</v>
      </c>
      <c r="AA40" s="160"/>
      <c r="AB40" s="160"/>
      <c r="AC40" s="2"/>
      <c r="AE40" s="2">
        <v>0</v>
      </c>
      <c r="AF40" s="2">
        <f t="shared" si="8"/>
        <v>176603.74687500001</v>
      </c>
      <c r="AH40" s="2">
        <f>SUM('Data 6 Month'!G46-Costs!J40)</f>
        <v>161241.30332499993</v>
      </c>
      <c r="AI40" s="2">
        <f>SUM('Data 12 Month'!G46-Costs!U40)</f>
        <v>154642.86532499979</v>
      </c>
      <c r="AJ40" s="2">
        <f>SUM('Data No Upgrade'!G46-Costs!AF40)</f>
        <v>154565.20312499988</v>
      </c>
      <c r="AL40" t="str">
        <f t="shared" si="0"/>
        <v>Month 38</v>
      </c>
      <c r="AM40" t="str">
        <f t="shared" si="1"/>
        <v>Month 38</v>
      </c>
      <c r="AN40" t="str">
        <f t="shared" si="2"/>
        <v>Month 38</v>
      </c>
    </row>
    <row r="41" spans="1:40" x14ac:dyDescent="0.2">
      <c r="A41">
        <v>39</v>
      </c>
      <c r="B41">
        <f>+'Data 6 Month'!H47</f>
        <v>300</v>
      </c>
      <c r="C41" s="2">
        <f t="shared" si="3"/>
        <v>1365.9087500000001</v>
      </c>
      <c r="D41" s="2">
        <f>SUM(C41*'Data Entry'!$C$28)</f>
        <v>341.47718750000001</v>
      </c>
      <c r="E41" s="162"/>
      <c r="F41" s="162"/>
      <c r="G41" s="2"/>
      <c r="I41" s="2">
        <f>SUM('Data 6 Month'!R47+'Data 6 Month'!W47+'Data 6 Month'!AB47+'Data 6 Month'!AG47+'Data 6 Month'!AL47+'Data 6 Month'!AQ47+'Data 6 Month'!AV47+'Data 6 Month'!BA47+'Data 6 Month'!BF47+'Data 6 Month'!BK47+'Data 6 Month'!BP47+'Data 6 Month'!BU47+'Data 6 Month'!BZ47+'Data 6 Month'!CE47+'Data 6 Month'!CJ47+'Data 6 Month'!CO47+'Data 6 Month'!CT47+'Data 6 Month'!CY47+'Data 6 Month'!DD47+'Data 6 Month'!DI47+'Data 6 Month'!DN47+'Data 6 Month'!DS47+'Data 6 Month'!DX47+'Data 6 Month'!EC47+'Data 6 Month'!EH47+'Data 6 Month'!EM47+'Data 6 Month'!ER47+'Data 6 Month'!EW47+'Data 6 Month'!FB47+'Data 6 Month'!FG47+'Data 6 Month'!FL47+'Data 6 Month'!FQ47+'Data 6 Month'!FV47+'Data 6 Month'!GA47+'Data 6 Month'!GF47+'Data 6 Month'!GK47+'Data 6 Month'!GP47+'Data 6 Month'!GU47+'Data 6 Month'!GZ47+'Data 6 Month'!HE47+'Data 6 Month'!HJ47+'Data 6 Month'!HO47+'Data 6 Month'!HT47+'Data 6 Month'!HY47+'Data 6 Month'!ID47+'Data 6 Month'!II47+'Data 6 Month'!IN47+'Data 6 Month'!IS47+'Data 6 Month'!IX47+'Data 6 Month'!JC47+'Data 6 Month'!JH47+'Data 6 Month'!JM47+'Data 6 Month'!JR47+'Data 6 Month'!JW47+'Data 6 Month'!KB47+'Data 6 Month'!KG47+'Data 6 Month'!KL47+'Data 6 Month'!KQ47+'Data 6 Month'!KV47+'Data 6 Month'!LA47+'Data 6 Month'!LF47+'Data 6 Month'!LK47+'Data 6 Month'!LP47+'Data 6 Month'!LU47+'Data 6 Month'!LZ47+'Data 6 Month'!ME47+'Data 6 Month'!MJ47+'Data 6 Month'!MO47+'Data 6 Month'!MT47+'Data 6 Month'!MY47+'Data 6 Month'!ND47+'Data 6 Month'!NI47+'Data 6 Month'!NN47+'Data 6 Month'!NS47+'Data 6 Month'!NX47+'Data 6 Month'!OC47+'Data 6 Month'!OH47+'Data 6 Month'!OM47+'Data 6 Month'!OR47+'Data 6 Month'!OW47+'Data 6 Month'!PB47+'Data 6 Month'!PG47+'Data 6 Month'!PL47+'Data 6 Month'!PQ47+'Data 6 Month'!PV47+'Data 6 Month'!QA47+'Data 6 Month'!QF47+'Data 6 Month'!QK47+'Data 6 Month'!QP47+'Data 6 Month'!QU47+'Data 6 Month'!QZ47+'Data 6 Month'!RE47+'Data 6 Month'!RJ47+'Data 6 Month'!RO47+'Data 6 Month'!RT47+'Data 6 Month'!RY47+'Data 6 Month'!SD47+'Data 6 Month'!SI47+'Data 6 Month'!SN47+'Data 6 Month'!SS47+'Data 6 Month'!SX47+'Data 6 Month'!TC47+'Data 6 Month'!TH47+'Data 6 Month'!TM47+'Data 6 Month'!TR47+'Data 6 Month'!TW47+'Data 6 Month'!UB47+'Data 6 Month'!UG47+'Data 6 Month'!UL47+'Data 6 Month'!UQ47+'Data 6 Month'!UV47+'Data 6 Month'!VA47+'Data 6 Month'!VF47+'Data 6 Month'!VK47+'Data 6 Month'!VP47+'Data 6 Month'!VU47+'Data 6 Month'!VZ47+'Data 6 Month'!WE47+'Data 6 Month'!WJ47+'Data 6 Month'!WO47+'Data 6 Month'!WT47+'Data 6 Month'!WY47+'Data 6 Month'!XD47+'Data 6 Month'!XI47+'Data 6 Month'!XN47+'Data 6 Month'!XS47+'Data 6 Month'!XX47+'Data 6 Month'!YC47+'Data 6 Month'!YH47+'Data 6 Month'!YM47)</f>
        <v>0</v>
      </c>
      <c r="J41" s="2">
        <f t="shared" si="4"/>
        <v>183386.1328125</v>
      </c>
      <c r="L41">
        <v>39</v>
      </c>
      <c r="M41">
        <f>+'Data 12 Month'!H47</f>
        <v>300</v>
      </c>
      <c r="N41" s="2">
        <f t="shared" si="5"/>
        <v>1365.9087500000001</v>
      </c>
      <c r="O41" s="2">
        <f>SUM(N41*'Data Entry'!$C$28)</f>
        <v>341.47718750000001</v>
      </c>
      <c r="P41" s="162"/>
      <c r="Q41" s="162"/>
      <c r="R41" s="2"/>
      <c r="T41" s="2">
        <f>SUM('Data 12 Month'!R47+'Data 12 Month'!W47+'Data 12 Month'!AB47+'Data 12 Month'!AG47+'Data 12 Month'!AL47+'Data 12 Month'!AQ47+'Data 12 Month'!AV47)</f>
        <v>0</v>
      </c>
      <c r="U41" s="2">
        <f t="shared" si="6"/>
        <v>180621.1328125</v>
      </c>
      <c r="W41">
        <v>39</v>
      </c>
      <c r="X41">
        <f>+'Data No Upgrade'!H47</f>
        <v>300</v>
      </c>
      <c r="Y41" s="2">
        <f t="shared" si="7"/>
        <v>1365.9087500000001</v>
      </c>
      <c r="Z41" s="2">
        <f>SUM(Y41*'Data Entry'!$C$28)</f>
        <v>341.47718750000001</v>
      </c>
      <c r="AA41" s="162"/>
      <c r="AB41" s="162"/>
      <c r="AC41" s="2"/>
      <c r="AE41" s="2">
        <v>0</v>
      </c>
      <c r="AF41" s="2">
        <f t="shared" si="8"/>
        <v>178311.1328125</v>
      </c>
      <c r="AH41" s="2">
        <f>SUM('Data 6 Month'!G47-Costs!J41)</f>
        <v>164721.04758749995</v>
      </c>
      <c r="AI41" s="2">
        <f>SUM('Data 12 Month'!G47-Costs!U41)</f>
        <v>158126.66678749979</v>
      </c>
      <c r="AJ41" s="2">
        <f>SUM('Data No Upgrade'!G47-Costs!AF41)</f>
        <v>157929.3171874999</v>
      </c>
      <c r="AL41" t="str">
        <f t="shared" si="0"/>
        <v>Month 39</v>
      </c>
      <c r="AM41" t="str">
        <f t="shared" si="1"/>
        <v>Month 39</v>
      </c>
      <c r="AN41" t="str">
        <f t="shared" si="2"/>
        <v>Month 39</v>
      </c>
    </row>
    <row r="42" spans="1:40" x14ac:dyDescent="0.2">
      <c r="A42">
        <v>40</v>
      </c>
      <c r="B42">
        <f>+'Data 6 Month'!H48</f>
        <v>294</v>
      </c>
      <c r="C42" s="2">
        <f t="shared" si="3"/>
        <v>1365.9087500000001</v>
      </c>
      <c r="D42" s="2">
        <f>SUM(C42*'Data Entry'!$C$28)</f>
        <v>341.47718750000001</v>
      </c>
      <c r="E42" s="160">
        <f>IF('Data Entry'!$C$20='Attrition Rates'!$R$3,SUM((B42*'Data Entry'!$C$21)*'Data Entry'!$C$24),0)</f>
        <v>0</v>
      </c>
      <c r="F42" s="160">
        <f>IF('Data Entry'!$C$20='Attrition Rates'!$R$3,SUM(B42*'Data Entry'!$C$22*'Data Entry'!$C$25),0)</f>
        <v>0</v>
      </c>
      <c r="G42" s="2"/>
      <c r="I42" s="2">
        <f>SUM('Data 6 Month'!R48+'Data 6 Month'!W48+'Data 6 Month'!AB48+'Data 6 Month'!AG48+'Data 6 Month'!AL48+'Data 6 Month'!AQ48+'Data 6 Month'!AV48+'Data 6 Month'!BA48+'Data 6 Month'!BF48+'Data 6 Month'!BK48+'Data 6 Month'!BP48+'Data 6 Month'!BU48+'Data 6 Month'!BZ48+'Data 6 Month'!CE48+'Data 6 Month'!CJ48+'Data 6 Month'!CO48+'Data 6 Month'!CT48+'Data 6 Month'!CY48+'Data 6 Month'!DD48+'Data 6 Month'!DI48+'Data 6 Month'!DN48+'Data 6 Month'!DS48+'Data 6 Month'!DX48+'Data 6 Month'!EC48+'Data 6 Month'!EH48+'Data 6 Month'!EM48+'Data 6 Month'!ER48+'Data 6 Month'!EW48+'Data 6 Month'!FB48+'Data 6 Month'!FG48+'Data 6 Month'!FL48+'Data 6 Month'!FQ48+'Data 6 Month'!FV48+'Data 6 Month'!GA48+'Data 6 Month'!GF48+'Data 6 Month'!GK48+'Data 6 Month'!GP48+'Data 6 Month'!GU48+'Data 6 Month'!GZ48+'Data 6 Month'!HE48+'Data 6 Month'!HJ48+'Data 6 Month'!HO48+'Data 6 Month'!HT48+'Data 6 Month'!HY48+'Data 6 Month'!ID48+'Data 6 Month'!II48+'Data 6 Month'!IN48+'Data 6 Month'!IS48+'Data 6 Month'!IX48+'Data 6 Month'!JC48+'Data 6 Month'!JH48+'Data 6 Month'!JM48+'Data 6 Month'!JR48+'Data 6 Month'!JW48+'Data 6 Month'!KB48+'Data 6 Month'!KG48+'Data 6 Month'!KL48+'Data 6 Month'!KQ48+'Data 6 Month'!KV48+'Data 6 Month'!LA48+'Data 6 Month'!LF48+'Data 6 Month'!LK48+'Data 6 Month'!LP48+'Data 6 Month'!LU48+'Data 6 Month'!LZ48+'Data 6 Month'!ME48+'Data 6 Month'!MJ48+'Data 6 Month'!MO48+'Data 6 Month'!MT48+'Data 6 Month'!MY48+'Data 6 Month'!ND48+'Data 6 Month'!NI48+'Data 6 Month'!NN48+'Data 6 Month'!NS48+'Data 6 Month'!NX48+'Data 6 Month'!OC48+'Data 6 Month'!OH48+'Data 6 Month'!OM48+'Data 6 Month'!OR48+'Data 6 Month'!OW48+'Data 6 Month'!PB48+'Data 6 Month'!PG48+'Data 6 Month'!PL48+'Data 6 Month'!PQ48+'Data 6 Month'!PV48+'Data 6 Month'!QA48+'Data 6 Month'!QF48+'Data 6 Month'!QK48+'Data 6 Month'!QP48+'Data 6 Month'!QU48+'Data 6 Month'!QZ48+'Data 6 Month'!RE48+'Data 6 Month'!RJ48+'Data 6 Month'!RO48+'Data 6 Month'!RT48+'Data 6 Month'!RY48+'Data 6 Month'!SD48+'Data 6 Month'!SI48+'Data 6 Month'!SN48+'Data 6 Month'!SS48+'Data 6 Month'!SX48+'Data 6 Month'!TC48+'Data 6 Month'!TH48+'Data 6 Month'!TM48+'Data 6 Month'!TR48+'Data 6 Month'!TW48+'Data 6 Month'!UB48+'Data 6 Month'!UG48+'Data 6 Month'!UL48+'Data 6 Month'!UQ48+'Data 6 Month'!UV48+'Data 6 Month'!VA48+'Data 6 Month'!VF48+'Data 6 Month'!VK48+'Data 6 Month'!VP48+'Data 6 Month'!VU48+'Data 6 Month'!VZ48+'Data 6 Month'!WE48+'Data 6 Month'!WJ48+'Data 6 Month'!WO48+'Data 6 Month'!WT48+'Data 6 Month'!WY48+'Data 6 Month'!XD48+'Data 6 Month'!XI48+'Data 6 Month'!XN48+'Data 6 Month'!XS48+'Data 6 Month'!XX48+'Data 6 Month'!YC48+'Data 6 Month'!YH48+'Data 6 Month'!YM48)</f>
        <v>0</v>
      </c>
      <c r="J42" s="2">
        <f t="shared" si="4"/>
        <v>185093.51874999999</v>
      </c>
      <c r="L42">
        <v>40</v>
      </c>
      <c r="M42">
        <f>+'Data 12 Month'!H48</f>
        <v>294</v>
      </c>
      <c r="N42" s="2">
        <f t="shared" si="5"/>
        <v>1365.9087500000001</v>
      </c>
      <c r="O42" s="2">
        <f>SUM(N42*'Data Entry'!$C$28)</f>
        <v>341.47718750000001</v>
      </c>
      <c r="P42" s="160">
        <f>IF('Data Entry'!$C$20='Attrition Rates'!$R$3,SUM((M42*'Data Entry'!$C$21)*'Data Entry'!$C$24),0)</f>
        <v>0</v>
      </c>
      <c r="Q42" s="160">
        <f>IF('Data Entry'!$C$20='Attrition Rates'!$R$3,SUM(M42*'Data Entry'!$C$22*'Data Entry'!$C$25),0)</f>
        <v>0</v>
      </c>
      <c r="R42" s="2"/>
      <c r="T42" s="2">
        <f>SUM('Data 12 Month'!R48+'Data 12 Month'!W48+'Data 12 Month'!AB48+'Data 12 Month'!AG48+'Data 12 Month'!AL48+'Data 12 Month'!AQ48+'Data 12 Month'!AV48)</f>
        <v>0</v>
      </c>
      <c r="U42" s="2">
        <f t="shared" si="6"/>
        <v>182328.51874999999</v>
      </c>
      <c r="W42">
        <v>40</v>
      </c>
      <c r="X42">
        <f>+'Data No Upgrade'!H48</f>
        <v>294</v>
      </c>
      <c r="Y42" s="2">
        <f t="shared" si="7"/>
        <v>1365.9087500000001</v>
      </c>
      <c r="Z42" s="2">
        <f>SUM(Y42*'Data Entry'!$C$28)</f>
        <v>341.47718750000001</v>
      </c>
      <c r="AA42" s="160">
        <f>IF('Data Entry'!$C$20='Attrition Rates'!$R$3,SUM((X42*'Data Entry'!$C$21)*'Data Entry'!$C$24),0)</f>
        <v>0</v>
      </c>
      <c r="AB42" s="160">
        <f>IF('Data Entry'!$C$20='Attrition Rates'!$R$3,SUM(X42*'Data Entry'!$C$22*'Data Entry'!$C$25),0)</f>
        <v>0</v>
      </c>
      <c r="AC42" s="2"/>
      <c r="AE42" s="2">
        <v>0</v>
      </c>
      <c r="AF42" s="2">
        <f t="shared" si="8"/>
        <v>180018.51874999999</v>
      </c>
      <c r="AH42" s="2">
        <f>SUM('Data 6 Month'!G48-Costs!J42)</f>
        <v>168088.54264999996</v>
      </c>
      <c r="AI42" s="2">
        <f>SUM('Data 12 Month'!G48-Costs!U42)</f>
        <v>161505.65724999981</v>
      </c>
      <c r="AJ42" s="2">
        <f>SUM('Data No Upgrade'!G48-Costs!AF42)</f>
        <v>161192.00124999991</v>
      </c>
      <c r="AL42" t="str">
        <f t="shared" si="0"/>
        <v>Month 40</v>
      </c>
      <c r="AM42" t="str">
        <f t="shared" si="1"/>
        <v>Month 40</v>
      </c>
      <c r="AN42" t="str">
        <f t="shared" si="2"/>
        <v>Month 40</v>
      </c>
    </row>
    <row r="43" spans="1:40" x14ac:dyDescent="0.2">
      <c r="A43">
        <v>41</v>
      </c>
      <c r="B43">
        <f>+'Data 6 Month'!H49</f>
        <v>288</v>
      </c>
      <c r="C43" s="2">
        <f t="shared" si="3"/>
        <v>1365.9087500000001</v>
      </c>
      <c r="D43" s="2">
        <f>SUM(C43*'Data Entry'!$C$28)</f>
        <v>341.47718750000001</v>
      </c>
      <c r="E43" s="160">
        <f>IF('Data Entry'!$C$20='Attrition Rates'!$R$4,SUM((B43*'Data Entry'!$C$21)*'Data Entry'!$C$24),0)</f>
        <v>0</v>
      </c>
      <c r="F43" s="160">
        <f>IF('Data Entry'!$C$20='Attrition Rates'!$R$4,SUM(B43*'Data Entry'!$C$22*'Data Entry'!$C$25),0)</f>
        <v>0</v>
      </c>
      <c r="G43" s="2"/>
      <c r="I43" s="2">
        <f>SUM('Data 6 Month'!R49+'Data 6 Month'!W49+'Data 6 Month'!AB49+'Data 6 Month'!AG49+'Data 6 Month'!AL49+'Data 6 Month'!AQ49+'Data 6 Month'!AV49+'Data 6 Month'!BA49+'Data 6 Month'!BF49+'Data 6 Month'!BK49+'Data 6 Month'!BP49+'Data 6 Month'!BU49+'Data 6 Month'!BZ49+'Data 6 Month'!CE49+'Data 6 Month'!CJ49+'Data 6 Month'!CO49+'Data 6 Month'!CT49+'Data 6 Month'!CY49+'Data 6 Month'!DD49+'Data 6 Month'!DI49+'Data 6 Month'!DN49+'Data 6 Month'!DS49+'Data 6 Month'!DX49+'Data 6 Month'!EC49+'Data 6 Month'!EH49+'Data 6 Month'!EM49+'Data 6 Month'!ER49+'Data 6 Month'!EW49+'Data 6 Month'!FB49+'Data 6 Month'!FG49+'Data 6 Month'!FL49+'Data 6 Month'!FQ49+'Data 6 Month'!FV49+'Data 6 Month'!GA49+'Data 6 Month'!GF49+'Data 6 Month'!GK49+'Data 6 Month'!GP49+'Data 6 Month'!GU49+'Data 6 Month'!GZ49+'Data 6 Month'!HE49+'Data 6 Month'!HJ49+'Data 6 Month'!HO49+'Data 6 Month'!HT49+'Data 6 Month'!HY49+'Data 6 Month'!ID49+'Data 6 Month'!II49+'Data 6 Month'!IN49+'Data 6 Month'!IS49+'Data 6 Month'!IX49+'Data 6 Month'!JC49+'Data 6 Month'!JH49+'Data 6 Month'!JM49+'Data 6 Month'!JR49+'Data 6 Month'!JW49+'Data 6 Month'!KB49+'Data 6 Month'!KG49+'Data 6 Month'!KL49+'Data 6 Month'!KQ49+'Data 6 Month'!KV49+'Data 6 Month'!LA49+'Data 6 Month'!LF49+'Data 6 Month'!LK49+'Data 6 Month'!LP49+'Data 6 Month'!LU49+'Data 6 Month'!LZ49+'Data 6 Month'!ME49+'Data 6 Month'!MJ49+'Data 6 Month'!MO49+'Data 6 Month'!MT49+'Data 6 Month'!MY49+'Data 6 Month'!ND49+'Data 6 Month'!NI49+'Data 6 Month'!NN49+'Data 6 Month'!NS49+'Data 6 Month'!NX49+'Data 6 Month'!OC49+'Data 6 Month'!OH49+'Data 6 Month'!OM49+'Data 6 Month'!OR49+'Data 6 Month'!OW49+'Data 6 Month'!PB49+'Data 6 Month'!PG49+'Data 6 Month'!PL49+'Data 6 Month'!PQ49+'Data 6 Month'!PV49+'Data 6 Month'!QA49+'Data 6 Month'!QF49+'Data 6 Month'!QK49+'Data 6 Month'!QP49+'Data 6 Month'!QU49+'Data 6 Month'!QZ49+'Data 6 Month'!RE49+'Data 6 Month'!RJ49+'Data 6 Month'!RO49+'Data 6 Month'!RT49+'Data 6 Month'!RY49+'Data 6 Month'!SD49+'Data 6 Month'!SI49+'Data 6 Month'!SN49+'Data 6 Month'!SS49+'Data 6 Month'!SX49+'Data 6 Month'!TC49+'Data 6 Month'!TH49+'Data 6 Month'!TM49+'Data 6 Month'!TR49+'Data 6 Month'!TW49+'Data 6 Month'!UB49+'Data 6 Month'!UG49+'Data 6 Month'!UL49+'Data 6 Month'!UQ49+'Data 6 Month'!UV49+'Data 6 Month'!VA49+'Data 6 Month'!VF49+'Data 6 Month'!VK49+'Data 6 Month'!VP49+'Data 6 Month'!VU49+'Data 6 Month'!VZ49+'Data 6 Month'!WE49+'Data 6 Month'!WJ49+'Data 6 Month'!WO49+'Data 6 Month'!WT49+'Data 6 Month'!WY49+'Data 6 Month'!XD49+'Data 6 Month'!XI49+'Data 6 Month'!XN49+'Data 6 Month'!XS49+'Data 6 Month'!XX49+'Data 6 Month'!YC49+'Data 6 Month'!YH49+'Data 6 Month'!YM49)</f>
        <v>0</v>
      </c>
      <c r="J43" s="2">
        <f t="shared" si="4"/>
        <v>186800.90468749998</v>
      </c>
      <c r="L43">
        <v>41</v>
      </c>
      <c r="M43">
        <f>+'Data 12 Month'!H49</f>
        <v>288</v>
      </c>
      <c r="N43" s="2">
        <f t="shared" si="5"/>
        <v>1365.9087500000001</v>
      </c>
      <c r="O43" s="2">
        <f>SUM(N43*'Data Entry'!$C$28)</f>
        <v>341.47718750000001</v>
      </c>
      <c r="P43" s="160">
        <f>IF('Data Entry'!$C$20='Attrition Rates'!$R$4,SUM((M43*'Data Entry'!$C$21)*'Data Entry'!$C$24),0)</f>
        <v>0</v>
      </c>
      <c r="Q43" s="160">
        <f>IF('Data Entry'!$C$20='Attrition Rates'!$R$4,SUM(M43*'Data Entry'!$C$22*'Data Entry'!$C$25),0)</f>
        <v>0</v>
      </c>
      <c r="R43" s="2"/>
      <c r="T43" s="2">
        <f>SUM('Data 12 Month'!R49+'Data 12 Month'!W49+'Data 12 Month'!AB49+'Data 12 Month'!AG49+'Data 12 Month'!AL49+'Data 12 Month'!AQ49+'Data 12 Month'!AV49)</f>
        <v>0</v>
      </c>
      <c r="U43" s="2">
        <f t="shared" si="6"/>
        <v>184035.90468749998</v>
      </c>
      <c r="W43">
        <v>41</v>
      </c>
      <c r="X43">
        <f>+'Data No Upgrade'!H49</f>
        <v>288</v>
      </c>
      <c r="Y43" s="2">
        <f t="shared" si="7"/>
        <v>1365.9087500000001</v>
      </c>
      <c r="Z43" s="2">
        <f>SUM(Y43*'Data Entry'!$C$28)</f>
        <v>341.47718750000001</v>
      </c>
      <c r="AA43" s="160">
        <f>IF('Data Entry'!$C$20='Attrition Rates'!$R$4,SUM((X43*'Data Entry'!$C$21)*'Data Entry'!$C$24),0)</f>
        <v>0</v>
      </c>
      <c r="AB43" s="160">
        <f>IF('Data Entry'!$C$20='Attrition Rates'!$R$4,SUM(X43*'Data Entry'!$C$22*'Data Entry'!$C$25),0)</f>
        <v>0</v>
      </c>
      <c r="AC43" s="2"/>
      <c r="AE43" s="2">
        <v>0</v>
      </c>
      <c r="AF43" s="2">
        <f t="shared" si="8"/>
        <v>181725.90468749998</v>
      </c>
      <c r="AH43" s="2">
        <f>SUM('Data 6 Month'!G49-Costs!J43)</f>
        <v>171351.22671249998</v>
      </c>
      <c r="AI43" s="2">
        <f>SUM('Data 12 Month'!G49-Costs!U43)</f>
        <v>164783.21771249984</v>
      </c>
      <c r="AJ43" s="2">
        <f>SUM('Data No Upgrade'!G49-Costs!AF43)</f>
        <v>164353.25531249994</v>
      </c>
      <c r="AL43" t="str">
        <f t="shared" si="0"/>
        <v>Month 41</v>
      </c>
      <c r="AM43" t="str">
        <f t="shared" si="1"/>
        <v>Month 41</v>
      </c>
      <c r="AN43" t="str">
        <f t="shared" si="2"/>
        <v>Month 41</v>
      </c>
    </row>
    <row r="44" spans="1:40" x14ac:dyDescent="0.2">
      <c r="A44">
        <v>42</v>
      </c>
      <c r="B44">
        <f>+'Data 6 Month'!H50</f>
        <v>282</v>
      </c>
      <c r="C44" s="2">
        <f t="shared" si="3"/>
        <v>1365.9087500000001</v>
      </c>
      <c r="D44" s="2">
        <f>SUM(C44*'Data Entry'!$C$28)</f>
        <v>341.47718750000001</v>
      </c>
      <c r="E44" s="162"/>
      <c r="F44" s="162"/>
      <c r="G44" s="2"/>
      <c r="I44" s="2">
        <f>SUM('Data 6 Month'!R50+'Data 6 Month'!W50+'Data 6 Month'!AB50+'Data 6 Month'!AG50+'Data 6 Month'!AL50+'Data 6 Month'!AQ50+'Data 6 Month'!AV50+'Data 6 Month'!BA50+'Data 6 Month'!BF50+'Data 6 Month'!BK50+'Data 6 Month'!BP50+'Data 6 Month'!BU50+'Data 6 Month'!BZ50+'Data 6 Month'!CE50+'Data 6 Month'!CJ50+'Data 6 Month'!CO50+'Data 6 Month'!CT50+'Data 6 Month'!CY50+'Data 6 Month'!DD50+'Data 6 Month'!DI50+'Data 6 Month'!DN50+'Data 6 Month'!DS50+'Data 6 Month'!DX50+'Data 6 Month'!EC50+'Data 6 Month'!EH50+'Data 6 Month'!EM50+'Data 6 Month'!ER50+'Data 6 Month'!EW50+'Data 6 Month'!FB50+'Data 6 Month'!FG50+'Data 6 Month'!FL50+'Data 6 Month'!FQ50+'Data 6 Month'!FV50+'Data 6 Month'!GA50+'Data 6 Month'!GF50+'Data 6 Month'!GK50+'Data 6 Month'!GP50+'Data 6 Month'!GU50+'Data 6 Month'!GZ50+'Data 6 Month'!HE50+'Data 6 Month'!HJ50+'Data 6 Month'!HO50+'Data 6 Month'!HT50+'Data 6 Month'!HY50+'Data 6 Month'!ID50+'Data 6 Month'!II50+'Data 6 Month'!IN50+'Data 6 Month'!IS50+'Data 6 Month'!IX50+'Data 6 Month'!JC50+'Data 6 Month'!JH50+'Data 6 Month'!JM50+'Data 6 Month'!JR50+'Data 6 Month'!JW50+'Data 6 Month'!KB50+'Data 6 Month'!KG50+'Data 6 Month'!KL50+'Data 6 Month'!KQ50+'Data 6 Month'!KV50+'Data 6 Month'!LA50+'Data 6 Month'!LF50+'Data 6 Month'!LK50+'Data 6 Month'!LP50+'Data 6 Month'!LU50+'Data 6 Month'!LZ50+'Data 6 Month'!ME50+'Data 6 Month'!MJ50+'Data 6 Month'!MO50+'Data 6 Month'!MT50+'Data 6 Month'!MY50+'Data 6 Month'!ND50+'Data 6 Month'!NI50+'Data 6 Month'!NN50+'Data 6 Month'!NS50+'Data 6 Month'!NX50+'Data 6 Month'!OC50+'Data 6 Month'!OH50+'Data 6 Month'!OM50+'Data 6 Month'!OR50+'Data 6 Month'!OW50+'Data 6 Month'!PB50+'Data 6 Month'!PG50+'Data 6 Month'!PL50+'Data 6 Month'!PQ50+'Data 6 Month'!PV50+'Data 6 Month'!QA50+'Data 6 Month'!QF50+'Data 6 Month'!QK50+'Data 6 Month'!QP50+'Data 6 Month'!QU50+'Data 6 Month'!QZ50+'Data 6 Month'!RE50+'Data 6 Month'!RJ50+'Data 6 Month'!RO50+'Data 6 Month'!RT50+'Data 6 Month'!RY50+'Data 6 Month'!SD50+'Data 6 Month'!SI50+'Data 6 Month'!SN50+'Data 6 Month'!SS50+'Data 6 Month'!SX50+'Data 6 Month'!TC50+'Data 6 Month'!TH50+'Data 6 Month'!TM50+'Data 6 Month'!TR50+'Data 6 Month'!TW50+'Data 6 Month'!UB50+'Data 6 Month'!UG50+'Data 6 Month'!UL50+'Data 6 Month'!UQ50+'Data 6 Month'!UV50+'Data 6 Month'!VA50+'Data 6 Month'!VF50+'Data 6 Month'!VK50+'Data 6 Month'!VP50+'Data 6 Month'!VU50+'Data 6 Month'!VZ50+'Data 6 Month'!WE50+'Data 6 Month'!WJ50+'Data 6 Month'!WO50+'Data 6 Month'!WT50+'Data 6 Month'!WY50+'Data 6 Month'!XD50+'Data 6 Month'!XI50+'Data 6 Month'!XN50+'Data 6 Month'!XS50+'Data 6 Month'!XX50+'Data 6 Month'!YC50+'Data 6 Month'!YH50+'Data 6 Month'!YM50)</f>
        <v>0</v>
      </c>
      <c r="J44" s="2">
        <f t="shared" si="4"/>
        <v>188508.29062499997</v>
      </c>
      <c r="L44">
        <v>42</v>
      </c>
      <c r="M44">
        <f>+'Data 12 Month'!H50</f>
        <v>282</v>
      </c>
      <c r="N44" s="2">
        <f t="shared" si="5"/>
        <v>1365.9087500000001</v>
      </c>
      <c r="O44" s="2">
        <f>SUM(N44*'Data Entry'!$C$28)</f>
        <v>341.47718750000001</v>
      </c>
      <c r="P44" s="162"/>
      <c r="Q44" s="162"/>
      <c r="R44" s="2"/>
      <c r="T44" s="2">
        <f>SUM('Data 12 Month'!R50+'Data 12 Month'!W50+'Data 12 Month'!AB50+'Data 12 Month'!AG50+'Data 12 Month'!AL50+'Data 12 Month'!AQ50+'Data 12 Month'!AV50)</f>
        <v>0</v>
      </c>
      <c r="U44" s="2">
        <f t="shared" si="6"/>
        <v>185743.29062499997</v>
      </c>
      <c r="W44">
        <v>42</v>
      </c>
      <c r="X44">
        <f>+'Data No Upgrade'!H50</f>
        <v>282</v>
      </c>
      <c r="Y44" s="2">
        <f t="shared" si="7"/>
        <v>1365.9087500000001</v>
      </c>
      <c r="Z44" s="2">
        <f>SUM(Y44*'Data Entry'!$C$28)</f>
        <v>341.47718750000001</v>
      </c>
      <c r="AA44" s="162"/>
      <c r="AB44" s="162"/>
      <c r="AC44" s="2"/>
      <c r="AE44" s="2">
        <v>0</v>
      </c>
      <c r="AF44" s="2">
        <f t="shared" si="8"/>
        <v>183433.29062499997</v>
      </c>
      <c r="AH44" s="2">
        <f>SUM('Data 6 Month'!G50-Costs!J44)</f>
        <v>174526.00477499998</v>
      </c>
      <c r="AI44" s="2">
        <f>SUM('Data 12 Month'!G50-Costs!U44)</f>
        <v>167948.52897499985</v>
      </c>
      <c r="AJ44" s="2">
        <f>SUM('Data No Upgrade'!G50-Costs!AF44)</f>
        <v>167413.07937499997</v>
      </c>
      <c r="AL44" t="str">
        <f t="shared" si="0"/>
        <v>Month 42</v>
      </c>
      <c r="AM44" t="str">
        <f t="shared" si="1"/>
        <v>Month 42</v>
      </c>
      <c r="AN44" t="str">
        <f t="shared" si="2"/>
        <v>Month 42</v>
      </c>
    </row>
    <row r="45" spans="1:40" x14ac:dyDescent="0.2">
      <c r="A45">
        <v>43</v>
      </c>
      <c r="B45">
        <f>+'Data 6 Month'!H51</f>
        <v>276</v>
      </c>
      <c r="C45" s="2">
        <f t="shared" si="3"/>
        <v>1365.9087500000001</v>
      </c>
      <c r="D45" s="2">
        <f>SUM(C45*'Data Entry'!$C$28)</f>
        <v>341.47718750000001</v>
      </c>
      <c r="E45" s="161">
        <f>IF(OR('Data Entry'!$C$20='Attrition Rates'!$R$3,'Data Entry'!$C$20='Attrition Rates'!$R$5),SUM((B45*'Data Entry'!$C$21)*'Data Entry'!$C$24),0)</f>
        <v>966</v>
      </c>
      <c r="F45" s="161">
        <f>IF(OR('Data Entry'!$C$20='Attrition Rates'!$R$3,'Data Entry'!$C$20='Attrition Rates'!$R$5),SUM(B45*'Data Entry'!$C$22*'Data Entry'!$C$25),0)</f>
        <v>41.400000000000006</v>
      </c>
      <c r="G45" s="2"/>
      <c r="I45" s="2">
        <f>SUM('Data 6 Month'!R51+'Data 6 Month'!W51+'Data 6 Month'!AB51+'Data 6 Month'!AG51+'Data 6 Month'!AL51+'Data 6 Month'!AQ51+'Data 6 Month'!AV51+'Data 6 Month'!BA51+'Data 6 Month'!BF51+'Data 6 Month'!BK51+'Data 6 Month'!BP51+'Data 6 Month'!BU51+'Data 6 Month'!BZ51+'Data 6 Month'!CE51+'Data 6 Month'!CJ51+'Data 6 Month'!CO51+'Data 6 Month'!CT51+'Data 6 Month'!CY51+'Data 6 Month'!DD51+'Data 6 Month'!DI51+'Data 6 Month'!DN51+'Data 6 Month'!DS51+'Data 6 Month'!DX51+'Data 6 Month'!EC51+'Data 6 Month'!EH51+'Data 6 Month'!EM51+'Data 6 Month'!ER51+'Data 6 Month'!EW51+'Data 6 Month'!FB51+'Data 6 Month'!FG51+'Data 6 Month'!FL51+'Data 6 Month'!FQ51+'Data 6 Month'!FV51+'Data 6 Month'!GA51+'Data 6 Month'!GF51+'Data 6 Month'!GK51+'Data 6 Month'!GP51+'Data 6 Month'!GU51+'Data 6 Month'!GZ51+'Data 6 Month'!HE51+'Data 6 Month'!HJ51+'Data 6 Month'!HO51+'Data 6 Month'!HT51+'Data 6 Month'!HY51+'Data 6 Month'!ID51+'Data 6 Month'!II51+'Data 6 Month'!IN51+'Data 6 Month'!IS51+'Data 6 Month'!IX51+'Data 6 Month'!JC51+'Data 6 Month'!JH51+'Data 6 Month'!JM51+'Data 6 Month'!JR51+'Data 6 Month'!JW51+'Data 6 Month'!KB51+'Data 6 Month'!KG51+'Data 6 Month'!KL51+'Data 6 Month'!KQ51+'Data 6 Month'!KV51+'Data 6 Month'!LA51+'Data 6 Month'!LF51+'Data 6 Month'!LK51+'Data 6 Month'!LP51+'Data 6 Month'!LU51+'Data 6 Month'!LZ51+'Data 6 Month'!ME51+'Data 6 Month'!MJ51+'Data 6 Month'!MO51+'Data 6 Month'!MT51+'Data 6 Month'!MY51+'Data 6 Month'!ND51+'Data 6 Month'!NI51+'Data 6 Month'!NN51+'Data 6 Month'!NS51+'Data 6 Month'!NX51+'Data 6 Month'!OC51+'Data 6 Month'!OH51+'Data 6 Month'!OM51+'Data 6 Month'!OR51+'Data 6 Month'!OW51+'Data 6 Month'!PB51+'Data 6 Month'!PG51+'Data 6 Month'!PL51+'Data 6 Month'!PQ51+'Data 6 Month'!PV51+'Data 6 Month'!QA51+'Data 6 Month'!QF51+'Data 6 Month'!QK51+'Data 6 Month'!QP51+'Data 6 Month'!QU51+'Data 6 Month'!QZ51+'Data 6 Month'!RE51+'Data 6 Month'!RJ51+'Data 6 Month'!RO51+'Data 6 Month'!RT51+'Data 6 Month'!RY51+'Data 6 Month'!SD51+'Data 6 Month'!SI51+'Data 6 Month'!SN51+'Data 6 Month'!SS51+'Data 6 Month'!SX51+'Data 6 Month'!TC51+'Data 6 Month'!TH51+'Data 6 Month'!TM51+'Data 6 Month'!TR51+'Data 6 Month'!TW51+'Data 6 Month'!UB51+'Data 6 Month'!UG51+'Data 6 Month'!UL51+'Data 6 Month'!UQ51+'Data 6 Month'!UV51+'Data 6 Month'!VA51+'Data 6 Month'!VF51+'Data 6 Month'!VK51+'Data 6 Month'!VP51+'Data 6 Month'!VU51+'Data 6 Month'!VZ51+'Data 6 Month'!WE51+'Data 6 Month'!WJ51+'Data 6 Month'!WO51+'Data 6 Month'!WT51+'Data 6 Month'!WY51+'Data 6 Month'!XD51+'Data 6 Month'!XI51+'Data 6 Month'!XN51+'Data 6 Month'!XS51+'Data 6 Month'!XX51+'Data 6 Month'!YC51+'Data 6 Month'!YH51+'Data 6 Month'!YM51)</f>
        <v>420</v>
      </c>
      <c r="J45" s="2">
        <f t="shared" si="4"/>
        <v>191643.07656249998</v>
      </c>
      <c r="L45">
        <v>43</v>
      </c>
      <c r="M45">
        <f>+'Data 12 Month'!H51</f>
        <v>276</v>
      </c>
      <c r="N45" s="2">
        <f t="shared" si="5"/>
        <v>1365.9087500000001</v>
      </c>
      <c r="O45" s="2">
        <f>SUM(N45*'Data Entry'!$C$28)</f>
        <v>341.47718750000001</v>
      </c>
      <c r="P45" s="161">
        <f>IF(OR('Data Entry'!$C$20='Attrition Rates'!$R$3,'Data Entry'!$C$20='Attrition Rates'!$R$5),SUM((M45*'Data Entry'!$C$21)*'Data Entry'!$C$24),0)</f>
        <v>966</v>
      </c>
      <c r="Q45" s="161">
        <f>IF(OR('Data Entry'!$C$20='Attrition Rates'!$R$3,'Data Entry'!$C$20='Attrition Rates'!$R$5),SUM(M45*'Data Entry'!$C$22*'Data Entry'!$C$25),0)</f>
        <v>41.400000000000006</v>
      </c>
      <c r="R45" s="2"/>
      <c r="T45" s="2">
        <f>SUM('Data 12 Month'!R51+'Data 12 Month'!W51+'Data 12 Month'!AB51+'Data 12 Month'!AG51+'Data 12 Month'!AL51+'Data 12 Month'!AQ51+'Data 12 Month'!AV51)</f>
        <v>0</v>
      </c>
      <c r="U45" s="2">
        <f t="shared" si="6"/>
        <v>188458.07656249998</v>
      </c>
      <c r="W45">
        <v>43</v>
      </c>
      <c r="X45">
        <f>+'Data No Upgrade'!H51</f>
        <v>276</v>
      </c>
      <c r="Y45" s="2">
        <f t="shared" si="7"/>
        <v>1365.9087500000001</v>
      </c>
      <c r="Z45" s="2">
        <f>SUM(Y45*'Data Entry'!$C$28)</f>
        <v>341.47718750000001</v>
      </c>
      <c r="AA45" s="161">
        <f>IF(OR('Data Entry'!$C$20='Attrition Rates'!$R$3,'Data Entry'!$C$20='Attrition Rates'!$R$5),SUM((X45*'Data Entry'!$C$21)*'Data Entry'!$C$24),0)</f>
        <v>966</v>
      </c>
      <c r="AB45" s="161">
        <f>IF(OR('Data Entry'!$C$20='Attrition Rates'!$R$3,'Data Entry'!$C$20='Attrition Rates'!$R$5),SUM(X45*'Data Entry'!$C$22*'Data Entry'!$C$25),0)</f>
        <v>41.400000000000006</v>
      </c>
      <c r="AC45" s="2"/>
      <c r="AE45" s="2">
        <v>0</v>
      </c>
      <c r="AF45" s="2">
        <f t="shared" si="8"/>
        <v>186148.07656249998</v>
      </c>
      <c r="AH45" s="2">
        <f>SUM('Data 6 Month'!G51-Costs!J45)</f>
        <v>176732.42603749997</v>
      </c>
      <c r="AI45" s="2">
        <f>SUM('Data 12 Month'!G51-Costs!U45)</f>
        <v>170001.62923749984</v>
      </c>
      <c r="AJ45" s="2">
        <f>SUM('Data No Upgrade'!G51-Costs!AF45)</f>
        <v>169364.07343749999</v>
      </c>
      <c r="AL45" t="str">
        <f t="shared" si="0"/>
        <v>Month 43</v>
      </c>
      <c r="AM45" t="str">
        <f t="shared" si="1"/>
        <v>Month 43</v>
      </c>
      <c r="AN45" t="str">
        <f t="shared" si="2"/>
        <v>Month 43</v>
      </c>
    </row>
    <row r="46" spans="1:40" x14ac:dyDescent="0.2">
      <c r="A46">
        <v>44</v>
      </c>
      <c r="B46">
        <f>+'Data 6 Month'!H52</f>
        <v>270</v>
      </c>
      <c r="C46" s="2">
        <f t="shared" si="3"/>
        <v>1365.9087500000001</v>
      </c>
      <c r="D46" s="2">
        <f>SUM(C46*'Data Entry'!$C$28)</f>
        <v>341.47718750000001</v>
      </c>
      <c r="E46" s="160"/>
      <c r="F46" s="160"/>
      <c r="G46" s="2"/>
      <c r="I46" s="2">
        <f>SUM('Data 6 Month'!R52+'Data 6 Month'!W52+'Data 6 Month'!AB52+'Data 6 Month'!AG52+'Data 6 Month'!AL52+'Data 6 Month'!AQ52+'Data 6 Month'!AV52+'Data 6 Month'!BA52+'Data 6 Month'!BF52+'Data 6 Month'!BK52+'Data 6 Month'!BP52+'Data 6 Month'!BU52+'Data 6 Month'!BZ52+'Data 6 Month'!CE52+'Data 6 Month'!CJ52+'Data 6 Month'!CO52+'Data 6 Month'!CT52+'Data 6 Month'!CY52+'Data 6 Month'!DD52+'Data 6 Month'!DI52+'Data 6 Month'!DN52+'Data 6 Month'!DS52+'Data 6 Month'!DX52+'Data 6 Month'!EC52+'Data 6 Month'!EH52+'Data 6 Month'!EM52+'Data 6 Month'!ER52+'Data 6 Month'!EW52+'Data 6 Month'!FB52+'Data 6 Month'!FG52+'Data 6 Month'!FL52+'Data 6 Month'!FQ52+'Data 6 Month'!FV52+'Data 6 Month'!GA52+'Data 6 Month'!GF52+'Data 6 Month'!GK52+'Data 6 Month'!GP52+'Data 6 Month'!GU52+'Data 6 Month'!GZ52+'Data 6 Month'!HE52+'Data 6 Month'!HJ52+'Data 6 Month'!HO52+'Data 6 Month'!HT52+'Data 6 Month'!HY52+'Data 6 Month'!ID52+'Data 6 Month'!II52+'Data 6 Month'!IN52+'Data 6 Month'!IS52+'Data 6 Month'!IX52+'Data 6 Month'!JC52+'Data 6 Month'!JH52+'Data 6 Month'!JM52+'Data 6 Month'!JR52+'Data 6 Month'!JW52+'Data 6 Month'!KB52+'Data 6 Month'!KG52+'Data 6 Month'!KL52+'Data 6 Month'!KQ52+'Data 6 Month'!KV52+'Data 6 Month'!LA52+'Data 6 Month'!LF52+'Data 6 Month'!LK52+'Data 6 Month'!LP52+'Data 6 Month'!LU52+'Data 6 Month'!LZ52+'Data 6 Month'!ME52+'Data 6 Month'!MJ52+'Data 6 Month'!MO52+'Data 6 Month'!MT52+'Data 6 Month'!MY52+'Data 6 Month'!ND52+'Data 6 Month'!NI52+'Data 6 Month'!NN52+'Data 6 Month'!NS52+'Data 6 Month'!NX52+'Data 6 Month'!OC52+'Data 6 Month'!OH52+'Data 6 Month'!OM52+'Data 6 Month'!OR52+'Data 6 Month'!OW52+'Data 6 Month'!PB52+'Data 6 Month'!PG52+'Data 6 Month'!PL52+'Data 6 Month'!PQ52+'Data 6 Month'!PV52+'Data 6 Month'!QA52+'Data 6 Month'!QF52+'Data 6 Month'!QK52+'Data 6 Month'!QP52+'Data 6 Month'!QU52+'Data 6 Month'!QZ52+'Data 6 Month'!RE52+'Data 6 Month'!RJ52+'Data 6 Month'!RO52+'Data 6 Month'!RT52+'Data 6 Month'!RY52+'Data 6 Month'!SD52+'Data 6 Month'!SI52+'Data 6 Month'!SN52+'Data 6 Month'!SS52+'Data 6 Month'!SX52+'Data 6 Month'!TC52+'Data 6 Month'!TH52+'Data 6 Month'!TM52+'Data 6 Month'!TR52+'Data 6 Month'!TW52+'Data 6 Month'!UB52+'Data 6 Month'!UG52+'Data 6 Month'!UL52+'Data 6 Month'!UQ52+'Data 6 Month'!UV52+'Data 6 Month'!VA52+'Data 6 Month'!VF52+'Data 6 Month'!VK52+'Data 6 Month'!VP52+'Data 6 Month'!VU52+'Data 6 Month'!VZ52+'Data 6 Month'!WE52+'Data 6 Month'!WJ52+'Data 6 Month'!WO52+'Data 6 Month'!WT52+'Data 6 Month'!WY52+'Data 6 Month'!XD52+'Data 6 Month'!XI52+'Data 6 Month'!XN52+'Data 6 Month'!XS52+'Data 6 Month'!XX52+'Data 6 Month'!YC52+'Data 6 Month'!YH52+'Data 6 Month'!YM52)</f>
        <v>0</v>
      </c>
      <c r="J46" s="2">
        <f t="shared" si="4"/>
        <v>193350.46249999997</v>
      </c>
      <c r="L46">
        <v>44</v>
      </c>
      <c r="M46">
        <f>+'Data 12 Month'!H52</f>
        <v>270</v>
      </c>
      <c r="N46" s="2">
        <f t="shared" si="5"/>
        <v>1365.9087500000001</v>
      </c>
      <c r="O46" s="2">
        <f>SUM(N46*'Data Entry'!$C$28)</f>
        <v>341.47718750000001</v>
      </c>
      <c r="P46" s="160"/>
      <c r="Q46" s="160"/>
      <c r="R46" s="2"/>
      <c r="T46" s="2">
        <f>SUM('Data 12 Month'!R52+'Data 12 Month'!W52+'Data 12 Month'!AB52+'Data 12 Month'!AG52+'Data 12 Month'!AL52+'Data 12 Month'!AQ52+'Data 12 Month'!AV52)</f>
        <v>0</v>
      </c>
      <c r="U46" s="2">
        <f t="shared" si="6"/>
        <v>190165.46249999997</v>
      </c>
      <c r="W46">
        <v>44</v>
      </c>
      <c r="X46">
        <f>+'Data No Upgrade'!H52</f>
        <v>270</v>
      </c>
      <c r="Y46" s="2">
        <f t="shared" si="7"/>
        <v>1365.9087500000001</v>
      </c>
      <c r="Z46" s="2">
        <f>SUM(Y46*'Data Entry'!$C$28)</f>
        <v>341.47718750000001</v>
      </c>
      <c r="AA46" s="160"/>
      <c r="AB46" s="160"/>
      <c r="AC46" s="2"/>
      <c r="AE46" s="2">
        <v>0</v>
      </c>
      <c r="AF46" s="2">
        <f t="shared" si="8"/>
        <v>187855.46249999997</v>
      </c>
      <c r="AH46" s="2">
        <f>SUM('Data 6 Month'!G52-Costs!J46)</f>
        <v>179671.21029999998</v>
      </c>
      <c r="AI46" s="2">
        <f>SUM('Data 12 Month'!G52-Costs!U46)</f>
        <v>172957.31849999988</v>
      </c>
      <c r="AJ46" s="2">
        <f>SUM('Data No Upgrade'!G52-Costs!AF46)</f>
        <v>172221.03749999998</v>
      </c>
      <c r="AL46" t="str">
        <f t="shared" si="0"/>
        <v>Month 44</v>
      </c>
      <c r="AM46" t="str">
        <f t="shared" si="1"/>
        <v>Month 44</v>
      </c>
      <c r="AN46" t="str">
        <f t="shared" si="2"/>
        <v>Month 44</v>
      </c>
    </row>
    <row r="47" spans="1:40" x14ac:dyDescent="0.2">
      <c r="A47">
        <v>45</v>
      </c>
      <c r="B47">
        <f>+'Data 6 Month'!H53</f>
        <v>264</v>
      </c>
      <c r="C47" s="2">
        <f t="shared" si="3"/>
        <v>1365.9087500000001</v>
      </c>
      <c r="D47" s="2">
        <f>SUM(C47*'Data Entry'!$C$28)</f>
        <v>341.47718750000001</v>
      </c>
      <c r="E47" s="160">
        <f>IF('Data Entry'!$C$20='Attrition Rates'!$R$4,SUM((B47*'Data Entry'!$C$21)*'Data Entry'!$C$24),0)</f>
        <v>0</v>
      </c>
      <c r="F47" s="160">
        <f>IF('Data Entry'!$C$20='Attrition Rates'!$R$4,SUM(B47*'Data Entry'!$C$22*'Data Entry'!$C$25),0)</f>
        <v>0</v>
      </c>
      <c r="G47" s="2"/>
      <c r="I47" s="2">
        <f>SUM('Data 6 Month'!R53+'Data 6 Month'!W53+'Data 6 Month'!AB53+'Data 6 Month'!AG53+'Data 6 Month'!AL53+'Data 6 Month'!AQ53+'Data 6 Month'!AV53+'Data 6 Month'!BA53+'Data 6 Month'!BF53+'Data 6 Month'!BK53+'Data 6 Month'!BP53+'Data 6 Month'!BU53+'Data 6 Month'!BZ53+'Data 6 Month'!CE53+'Data 6 Month'!CJ53+'Data 6 Month'!CO53+'Data 6 Month'!CT53+'Data 6 Month'!CY53+'Data 6 Month'!DD53+'Data 6 Month'!DI53+'Data 6 Month'!DN53+'Data 6 Month'!DS53+'Data 6 Month'!DX53+'Data 6 Month'!EC53+'Data 6 Month'!EH53+'Data 6 Month'!EM53+'Data 6 Month'!ER53+'Data 6 Month'!EW53+'Data 6 Month'!FB53+'Data 6 Month'!FG53+'Data 6 Month'!FL53+'Data 6 Month'!FQ53+'Data 6 Month'!FV53+'Data 6 Month'!GA53+'Data 6 Month'!GF53+'Data 6 Month'!GK53+'Data 6 Month'!GP53+'Data 6 Month'!GU53+'Data 6 Month'!GZ53+'Data 6 Month'!HE53+'Data 6 Month'!HJ53+'Data 6 Month'!HO53+'Data 6 Month'!HT53+'Data 6 Month'!HY53+'Data 6 Month'!ID53+'Data 6 Month'!II53+'Data 6 Month'!IN53+'Data 6 Month'!IS53+'Data 6 Month'!IX53+'Data 6 Month'!JC53+'Data 6 Month'!JH53+'Data 6 Month'!JM53+'Data 6 Month'!JR53+'Data 6 Month'!JW53+'Data 6 Month'!KB53+'Data 6 Month'!KG53+'Data 6 Month'!KL53+'Data 6 Month'!KQ53+'Data 6 Month'!KV53+'Data 6 Month'!LA53+'Data 6 Month'!LF53+'Data 6 Month'!LK53+'Data 6 Month'!LP53+'Data 6 Month'!LU53+'Data 6 Month'!LZ53+'Data 6 Month'!ME53+'Data 6 Month'!MJ53+'Data 6 Month'!MO53+'Data 6 Month'!MT53+'Data 6 Month'!MY53+'Data 6 Month'!ND53+'Data 6 Month'!NI53+'Data 6 Month'!NN53+'Data 6 Month'!NS53+'Data 6 Month'!NX53+'Data 6 Month'!OC53+'Data 6 Month'!OH53+'Data 6 Month'!OM53+'Data 6 Month'!OR53+'Data 6 Month'!OW53+'Data 6 Month'!PB53+'Data 6 Month'!PG53+'Data 6 Month'!PL53+'Data 6 Month'!PQ53+'Data 6 Month'!PV53+'Data 6 Month'!QA53+'Data 6 Month'!QF53+'Data 6 Month'!QK53+'Data 6 Month'!QP53+'Data 6 Month'!QU53+'Data 6 Month'!QZ53+'Data 6 Month'!RE53+'Data 6 Month'!RJ53+'Data 6 Month'!RO53+'Data 6 Month'!RT53+'Data 6 Month'!RY53+'Data 6 Month'!SD53+'Data 6 Month'!SI53+'Data 6 Month'!SN53+'Data 6 Month'!SS53+'Data 6 Month'!SX53+'Data 6 Month'!TC53+'Data 6 Month'!TH53+'Data 6 Month'!TM53+'Data 6 Month'!TR53+'Data 6 Month'!TW53+'Data 6 Month'!UB53+'Data 6 Month'!UG53+'Data 6 Month'!UL53+'Data 6 Month'!UQ53+'Data 6 Month'!UV53+'Data 6 Month'!VA53+'Data 6 Month'!VF53+'Data 6 Month'!VK53+'Data 6 Month'!VP53+'Data 6 Month'!VU53+'Data 6 Month'!VZ53+'Data 6 Month'!WE53+'Data 6 Month'!WJ53+'Data 6 Month'!WO53+'Data 6 Month'!WT53+'Data 6 Month'!WY53+'Data 6 Month'!XD53+'Data 6 Month'!XI53+'Data 6 Month'!XN53+'Data 6 Month'!XS53+'Data 6 Month'!XX53+'Data 6 Month'!YC53+'Data 6 Month'!YH53+'Data 6 Month'!YM53)</f>
        <v>0</v>
      </c>
      <c r="J47" s="2">
        <f t="shared" si="4"/>
        <v>195057.84843749995</v>
      </c>
      <c r="L47">
        <v>45</v>
      </c>
      <c r="M47">
        <f>+'Data 12 Month'!H53</f>
        <v>264</v>
      </c>
      <c r="N47" s="2">
        <f t="shared" si="5"/>
        <v>1365.9087500000001</v>
      </c>
      <c r="O47" s="2">
        <f>SUM(N47*'Data Entry'!$C$28)</f>
        <v>341.47718750000001</v>
      </c>
      <c r="P47" s="160">
        <f>IF('Data Entry'!$C$20='Attrition Rates'!$R$4,SUM((M47*'Data Entry'!$C$21)*'Data Entry'!$C$24),0)</f>
        <v>0</v>
      </c>
      <c r="Q47" s="160">
        <f>IF('Data Entry'!$C$20='Attrition Rates'!$R$4,SUM(M47*'Data Entry'!$C$22*'Data Entry'!$C$25),0)</f>
        <v>0</v>
      </c>
      <c r="R47" s="2"/>
      <c r="T47" s="2">
        <f>SUM('Data 12 Month'!R53+'Data 12 Month'!W53+'Data 12 Month'!AB53+'Data 12 Month'!AG53+'Data 12 Month'!AL53+'Data 12 Month'!AQ53+'Data 12 Month'!AV53)</f>
        <v>0</v>
      </c>
      <c r="U47" s="2">
        <f t="shared" si="6"/>
        <v>191872.84843749995</v>
      </c>
      <c r="W47">
        <v>45</v>
      </c>
      <c r="X47">
        <f>+'Data No Upgrade'!H53</f>
        <v>264</v>
      </c>
      <c r="Y47" s="2">
        <f t="shared" si="7"/>
        <v>1365.9087500000001</v>
      </c>
      <c r="Z47" s="2">
        <f>SUM(Y47*'Data Entry'!$C$28)</f>
        <v>341.47718750000001</v>
      </c>
      <c r="AA47" s="160">
        <f>IF('Data Entry'!$C$20='Attrition Rates'!$R$4,SUM((X47*'Data Entry'!$C$21)*'Data Entry'!$C$24),0)</f>
        <v>0</v>
      </c>
      <c r="AB47" s="160">
        <f>IF('Data Entry'!$C$20='Attrition Rates'!$R$4,SUM(X47*'Data Entry'!$C$22*'Data Entry'!$C$25),0)</f>
        <v>0</v>
      </c>
      <c r="AC47" s="2"/>
      <c r="AE47" s="2">
        <v>0</v>
      </c>
      <c r="AF47" s="2">
        <f t="shared" si="8"/>
        <v>189562.84843749995</v>
      </c>
      <c r="AH47" s="2">
        <f>SUM('Data 6 Month'!G53-Costs!J47)</f>
        <v>182518.03136249998</v>
      </c>
      <c r="AI47" s="2">
        <f>SUM('Data 12 Month'!G53-Costs!U47)</f>
        <v>175811.57776249992</v>
      </c>
      <c r="AJ47" s="2">
        <f>SUM('Data No Upgrade'!G53-Costs!AF47)</f>
        <v>174976.57156249997</v>
      </c>
      <c r="AL47" t="str">
        <f t="shared" si="0"/>
        <v>Month 45</v>
      </c>
      <c r="AM47" t="str">
        <f t="shared" si="1"/>
        <v>Month 45</v>
      </c>
      <c r="AN47" t="str">
        <f t="shared" si="2"/>
        <v>Month 45</v>
      </c>
    </row>
    <row r="48" spans="1:40" x14ac:dyDescent="0.2">
      <c r="A48">
        <v>46</v>
      </c>
      <c r="B48">
        <f>+'Data 6 Month'!H54</f>
        <v>258</v>
      </c>
      <c r="C48" s="2">
        <f t="shared" si="3"/>
        <v>1365.9087500000001</v>
      </c>
      <c r="D48" s="2">
        <f>SUM(C48*'Data Entry'!$C$28)</f>
        <v>341.47718750000001</v>
      </c>
      <c r="E48" s="160">
        <f>IF('Data Entry'!$C$20='Attrition Rates'!$R$3,SUM((B48*'Data Entry'!$C$21)*'Data Entry'!$C$24),0)</f>
        <v>0</v>
      </c>
      <c r="F48" s="160">
        <f>IF('Data Entry'!$C$20='Attrition Rates'!$R$3,SUM(B48*'Data Entry'!$C$22*'Data Entry'!$C$25),0)</f>
        <v>0</v>
      </c>
      <c r="G48" s="2"/>
      <c r="I48" s="2">
        <f>SUM('Data 6 Month'!R54+'Data 6 Month'!W54+'Data 6 Month'!AB54+'Data 6 Month'!AG54+'Data 6 Month'!AL54+'Data 6 Month'!AQ54+'Data 6 Month'!AV54+'Data 6 Month'!BA54+'Data 6 Month'!BF54+'Data 6 Month'!BK54+'Data 6 Month'!BP54+'Data 6 Month'!BU54+'Data 6 Month'!BZ54+'Data 6 Month'!CE54+'Data 6 Month'!CJ54+'Data 6 Month'!CO54+'Data 6 Month'!CT54+'Data 6 Month'!CY54+'Data 6 Month'!DD54+'Data 6 Month'!DI54+'Data 6 Month'!DN54+'Data 6 Month'!DS54+'Data 6 Month'!DX54+'Data 6 Month'!EC54+'Data 6 Month'!EH54+'Data 6 Month'!EM54+'Data 6 Month'!ER54+'Data 6 Month'!EW54+'Data 6 Month'!FB54+'Data 6 Month'!FG54+'Data 6 Month'!FL54+'Data 6 Month'!FQ54+'Data 6 Month'!FV54+'Data 6 Month'!GA54+'Data 6 Month'!GF54+'Data 6 Month'!GK54+'Data 6 Month'!GP54+'Data 6 Month'!GU54+'Data 6 Month'!GZ54+'Data 6 Month'!HE54+'Data 6 Month'!HJ54+'Data 6 Month'!HO54+'Data 6 Month'!HT54+'Data 6 Month'!HY54+'Data 6 Month'!ID54+'Data 6 Month'!II54+'Data 6 Month'!IN54+'Data 6 Month'!IS54+'Data 6 Month'!IX54+'Data 6 Month'!JC54+'Data 6 Month'!JH54+'Data 6 Month'!JM54+'Data 6 Month'!JR54+'Data 6 Month'!JW54+'Data 6 Month'!KB54+'Data 6 Month'!KG54+'Data 6 Month'!KL54+'Data 6 Month'!KQ54+'Data 6 Month'!KV54+'Data 6 Month'!LA54+'Data 6 Month'!LF54+'Data 6 Month'!LK54+'Data 6 Month'!LP54+'Data 6 Month'!LU54+'Data 6 Month'!LZ54+'Data 6 Month'!ME54+'Data 6 Month'!MJ54+'Data 6 Month'!MO54+'Data 6 Month'!MT54+'Data 6 Month'!MY54+'Data 6 Month'!ND54+'Data 6 Month'!NI54+'Data 6 Month'!NN54+'Data 6 Month'!NS54+'Data 6 Month'!NX54+'Data 6 Month'!OC54+'Data 6 Month'!OH54+'Data 6 Month'!OM54+'Data 6 Month'!OR54+'Data 6 Month'!OW54+'Data 6 Month'!PB54+'Data 6 Month'!PG54+'Data 6 Month'!PL54+'Data 6 Month'!PQ54+'Data 6 Month'!PV54+'Data 6 Month'!QA54+'Data 6 Month'!QF54+'Data 6 Month'!QK54+'Data 6 Month'!QP54+'Data 6 Month'!QU54+'Data 6 Month'!QZ54+'Data 6 Month'!RE54+'Data 6 Month'!RJ54+'Data 6 Month'!RO54+'Data 6 Month'!RT54+'Data 6 Month'!RY54+'Data 6 Month'!SD54+'Data 6 Month'!SI54+'Data 6 Month'!SN54+'Data 6 Month'!SS54+'Data 6 Month'!SX54+'Data 6 Month'!TC54+'Data 6 Month'!TH54+'Data 6 Month'!TM54+'Data 6 Month'!TR54+'Data 6 Month'!TW54+'Data 6 Month'!UB54+'Data 6 Month'!UG54+'Data 6 Month'!UL54+'Data 6 Month'!UQ54+'Data 6 Month'!UV54+'Data 6 Month'!VA54+'Data 6 Month'!VF54+'Data 6 Month'!VK54+'Data 6 Month'!VP54+'Data 6 Month'!VU54+'Data 6 Month'!VZ54+'Data 6 Month'!WE54+'Data 6 Month'!WJ54+'Data 6 Month'!WO54+'Data 6 Month'!WT54+'Data 6 Month'!WY54+'Data 6 Month'!XD54+'Data 6 Month'!XI54+'Data 6 Month'!XN54+'Data 6 Month'!XS54+'Data 6 Month'!XX54+'Data 6 Month'!YC54+'Data 6 Month'!YH54+'Data 6 Month'!YM54)</f>
        <v>0</v>
      </c>
      <c r="J48" s="2">
        <f t="shared" si="4"/>
        <v>196765.23437499994</v>
      </c>
      <c r="L48">
        <v>46</v>
      </c>
      <c r="M48">
        <f>+'Data 12 Month'!H54</f>
        <v>258</v>
      </c>
      <c r="N48" s="2">
        <f t="shared" si="5"/>
        <v>1365.9087500000001</v>
      </c>
      <c r="O48" s="2">
        <f>SUM(N48*'Data Entry'!$C$28)</f>
        <v>341.47718750000001</v>
      </c>
      <c r="P48" s="160">
        <f>IF('Data Entry'!$C$20='Attrition Rates'!$R$3,SUM((M48*'Data Entry'!$C$21)*'Data Entry'!$C$24),0)</f>
        <v>0</v>
      </c>
      <c r="Q48" s="160">
        <f>IF('Data Entry'!$C$20='Attrition Rates'!$R$3,SUM(M48*'Data Entry'!$C$22*'Data Entry'!$C$25),0)</f>
        <v>0</v>
      </c>
      <c r="R48" s="2"/>
      <c r="T48" s="2">
        <f>SUM('Data 12 Month'!R54+'Data 12 Month'!W54+'Data 12 Month'!AB54+'Data 12 Month'!AG54+'Data 12 Month'!AL54+'Data 12 Month'!AQ54+'Data 12 Month'!AV54)</f>
        <v>0</v>
      </c>
      <c r="U48" s="2">
        <f t="shared" si="6"/>
        <v>193580.23437499994</v>
      </c>
      <c r="W48">
        <v>46</v>
      </c>
      <c r="X48">
        <f>+'Data No Upgrade'!H54</f>
        <v>258</v>
      </c>
      <c r="Y48" s="2">
        <f t="shared" si="7"/>
        <v>1365.9087500000001</v>
      </c>
      <c r="Z48" s="2">
        <f>SUM(Y48*'Data Entry'!$C$28)</f>
        <v>341.47718750000001</v>
      </c>
      <c r="AA48" s="160">
        <f>IF('Data Entry'!$C$20='Attrition Rates'!$R$3,SUM((X48*'Data Entry'!$C$21)*'Data Entry'!$C$24),0)</f>
        <v>0</v>
      </c>
      <c r="AB48" s="160">
        <f>IF('Data Entry'!$C$20='Attrition Rates'!$R$3,SUM(X48*'Data Entry'!$C$22*'Data Entry'!$C$25),0)</f>
        <v>0</v>
      </c>
      <c r="AC48" s="2"/>
      <c r="AE48" s="2">
        <v>0</v>
      </c>
      <c r="AF48" s="2">
        <f t="shared" si="8"/>
        <v>191270.23437499994</v>
      </c>
      <c r="AH48" s="2">
        <f>SUM('Data 6 Month'!G54-Costs!J48)</f>
        <v>185236.37442499999</v>
      </c>
      <c r="AI48" s="2">
        <f>SUM('Data 12 Month'!G54-Costs!U48)</f>
        <v>178557.64502499992</v>
      </c>
      <c r="AJ48" s="2">
        <f>SUM('Data No Upgrade'!G54-Costs!AF48)</f>
        <v>177630.67562499997</v>
      </c>
      <c r="AL48" t="str">
        <f t="shared" si="0"/>
        <v>Month 46</v>
      </c>
      <c r="AM48" t="str">
        <f t="shared" si="1"/>
        <v>Month 46</v>
      </c>
      <c r="AN48" t="str">
        <f t="shared" si="2"/>
        <v>Month 46</v>
      </c>
    </row>
    <row r="49" spans="1:40" x14ac:dyDescent="0.2">
      <c r="A49">
        <v>47</v>
      </c>
      <c r="B49">
        <f>+'Data 6 Month'!H55</f>
        <v>252</v>
      </c>
      <c r="C49" s="2">
        <f t="shared" si="3"/>
        <v>1365.9087500000001</v>
      </c>
      <c r="D49" s="2">
        <f>SUM(C49*'Data Entry'!$C$28)</f>
        <v>341.47718750000001</v>
      </c>
      <c r="E49" s="160"/>
      <c r="F49" s="160"/>
      <c r="G49" s="2"/>
      <c r="I49" s="2">
        <f>SUM('Data 6 Month'!R55+'Data 6 Month'!W55+'Data 6 Month'!AB55+'Data 6 Month'!AG55+'Data 6 Month'!AL55+'Data 6 Month'!AQ55+'Data 6 Month'!AV55+'Data 6 Month'!BA55+'Data 6 Month'!BF55+'Data 6 Month'!BK55+'Data 6 Month'!BP55+'Data 6 Month'!BU55+'Data 6 Month'!BZ55+'Data 6 Month'!CE55+'Data 6 Month'!CJ55+'Data 6 Month'!CO55+'Data 6 Month'!CT55+'Data 6 Month'!CY55+'Data 6 Month'!DD55+'Data 6 Month'!DI55+'Data 6 Month'!DN55+'Data 6 Month'!DS55+'Data 6 Month'!DX55+'Data 6 Month'!EC55+'Data 6 Month'!EH55+'Data 6 Month'!EM55+'Data 6 Month'!ER55+'Data 6 Month'!EW55+'Data 6 Month'!FB55+'Data 6 Month'!FG55+'Data 6 Month'!FL55+'Data 6 Month'!FQ55+'Data 6 Month'!FV55+'Data 6 Month'!GA55+'Data 6 Month'!GF55+'Data 6 Month'!GK55+'Data 6 Month'!GP55+'Data 6 Month'!GU55+'Data 6 Month'!GZ55+'Data 6 Month'!HE55+'Data 6 Month'!HJ55+'Data 6 Month'!HO55+'Data 6 Month'!HT55+'Data 6 Month'!HY55+'Data 6 Month'!ID55+'Data 6 Month'!II55+'Data 6 Month'!IN55+'Data 6 Month'!IS55+'Data 6 Month'!IX55+'Data 6 Month'!JC55+'Data 6 Month'!JH55+'Data 6 Month'!JM55+'Data 6 Month'!JR55+'Data 6 Month'!JW55+'Data 6 Month'!KB55+'Data 6 Month'!KG55+'Data 6 Month'!KL55+'Data 6 Month'!KQ55+'Data 6 Month'!KV55+'Data 6 Month'!LA55+'Data 6 Month'!LF55+'Data 6 Month'!LK55+'Data 6 Month'!LP55+'Data 6 Month'!LU55+'Data 6 Month'!LZ55+'Data 6 Month'!ME55+'Data 6 Month'!MJ55+'Data 6 Month'!MO55+'Data 6 Month'!MT55+'Data 6 Month'!MY55+'Data 6 Month'!ND55+'Data 6 Month'!NI55+'Data 6 Month'!NN55+'Data 6 Month'!NS55+'Data 6 Month'!NX55+'Data 6 Month'!OC55+'Data 6 Month'!OH55+'Data 6 Month'!OM55+'Data 6 Month'!OR55+'Data 6 Month'!OW55+'Data 6 Month'!PB55+'Data 6 Month'!PG55+'Data 6 Month'!PL55+'Data 6 Month'!PQ55+'Data 6 Month'!PV55+'Data 6 Month'!QA55+'Data 6 Month'!QF55+'Data 6 Month'!QK55+'Data 6 Month'!QP55+'Data 6 Month'!QU55+'Data 6 Month'!QZ55+'Data 6 Month'!RE55+'Data 6 Month'!RJ55+'Data 6 Month'!RO55+'Data 6 Month'!RT55+'Data 6 Month'!RY55+'Data 6 Month'!SD55+'Data 6 Month'!SI55+'Data 6 Month'!SN55+'Data 6 Month'!SS55+'Data 6 Month'!SX55+'Data 6 Month'!TC55+'Data 6 Month'!TH55+'Data 6 Month'!TM55+'Data 6 Month'!TR55+'Data 6 Month'!TW55+'Data 6 Month'!UB55+'Data 6 Month'!UG55+'Data 6 Month'!UL55+'Data 6 Month'!UQ55+'Data 6 Month'!UV55+'Data 6 Month'!VA55+'Data 6 Month'!VF55+'Data 6 Month'!VK55+'Data 6 Month'!VP55+'Data 6 Month'!VU55+'Data 6 Month'!VZ55+'Data 6 Month'!WE55+'Data 6 Month'!WJ55+'Data 6 Month'!WO55+'Data 6 Month'!WT55+'Data 6 Month'!WY55+'Data 6 Month'!XD55+'Data 6 Month'!XI55+'Data 6 Month'!XN55+'Data 6 Month'!XS55+'Data 6 Month'!XX55+'Data 6 Month'!YC55+'Data 6 Month'!YH55+'Data 6 Month'!YM55)</f>
        <v>0</v>
      </c>
      <c r="J49" s="2">
        <f t="shared" si="4"/>
        <v>198472.62031249993</v>
      </c>
      <c r="L49">
        <v>47</v>
      </c>
      <c r="M49">
        <f>+'Data 12 Month'!H55</f>
        <v>252</v>
      </c>
      <c r="N49" s="2">
        <f t="shared" si="5"/>
        <v>1365.9087500000001</v>
      </c>
      <c r="O49" s="2">
        <f>SUM(N49*'Data Entry'!$C$28)</f>
        <v>341.47718750000001</v>
      </c>
      <c r="P49" s="160"/>
      <c r="Q49" s="160"/>
      <c r="R49" s="2"/>
      <c r="T49" s="2">
        <f>SUM('Data 12 Month'!R55+'Data 12 Month'!W55+'Data 12 Month'!AB55+'Data 12 Month'!AG55+'Data 12 Month'!AL55+'Data 12 Month'!AQ55+'Data 12 Month'!AV55)</f>
        <v>0</v>
      </c>
      <c r="U49" s="2">
        <f t="shared" si="6"/>
        <v>195287.62031249993</v>
      </c>
      <c r="W49">
        <v>47</v>
      </c>
      <c r="X49">
        <f>+'Data No Upgrade'!H55</f>
        <v>252</v>
      </c>
      <c r="Y49" s="2">
        <f t="shared" si="7"/>
        <v>1365.9087500000001</v>
      </c>
      <c r="Z49" s="2">
        <f>SUM(Y49*'Data Entry'!$C$28)</f>
        <v>341.47718750000001</v>
      </c>
      <c r="AA49" s="160"/>
      <c r="AB49" s="160"/>
      <c r="AC49" s="2"/>
      <c r="AE49" s="2">
        <v>0</v>
      </c>
      <c r="AF49" s="2">
        <f t="shared" si="8"/>
        <v>192977.62031249993</v>
      </c>
      <c r="AH49" s="2">
        <f>SUM('Data 6 Month'!G55-Costs!J49)</f>
        <v>187887.0974875</v>
      </c>
      <c r="AI49" s="2">
        <f>SUM('Data 12 Month'!G55-Costs!U49)</f>
        <v>181202.28228749993</v>
      </c>
      <c r="AJ49" s="2">
        <f>SUM('Data No Upgrade'!G55-Costs!AF49)</f>
        <v>180183.34968749998</v>
      </c>
      <c r="AL49" t="str">
        <f t="shared" si="0"/>
        <v>Month 47</v>
      </c>
      <c r="AM49" t="str">
        <f t="shared" si="1"/>
        <v>Month 47</v>
      </c>
      <c r="AN49" t="str">
        <f t="shared" si="2"/>
        <v>Month 47</v>
      </c>
    </row>
    <row r="50" spans="1:40" x14ac:dyDescent="0.2">
      <c r="A50">
        <v>48</v>
      </c>
      <c r="B50">
        <f>+'Data 6 Month'!H56</f>
        <v>246</v>
      </c>
      <c r="C50" s="2">
        <f t="shared" si="3"/>
        <v>1365.9087500000001</v>
      </c>
      <c r="D50" s="2">
        <f>SUM(C50*'Data Entry'!$C$28)</f>
        <v>341.47718750000001</v>
      </c>
      <c r="E50" s="160"/>
      <c r="F50" s="160"/>
      <c r="G50" s="2"/>
      <c r="I50" s="2">
        <f>SUM('Data 6 Month'!R56+'Data 6 Month'!W56+'Data 6 Month'!AB56+'Data 6 Month'!AG56+'Data 6 Month'!AL56+'Data 6 Month'!AQ56+'Data 6 Month'!AV56+'Data 6 Month'!BA56+'Data 6 Month'!BF56+'Data 6 Month'!BK56+'Data 6 Month'!BP56+'Data 6 Month'!BU56+'Data 6 Month'!BZ56+'Data 6 Month'!CE56+'Data 6 Month'!CJ56+'Data 6 Month'!CO56+'Data 6 Month'!CT56+'Data 6 Month'!CY56+'Data 6 Month'!DD56+'Data 6 Month'!DI56+'Data 6 Month'!DN56+'Data 6 Month'!DS56+'Data 6 Month'!DX56+'Data 6 Month'!EC56+'Data 6 Month'!EH56+'Data 6 Month'!EM56+'Data 6 Month'!ER56+'Data 6 Month'!EW56+'Data 6 Month'!FB56+'Data 6 Month'!FG56+'Data 6 Month'!FL56+'Data 6 Month'!FQ56+'Data 6 Month'!FV56+'Data 6 Month'!GA56+'Data 6 Month'!GF56+'Data 6 Month'!GK56+'Data 6 Month'!GP56+'Data 6 Month'!GU56+'Data 6 Month'!GZ56+'Data 6 Month'!HE56+'Data 6 Month'!HJ56+'Data 6 Month'!HO56+'Data 6 Month'!HT56+'Data 6 Month'!HY56+'Data 6 Month'!ID56+'Data 6 Month'!II56+'Data 6 Month'!IN56+'Data 6 Month'!IS56+'Data 6 Month'!IX56+'Data 6 Month'!JC56+'Data 6 Month'!JH56+'Data 6 Month'!JM56+'Data 6 Month'!JR56+'Data 6 Month'!JW56+'Data 6 Month'!KB56+'Data 6 Month'!KG56+'Data 6 Month'!KL56+'Data 6 Month'!KQ56+'Data 6 Month'!KV56+'Data 6 Month'!LA56+'Data 6 Month'!LF56+'Data 6 Month'!LK56+'Data 6 Month'!LP56+'Data 6 Month'!LU56+'Data 6 Month'!LZ56+'Data 6 Month'!ME56+'Data 6 Month'!MJ56+'Data 6 Month'!MO56+'Data 6 Month'!MT56+'Data 6 Month'!MY56+'Data 6 Month'!ND56+'Data 6 Month'!NI56+'Data 6 Month'!NN56+'Data 6 Month'!NS56+'Data 6 Month'!NX56+'Data 6 Month'!OC56+'Data 6 Month'!OH56+'Data 6 Month'!OM56+'Data 6 Month'!OR56+'Data 6 Month'!OW56+'Data 6 Month'!PB56+'Data 6 Month'!PG56+'Data 6 Month'!PL56+'Data 6 Month'!PQ56+'Data 6 Month'!PV56+'Data 6 Month'!QA56+'Data 6 Month'!QF56+'Data 6 Month'!QK56+'Data 6 Month'!QP56+'Data 6 Month'!QU56+'Data 6 Month'!QZ56+'Data 6 Month'!RE56+'Data 6 Month'!RJ56+'Data 6 Month'!RO56+'Data 6 Month'!RT56+'Data 6 Month'!RY56+'Data 6 Month'!SD56+'Data 6 Month'!SI56+'Data 6 Month'!SN56+'Data 6 Month'!SS56+'Data 6 Month'!SX56+'Data 6 Month'!TC56+'Data 6 Month'!TH56+'Data 6 Month'!TM56+'Data 6 Month'!TR56+'Data 6 Month'!TW56+'Data 6 Month'!UB56+'Data 6 Month'!UG56+'Data 6 Month'!UL56+'Data 6 Month'!UQ56+'Data 6 Month'!UV56+'Data 6 Month'!VA56+'Data 6 Month'!VF56+'Data 6 Month'!VK56+'Data 6 Month'!VP56+'Data 6 Month'!VU56+'Data 6 Month'!VZ56+'Data 6 Month'!WE56+'Data 6 Month'!WJ56+'Data 6 Month'!WO56+'Data 6 Month'!WT56+'Data 6 Month'!WY56+'Data 6 Month'!XD56+'Data 6 Month'!XI56+'Data 6 Month'!XN56+'Data 6 Month'!XS56+'Data 6 Month'!XX56+'Data 6 Month'!YC56+'Data 6 Month'!YH56+'Data 6 Month'!YM56)</f>
        <v>0</v>
      </c>
      <c r="J50" s="2">
        <f t="shared" si="4"/>
        <v>200180.00624999992</v>
      </c>
      <c r="L50">
        <v>48</v>
      </c>
      <c r="M50">
        <f>+'Data 12 Month'!H56</f>
        <v>246</v>
      </c>
      <c r="N50" s="2">
        <f t="shared" si="5"/>
        <v>1365.9087500000001</v>
      </c>
      <c r="O50" s="2">
        <f>SUM(N50*'Data Entry'!$C$28)</f>
        <v>341.47718750000001</v>
      </c>
      <c r="P50" s="160"/>
      <c r="Q50" s="160"/>
      <c r="R50" s="2"/>
      <c r="T50" s="2">
        <f>SUM('Data 12 Month'!R56+'Data 12 Month'!W56+'Data 12 Month'!AB56+'Data 12 Month'!AG56+'Data 12 Month'!AL56+'Data 12 Month'!AQ56+'Data 12 Month'!AV56)</f>
        <v>0</v>
      </c>
      <c r="U50" s="2">
        <f t="shared" si="6"/>
        <v>196995.00624999992</v>
      </c>
      <c r="W50">
        <v>48</v>
      </c>
      <c r="X50">
        <f>+'Data No Upgrade'!H56</f>
        <v>246</v>
      </c>
      <c r="Y50" s="2">
        <f t="shared" si="7"/>
        <v>1365.9087500000001</v>
      </c>
      <c r="Z50" s="2">
        <f>SUM(Y50*'Data Entry'!$C$28)</f>
        <v>341.47718750000001</v>
      </c>
      <c r="AA50" s="160"/>
      <c r="AB50" s="160"/>
      <c r="AC50" s="2"/>
      <c r="AE50" s="2">
        <v>0</v>
      </c>
      <c r="AF50" s="2">
        <f t="shared" si="8"/>
        <v>194685.00624999992</v>
      </c>
      <c r="AH50" s="2">
        <f>SUM('Data 6 Month'!G56-Costs!J50)</f>
        <v>190412.72355</v>
      </c>
      <c r="AI50" s="2">
        <f>SUM('Data 12 Month'!G56-Costs!U50)</f>
        <v>183742.10854999995</v>
      </c>
      <c r="AJ50" s="2">
        <f>SUM('Data No Upgrade'!G56-Costs!AF50)</f>
        <v>182634.59375</v>
      </c>
      <c r="AL50" t="str">
        <f t="shared" si="0"/>
        <v>Month 48</v>
      </c>
      <c r="AM50" t="str">
        <f t="shared" si="1"/>
        <v>Month 48</v>
      </c>
      <c r="AN50" t="str">
        <f t="shared" si="2"/>
        <v>Month 48</v>
      </c>
    </row>
  </sheetData>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About</vt:lpstr>
      <vt:lpstr>Data Entry</vt:lpstr>
      <vt:lpstr>Your Charity's Attrition</vt:lpstr>
      <vt:lpstr>Results</vt:lpstr>
      <vt:lpstr>Charts</vt:lpstr>
      <vt:lpstr>Data 6 Month</vt:lpstr>
      <vt:lpstr>Data 12 Month</vt:lpstr>
      <vt:lpstr>Data No Upgrade</vt:lpstr>
      <vt:lpstr>Costs</vt:lpstr>
      <vt:lpstr>Attrition Rates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Cook User</dc:creator>
  <cp:lastModifiedBy>Microsoft Office User</cp:lastModifiedBy>
  <dcterms:created xsi:type="dcterms:W3CDTF">2012-12-12T12:51:59Z</dcterms:created>
  <dcterms:modified xsi:type="dcterms:W3CDTF">2017-02-06T17:32:51Z</dcterms:modified>
</cp:coreProperties>
</file>